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filterPrivacy="1" codeName="ThisWorkbook"/>
  <xr:revisionPtr revIDLastSave="0" documentId="13_ncr:1_{F50D9900-EB4D-462C-8744-2D49E1BC1E3E}" xr6:coauthVersionLast="36" xr6:coauthVersionMax="36" xr10:uidLastSave="{00000000-0000-0000-0000-000000000000}"/>
  <bookViews>
    <workbookView xWindow="0" yWindow="0" windowWidth="28800" windowHeight="13545" activeTab="1" xr2:uid="{00000000-000D-0000-FFFF-FFFF00000000}"/>
  </bookViews>
  <sheets>
    <sheet name="キューシート計算用" sheetId="2" r:id="rId1"/>
    <sheet name="キューシート公開用" sheetId="4" r:id="rId2"/>
    <sheet name="コマ図" sheetId="6" r:id="rId3"/>
    <sheet name="Sheet3" sheetId="3" r:id="rId4"/>
  </sheets>
  <definedNames>
    <definedName name="_xlnm.Print_Area" localSheetId="0">キューシート計算用!$A$1:$N$155</definedName>
    <definedName name="_xlnm.Print_Area" localSheetId="1">キューシート公開用!$A$1:$N$155</definedName>
    <definedName name="_xlnm.Print_Area" localSheetId="2">コマ図!$A$1:$AA$64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Z64" i="6" l="1"/>
  <c r="AW64" i="6"/>
  <c r="AT64" i="6"/>
  <c r="AQ64" i="6"/>
  <c r="AN64" i="6"/>
  <c r="AK64" i="6"/>
  <c r="AH64" i="6"/>
  <c r="AE64" i="6"/>
  <c r="AB64" i="6"/>
  <c r="Y64" i="6"/>
  <c r="V64" i="6"/>
  <c r="S64" i="6"/>
  <c r="P64" i="6"/>
  <c r="M64" i="6"/>
  <c r="J64" i="6"/>
  <c r="G64" i="6"/>
  <c r="D64" i="6"/>
  <c r="D63" i="6"/>
  <c r="D62" i="6"/>
  <c r="BA59" i="6"/>
  <c r="AZ59" i="6"/>
  <c r="AX59" i="6"/>
  <c r="AW59" i="6"/>
  <c r="AU59" i="6"/>
  <c r="AT59" i="6"/>
  <c r="AR59" i="6"/>
  <c r="AQ59" i="6"/>
  <c r="AO59" i="6"/>
  <c r="AN59" i="6"/>
  <c r="AL59" i="6"/>
  <c r="AK59" i="6"/>
  <c r="AI59" i="6"/>
  <c r="AH59" i="6"/>
  <c r="AF59" i="6"/>
  <c r="AE59" i="6"/>
  <c r="AC59" i="6"/>
  <c r="AB59" i="6"/>
  <c r="Z59" i="6"/>
  <c r="Y59" i="6"/>
  <c r="W59" i="6"/>
  <c r="V59" i="6"/>
  <c r="T59" i="6"/>
  <c r="S59" i="6"/>
  <c r="Q59" i="6"/>
  <c r="P59" i="6"/>
  <c r="N59" i="6"/>
  <c r="M59" i="6"/>
  <c r="K59" i="6"/>
  <c r="J59" i="6"/>
  <c r="H59" i="6"/>
  <c r="G59" i="6"/>
  <c r="E59" i="6"/>
  <c r="D59" i="6"/>
  <c r="BA58" i="6"/>
  <c r="AX58" i="6"/>
  <c r="AU58" i="6"/>
  <c r="AR58" i="6"/>
  <c r="AO58" i="6"/>
  <c r="AL58" i="6"/>
  <c r="AI58" i="6"/>
  <c r="AF58" i="6"/>
  <c r="AC58" i="6"/>
  <c r="Z58" i="6"/>
  <c r="W58" i="6"/>
  <c r="T58" i="6"/>
  <c r="Q58" i="6"/>
  <c r="N58" i="6"/>
  <c r="K58" i="6"/>
  <c r="H58" i="6"/>
  <c r="E58" i="6"/>
  <c r="D58" i="6"/>
  <c r="AZ57" i="6"/>
  <c r="AW57" i="6"/>
  <c r="AT57" i="6"/>
  <c r="AQ57" i="6"/>
  <c r="AN57" i="6"/>
  <c r="AK57" i="6"/>
  <c r="AH57" i="6"/>
  <c r="AE57" i="6"/>
  <c r="AB57" i="6"/>
  <c r="Y57" i="6"/>
  <c r="V57" i="6"/>
  <c r="S57" i="6"/>
  <c r="P57" i="6"/>
  <c r="M57" i="6"/>
  <c r="J57" i="6"/>
  <c r="G57" i="6"/>
  <c r="D57" i="6"/>
  <c r="BA52" i="6"/>
  <c r="AZ52" i="6"/>
  <c r="AX52" i="6"/>
  <c r="AW52" i="6"/>
  <c r="AU52" i="6"/>
  <c r="AT52" i="6"/>
  <c r="AR52" i="6"/>
  <c r="AQ52" i="6"/>
  <c r="AO52" i="6"/>
  <c r="AN52" i="6"/>
  <c r="AL52" i="6"/>
  <c r="AK52" i="6"/>
  <c r="AI52" i="6"/>
  <c r="AH52" i="6"/>
  <c r="AF52" i="6"/>
  <c r="AE52" i="6"/>
  <c r="AC52" i="6"/>
  <c r="AB52" i="6"/>
  <c r="Z52" i="6"/>
  <c r="Y52" i="6"/>
  <c r="W52" i="6"/>
  <c r="V52" i="6"/>
  <c r="T52" i="6"/>
  <c r="S52" i="6"/>
  <c r="Q52" i="6"/>
  <c r="P52" i="6"/>
  <c r="N52" i="6"/>
  <c r="M52" i="6"/>
  <c r="K52" i="6"/>
  <c r="J52" i="6"/>
  <c r="H52" i="6"/>
  <c r="G52" i="6"/>
  <c r="E52" i="6"/>
  <c r="D52" i="6"/>
  <c r="BA51" i="6"/>
  <c r="AX51" i="6"/>
  <c r="AU51" i="6"/>
  <c r="AR51" i="6"/>
  <c r="AO51" i="6"/>
  <c r="AL51" i="6"/>
  <c r="AI51" i="6"/>
  <c r="AF51" i="6"/>
  <c r="AC51" i="6"/>
  <c r="Z51" i="6"/>
  <c r="W51" i="6"/>
  <c r="T51" i="6"/>
  <c r="Q51" i="6"/>
  <c r="N51" i="6"/>
  <c r="K51" i="6"/>
  <c r="H51" i="6"/>
  <c r="E51" i="6"/>
  <c r="AZ50" i="6"/>
  <c r="AW50" i="6"/>
  <c r="AT50" i="6"/>
  <c r="AQ50" i="6"/>
  <c r="AN50" i="6"/>
  <c r="AK50" i="6"/>
  <c r="AH50" i="6"/>
  <c r="AE50" i="6"/>
  <c r="AB50" i="6"/>
  <c r="Y50" i="6"/>
  <c r="V50" i="6"/>
  <c r="S50" i="6"/>
  <c r="P50" i="6"/>
  <c r="M50" i="6"/>
  <c r="J50" i="6"/>
  <c r="G50" i="6"/>
  <c r="D50" i="6"/>
  <c r="BA45" i="6"/>
  <c r="AZ45" i="6"/>
  <c r="AX45" i="6"/>
  <c r="AW45" i="6"/>
  <c r="AU45" i="6"/>
  <c r="AT45" i="6"/>
  <c r="AR45" i="6"/>
  <c r="AQ45" i="6"/>
  <c r="AO45" i="6"/>
  <c r="AN45" i="6"/>
  <c r="AL45" i="6"/>
  <c r="AK45" i="6"/>
  <c r="AI45" i="6"/>
  <c r="AH45" i="6"/>
  <c r="AF45" i="6"/>
  <c r="AE45" i="6"/>
  <c r="AC45" i="6"/>
  <c r="AB45" i="6"/>
  <c r="Z45" i="6"/>
  <c r="Y45" i="6"/>
  <c r="W45" i="6"/>
  <c r="V45" i="6"/>
  <c r="T45" i="6"/>
  <c r="S45" i="6"/>
  <c r="Q45" i="6"/>
  <c r="P45" i="6"/>
  <c r="N45" i="6"/>
  <c r="M45" i="6"/>
  <c r="K45" i="6"/>
  <c r="J45" i="6"/>
  <c r="H45" i="6"/>
  <c r="G45" i="6"/>
  <c r="E45" i="6"/>
  <c r="D45" i="6"/>
  <c r="BA44" i="6"/>
  <c r="AX44" i="6"/>
  <c r="AU44" i="6"/>
  <c r="AR44" i="6"/>
  <c r="AO44" i="6"/>
  <c r="AL44" i="6"/>
  <c r="AI44" i="6"/>
  <c r="AF44" i="6"/>
  <c r="AC44" i="6"/>
  <c r="Z44" i="6"/>
  <c r="W44" i="6"/>
  <c r="T44" i="6"/>
  <c r="Q44" i="6"/>
  <c r="N44" i="6"/>
  <c r="K44" i="6"/>
  <c r="H44" i="6"/>
  <c r="E44" i="6"/>
  <c r="AZ43" i="6"/>
  <c r="AW43" i="6"/>
  <c r="AT43" i="6"/>
  <c r="AQ43" i="6"/>
  <c r="AN43" i="6"/>
  <c r="AK43" i="6"/>
  <c r="AH43" i="6"/>
  <c r="AE43" i="6"/>
  <c r="AB43" i="6"/>
  <c r="Y43" i="6"/>
  <c r="V43" i="6"/>
  <c r="S43" i="6"/>
  <c r="P43" i="6"/>
  <c r="M43" i="6"/>
  <c r="J43" i="6"/>
  <c r="G43" i="6"/>
  <c r="D43" i="6"/>
  <c r="BA38" i="6"/>
  <c r="AZ38" i="6"/>
  <c r="AX38" i="6"/>
  <c r="AW38" i="6"/>
  <c r="AU38" i="6"/>
  <c r="AT38" i="6"/>
  <c r="AR38" i="6"/>
  <c r="AQ38" i="6"/>
  <c r="AO38" i="6"/>
  <c r="AN38" i="6"/>
  <c r="AL38" i="6"/>
  <c r="AK38" i="6"/>
  <c r="AI38" i="6"/>
  <c r="AH38" i="6"/>
  <c r="AF38" i="6"/>
  <c r="AE38" i="6"/>
  <c r="AC38" i="6"/>
  <c r="AB38" i="6"/>
  <c r="Z38" i="6"/>
  <c r="Y38" i="6"/>
  <c r="W38" i="6"/>
  <c r="V38" i="6"/>
  <c r="T38" i="6"/>
  <c r="S38" i="6"/>
  <c r="Q38" i="6"/>
  <c r="P38" i="6"/>
  <c r="N38" i="6"/>
  <c r="M38" i="6"/>
  <c r="K38" i="6"/>
  <c r="J38" i="6"/>
  <c r="H38" i="6"/>
  <c r="G38" i="6"/>
  <c r="E38" i="6"/>
  <c r="D38" i="6"/>
  <c r="BA37" i="6"/>
  <c r="AX37" i="6"/>
  <c r="AU37" i="6"/>
  <c r="AR37" i="6"/>
  <c r="AO37" i="6"/>
  <c r="AL37" i="6"/>
  <c r="AI37" i="6"/>
  <c r="AF37" i="6"/>
  <c r="AC37" i="6"/>
  <c r="Z37" i="6"/>
  <c r="W37" i="6"/>
  <c r="T37" i="6"/>
  <c r="Q37" i="6"/>
  <c r="N37" i="6"/>
  <c r="K37" i="6"/>
  <c r="H37" i="6"/>
  <c r="E37" i="6"/>
  <c r="AZ36" i="6"/>
  <c r="AW36" i="6"/>
  <c r="AT36" i="6"/>
  <c r="AQ36" i="6"/>
  <c r="AN36" i="6"/>
  <c r="AK36" i="6"/>
  <c r="AH36" i="6"/>
  <c r="AE36" i="6"/>
  <c r="AB36" i="6"/>
  <c r="Y36" i="6"/>
  <c r="V36" i="6"/>
  <c r="S36" i="6"/>
  <c r="P36" i="6"/>
  <c r="M36" i="6"/>
  <c r="J36" i="6"/>
  <c r="G36" i="6"/>
  <c r="D36" i="6"/>
  <c r="BA31" i="6"/>
  <c r="AZ31" i="6"/>
  <c r="AX31" i="6"/>
  <c r="AW31" i="6"/>
  <c r="AU31" i="6"/>
  <c r="AT31" i="6"/>
  <c r="AR31" i="6"/>
  <c r="AQ31" i="6"/>
  <c r="AO31" i="6"/>
  <c r="AN31" i="6"/>
  <c r="AL31" i="6"/>
  <c r="AK31" i="6"/>
  <c r="AI31" i="6"/>
  <c r="AH31" i="6"/>
  <c r="AF31" i="6"/>
  <c r="AE31" i="6"/>
  <c r="AC31" i="6"/>
  <c r="AB31" i="6"/>
  <c r="Z31" i="6"/>
  <c r="Y31" i="6"/>
  <c r="W31" i="6"/>
  <c r="V31" i="6"/>
  <c r="T31" i="6"/>
  <c r="S31" i="6"/>
  <c r="Q31" i="6"/>
  <c r="P31" i="6"/>
  <c r="N31" i="6"/>
  <c r="M31" i="6"/>
  <c r="K31" i="6"/>
  <c r="J31" i="6"/>
  <c r="H31" i="6"/>
  <c r="G31" i="6"/>
  <c r="E31" i="6"/>
  <c r="D31" i="6"/>
  <c r="BA30" i="6"/>
  <c r="AX30" i="6"/>
  <c r="AU30" i="6"/>
  <c r="AR30" i="6"/>
  <c r="AO30" i="6"/>
  <c r="AL30" i="6"/>
  <c r="AI30" i="6"/>
  <c r="AF30" i="6"/>
  <c r="AC30" i="6"/>
  <c r="Z30" i="6"/>
  <c r="W30" i="6"/>
  <c r="T30" i="6"/>
  <c r="Q30" i="6"/>
  <c r="N30" i="6"/>
  <c r="K30" i="6"/>
  <c r="H30" i="6"/>
  <c r="E30" i="6"/>
  <c r="AZ29" i="6"/>
  <c r="AW29" i="6"/>
  <c r="AT29" i="6"/>
  <c r="AQ29" i="6"/>
  <c r="AN29" i="6"/>
  <c r="AK29" i="6"/>
  <c r="AH29" i="6"/>
  <c r="AE29" i="6"/>
  <c r="AB29" i="6"/>
  <c r="Y29" i="6"/>
  <c r="V29" i="6"/>
  <c r="S29" i="6"/>
  <c r="P29" i="6"/>
  <c r="M29" i="6"/>
  <c r="J29" i="6"/>
  <c r="G29" i="6"/>
  <c r="D29" i="6"/>
  <c r="BA24" i="6"/>
  <c r="AZ24" i="6"/>
  <c r="AX24" i="6"/>
  <c r="AW24" i="6"/>
  <c r="AU24" i="6"/>
  <c r="AT24" i="6"/>
  <c r="AR24" i="6"/>
  <c r="AQ24" i="6"/>
  <c r="AO24" i="6"/>
  <c r="AN24" i="6"/>
  <c r="AL24" i="6"/>
  <c r="AK24" i="6"/>
  <c r="AI24" i="6"/>
  <c r="AH24" i="6"/>
  <c r="AF24" i="6"/>
  <c r="AE24" i="6"/>
  <c r="AC24" i="6"/>
  <c r="AB24" i="6"/>
  <c r="Z24" i="6"/>
  <c r="Y24" i="6"/>
  <c r="W24" i="6"/>
  <c r="V24" i="6"/>
  <c r="T24" i="6"/>
  <c r="S24" i="6"/>
  <c r="Q24" i="6"/>
  <c r="P24" i="6"/>
  <c r="N24" i="6"/>
  <c r="M24" i="6"/>
  <c r="K24" i="6"/>
  <c r="J24" i="6"/>
  <c r="H24" i="6"/>
  <c r="G24" i="6"/>
  <c r="E24" i="6"/>
  <c r="D24" i="6"/>
  <c r="BA23" i="6"/>
  <c r="AX23" i="6"/>
  <c r="AU23" i="6"/>
  <c r="AR23" i="6"/>
  <c r="AO23" i="6"/>
  <c r="AL23" i="6"/>
  <c r="AI23" i="6"/>
  <c r="AF23" i="6"/>
  <c r="AC23" i="6"/>
  <c r="Z23" i="6"/>
  <c r="W23" i="6"/>
  <c r="T23" i="6"/>
  <c r="Q23" i="6"/>
  <c r="N23" i="6"/>
  <c r="K23" i="6"/>
  <c r="H23" i="6"/>
  <c r="E23" i="6"/>
  <c r="AZ22" i="6"/>
  <c r="AW22" i="6"/>
  <c r="AT22" i="6"/>
  <c r="AQ22" i="6"/>
  <c r="AN22" i="6"/>
  <c r="AK22" i="6"/>
  <c r="AH22" i="6"/>
  <c r="AE22" i="6"/>
  <c r="AB22" i="6"/>
  <c r="Y22" i="6"/>
  <c r="V22" i="6"/>
  <c r="S22" i="6"/>
  <c r="P22" i="6"/>
  <c r="M22" i="6"/>
  <c r="J22" i="6"/>
  <c r="G22" i="6"/>
  <c r="D22" i="6"/>
  <c r="BA17" i="6"/>
  <c r="AZ17" i="6"/>
  <c r="AX17" i="6"/>
  <c r="AW17" i="6"/>
  <c r="AU17" i="6"/>
  <c r="AT17" i="6"/>
  <c r="AR17" i="6"/>
  <c r="AQ17" i="6"/>
  <c r="AO17" i="6"/>
  <c r="AN17" i="6"/>
  <c r="AL17" i="6"/>
  <c r="AK17" i="6"/>
  <c r="AI17" i="6"/>
  <c r="AH17" i="6"/>
  <c r="AF17" i="6"/>
  <c r="AE17" i="6"/>
  <c r="AC17" i="6"/>
  <c r="AB17" i="6"/>
  <c r="Z17" i="6"/>
  <c r="Y17" i="6"/>
  <c r="W17" i="6"/>
  <c r="V17" i="6"/>
  <c r="T17" i="6"/>
  <c r="S17" i="6"/>
  <c r="Q17" i="6"/>
  <c r="P17" i="6"/>
  <c r="N17" i="6"/>
  <c r="M17" i="6"/>
  <c r="K17" i="6"/>
  <c r="J17" i="6"/>
  <c r="H17" i="6"/>
  <c r="G17" i="6"/>
  <c r="E17" i="6"/>
  <c r="D17" i="6"/>
  <c r="BA16" i="6"/>
  <c r="AX16" i="6"/>
  <c r="AU16" i="6"/>
  <c r="AR16" i="6"/>
  <c r="AO16" i="6"/>
  <c r="AL16" i="6"/>
  <c r="AI16" i="6"/>
  <c r="AF16" i="6"/>
  <c r="AC16" i="6"/>
  <c r="Z16" i="6"/>
  <c r="W16" i="6"/>
  <c r="T16" i="6"/>
  <c r="Q16" i="6"/>
  <c r="N16" i="6"/>
  <c r="K16" i="6"/>
  <c r="H16" i="6"/>
  <c r="E16" i="6"/>
  <c r="AW15" i="6"/>
  <c r="AT15" i="6"/>
  <c r="AQ15" i="6"/>
  <c r="AN15" i="6"/>
  <c r="AK15" i="6"/>
  <c r="AH15" i="6"/>
  <c r="AE15" i="6"/>
  <c r="AB15" i="6"/>
  <c r="Y15" i="6"/>
  <c r="V15" i="6"/>
  <c r="S15" i="6"/>
  <c r="P15" i="6"/>
  <c r="M15" i="6"/>
  <c r="J15" i="6"/>
  <c r="G15" i="6"/>
  <c r="D15" i="6"/>
  <c r="AX10" i="6"/>
  <c r="AW10" i="6"/>
  <c r="AU10" i="6"/>
  <c r="AT10" i="6"/>
  <c r="AR10" i="6"/>
  <c r="AQ10" i="6"/>
  <c r="AO10" i="6"/>
  <c r="AN10" i="6"/>
  <c r="AL10" i="6"/>
  <c r="AK10" i="6"/>
  <c r="AI10" i="6"/>
  <c r="AH10" i="6"/>
  <c r="AF10" i="6"/>
  <c r="AE10" i="6"/>
  <c r="AC10" i="6"/>
  <c r="AB10" i="6"/>
  <c r="Z10" i="6"/>
  <c r="Y10" i="6"/>
  <c r="W10" i="6"/>
  <c r="V10" i="6"/>
  <c r="T10" i="6"/>
  <c r="S10" i="6"/>
  <c r="Q10" i="6"/>
  <c r="P10" i="6"/>
  <c r="N10" i="6"/>
  <c r="M10" i="6"/>
  <c r="K10" i="6"/>
  <c r="J10" i="6"/>
  <c r="H10" i="6"/>
  <c r="G10" i="6"/>
  <c r="E10" i="6"/>
  <c r="D10" i="6"/>
  <c r="AX9" i="6"/>
  <c r="AU9" i="6"/>
  <c r="AR9" i="6"/>
  <c r="AO9" i="6"/>
  <c r="AL9" i="6"/>
  <c r="AI9" i="6"/>
  <c r="AF9" i="6"/>
  <c r="AC9" i="6"/>
  <c r="Z9" i="6"/>
  <c r="W9" i="6"/>
  <c r="T9" i="6"/>
  <c r="Q9" i="6"/>
  <c r="N9" i="6"/>
  <c r="K9" i="6"/>
  <c r="H9" i="6"/>
  <c r="E9" i="6"/>
  <c r="AW8" i="6"/>
  <c r="AT8" i="6"/>
  <c r="AQ8" i="6"/>
  <c r="AN8" i="6"/>
  <c r="AK8" i="6"/>
  <c r="AH8" i="6"/>
  <c r="AE8" i="6"/>
  <c r="AB8" i="6"/>
  <c r="Y8" i="6"/>
  <c r="V8" i="6"/>
  <c r="S8" i="6"/>
  <c r="P8" i="6"/>
  <c r="M8" i="6"/>
  <c r="J8" i="6"/>
  <c r="G8" i="6"/>
  <c r="D8" i="6"/>
  <c r="AX3" i="6"/>
  <c r="AW3" i="6"/>
  <c r="AU3" i="6"/>
  <c r="AT3" i="6"/>
  <c r="AR3" i="6"/>
  <c r="AQ3" i="6"/>
  <c r="AO3" i="6"/>
  <c r="AN3" i="6"/>
  <c r="AL3" i="6"/>
  <c r="AK3" i="6"/>
  <c r="AI3" i="6"/>
  <c r="AH3" i="6"/>
  <c r="AF3" i="6"/>
  <c r="AE3" i="6"/>
  <c r="AC3" i="6"/>
  <c r="AB3" i="6"/>
  <c r="Z3" i="6"/>
  <c r="Y3" i="6"/>
  <c r="W3" i="6"/>
  <c r="V3" i="6"/>
  <c r="T3" i="6"/>
  <c r="S3" i="6"/>
  <c r="Q3" i="6"/>
  <c r="P3" i="6"/>
  <c r="N3" i="6"/>
  <c r="M3" i="6"/>
  <c r="K3" i="6"/>
  <c r="J3" i="6"/>
  <c r="H3" i="6"/>
  <c r="G3" i="6"/>
  <c r="E3" i="6"/>
  <c r="D3" i="6"/>
  <c r="A3" i="6"/>
  <c r="AX2" i="6"/>
  <c r="AU2" i="6"/>
  <c r="AR2" i="6"/>
  <c r="AO2" i="6"/>
  <c r="AL2" i="6"/>
  <c r="AI2" i="6"/>
  <c r="AF2" i="6"/>
  <c r="AC2" i="6"/>
  <c r="Z2" i="6"/>
  <c r="W2" i="6"/>
  <c r="T2" i="6"/>
  <c r="Q2" i="6"/>
  <c r="N2" i="6"/>
  <c r="K2" i="6"/>
  <c r="H2" i="6"/>
  <c r="E2" i="6"/>
  <c r="A2" i="6"/>
  <c r="A1" i="6"/>
  <c r="N155" i="2"/>
  <c r="AZ19" i="6" s="1"/>
  <c r="N154" i="2"/>
  <c r="N153" i="2"/>
  <c r="AZ33" i="6" s="1"/>
  <c r="N152" i="2"/>
  <c r="AZ40" i="6" s="1"/>
  <c r="N151" i="2"/>
  <c r="AZ47" i="6" s="1"/>
  <c r="N150" i="2"/>
  <c r="AZ54" i="6"/>
  <c r="N149" i="2"/>
  <c r="AZ61" i="6" s="1"/>
  <c r="N148" i="2"/>
  <c r="AW5" i="6" s="1"/>
  <c r="N147" i="2"/>
  <c r="AW12" i="6" s="1"/>
  <c r="N146" i="2"/>
  <c r="AW19" i="6" s="1"/>
  <c r="N145" i="2"/>
  <c r="N144" i="2"/>
  <c r="N142" i="2"/>
  <c r="AW47" i="6"/>
  <c r="N140" i="2"/>
  <c r="AW61" i="6" s="1"/>
  <c r="N139" i="2"/>
  <c r="N138" i="2"/>
  <c r="AT12" i="6" s="1"/>
  <c r="N137" i="2"/>
  <c r="AT19" i="6" s="1"/>
  <c r="N136" i="2"/>
  <c r="AT26" i="6" s="1"/>
  <c r="N135" i="2"/>
  <c r="AT33" i="6" s="1"/>
  <c r="N134" i="2"/>
  <c r="AT40" i="6" s="1"/>
  <c r="N133" i="2"/>
  <c r="AT47" i="6" s="1"/>
  <c r="N129" i="2"/>
  <c r="AQ12" i="6" s="1"/>
  <c r="N128" i="2"/>
  <c r="N127" i="2"/>
  <c r="AQ26" i="6" s="1"/>
  <c r="N126" i="2"/>
  <c r="AQ33" i="6"/>
  <c r="N125" i="2"/>
  <c r="AQ40" i="6" s="1"/>
  <c r="N124" i="2"/>
  <c r="AQ47" i="6" s="1"/>
  <c r="N123" i="2"/>
  <c r="N122" i="2"/>
  <c r="AQ61" i="6"/>
  <c r="N121" i="2"/>
  <c r="AN5" i="6" s="1"/>
  <c r="N120" i="2"/>
  <c r="N119" i="2"/>
  <c r="AN19" i="6" s="1"/>
  <c r="N118" i="2"/>
  <c r="AN26" i="6" s="1"/>
  <c r="N117" i="2"/>
  <c r="AN33" i="6" s="1"/>
  <c r="N116" i="2"/>
  <c r="AN40" i="6" s="1"/>
  <c r="N115" i="2"/>
  <c r="N114" i="2"/>
  <c r="AN54" i="6" s="1"/>
  <c r="N113" i="2"/>
  <c r="AN61" i="6" s="1"/>
  <c r="N112" i="2"/>
  <c r="AK5" i="6" s="1"/>
  <c r="N111" i="2"/>
  <c r="AK12" i="6" s="1"/>
  <c r="N110" i="2"/>
  <c r="AK19" i="6"/>
  <c r="N109" i="2"/>
  <c r="AK26" i="6" s="1"/>
  <c r="N108" i="2"/>
  <c r="AK33" i="6" s="1"/>
  <c r="N107" i="2"/>
  <c r="N106" i="2"/>
  <c r="AK47" i="6"/>
  <c r="N102" i="2"/>
  <c r="AH12" i="6" s="1"/>
  <c r="N101" i="2"/>
  <c r="N100" i="2"/>
  <c r="AH26" i="6" s="1"/>
  <c r="N99" i="2"/>
  <c r="AH33" i="6" s="1"/>
  <c r="N98" i="2"/>
  <c r="AH40" i="6" s="1"/>
  <c r="N97" i="2"/>
  <c r="AH47" i="6" s="1"/>
  <c r="N96" i="2"/>
  <c r="AH54" i="6" s="1"/>
  <c r="N95" i="2"/>
  <c r="AH61" i="6" s="1"/>
  <c r="N94" i="2"/>
  <c r="AE5" i="6" s="1"/>
  <c r="N93" i="2"/>
  <c r="N92" i="2"/>
  <c r="AE19" i="6" s="1"/>
  <c r="N91" i="2"/>
  <c r="AE26" i="6"/>
  <c r="N90" i="2"/>
  <c r="AE33" i="6" s="1"/>
  <c r="N89" i="2"/>
  <c r="AE40" i="6" s="1"/>
  <c r="N88" i="2"/>
  <c r="AE47" i="6" s="1"/>
  <c r="N84" i="2"/>
  <c r="AB12" i="6"/>
  <c r="N83" i="2"/>
  <c r="AB19" i="6" s="1"/>
  <c r="N82" i="2"/>
  <c r="N81" i="2"/>
  <c r="AB33" i="6" s="1"/>
  <c r="N80" i="2"/>
  <c r="AB40" i="6" s="1"/>
  <c r="N79" i="2"/>
  <c r="AB47" i="6" s="1"/>
  <c r="N78" i="2"/>
  <c r="AB54" i="6" s="1"/>
  <c r="N77" i="2"/>
  <c r="N76" i="2"/>
  <c r="Y5" i="6" s="1"/>
  <c r="N75" i="2"/>
  <c r="Y12" i="6" s="1"/>
  <c r="N74" i="2"/>
  <c r="N73" i="2"/>
  <c r="Y26" i="6" s="1"/>
  <c r="N72" i="2"/>
  <c r="Y33" i="6"/>
  <c r="N71" i="2"/>
  <c r="Y40" i="6" s="1"/>
  <c r="N70" i="2"/>
  <c r="Y47" i="6" s="1"/>
  <c r="N69" i="2"/>
  <c r="N67" i="2"/>
  <c r="V5" i="6"/>
  <c r="N66" i="2"/>
  <c r="V12" i="6" s="1"/>
  <c r="N65" i="2"/>
  <c r="V19" i="6" s="1"/>
  <c r="N64" i="2"/>
  <c r="V26" i="6" s="1"/>
  <c r="N62" i="2"/>
  <c r="V40" i="6" s="1"/>
  <c r="N61" i="2"/>
  <c r="N60" i="2"/>
  <c r="V54" i="6" s="1"/>
  <c r="M5" i="2"/>
  <c r="AB48" i="2" s="1"/>
  <c r="N59" i="2"/>
  <c r="N56" i="2"/>
  <c r="S19" i="6" s="1"/>
  <c r="N55" i="2"/>
  <c r="N54" i="2"/>
  <c r="S33" i="6" s="1"/>
  <c r="N53" i="2"/>
  <c r="N52" i="2"/>
  <c r="N52" i="4" s="1"/>
  <c r="N51" i="2"/>
  <c r="N50" i="2"/>
  <c r="N46" i="2"/>
  <c r="N45" i="2"/>
  <c r="P33" i="6" s="1"/>
  <c r="N44" i="2"/>
  <c r="N39" i="2"/>
  <c r="M12" i="6" s="1"/>
  <c r="N38" i="2"/>
  <c r="N38" i="4" s="1"/>
  <c r="N37" i="2"/>
  <c r="N36" i="2"/>
  <c r="N36" i="4" s="1"/>
  <c r="N35" i="2"/>
  <c r="N34" i="2"/>
  <c r="N34" i="4" s="1"/>
  <c r="N32" i="2"/>
  <c r="N32" i="4" s="1"/>
  <c r="N31" i="2"/>
  <c r="N31" i="4" s="1"/>
  <c r="N30" i="2"/>
  <c r="J12" i="6" s="1"/>
  <c r="N29" i="2"/>
  <c r="N29" i="4" s="1"/>
  <c r="N28" i="2"/>
  <c r="J26" i="6" s="1"/>
  <c r="N27" i="2"/>
  <c r="N27" i="4" s="1"/>
  <c r="N26" i="2"/>
  <c r="N22" i="2"/>
  <c r="G5" i="6"/>
  <c r="N21" i="2"/>
  <c r="G12" i="6" s="1"/>
  <c r="N20" i="2"/>
  <c r="N19" i="2"/>
  <c r="G26" i="6" s="1"/>
  <c r="N18" i="2"/>
  <c r="G33" i="6" s="1"/>
  <c r="N17" i="2"/>
  <c r="G40" i="6" s="1"/>
  <c r="N16" i="2"/>
  <c r="N15" i="2"/>
  <c r="G54" i="6" s="1"/>
  <c r="N14" i="2"/>
  <c r="G61" i="6" s="1"/>
  <c r="N13" i="2"/>
  <c r="D5" i="6" s="1"/>
  <c r="N12" i="2"/>
  <c r="N11" i="2"/>
  <c r="D19" i="6" s="1"/>
  <c r="N10" i="2"/>
  <c r="D26" i="6" s="1"/>
  <c r="N9" i="2"/>
  <c r="D33" i="6"/>
  <c r="N8" i="2"/>
  <c r="D40" i="6" s="1"/>
  <c r="N7" i="2"/>
  <c r="D47" i="6" s="1"/>
  <c r="N6" i="2"/>
  <c r="D54" i="6" s="1"/>
  <c r="N141" i="2"/>
  <c r="AW54" i="6"/>
  <c r="A2" i="4"/>
  <c r="B2" i="4"/>
  <c r="D2" i="4"/>
  <c r="E2" i="4"/>
  <c r="F2" i="4"/>
  <c r="H2" i="4"/>
  <c r="A5" i="4"/>
  <c r="B5" i="4"/>
  <c r="C5" i="4"/>
  <c r="D5" i="4"/>
  <c r="E5" i="4"/>
  <c r="F5" i="4"/>
  <c r="G5" i="4"/>
  <c r="H5" i="4"/>
  <c r="I5" i="4"/>
  <c r="J5" i="4"/>
  <c r="K5" i="4"/>
  <c r="L5" i="4"/>
  <c r="B6" i="4"/>
  <c r="E6" i="4"/>
  <c r="F6" i="4"/>
  <c r="G6" i="4"/>
  <c r="H6" i="4"/>
  <c r="I6" i="4"/>
  <c r="J6" i="4"/>
  <c r="K6" i="4"/>
  <c r="L6" i="4"/>
  <c r="B7" i="4"/>
  <c r="E7" i="4"/>
  <c r="F7" i="4"/>
  <c r="G7" i="4"/>
  <c r="H7" i="4"/>
  <c r="I7" i="4"/>
  <c r="J7" i="4"/>
  <c r="K7" i="4"/>
  <c r="L7" i="4"/>
  <c r="B8" i="4"/>
  <c r="E8" i="4"/>
  <c r="F8" i="4"/>
  <c r="G8" i="4"/>
  <c r="H8" i="4"/>
  <c r="I8" i="4"/>
  <c r="J8" i="4"/>
  <c r="K8" i="4"/>
  <c r="L8" i="4"/>
  <c r="B9" i="4"/>
  <c r="E9" i="4"/>
  <c r="F9" i="4"/>
  <c r="G9" i="4"/>
  <c r="H9" i="4"/>
  <c r="I9" i="4"/>
  <c r="J9" i="4"/>
  <c r="K9" i="4"/>
  <c r="L9" i="4"/>
  <c r="B10" i="4"/>
  <c r="E10" i="4"/>
  <c r="F10" i="4"/>
  <c r="G10" i="4"/>
  <c r="H10" i="4"/>
  <c r="I10" i="4"/>
  <c r="J10" i="4"/>
  <c r="K10" i="4"/>
  <c r="L10" i="4"/>
  <c r="B11" i="4"/>
  <c r="E11" i="4"/>
  <c r="F11" i="4"/>
  <c r="G11" i="4"/>
  <c r="H11" i="4"/>
  <c r="I11" i="4"/>
  <c r="J11" i="4"/>
  <c r="K11" i="4"/>
  <c r="L11" i="4"/>
  <c r="B12" i="4"/>
  <c r="E12" i="4"/>
  <c r="F12" i="4"/>
  <c r="G12" i="4"/>
  <c r="H12" i="4"/>
  <c r="I12" i="4"/>
  <c r="J12" i="4"/>
  <c r="K12" i="4"/>
  <c r="L12" i="4"/>
  <c r="B13" i="4"/>
  <c r="E13" i="4"/>
  <c r="F13" i="4"/>
  <c r="G13" i="4"/>
  <c r="H13" i="4"/>
  <c r="I13" i="4"/>
  <c r="J13" i="4"/>
  <c r="K13" i="4"/>
  <c r="L13" i="4"/>
  <c r="B14" i="4"/>
  <c r="E14" i="4"/>
  <c r="F14" i="4"/>
  <c r="G14" i="4"/>
  <c r="H14" i="4"/>
  <c r="I14" i="4"/>
  <c r="J14" i="4"/>
  <c r="K14" i="4"/>
  <c r="L14" i="4"/>
  <c r="B15" i="4"/>
  <c r="E15" i="4"/>
  <c r="F15" i="4"/>
  <c r="G15" i="4"/>
  <c r="H15" i="4"/>
  <c r="I15" i="4"/>
  <c r="J15" i="4"/>
  <c r="K15" i="4"/>
  <c r="L15" i="4"/>
  <c r="B16" i="4"/>
  <c r="E16" i="4"/>
  <c r="F16" i="4"/>
  <c r="G16" i="4"/>
  <c r="H16" i="4"/>
  <c r="I16" i="4"/>
  <c r="J16" i="4"/>
  <c r="K16" i="4"/>
  <c r="L16" i="4"/>
  <c r="B17" i="4"/>
  <c r="E17" i="4"/>
  <c r="F17" i="4"/>
  <c r="G17" i="4"/>
  <c r="H17" i="4"/>
  <c r="I17" i="4"/>
  <c r="J17" i="4"/>
  <c r="K17" i="4"/>
  <c r="L17" i="4"/>
  <c r="B18" i="4"/>
  <c r="E18" i="4"/>
  <c r="F18" i="4"/>
  <c r="G18" i="4"/>
  <c r="H18" i="4"/>
  <c r="I18" i="4"/>
  <c r="J18" i="4"/>
  <c r="K18" i="4"/>
  <c r="L18" i="4"/>
  <c r="B19" i="4"/>
  <c r="E19" i="4"/>
  <c r="F19" i="4"/>
  <c r="G19" i="4"/>
  <c r="H19" i="4"/>
  <c r="I19" i="4"/>
  <c r="J19" i="4"/>
  <c r="K19" i="4"/>
  <c r="L19" i="4"/>
  <c r="B20" i="4"/>
  <c r="E20" i="4"/>
  <c r="F20" i="4"/>
  <c r="G20" i="4"/>
  <c r="H20" i="4"/>
  <c r="I20" i="4"/>
  <c r="J20" i="4"/>
  <c r="K20" i="4"/>
  <c r="L20" i="4"/>
  <c r="B21" i="4"/>
  <c r="E21" i="4"/>
  <c r="F21" i="4"/>
  <c r="G21" i="4"/>
  <c r="H21" i="4"/>
  <c r="I21" i="4"/>
  <c r="J21" i="4"/>
  <c r="K21" i="4"/>
  <c r="L21" i="4"/>
  <c r="B22" i="4"/>
  <c r="E22" i="4"/>
  <c r="F22" i="4"/>
  <c r="G22" i="4"/>
  <c r="H22" i="4"/>
  <c r="I22" i="4"/>
  <c r="J22" i="4"/>
  <c r="K22" i="4"/>
  <c r="L22" i="4"/>
  <c r="N22" i="4"/>
  <c r="B23" i="4"/>
  <c r="E23" i="4"/>
  <c r="F23" i="4"/>
  <c r="G23" i="4"/>
  <c r="H23" i="4"/>
  <c r="I23" i="4"/>
  <c r="J23" i="4"/>
  <c r="K23" i="4"/>
  <c r="L23" i="4"/>
  <c r="B24" i="4"/>
  <c r="E24" i="4"/>
  <c r="F24" i="4"/>
  <c r="G24" i="4"/>
  <c r="H24" i="4"/>
  <c r="I24" i="4"/>
  <c r="J24" i="4"/>
  <c r="K24" i="4"/>
  <c r="L24" i="4"/>
  <c r="B25" i="4"/>
  <c r="E25" i="4"/>
  <c r="F25" i="4"/>
  <c r="G25" i="4"/>
  <c r="H25" i="4"/>
  <c r="I25" i="4"/>
  <c r="J25" i="4"/>
  <c r="K25" i="4"/>
  <c r="L25" i="4"/>
  <c r="B26" i="4"/>
  <c r="E26" i="4"/>
  <c r="F26" i="4"/>
  <c r="G26" i="4"/>
  <c r="H26" i="4"/>
  <c r="I26" i="4"/>
  <c r="J26" i="4"/>
  <c r="K26" i="4"/>
  <c r="L26" i="4"/>
  <c r="B27" i="4"/>
  <c r="E27" i="4"/>
  <c r="F27" i="4"/>
  <c r="G27" i="4"/>
  <c r="H27" i="4"/>
  <c r="I27" i="4"/>
  <c r="J27" i="4"/>
  <c r="K27" i="4"/>
  <c r="L27" i="4"/>
  <c r="B28" i="4"/>
  <c r="E28" i="4"/>
  <c r="F28" i="4"/>
  <c r="G28" i="4"/>
  <c r="H28" i="4"/>
  <c r="I28" i="4"/>
  <c r="J28" i="4"/>
  <c r="K28" i="4"/>
  <c r="L28" i="4"/>
  <c r="N28" i="4"/>
  <c r="B29" i="4"/>
  <c r="E29" i="4"/>
  <c r="F29" i="4"/>
  <c r="G29" i="4"/>
  <c r="H29" i="4"/>
  <c r="I29" i="4"/>
  <c r="J29" i="4"/>
  <c r="K29" i="4"/>
  <c r="L29" i="4"/>
  <c r="B30" i="4"/>
  <c r="E30" i="4"/>
  <c r="F30" i="4"/>
  <c r="G30" i="4"/>
  <c r="H30" i="4"/>
  <c r="I30" i="4"/>
  <c r="J30" i="4"/>
  <c r="K30" i="4"/>
  <c r="L30" i="4"/>
  <c r="B31" i="4"/>
  <c r="E31" i="4"/>
  <c r="F31" i="4"/>
  <c r="G31" i="4"/>
  <c r="H31" i="4"/>
  <c r="I31" i="4"/>
  <c r="J31" i="4"/>
  <c r="K31" i="4"/>
  <c r="L31" i="4"/>
  <c r="B32" i="4"/>
  <c r="E32" i="4"/>
  <c r="F32" i="4"/>
  <c r="G32" i="4"/>
  <c r="H32" i="4"/>
  <c r="I32" i="4"/>
  <c r="J32" i="4"/>
  <c r="K32" i="4"/>
  <c r="L32" i="4"/>
  <c r="B33" i="4"/>
  <c r="E33" i="4"/>
  <c r="F33" i="4"/>
  <c r="G33" i="4"/>
  <c r="H33" i="4"/>
  <c r="I33" i="4"/>
  <c r="J33" i="4"/>
  <c r="K33" i="4"/>
  <c r="L33" i="4"/>
  <c r="B34" i="4"/>
  <c r="E34" i="4"/>
  <c r="F34" i="4"/>
  <c r="G34" i="4"/>
  <c r="H34" i="4"/>
  <c r="I34" i="4"/>
  <c r="J34" i="4"/>
  <c r="K34" i="4"/>
  <c r="L34" i="4"/>
  <c r="B35" i="4"/>
  <c r="E35" i="4"/>
  <c r="F35" i="4"/>
  <c r="G35" i="4"/>
  <c r="H35" i="4"/>
  <c r="I35" i="4"/>
  <c r="J35" i="4"/>
  <c r="K35" i="4"/>
  <c r="L35" i="4"/>
  <c r="B36" i="4"/>
  <c r="E36" i="4"/>
  <c r="F36" i="4"/>
  <c r="G36" i="4"/>
  <c r="H36" i="4"/>
  <c r="I36" i="4"/>
  <c r="J36" i="4"/>
  <c r="K36" i="4"/>
  <c r="L36" i="4"/>
  <c r="B37" i="4"/>
  <c r="E37" i="4"/>
  <c r="F37" i="4"/>
  <c r="G37" i="4"/>
  <c r="H37" i="4"/>
  <c r="I37" i="4"/>
  <c r="J37" i="4"/>
  <c r="K37" i="4"/>
  <c r="L37" i="4"/>
  <c r="B38" i="4"/>
  <c r="E38" i="4"/>
  <c r="F38" i="4"/>
  <c r="G38" i="4"/>
  <c r="H38" i="4"/>
  <c r="I38" i="4"/>
  <c r="J38" i="4"/>
  <c r="K38" i="4"/>
  <c r="L38" i="4"/>
  <c r="B39" i="4"/>
  <c r="E39" i="4"/>
  <c r="F39" i="4"/>
  <c r="G39" i="4"/>
  <c r="H39" i="4"/>
  <c r="I39" i="4"/>
  <c r="J39" i="4"/>
  <c r="K39" i="4"/>
  <c r="L39" i="4"/>
  <c r="B40" i="4"/>
  <c r="E40" i="4"/>
  <c r="F40" i="4"/>
  <c r="G40" i="4"/>
  <c r="H40" i="4"/>
  <c r="I40" i="4"/>
  <c r="J40" i="4"/>
  <c r="K40" i="4"/>
  <c r="L40" i="4"/>
  <c r="B41" i="4"/>
  <c r="E41" i="4"/>
  <c r="F41" i="4"/>
  <c r="G41" i="4"/>
  <c r="H41" i="4"/>
  <c r="I41" i="4"/>
  <c r="J41" i="4"/>
  <c r="K41" i="4"/>
  <c r="L41" i="4"/>
  <c r="B42" i="4"/>
  <c r="E42" i="4"/>
  <c r="F42" i="4"/>
  <c r="G42" i="4"/>
  <c r="H42" i="4"/>
  <c r="I42" i="4"/>
  <c r="J42" i="4"/>
  <c r="K42" i="4"/>
  <c r="L42" i="4"/>
  <c r="B43" i="4"/>
  <c r="E43" i="4"/>
  <c r="F43" i="4"/>
  <c r="G43" i="4"/>
  <c r="H43" i="4"/>
  <c r="I43" i="4"/>
  <c r="J43" i="4"/>
  <c r="K43" i="4"/>
  <c r="L43" i="4"/>
  <c r="B44" i="4"/>
  <c r="E44" i="4"/>
  <c r="F44" i="4"/>
  <c r="G44" i="4"/>
  <c r="H44" i="4"/>
  <c r="I44" i="4"/>
  <c r="J44" i="4"/>
  <c r="K44" i="4"/>
  <c r="L44" i="4"/>
  <c r="B45" i="4"/>
  <c r="E45" i="4"/>
  <c r="F45" i="4"/>
  <c r="G45" i="4"/>
  <c r="H45" i="4"/>
  <c r="I45" i="4"/>
  <c r="J45" i="4"/>
  <c r="K45" i="4"/>
  <c r="L45" i="4"/>
  <c r="B46" i="4"/>
  <c r="E46" i="4"/>
  <c r="F46" i="4"/>
  <c r="G46" i="4"/>
  <c r="H46" i="4"/>
  <c r="I46" i="4"/>
  <c r="J46" i="4"/>
  <c r="K46" i="4"/>
  <c r="L46" i="4"/>
  <c r="B47" i="4"/>
  <c r="E47" i="4"/>
  <c r="F47" i="4"/>
  <c r="G47" i="4"/>
  <c r="H47" i="4"/>
  <c r="I47" i="4"/>
  <c r="J47" i="4"/>
  <c r="K47" i="4"/>
  <c r="L47" i="4"/>
  <c r="B48" i="4"/>
  <c r="E48" i="4"/>
  <c r="F48" i="4"/>
  <c r="G48" i="4"/>
  <c r="H48" i="4"/>
  <c r="I48" i="4"/>
  <c r="J48" i="4"/>
  <c r="K48" i="4"/>
  <c r="L48" i="4"/>
  <c r="B49" i="4"/>
  <c r="E49" i="4"/>
  <c r="F49" i="4"/>
  <c r="G49" i="4"/>
  <c r="H49" i="4"/>
  <c r="I49" i="4"/>
  <c r="J49" i="4"/>
  <c r="K49" i="4"/>
  <c r="L49" i="4"/>
  <c r="B50" i="4"/>
  <c r="E50" i="4"/>
  <c r="F50" i="4"/>
  <c r="G50" i="4"/>
  <c r="H50" i="4"/>
  <c r="I50" i="4"/>
  <c r="J50" i="4"/>
  <c r="K50" i="4"/>
  <c r="L50" i="4"/>
  <c r="B51" i="4"/>
  <c r="E51" i="4"/>
  <c r="F51" i="4"/>
  <c r="G51" i="4"/>
  <c r="H51" i="4"/>
  <c r="I51" i="4"/>
  <c r="J51" i="4"/>
  <c r="K51" i="4"/>
  <c r="L51" i="4"/>
  <c r="B52" i="4"/>
  <c r="E52" i="4"/>
  <c r="F52" i="4"/>
  <c r="G52" i="4"/>
  <c r="H52" i="4"/>
  <c r="I52" i="4"/>
  <c r="J52" i="4"/>
  <c r="K52" i="4"/>
  <c r="L52" i="4"/>
  <c r="B53" i="4"/>
  <c r="E53" i="4"/>
  <c r="F53" i="4"/>
  <c r="G53" i="4"/>
  <c r="H53" i="4"/>
  <c r="I53" i="4"/>
  <c r="J53" i="4"/>
  <c r="K53" i="4"/>
  <c r="L53" i="4"/>
  <c r="B54" i="4"/>
  <c r="E54" i="4"/>
  <c r="F54" i="4"/>
  <c r="G54" i="4"/>
  <c r="H54" i="4"/>
  <c r="I54" i="4"/>
  <c r="J54" i="4"/>
  <c r="K54" i="4"/>
  <c r="L54" i="4"/>
  <c r="B55" i="4"/>
  <c r="E55" i="4"/>
  <c r="F55" i="4"/>
  <c r="G55" i="4"/>
  <c r="H55" i="4"/>
  <c r="I55" i="4"/>
  <c r="J55" i="4"/>
  <c r="K55" i="4"/>
  <c r="L55" i="4"/>
  <c r="B56" i="4"/>
  <c r="E56" i="4"/>
  <c r="F56" i="4"/>
  <c r="G56" i="4"/>
  <c r="H56" i="4"/>
  <c r="I56" i="4"/>
  <c r="J56" i="4"/>
  <c r="K56" i="4"/>
  <c r="L56" i="4"/>
  <c r="N56" i="4"/>
  <c r="B57" i="4"/>
  <c r="E57" i="4"/>
  <c r="F57" i="4"/>
  <c r="G57" i="4"/>
  <c r="H57" i="4"/>
  <c r="I57" i="4"/>
  <c r="J57" i="4"/>
  <c r="K57" i="4"/>
  <c r="L57" i="4"/>
  <c r="B58" i="4"/>
  <c r="E58" i="4"/>
  <c r="F58" i="4"/>
  <c r="G58" i="4"/>
  <c r="H58" i="4"/>
  <c r="I58" i="4"/>
  <c r="J58" i="4"/>
  <c r="K58" i="4"/>
  <c r="L58" i="4"/>
  <c r="B59" i="4"/>
  <c r="E59" i="4"/>
  <c r="F59" i="4"/>
  <c r="G59" i="4"/>
  <c r="H59" i="4"/>
  <c r="I59" i="4"/>
  <c r="J59" i="4"/>
  <c r="K59" i="4"/>
  <c r="L59" i="4"/>
  <c r="B60" i="4"/>
  <c r="E60" i="4"/>
  <c r="F60" i="4"/>
  <c r="G60" i="4"/>
  <c r="H60" i="4"/>
  <c r="I60" i="4"/>
  <c r="J60" i="4"/>
  <c r="K60" i="4"/>
  <c r="L60" i="4"/>
  <c r="B61" i="4"/>
  <c r="E61" i="4"/>
  <c r="F61" i="4"/>
  <c r="G61" i="4"/>
  <c r="H61" i="4"/>
  <c r="I61" i="4"/>
  <c r="J61" i="4"/>
  <c r="K61" i="4"/>
  <c r="L61" i="4"/>
  <c r="B62" i="4"/>
  <c r="E62" i="4"/>
  <c r="F62" i="4"/>
  <c r="G62" i="4"/>
  <c r="H62" i="4"/>
  <c r="I62" i="4"/>
  <c r="J62" i="4"/>
  <c r="K62" i="4"/>
  <c r="L62" i="4"/>
  <c r="B63" i="4"/>
  <c r="E63" i="4"/>
  <c r="F63" i="4"/>
  <c r="G63" i="4"/>
  <c r="H63" i="4"/>
  <c r="I63" i="4"/>
  <c r="J63" i="4"/>
  <c r="K63" i="4"/>
  <c r="L63" i="4"/>
  <c r="B64" i="4"/>
  <c r="E64" i="4"/>
  <c r="F64" i="4"/>
  <c r="G64" i="4"/>
  <c r="H64" i="4"/>
  <c r="I64" i="4"/>
  <c r="J64" i="4"/>
  <c r="K64" i="4"/>
  <c r="L64" i="4"/>
  <c r="B65" i="4"/>
  <c r="E65" i="4"/>
  <c r="F65" i="4"/>
  <c r="G65" i="4"/>
  <c r="H65" i="4"/>
  <c r="I65" i="4"/>
  <c r="J65" i="4"/>
  <c r="K65" i="4"/>
  <c r="L65" i="4"/>
  <c r="B66" i="4"/>
  <c r="E66" i="4"/>
  <c r="F66" i="4"/>
  <c r="G66" i="4"/>
  <c r="H66" i="4"/>
  <c r="I66" i="4"/>
  <c r="J66" i="4"/>
  <c r="K66" i="4"/>
  <c r="L66" i="4"/>
  <c r="B67" i="4"/>
  <c r="E67" i="4"/>
  <c r="F67" i="4"/>
  <c r="G67" i="4"/>
  <c r="H67" i="4"/>
  <c r="I67" i="4"/>
  <c r="J67" i="4"/>
  <c r="K67" i="4"/>
  <c r="L67" i="4"/>
  <c r="B68" i="4"/>
  <c r="E68" i="4"/>
  <c r="F68" i="4"/>
  <c r="G68" i="4"/>
  <c r="H68" i="4"/>
  <c r="I68" i="4"/>
  <c r="J68" i="4"/>
  <c r="K68" i="4"/>
  <c r="L68" i="4"/>
  <c r="B69" i="4"/>
  <c r="E69" i="4"/>
  <c r="F69" i="4"/>
  <c r="G69" i="4"/>
  <c r="H69" i="4"/>
  <c r="I69" i="4"/>
  <c r="J69" i="4"/>
  <c r="K69" i="4"/>
  <c r="L69" i="4"/>
  <c r="B70" i="4"/>
  <c r="E70" i="4"/>
  <c r="F70" i="4"/>
  <c r="G70" i="4"/>
  <c r="H70" i="4"/>
  <c r="I70" i="4"/>
  <c r="J70" i="4"/>
  <c r="K70" i="4"/>
  <c r="L70" i="4"/>
  <c r="B71" i="4"/>
  <c r="E71" i="4"/>
  <c r="F71" i="4"/>
  <c r="G71" i="4"/>
  <c r="H71" i="4"/>
  <c r="I71" i="4"/>
  <c r="J71" i="4"/>
  <c r="K71" i="4"/>
  <c r="L71" i="4"/>
  <c r="B72" i="4"/>
  <c r="E72" i="4"/>
  <c r="F72" i="4"/>
  <c r="G72" i="4"/>
  <c r="H72" i="4"/>
  <c r="I72" i="4"/>
  <c r="J72" i="4"/>
  <c r="K72" i="4"/>
  <c r="L72" i="4"/>
  <c r="B73" i="4"/>
  <c r="E73" i="4"/>
  <c r="F73" i="4"/>
  <c r="G73" i="4"/>
  <c r="H73" i="4"/>
  <c r="I73" i="4"/>
  <c r="J73" i="4"/>
  <c r="K73" i="4"/>
  <c r="L73" i="4"/>
  <c r="B74" i="4"/>
  <c r="E74" i="4"/>
  <c r="F74" i="4"/>
  <c r="G74" i="4"/>
  <c r="H74" i="4"/>
  <c r="I74" i="4"/>
  <c r="J74" i="4"/>
  <c r="K74" i="4"/>
  <c r="L74" i="4"/>
  <c r="B75" i="4"/>
  <c r="E75" i="4"/>
  <c r="F75" i="4"/>
  <c r="G75" i="4"/>
  <c r="H75" i="4"/>
  <c r="I75" i="4"/>
  <c r="J75" i="4"/>
  <c r="K75" i="4"/>
  <c r="L75" i="4"/>
  <c r="B76" i="4"/>
  <c r="E76" i="4"/>
  <c r="F76" i="4"/>
  <c r="G76" i="4"/>
  <c r="H76" i="4"/>
  <c r="I76" i="4"/>
  <c r="J76" i="4"/>
  <c r="K76" i="4"/>
  <c r="L76" i="4"/>
  <c r="B77" i="4"/>
  <c r="E77" i="4"/>
  <c r="F77" i="4"/>
  <c r="G77" i="4"/>
  <c r="H77" i="4"/>
  <c r="I77" i="4"/>
  <c r="J77" i="4"/>
  <c r="K77" i="4"/>
  <c r="L77" i="4"/>
  <c r="B78" i="4"/>
  <c r="E78" i="4"/>
  <c r="F78" i="4"/>
  <c r="G78" i="4"/>
  <c r="H78" i="4"/>
  <c r="I78" i="4"/>
  <c r="J78" i="4"/>
  <c r="K78" i="4"/>
  <c r="L78" i="4"/>
  <c r="B79" i="4"/>
  <c r="E79" i="4"/>
  <c r="F79" i="4"/>
  <c r="G79" i="4"/>
  <c r="H79" i="4"/>
  <c r="I79" i="4"/>
  <c r="J79" i="4"/>
  <c r="K79" i="4"/>
  <c r="L79" i="4"/>
  <c r="B80" i="4"/>
  <c r="E80" i="4"/>
  <c r="F80" i="4"/>
  <c r="G80" i="4"/>
  <c r="H80" i="4"/>
  <c r="I80" i="4"/>
  <c r="J80" i="4"/>
  <c r="K80" i="4"/>
  <c r="L80" i="4"/>
  <c r="B81" i="4"/>
  <c r="E81" i="4"/>
  <c r="F81" i="4"/>
  <c r="G81" i="4"/>
  <c r="H81" i="4"/>
  <c r="I81" i="4"/>
  <c r="J81" i="4"/>
  <c r="K81" i="4"/>
  <c r="L81" i="4"/>
  <c r="B82" i="4"/>
  <c r="E82" i="4"/>
  <c r="F82" i="4"/>
  <c r="G82" i="4"/>
  <c r="H82" i="4"/>
  <c r="I82" i="4"/>
  <c r="J82" i="4"/>
  <c r="K82" i="4"/>
  <c r="L82" i="4"/>
  <c r="B83" i="4"/>
  <c r="E83" i="4"/>
  <c r="F83" i="4"/>
  <c r="G83" i="4"/>
  <c r="H83" i="4"/>
  <c r="I83" i="4"/>
  <c r="J83" i="4"/>
  <c r="K83" i="4"/>
  <c r="L83" i="4"/>
  <c r="B84" i="4"/>
  <c r="E84" i="4"/>
  <c r="F84" i="4"/>
  <c r="G84" i="4"/>
  <c r="H84" i="4"/>
  <c r="I84" i="4"/>
  <c r="J84" i="4"/>
  <c r="K84" i="4"/>
  <c r="L84" i="4"/>
  <c r="B85" i="4"/>
  <c r="E85" i="4"/>
  <c r="F85" i="4"/>
  <c r="G85" i="4"/>
  <c r="H85" i="4"/>
  <c r="I85" i="4"/>
  <c r="J85" i="4"/>
  <c r="K85" i="4"/>
  <c r="L85" i="4"/>
  <c r="B86" i="4"/>
  <c r="E86" i="4"/>
  <c r="F86" i="4"/>
  <c r="G86" i="4"/>
  <c r="H86" i="4"/>
  <c r="I86" i="4"/>
  <c r="J86" i="4"/>
  <c r="K86" i="4"/>
  <c r="L86" i="4"/>
  <c r="B87" i="4"/>
  <c r="E87" i="4"/>
  <c r="F87" i="4"/>
  <c r="G87" i="4"/>
  <c r="H87" i="4"/>
  <c r="I87" i="4"/>
  <c r="J87" i="4"/>
  <c r="K87" i="4"/>
  <c r="L87" i="4"/>
  <c r="B88" i="4"/>
  <c r="E88" i="4"/>
  <c r="F88" i="4"/>
  <c r="G88" i="4"/>
  <c r="H88" i="4"/>
  <c r="I88" i="4"/>
  <c r="J88" i="4"/>
  <c r="K88" i="4"/>
  <c r="L88" i="4"/>
  <c r="B89" i="4"/>
  <c r="E89" i="4"/>
  <c r="F89" i="4"/>
  <c r="G89" i="4"/>
  <c r="H89" i="4"/>
  <c r="I89" i="4"/>
  <c r="J89" i="4"/>
  <c r="K89" i="4"/>
  <c r="L89" i="4"/>
  <c r="B90" i="4"/>
  <c r="E90" i="4"/>
  <c r="F90" i="4"/>
  <c r="G90" i="4"/>
  <c r="H90" i="4"/>
  <c r="I90" i="4"/>
  <c r="J90" i="4"/>
  <c r="K90" i="4"/>
  <c r="L90" i="4"/>
  <c r="B91" i="4"/>
  <c r="E91" i="4"/>
  <c r="F91" i="4"/>
  <c r="G91" i="4"/>
  <c r="H91" i="4"/>
  <c r="I91" i="4"/>
  <c r="J91" i="4"/>
  <c r="K91" i="4"/>
  <c r="L91" i="4"/>
  <c r="B92" i="4"/>
  <c r="E92" i="4"/>
  <c r="F92" i="4"/>
  <c r="G92" i="4"/>
  <c r="H92" i="4"/>
  <c r="I92" i="4"/>
  <c r="J92" i="4"/>
  <c r="K92" i="4"/>
  <c r="L92" i="4"/>
  <c r="B93" i="4"/>
  <c r="E93" i="4"/>
  <c r="F93" i="4"/>
  <c r="G93" i="4"/>
  <c r="H93" i="4"/>
  <c r="I93" i="4"/>
  <c r="J93" i="4"/>
  <c r="K93" i="4"/>
  <c r="L93" i="4"/>
  <c r="B94" i="4"/>
  <c r="E94" i="4"/>
  <c r="F94" i="4"/>
  <c r="G94" i="4"/>
  <c r="H94" i="4"/>
  <c r="I94" i="4"/>
  <c r="J94" i="4"/>
  <c r="K94" i="4"/>
  <c r="L94" i="4"/>
  <c r="B95" i="4"/>
  <c r="E95" i="4"/>
  <c r="F95" i="4"/>
  <c r="G95" i="4"/>
  <c r="H95" i="4"/>
  <c r="I95" i="4"/>
  <c r="J95" i="4"/>
  <c r="K95" i="4"/>
  <c r="L95" i="4"/>
  <c r="B96" i="4"/>
  <c r="E96" i="4"/>
  <c r="F96" i="4"/>
  <c r="G96" i="4"/>
  <c r="H96" i="4"/>
  <c r="I96" i="4"/>
  <c r="J96" i="4"/>
  <c r="K96" i="4"/>
  <c r="L96" i="4"/>
  <c r="B97" i="4"/>
  <c r="E97" i="4"/>
  <c r="F97" i="4"/>
  <c r="G97" i="4"/>
  <c r="H97" i="4"/>
  <c r="I97" i="4"/>
  <c r="J97" i="4"/>
  <c r="K97" i="4"/>
  <c r="L97" i="4"/>
  <c r="B98" i="4"/>
  <c r="E98" i="4"/>
  <c r="F98" i="4"/>
  <c r="G98" i="4"/>
  <c r="H98" i="4"/>
  <c r="I98" i="4"/>
  <c r="J98" i="4"/>
  <c r="K98" i="4"/>
  <c r="L98" i="4"/>
  <c r="B99" i="4"/>
  <c r="E99" i="4"/>
  <c r="F99" i="4"/>
  <c r="G99" i="4"/>
  <c r="H99" i="4"/>
  <c r="I99" i="4"/>
  <c r="J99" i="4"/>
  <c r="K99" i="4"/>
  <c r="L99" i="4"/>
  <c r="B100" i="4"/>
  <c r="E100" i="4"/>
  <c r="F100" i="4"/>
  <c r="G100" i="4"/>
  <c r="H100" i="4"/>
  <c r="I100" i="4"/>
  <c r="J100" i="4"/>
  <c r="K100" i="4"/>
  <c r="L100" i="4"/>
  <c r="B101" i="4"/>
  <c r="E101" i="4"/>
  <c r="F101" i="4"/>
  <c r="G101" i="4"/>
  <c r="H101" i="4"/>
  <c r="I101" i="4"/>
  <c r="J101" i="4"/>
  <c r="K101" i="4"/>
  <c r="L101" i="4"/>
  <c r="B102" i="4"/>
  <c r="E102" i="4"/>
  <c r="F102" i="4"/>
  <c r="G102" i="4"/>
  <c r="H102" i="4"/>
  <c r="I102" i="4"/>
  <c r="J102" i="4"/>
  <c r="K102" i="4"/>
  <c r="L102" i="4"/>
  <c r="B103" i="4"/>
  <c r="E103" i="4"/>
  <c r="F103" i="4"/>
  <c r="G103" i="4"/>
  <c r="H103" i="4"/>
  <c r="I103" i="4"/>
  <c r="J103" i="4"/>
  <c r="K103" i="4"/>
  <c r="L103" i="4"/>
  <c r="B104" i="4"/>
  <c r="E104" i="4"/>
  <c r="F104" i="4"/>
  <c r="G104" i="4"/>
  <c r="H104" i="4"/>
  <c r="I104" i="4"/>
  <c r="J104" i="4"/>
  <c r="K104" i="4"/>
  <c r="L104" i="4"/>
  <c r="B105" i="4"/>
  <c r="E105" i="4"/>
  <c r="F105" i="4"/>
  <c r="G105" i="4"/>
  <c r="H105" i="4"/>
  <c r="I105" i="4"/>
  <c r="J105" i="4"/>
  <c r="K105" i="4"/>
  <c r="L105" i="4"/>
  <c r="B106" i="4"/>
  <c r="E106" i="4"/>
  <c r="F106" i="4"/>
  <c r="G106" i="4"/>
  <c r="H106" i="4"/>
  <c r="I106" i="4"/>
  <c r="J106" i="4"/>
  <c r="K106" i="4"/>
  <c r="L106" i="4"/>
  <c r="B107" i="4"/>
  <c r="E107" i="4"/>
  <c r="F107" i="4"/>
  <c r="G107" i="4"/>
  <c r="H107" i="4"/>
  <c r="I107" i="4"/>
  <c r="J107" i="4"/>
  <c r="K107" i="4"/>
  <c r="L107" i="4"/>
  <c r="B108" i="4"/>
  <c r="E108" i="4"/>
  <c r="F108" i="4"/>
  <c r="G108" i="4"/>
  <c r="H108" i="4"/>
  <c r="I108" i="4"/>
  <c r="J108" i="4"/>
  <c r="K108" i="4"/>
  <c r="L108" i="4"/>
  <c r="B109" i="4"/>
  <c r="E109" i="4"/>
  <c r="F109" i="4"/>
  <c r="G109" i="4"/>
  <c r="H109" i="4"/>
  <c r="I109" i="4"/>
  <c r="J109" i="4"/>
  <c r="K109" i="4"/>
  <c r="L109" i="4"/>
  <c r="B110" i="4"/>
  <c r="E110" i="4"/>
  <c r="F110" i="4"/>
  <c r="G110" i="4"/>
  <c r="H110" i="4"/>
  <c r="I110" i="4"/>
  <c r="J110" i="4"/>
  <c r="K110" i="4"/>
  <c r="L110" i="4"/>
  <c r="B111" i="4"/>
  <c r="E111" i="4"/>
  <c r="F111" i="4"/>
  <c r="G111" i="4"/>
  <c r="H111" i="4"/>
  <c r="I111" i="4"/>
  <c r="J111" i="4"/>
  <c r="K111" i="4"/>
  <c r="L111" i="4"/>
  <c r="B112" i="4"/>
  <c r="E112" i="4"/>
  <c r="F112" i="4"/>
  <c r="G112" i="4"/>
  <c r="H112" i="4"/>
  <c r="I112" i="4"/>
  <c r="J112" i="4"/>
  <c r="K112" i="4"/>
  <c r="L112" i="4"/>
  <c r="B113" i="4"/>
  <c r="E113" i="4"/>
  <c r="F113" i="4"/>
  <c r="G113" i="4"/>
  <c r="H113" i="4"/>
  <c r="I113" i="4"/>
  <c r="J113" i="4"/>
  <c r="K113" i="4"/>
  <c r="L113" i="4"/>
  <c r="B114" i="4"/>
  <c r="E114" i="4"/>
  <c r="F114" i="4"/>
  <c r="G114" i="4"/>
  <c r="H114" i="4"/>
  <c r="I114" i="4"/>
  <c r="J114" i="4"/>
  <c r="K114" i="4"/>
  <c r="L114" i="4"/>
  <c r="B115" i="4"/>
  <c r="E115" i="4"/>
  <c r="F115" i="4"/>
  <c r="G115" i="4"/>
  <c r="H115" i="4"/>
  <c r="I115" i="4"/>
  <c r="J115" i="4"/>
  <c r="K115" i="4"/>
  <c r="L115" i="4"/>
  <c r="B116" i="4"/>
  <c r="E116" i="4"/>
  <c r="F116" i="4"/>
  <c r="G116" i="4"/>
  <c r="H116" i="4"/>
  <c r="I116" i="4"/>
  <c r="J116" i="4"/>
  <c r="K116" i="4"/>
  <c r="L116" i="4"/>
  <c r="B117" i="4"/>
  <c r="E117" i="4"/>
  <c r="F117" i="4"/>
  <c r="G117" i="4"/>
  <c r="H117" i="4"/>
  <c r="I117" i="4"/>
  <c r="J117" i="4"/>
  <c r="K117" i="4"/>
  <c r="L117" i="4"/>
  <c r="B118" i="4"/>
  <c r="E118" i="4"/>
  <c r="F118" i="4"/>
  <c r="G118" i="4"/>
  <c r="H118" i="4"/>
  <c r="I118" i="4"/>
  <c r="J118" i="4"/>
  <c r="K118" i="4"/>
  <c r="L118" i="4"/>
  <c r="B119" i="4"/>
  <c r="E119" i="4"/>
  <c r="F119" i="4"/>
  <c r="G119" i="4"/>
  <c r="H119" i="4"/>
  <c r="I119" i="4"/>
  <c r="J119" i="4"/>
  <c r="K119" i="4"/>
  <c r="L119" i="4"/>
  <c r="B120" i="4"/>
  <c r="E120" i="4"/>
  <c r="F120" i="4"/>
  <c r="G120" i="4"/>
  <c r="H120" i="4"/>
  <c r="I120" i="4"/>
  <c r="J120" i="4"/>
  <c r="K120" i="4"/>
  <c r="L120" i="4"/>
  <c r="B121" i="4"/>
  <c r="E121" i="4"/>
  <c r="F121" i="4"/>
  <c r="G121" i="4"/>
  <c r="H121" i="4"/>
  <c r="I121" i="4"/>
  <c r="J121" i="4"/>
  <c r="K121" i="4"/>
  <c r="L121" i="4"/>
  <c r="B122" i="4"/>
  <c r="E122" i="4"/>
  <c r="F122" i="4"/>
  <c r="G122" i="4"/>
  <c r="H122" i="4"/>
  <c r="I122" i="4"/>
  <c r="J122" i="4"/>
  <c r="K122" i="4"/>
  <c r="L122" i="4"/>
  <c r="B123" i="4"/>
  <c r="E123" i="4"/>
  <c r="F123" i="4"/>
  <c r="G123" i="4"/>
  <c r="H123" i="4"/>
  <c r="I123" i="4"/>
  <c r="J123" i="4"/>
  <c r="K123" i="4"/>
  <c r="L123" i="4"/>
  <c r="B124" i="4"/>
  <c r="E124" i="4"/>
  <c r="F124" i="4"/>
  <c r="G124" i="4"/>
  <c r="H124" i="4"/>
  <c r="I124" i="4"/>
  <c r="J124" i="4"/>
  <c r="K124" i="4"/>
  <c r="L124" i="4"/>
  <c r="B125" i="4"/>
  <c r="E125" i="4"/>
  <c r="F125" i="4"/>
  <c r="G125" i="4"/>
  <c r="H125" i="4"/>
  <c r="I125" i="4"/>
  <c r="J125" i="4"/>
  <c r="K125" i="4"/>
  <c r="L125" i="4"/>
  <c r="B126" i="4"/>
  <c r="E126" i="4"/>
  <c r="F126" i="4"/>
  <c r="G126" i="4"/>
  <c r="H126" i="4"/>
  <c r="I126" i="4"/>
  <c r="J126" i="4"/>
  <c r="K126" i="4"/>
  <c r="L126" i="4"/>
  <c r="B127" i="4"/>
  <c r="E127" i="4"/>
  <c r="F127" i="4"/>
  <c r="G127" i="4"/>
  <c r="H127" i="4"/>
  <c r="I127" i="4"/>
  <c r="J127" i="4"/>
  <c r="K127" i="4"/>
  <c r="L127" i="4"/>
  <c r="B128" i="4"/>
  <c r="E128" i="4"/>
  <c r="F128" i="4"/>
  <c r="G128" i="4"/>
  <c r="H128" i="4"/>
  <c r="I128" i="4"/>
  <c r="J128" i="4"/>
  <c r="K128" i="4"/>
  <c r="L128" i="4"/>
  <c r="B129" i="4"/>
  <c r="E129" i="4"/>
  <c r="F129" i="4"/>
  <c r="G129" i="4"/>
  <c r="H129" i="4"/>
  <c r="I129" i="4"/>
  <c r="J129" i="4"/>
  <c r="K129" i="4"/>
  <c r="L129" i="4"/>
  <c r="B130" i="4"/>
  <c r="E130" i="4"/>
  <c r="F130" i="4"/>
  <c r="G130" i="4"/>
  <c r="H130" i="4"/>
  <c r="I130" i="4"/>
  <c r="J130" i="4"/>
  <c r="K130" i="4"/>
  <c r="L130" i="4"/>
  <c r="B131" i="4"/>
  <c r="E131" i="4"/>
  <c r="F131" i="4"/>
  <c r="G131" i="4"/>
  <c r="H131" i="4"/>
  <c r="I131" i="4"/>
  <c r="J131" i="4"/>
  <c r="K131" i="4"/>
  <c r="L131" i="4"/>
  <c r="B132" i="4"/>
  <c r="E132" i="4"/>
  <c r="F132" i="4"/>
  <c r="G132" i="4"/>
  <c r="H132" i="4"/>
  <c r="I132" i="4"/>
  <c r="J132" i="4"/>
  <c r="K132" i="4"/>
  <c r="L132" i="4"/>
  <c r="B133" i="4"/>
  <c r="E133" i="4"/>
  <c r="F133" i="4"/>
  <c r="G133" i="4"/>
  <c r="H133" i="4"/>
  <c r="I133" i="4"/>
  <c r="J133" i="4"/>
  <c r="K133" i="4"/>
  <c r="L133" i="4"/>
  <c r="B134" i="4"/>
  <c r="E134" i="4"/>
  <c r="F134" i="4"/>
  <c r="G134" i="4"/>
  <c r="H134" i="4"/>
  <c r="I134" i="4"/>
  <c r="J134" i="4"/>
  <c r="K134" i="4"/>
  <c r="L134" i="4"/>
  <c r="B135" i="4"/>
  <c r="E135" i="4"/>
  <c r="F135" i="4"/>
  <c r="G135" i="4"/>
  <c r="H135" i="4"/>
  <c r="I135" i="4"/>
  <c r="J135" i="4"/>
  <c r="K135" i="4"/>
  <c r="L135" i="4"/>
  <c r="B136" i="4"/>
  <c r="E136" i="4"/>
  <c r="F136" i="4"/>
  <c r="G136" i="4"/>
  <c r="H136" i="4"/>
  <c r="I136" i="4"/>
  <c r="J136" i="4"/>
  <c r="K136" i="4"/>
  <c r="L136" i="4"/>
  <c r="B137" i="4"/>
  <c r="E137" i="4"/>
  <c r="F137" i="4"/>
  <c r="G137" i="4"/>
  <c r="H137" i="4"/>
  <c r="I137" i="4"/>
  <c r="J137" i="4"/>
  <c r="K137" i="4"/>
  <c r="L137" i="4"/>
  <c r="B138" i="4"/>
  <c r="E138" i="4"/>
  <c r="F138" i="4"/>
  <c r="G138" i="4"/>
  <c r="H138" i="4"/>
  <c r="I138" i="4"/>
  <c r="J138" i="4"/>
  <c r="K138" i="4"/>
  <c r="L138" i="4"/>
  <c r="B139" i="4"/>
  <c r="E139" i="4"/>
  <c r="F139" i="4"/>
  <c r="G139" i="4"/>
  <c r="H139" i="4"/>
  <c r="I139" i="4"/>
  <c r="J139" i="4"/>
  <c r="K139" i="4"/>
  <c r="L139" i="4"/>
  <c r="B140" i="4"/>
  <c r="E140" i="4"/>
  <c r="F140" i="4"/>
  <c r="G140" i="4"/>
  <c r="H140" i="4"/>
  <c r="I140" i="4"/>
  <c r="J140" i="4"/>
  <c r="K140" i="4"/>
  <c r="L140" i="4"/>
  <c r="B141" i="4"/>
  <c r="E141" i="4"/>
  <c r="F141" i="4"/>
  <c r="G141" i="4"/>
  <c r="H141" i="4"/>
  <c r="I141" i="4"/>
  <c r="J141" i="4"/>
  <c r="K141" i="4"/>
  <c r="L141" i="4"/>
  <c r="B142" i="4"/>
  <c r="E142" i="4"/>
  <c r="F142" i="4"/>
  <c r="G142" i="4"/>
  <c r="H142" i="4"/>
  <c r="I142" i="4"/>
  <c r="J142" i="4"/>
  <c r="K142" i="4"/>
  <c r="L142" i="4"/>
  <c r="B143" i="4"/>
  <c r="E143" i="4"/>
  <c r="F143" i="4"/>
  <c r="G143" i="4"/>
  <c r="H143" i="4"/>
  <c r="I143" i="4"/>
  <c r="J143" i="4"/>
  <c r="K143" i="4"/>
  <c r="L143" i="4"/>
  <c r="B144" i="4"/>
  <c r="E144" i="4"/>
  <c r="F144" i="4"/>
  <c r="G144" i="4"/>
  <c r="H144" i="4"/>
  <c r="I144" i="4"/>
  <c r="J144" i="4"/>
  <c r="K144" i="4"/>
  <c r="L144" i="4"/>
  <c r="B145" i="4"/>
  <c r="E145" i="4"/>
  <c r="F145" i="4"/>
  <c r="G145" i="4"/>
  <c r="H145" i="4"/>
  <c r="I145" i="4"/>
  <c r="J145" i="4"/>
  <c r="K145" i="4"/>
  <c r="L145" i="4"/>
  <c r="B146" i="4"/>
  <c r="E146" i="4"/>
  <c r="F146" i="4"/>
  <c r="G146" i="4"/>
  <c r="H146" i="4"/>
  <c r="I146" i="4"/>
  <c r="J146" i="4"/>
  <c r="K146" i="4"/>
  <c r="L146" i="4"/>
  <c r="N146" i="4"/>
  <c r="B147" i="4"/>
  <c r="E147" i="4"/>
  <c r="F147" i="4"/>
  <c r="G147" i="4"/>
  <c r="H147" i="4"/>
  <c r="I147" i="4"/>
  <c r="J147" i="4"/>
  <c r="K147" i="4"/>
  <c r="L147" i="4"/>
  <c r="N147" i="4"/>
  <c r="B148" i="4"/>
  <c r="E148" i="4"/>
  <c r="F148" i="4"/>
  <c r="G148" i="4"/>
  <c r="H148" i="4"/>
  <c r="I148" i="4"/>
  <c r="J148" i="4"/>
  <c r="K148" i="4"/>
  <c r="L148" i="4"/>
  <c r="B149" i="4"/>
  <c r="E149" i="4"/>
  <c r="F149" i="4"/>
  <c r="G149" i="4"/>
  <c r="H149" i="4"/>
  <c r="I149" i="4"/>
  <c r="J149" i="4"/>
  <c r="K149" i="4"/>
  <c r="L149" i="4"/>
  <c r="N149" i="4"/>
  <c r="B150" i="4"/>
  <c r="E150" i="4"/>
  <c r="F150" i="4"/>
  <c r="G150" i="4"/>
  <c r="H150" i="4"/>
  <c r="I150" i="4"/>
  <c r="J150" i="4"/>
  <c r="K150" i="4"/>
  <c r="L150" i="4"/>
  <c r="N150" i="4"/>
  <c r="B151" i="4"/>
  <c r="E151" i="4"/>
  <c r="F151" i="4"/>
  <c r="G151" i="4"/>
  <c r="H151" i="4"/>
  <c r="I151" i="4"/>
  <c r="J151" i="4"/>
  <c r="K151" i="4"/>
  <c r="L151" i="4"/>
  <c r="B152" i="4"/>
  <c r="E152" i="4"/>
  <c r="F152" i="4"/>
  <c r="G152" i="4"/>
  <c r="H152" i="4"/>
  <c r="I152" i="4"/>
  <c r="J152" i="4"/>
  <c r="K152" i="4"/>
  <c r="L152" i="4"/>
  <c r="N152" i="4"/>
  <c r="B153" i="4"/>
  <c r="E153" i="4"/>
  <c r="F153" i="4"/>
  <c r="G153" i="4"/>
  <c r="H153" i="4"/>
  <c r="I153" i="4"/>
  <c r="J153" i="4"/>
  <c r="K153" i="4"/>
  <c r="L153" i="4"/>
  <c r="N153" i="4"/>
  <c r="B154" i="4"/>
  <c r="E154" i="4"/>
  <c r="F154" i="4"/>
  <c r="G154" i="4"/>
  <c r="H154" i="4"/>
  <c r="I154" i="4"/>
  <c r="J154" i="4"/>
  <c r="K154" i="4"/>
  <c r="L154" i="4"/>
  <c r="B155" i="4"/>
  <c r="E155" i="4"/>
  <c r="F155" i="4"/>
  <c r="G155" i="4"/>
  <c r="H155" i="4"/>
  <c r="I155" i="4"/>
  <c r="J155" i="4"/>
  <c r="K155" i="4"/>
  <c r="L155" i="4"/>
  <c r="N155" i="4"/>
  <c r="AL4" i="2"/>
  <c r="AM4" i="2" s="1"/>
  <c r="AN4" i="2" s="1"/>
  <c r="AO4" i="2" s="1"/>
  <c r="AP4" i="2" s="1"/>
  <c r="AQ4" i="2" s="1"/>
  <c r="AR4" i="2" s="1"/>
  <c r="AS4" i="2" s="1"/>
  <c r="AT4" i="2" s="1"/>
  <c r="P5" i="2"/>
  <c r="A6" i="2"/>
  <c r="C6" i="2"/>
  <c r="D6" i="2"/>
  <c r="M6" i="2"/>
  <c r="D53" i="6" s="1"/>
  <c r="P6" i="2"/>
  <c r="A7" i="2"/>
  <c r="A8" i="2" s="1"/>
  <c r="A9" i="2" s="1"/>
  <c r="A10" i="2" s="1"/>
  <c r="C7" i="2"/>
  <c r="D7" i="2" s="1"/>
  <c r="M7" i="2"/>
  <c r="P7" i="2"/>
  <c r="AD7" i="2"/>
  <c r="AL7" i="2"/>
  <c r="AM7" i="2" s="1"/>
  <c r="AN7" i="2" s="1"/>
  <c r="AO7" i="2"/>
  <c r="AP7" i="2" s="1"/>
  <c r="AQ7" i="2" s="1"/>
  <c r="AR7" i="2" s="1"/>
  <c r="AS7" i="2"/>
  <c r="AT7" i="2" s="1"/>
  <c r="C8" i="2"/>
  <c r="M8" i="2"/>
  <c r="P8" i="2"/>
  <c r="C9" i="2"/>
  <c r="D34" i="6" s="1"/>
  <c r="M9" i="2"/>
  <c r="D32" i="6"/>
  <c r="P9" i="2"/>
  <c r="C10" i="2"/>
  <c r="C10" i="4" s="1"/>
  <c r="M10" i="2"/>
  <c r="M10" i="4" s="1"/>
  <c r="P10" i="2"/>
  <c r="AJ10" i="2"/>
  <c r="AL10" i="2"/>
  <c r="C11" i="2"/>
  <c r="C11" i="4" s="1"/>
  <c r="M11" i="2"/>
  <c r="D18" i="6" s="1"/>
  <c r="P11" i="2"/>
  <c r="C12" i="2"/>
  <c r="D13" i="6" s="1"/>
  <c r="M12" i="2"/>
  <c r="M12" i="4" s="1"/>
  <c r="P12" i="2"/>
  <c r="X12" i="2" s="1"/>
  <c r="C13" i="2"/>
  <c r="M13" i="2"/>
  <c r="M13" i="4" s="1"/>
  <c r="P13" i="2"/>
  <c r="C14" i="2"/>
  <c r="G62" i="6" s="1"/>
  <c r="M14" i="2"/>
  <c r="G60" i="6" s="1"/>
  <c r="P14" i="2"/>
  <c r="C15" i="2"/>
  <c r="G55" i="6" s="1"/>
  <c r="M15" i="2"/>
  <c r="P15" i="2"/>
  <c r="T15" i="2" s="1"/>
  <c r="C16" i="2"/>
  <c r="G48" i="6" s="1"/>
  <c r="M16" i="2"/>
  <c r="P16" i="2"/>
  <c r="C17" i="2"/>
  <c r="G41" i="6" s="1"/>
  <c r="M17" i="2"/>
  <c r="G39" i="6" s="1"/>
  <c r="P17" i="2"/>
  <c r="C18" i="2"/>
  <c r="G34" i="6" s="1"/>
  <c r="M18" i="2"/>
  <c r="P18" i="2"/>
  <c r="C19" i="2"/>
  <c r="M19" i="2"/>
  <c r="G25" i="6" s="1"/>
  <c r="P19" i="2"/>
  <c r="C20" i="2"/>
  <c r="M20" i="2"/>
  <c r="P20" i="2"/>
  <c r="AB20" i="2" s="1"/>
  <c r="C21" i="2"/>
  <c r="M21" i="2"/>
  <c r="P21" i="2"/>
  <c r="C22" i="2"/>
  <c r="G6" i="6" s="1"/>
  <c r="M22" i="2"/>
  <c r="M22" i="4" s="1"/>
  <c r="P22" i="2"/>
  <c r="C23" i="2"/>
  <c r="J62" i="6" s="1"/>
  <c r="P23" i="2"/>
  <c r="R23" i="2" s="1"/>
  <c r="C24" i="2"/>
  <c r="J55" i="6" s="1"/>
  <c r="P24" i="2"/>
  <c r="C25" i="2"/>
  <c r="J48" i="6" s="1"/>
  <c r="P25" i="2"/>
  <c r="C26" i="2"/>
  <c r="J41" i="6" s="1"/>
  <c r="M26" i="2"/>
  <c r="J39" i="6" s="1"/>
  <c r="P26" i="2"/>
  <c r="S26" i="2" s="1"/>
  <c r="C27" i="2"/>
  <c r="J34" i="6" s="1"/>
  <c r="M27" i="2"/>
  <c r="P27" i="2"/>
  <c r="C28" i="2"/>
  <c r="C28" i="4" s="1"/>
  <c r="M28" i="2"/>
  <c r="P28" i="2"/>
  <c r="AD28" i="2" s="1"/>
  <c r="C29" i="2"/>
  <c r="M29" i="2"/>
  <c r="P29" i="2"/>
  <c r="C30" i="2"/>
  <c r="J13" i="6" s="1"/>
  <c r="M30" i="2"/>
  <c r="M30" i="4" s="1"/>
  <c r="P30" i="2"/>
  <c r="AE30" i="2" s="1"/>
  <c r="C31" i="2"/>
  <c r="M31" i="2"/>
  <c r="P31" i="2"/>
  <c r="C32" i="2"/>
  <c r="M62" i="6" s="1"/>
  <c r="M32" i="2"/>
  <c r="M60" i="6" s="1"/>
  <c r="P32" i="2"/>
  <c r="C33" i="2"/>
  <c r="P33" i="2"/>
  <c r="AC33" i="2" s="1"/>
  <c r="C34" i="2"/>
  <c r="C34" i="4" s="1"/>
  <c r="M34" i="2"/>
  <c r="P34" i="2"/>
  <c r="V34" i="2" s="1"/>
  <c r="C35" i="2"/>
  <c r="C35" i="4" s="1"/>
  <c r="M35" i="2"/>
  <c r="P35" i="2"/>
  <c r="AE35" i="2"/>
  <c r="C36" i="2"/>
  <c r="M34" i="6" s="1"/>
  <c r="M36" i="2"/>
  <c r="P36" i="2"/>
  <c r="S36" i="2"/>
  <c r="C37" i="2"/>
  <c r="M27" i="6" s="1"/>
  <c r="M37" i="2"/>
  <c r="P37" i="2"/>
  <c r="U37" i="2"/>
  <c r="C38" i="2"/>
  <c r="M20" i="6" s="1"/>
  <c r="M38" i="2"/>
  <c r="M38" i="4" s="1"/>
  <c r="P38" i="2"/>
  <c r="C39" i="2"/>
  <c r="M13" i="6" s="1"/>
  <c r="M39" i="2"/>
  <c r="P39" i="2"/>
  <c r="C40" i="2"/>
  <c r="C40" i="4" s="1"/>
  <c r="P40" i="2"/>
  <c r="C41" i="2"/>
  <c r="C41" i="4" s="1"/>
  <c r="P41" i="2"/>
  <c r="X41" i="2" s="1"/>
  <c r="C42" i="2"/>
  <c r="P55" i="6" s="1"/>
  <c r="P42" i="2"/>
  <c r="V42" i="2" s="1"/>
  <c r="C43" i="2"/>
  <c r="P48" i="6" s="1"/>
  <c r="P43" i="2"/>
  <c r="C44" i="2"/>
  <c r="M44" i="2"/>
  <c r="M44" i="4" s="1"/>
  <c r="P44" i="2"/>
  <c r="C45" i="2"/>
  <c r="C45" i="4" s="1"/>
  <c r="M45" i="2"/>
  <c r="P45" i="2"/>
  <c r="AC45" i="2" s="1"/>
  <c r="C46" i="2"/>
  <c r="C46" i="4" s="1"/>
  <c r="M46" i="2"/>
  <c r="P25" i="6" s="1"/>
  <c r="P46" i="2"/>
  <c r="C47" i="2"/>
  <c r="P20" i="6" s="1"/>
  <c r="P47" i="2"/>
  <c r="C48" i="2"/>
  <c r="P48" i="2"/>
  <c r="C49" i="2"/>
  <c r="P6" i="6" s="1"/>
  <c r="P49" i="2"/>
  <c r="C50" i="2"/>
  <c r="S62" i="6" s="1"/>
  <c r="M50" i="2"/>
  <c r="P50" i="2"/>
  <c r="C51" i="2"/>
  <c r="M51" i="2"/>
  <c r="S53" i="6" s="1"/>
  <c r="P51" i="2"/>
  <c r="AB51" i="2" s="1"/>
  <c r="C52" i="2"/>
  <c r="M52" i="2"/>
  <c r="S46" i="6" s="1"/>
  <c r="P52" i="2"/>
  <c r="C53" i="2"/>
  <c r="C53" i="4" s="1"/>
  <c r="M53" i="2"/>
  <c r="S39" i="6" s="1"/>
  <c r="P53" i="2"/>
  <c r="C54" i="2"/>
  <c r="C54" i="4" s="1"/>
  <c r="M54" i="2"/>
  <c r="M54" i="4" s="1"/>
  <c r="P54" i="2"/>
  <c r="T54" i="2" s="1"/>
  <c r="C55" i="2"/>
  <c r="M55" i="2"/>
  <c r="S25" i="6" s="1"/>
  <c r="P55" i="2"/>
  <c r="AD55" i="2"/>
  <c r="C56" i="2"/>
  <c r="C56" i="4" s="1"/>
  <c r="M56" i="2"/>
  <c r="P56" i="2"/>
  <c r="C57" i="2"/>
  <c r="P57" i="2"/>
  <c r="S57" i="2"/>
  <c r="C58" i="2"/>
  <c r="S6" i="6" s="1"/>
  <c r="P58" i="2"/>
  <c r="R58" i="2" s="1"/>
  <c r="S58" i="2"/>
  <c r="V58" i="2"/>
  <c r="AD58" i="2"/>
  <c r="C59" i="2"/>
  <c r="V62" i="6" s="1"/>
  <c r="P59" i="2"/>
  <c r="AF59" i="2" s="1"/>
  <c r="M59" i="2"/>
  <c r="C60" i="2"/>
  <c r="C60" i="4" s="1"/>
  <c r="P60" i="2"/>
  <c r="X60" i="2" s="1"/>
  <c r="C61" i="2"/>
  <c r="V48" i="6" s="1"/>
  <c r="M61" i="2"/>
  <c r="V46" i="6" s="1"/>
  <c r="P61" i="2"/>
  <c r="U61" i="2" s="1"/>
  <c r="C62" i="2"/>
  <c r="M62" i="2"/>
  <c r="P62" i="2"/>
  <c r="AE62" i="2" s="1"/>
  <c r="U62" i="2"/>
  <c r="C63" i="2"/>
  <c r="V34" i="6" s="1"/>
  <c r="P63" i="2"/>
  <c r="C64" i="2"/>
  <c r="C64" i="4" s="1"/>
  <c r="P64" i="2"/>
  <c r="R64" i="2"/>
  <c r="C65" i="2"/>
  <c r="V20" i="6" s="1"/>
  <c r="M65" i="2"/>
  <c r="P65" i="2"/>
  <c r="R65" i="2"/>
  <c r="AE65" i="2"/>
  <c r="C66" i="2"/>
  <c r="P66" i="2"/>
  <c r="R66" i="2"/>
  <c r="Y66" i="2"/>
  <c r="U66" i="2"/>
  <c r="AE66" i="2"/>
  <c r="C67" i="2"/>
  <c r="M67" i="2"/>
  <c r="M67" i="4"/>
  <c r="P67" i="2"/>
  <c r="AH67" i="2" s="1"/>
  <c r="R67" i="2"/>
  <c r="U67" i="2"/>
  <c r="AE67" i="2"/>
  <c r="C68" i="2"/>
  <c r="C68" i="4" s="1"/>
  <c r="P68" i="2"/>
  <c r="R68" i="2"/>
  <c r="AE68" i="2"/>
  <c r="C69" i="2"/>
  <c r="Y55" i="6" s="1"/>
  <c r="M69" i="2"/>
  <c r="Y53" i="6" s="1"/>
  <c r="P69" i="2"/>
  <c r="R69" i="2"/>
  <c r="U69" i="2"/>
  <c r="AE69" i="2"/>
  <c r="C70" i="2"/>
  <c r="Y48" i="6"/>
  <c r="M70" i="2"/>
  <c r="Y46" i="6" s="1"/>
  <c r="P70" i="2"/>
  <c r="R70" i="2"/>
  <c r="C71" i="2"/>
  <c r="Y41" i="6" s="1"/>
  <c r="M71" i="2"/>
  <c r="Y39" i="6"/>
  <c r="P71" i="2"/>
  <c r="R71" i="2"/>
  <c r="Y71" i="2"/>
  <c r="U71" i="2"/>
  <c r="AD71" i="2"/>
  <c r="C72" i="2"/>
  <c r="Y34" i="6" s="1"/>
  <c r="M72" i="2"/>
  <c r="Y32" i="6"/>
  <c r="P72" i="2"/>
  <c r="AC72" i="2"/>
  <c r="C73" i="2"/>
  <c r="M73" i="2"/>
  <c r="Y25" i="6" s="1"/>
  <c r="P73" i="2"/>
  <c r="R73" i="2"/>
  <c r="C74" i="2"/>
  <c r="M74" i="2"/>
  <c r="P74" i="2"/>
  <c r="R74" i="2"/>
  <c r="AE74" i="2"/>
  <c r="C75" i="2"/>
  <c r="M75" i="2"/>
  <c r="Y11" i="6" s="1"/>
  <c r="P75" i="2"/>
  <c r="R75" i="2"/>
  <c r="C76" i="2"/>
  <c r="C76" i="4" s="1"/>
  <c r="M76" i="2"/>
  <c r="P76" i="2"/>
  <c r="R76" i="2"/>
  <c r="AE76" i="2"/>
  <c r="C77" i="2"/>
  <c r="AB62" i="6" s="1"/>
  <c r="M77" i="2"/>
  <c r="AB60" i="6"/>
  <c r="P77" i="2"/>
  <c r="R77" i="2"/>
  <c r="C78" i="2"/>
  <c r="AB55" i="6"/>
  <c r="M78" i="2"/>
  <c r="AB53" i="6" s="1"/>
  <c r="P78" i="2"/>
  <c r="R78" i="2"/>
  <c r="C79" i="2"/>
  <c r="AB48" i="6" s="1"/>
  <c r="M79" i="2"/>
  <c r="AB46" i="6"/>
  <c r="P79" i="2"/>
  <c r="R79" i="2"/>
  <c r="C80" i="2"/>
  <c r="AB41" i="6"/>
  <c r="M80" i="2"/>
  <c r="AB39" i="6" s="1"/>
  <c r="P80" i="2"/>
  <c r="S80" i="2"/>
  <c r="C81" i="2"/>
  <c r="AB34" i="6" s="1"/>
  <c r="M81" i="2"/>
  <c r="AB32" i="6"/>
  <c r="P81" i="2"/>
  <c r="S81" i="2"/>
  <c r="C82" i="2"/>
  <c r="M82" i="2"/>
  <c r="P82" i="2"/>
  <c r="R82" i="2"/>
  <c r="C83" i="2"/>
  <c r="P83" i="2"/>
  <c r="R83" i="2"/>
  <c r="C84" i="2"/>
  <c r="M84" i="2"/>
  <c r="P84" i="2"/>
  <c r="R84" i="2"/>
  <c r="C85" i="2"/>
  <c r="P85" i="2"/>
  <c r="R85" i="2"/>
  <c r="M85" i="2"/>
  <c r="AB4" i="6" s="1"/>
  <c r="C86" i="2"/>
  <c r="AE62" i="6"/>
  <c r="P86" i="2"/>
  <c r="R86" i="2"/>
  <c r="Y86" i="2"/>
  <c r="C87" i="2"/>
  <c r="AE55" i="6"/>
  <c r="P87" i="2"/>
  <c r="R87" i="2"/>
  <c r="C88" i="2"/>
  <c r="AE48" i="6"/>
  <c r="M88" i="2"/>
  <c r="AE46" i="6" s="1"/>
  <c r="P88" i="2"/>
  <c r="R88" i="2"/>
  <c r="C89" i="2"/>
  <c r="AE41" i="6" s="1"/>
  <c r="M89" i="2"/>
  <c r="AE39" i="6"/>
  <c r="P89" i="2"/>
  <c r="R89" i="2"/>
  <c r="C90" i="2"/>
  <c r="AE34" i="6"/>
  <c r="M90" i="2"/>
  <c r="P90" i="2"/>
  <c r="R90" i="2"/>
  <c r="C91" i="2"/>
  <c r="M91" i="2"/>
  <c r="P91" i="2"/>
  <c r="R91" i="2"/>
  <c r="C92" i="2"/>
  <c r="M92" i="2"/>
  <c r="P92" i="2"/>
  <c r="R92" i="2"/>
  <c r="C93" i="2"/>
  <c r="M93" i="2"/>
  <c r="P93" i="2"/>
  <c r="R93" i="2"/>
  <c r="C94" i="2"/>
  <c r="M94" i="2"/>
  <c r="P94" i="2"/>
  <c r="S94" i="2"/>
  <c r="C95" i="2"/>
  <c r="AH62" i="6" s="1"/>
  <c r="M95" i="2"/>
  <c r="AH60" i="6"/>
  <c r="P95" i="2"/>
  <c r="S95" i="2"/>
  <c r="C96" i="2"/>
  <c r="AH55" i="6"/>
  <c r="M96" i="2"/>
  <c r="AH53" i="6" s="1"/>
  <c r="P96" i="2"/>
  <c r="S96" i="2"/>
  <c r="C97" i="2"/>
  <c r="M97" i="2"/>
  <c r="AH46" i="6"/>
  <c r="P97" i="2"/>
  <c r="AH97" i="2" s="1"/>
  <c r="S97" i="2"/>
  <c r="C98" i="2"/>
  <c r="AH41" i="6"/>
  <c r="M98" i="2"/>
  <c r="AH39" i="6" s="1"/>
  <c r="P98" i="2"/>
  <c r="C99" i="2"/>
  <c r="M99" i="2"/>
  <c r="P99" i="2"/>
  <c r="S99" i="2"/>
  <c r="C100" i="2"/>
  <c r="AH27" i="6" s="1"/>
  <c r="M100" i="2"/>
  <c r="AH25" i="6" s="1"/>
  <c r="P100" i="2"/>
  <c r="S100" i="2"/>
  <c r="C101" i="2"/>
  <c r="AH20" i="6" s="1"/>
  <c r="M101" i="2"/>
  <c r="AH18" i="6"/>
  <c r="P101" i="2"/>
  <c r="S101" i="2"/>
  <c r="C102" i="2"/>
  <c r="AH13" i="6"/>
  <c r="P102" i="2"/>
  <c r="C103" i="2"/>
  <c r="AH6" i="6"/>
  <c r="P103" i="2"/>
  <c r="U103" i="2"/>
  <c r="C104" i="2"/>
  <c r="AK62" i="6"/>
  <c r="P104" i="2"/>
  <c r="W104" i="2"/>
  <c r="C105" i="2"/>
  <c r="AK55" i="6"/>
  <c r="P105" i="2"/>
  <c r="R105" i="2"/>
  <c r="C106" i="2"/>
  <c r="AK48" i="6"/>
  <c r="M106" i="2"/>
  <c r="AK46" i="6" s="1"/>
  <c r="P106" i="2"/>
  <c r="R106" i="2"/>
  <c r="U106" i="2"/>
  <c r="Y106" i="2"/>
  <c r="AE106" i="2"/>
  <c r="C107" i="2"/>
  <c r="AK41" i="6"/>
  <c r="M107" i="2"/>
  <c r="AK39" i="6" s="1"/>
  <c r="P107" i="2"/>
  <c r="R107" i="2"/>
  <c r="C108" i="2"/>
  <c r="AK34" i="6" s="1"/>
  <c r="M108" i="2"/>
  <c r="AK32" i="6" s="1"/>
  <c r="P108" i="2"/>
  <c r="R108" i="2"/>
  <c r="AE108" i="2"/>
  <c r="C109" i="2"/>
  <c r="AK27" i="6" s="1"/>
  <c r="M109" i="2"/>
  <c r="AK25" i="6"/>
  <c r="P109" i="2"/>
  <c r="R109" i="2"/>
  <c r="C110" i="2"/>
  <c r="AK20" i="6"/>
  <c r="M110" i="2"/>
  <c r="AK18" i="6" s="1"/>
  <c r="P110" i="2"/>
  <c r="R110" i="2"/>
  <c r="Y110" i="2"/>
  <c r="U110" i="2"/>
  <c r="AE110" i="2"/>
  <c r="C111" i="2"/>
  <c r="AK13" i="6"/>
  <c r="M111" i="2"/>
  <c r="AK11" i="6" s="1"/>
  <c r="P111" i="2"/>
  <c r="R111" i="2"/>
  <c r="C112" i="2"/>
  <c r="AK6" i="6" s="1"/>
  <c r="M112" i="2"/>
  <c r="AK4" i="6" s="1"/>
  <c r="P112" i="2"/>
  <c r="R112" i="2"/>
  <c r="C113" i="2"/>
  <c r="AN62" i="6" s="1"/>
  <c r="M113" i="2"/>
  <c r="P113" i="2"/>
  <c r="R113" i="2"/>
  <c r="C114" i="2"/>
  <c r="M114" i="2"/>
  <c r="P114" i="2"/>
  <c r="U114" i="2"/>
  <c r="AE114" i="2"/>
  <c r="C115" i="2"/>
  <c r="AN48" i="6"/>
  <c r="M115" i="2"/>
  <c r="AN46" i="6" s="1"/>
  <c r="P115" i="2"/>
  <c r="U115" i="2"/>
  <c r="C116" i="2"/>
  <c r="AN41" i="6" s="1"/>
  <c r="M116" i="2"/>
  <c r="AN39" i="6"/>
  <c r="P116" i="2"/>
  <c r="U116" i="2"/>
  <c r="Y116" i="2"/>
  <c r="C117" i="2"/>
  <c r="AN34" i="6" s="1"/>
  <c r="M117" i="2"/>
  <c r="AN32" i="6" s="1"/>
  <c r="P117" i="2"/>
  <c r="U117" i="2"/>
  <c r="C118" i="2"/>
  <c r="M118" i="2"/>
  <c r="AN25" i="6" s="1"/>
  <c r="P118" i="2"/>
  <c r="U118" i="2"/>
  <c r="C119" i="2"/>
  <c r="AN20" i="6" s="1"/>
  <c r="M119" i="2"/>
  <c r="AN18" i="6" s="1"/>
  <c r="P119" i="2"/>
  <c r="U119" i="2"/>
  <c r="C120" i="2"/>
  <c r="M120" i="2"/>
  <c r="P120" i="2"/>
  <c r="U120" i="2"/>
  <c r="C121" i="2"/>
  <c r="AN6" i="6" s="1"/>
  <c r="M121" i="2"/>
  <c r="AN4" i="6" s="1"/>
  <c r="P121" i="2"/>
  <c r="R121" i="2"/>
  <c r="C122" i="2"/>
  <c r="M122" i="2"/>
  <c r="AQ60" i="6" s="1"/>
  <c r="P122" i="2"/>
  <c r="R122" i="2"/>
  <c r="C123" i="2"/>
  <c r="AQ55" i="6" s="1"/>
  <c r="M123" i="2"/>
  <c r="AQ53" i="6"/>
  <c r="P123" i="2"/>
  <c r="R123" i="2"/>
  <c r="C124" i="2"/>
  <c r="AQ48" i="6"/>
  <c r="M124" i="2"/>
  <c r="P124" i="2"/>
  <c r="R124" i="2"/>
  <c r="Y124" i="2"/>
  <c r="C125" i="2"/>
  <c r="AQ41" i="6" s="1"/>
  <c r="M125" i="2"/>
  <c r="AQ39" i="6"/>
  <c r="P125" i="2"/>
  <c r="R125" i="2"/>
  <c r="Y125" i="2"/>
  <c r="C126" i="2"/>
  <c r="M126" i="2"/>
  <c r="P126" i="2"/>
  <c r="R126" i="2"/>
  <c r="C127" i="2"/>
  <c r="AQ27" i="6" s="1"/>
  <c r="M127" i="2"/>
  <c r="AQ25" i="6" s="1"/>
  <c r="P127" i="2"/>
  <c r="R127" i="2"/>
  <c r="C128" i="2"/>
  <c r="M128" i="2"/>
  <c r="AQ18" i="6"/>
  <c r="P128" i="2"/>
  <c r="S128" i="2"/>
  <c r="C129" i="2"/>
  <c r="AQ13" i="6"/>
  <c r="P129" i="2"/>
  <c r="S129" i="2"/>
  <c r="C130" i="2"/>
  <c r="AQ6" i="6"/>
  <c r="P130" i="2"/>
  <c r="S130" i="2"/>
  <c r="C131" i="2"/>
  <c r="AT62" i="6"/>
  <c r="P131" i="2"/>
  <c r="S131" i="2"/>
  <c r="C132" i="2"/>
  <c r="AT55" i="6"/>
  <c r="P132" i="2"/>
  <c r="S132" i="2"/>
  <c r="Y132" i="2"/>
  <c r="M132" i="2"/>
  <c r="C133" i="2"/>
  <c r="M133" i="2"/>
  <c r="AT46" i="6" s="1"/>
  <c r="P133" i="2"/>
  <c r="S133" i="2"/>
  <c r="C134" i="2"/>
  <c r="AT41" i="6" s="1"/>
  <c r="M134" i="2"/>
  <c r="P134" i="2"/>
  <c r="S134" i="2"/>
  <c r="C135" i="2"/>
  <c r="AT34" i="6" s="1"/>
  <c r="M135" i="2"/>
  <c r="AT32" i="6"/>
  <c r="P135" i="2"/>
  <c r="S135" i="2"/>
  <c r="C136" i="2"/>
  <c r="AT27" i="6"/>
  <c r="M136" i="2"/>
  <c r="P136" i="2"/>
  <c r="S136" i="2"/>
  <c r="C137" i="2"/>
  <c r="M137" i="2"/>
  <c r="P137" i="2"/>
  <c r="S137" i="2"/>
  <c r="C138" i="2"/>
  <c r="AT13" i="6" s="1"/>
  <c r="M138" i="2"/>
  <c r="P138" i="2"/>
  <c r="S138" i="2"/>
  <c r="C139" i="2"/>
  <c r="M139" i="2"/>
  <c r="AT4" i="6"/>
  <c r="P139" i="2"/>
  <c r="S139" i="2"/>
  <c r="C140" i="2"/>
  <c r="AW62" i="6"/>
  <c r="P140" i="2"/>
  <c r="S140" i="2"/>
  <c r="C141" i="2"/>
  <c r="AW55" i="6"/>
  <c r="P141" i="2"/>
  <c r="S141" i="2"/>
  <c r="C142" i="2"/>
  <c r="AW48" i="6"/>
  <c r="P142" i="2"/>
  <c r="AH142" i="2" s="1"/>
  <c r="R142" i="2"/>
  <c r="C143" i="2"/>
  <c r="AW41" i="6"/>
  <c r="P143" i="2"/>
  <c r="R143" i="2"/>
  <c r="T143" i="2"/>
  <c r="U143" i="2"/>
  <c r="X143" i="2"/>
  <c r="AC143" i="2"/>
  <c r="AD143" i="2"/>
  <c r="A144" i="2"/>
  <c r="AW30" i="6" s="1"/>
  <c r="C144" i="2"/>
  <c r="D144" i="2"/>
  <c r="M144" i="2"/>
  <c r="AW32" i="6" s="1"/>
  <c r="P144" i="2"/>
  <c r="R144" i="2"/>
  <c r="S144" i="2"/>
  <c r="T144" i="2"/>
  <c r="U144" i="2"/>
  <c r="V144" i="2"/>
  <c r="W144" i="2"/>
  <c r="X144" i="2"/>
  <c r="Y144" i="2"/>
  <c r="AA144" i="2"/>
  <c r="AB144" i="2"/>
  <c r="AC144" i="2"/>
  <c r="AD144" i="2"/>
  <c r="AE144" i="2"/>
  <c r="AF144" i="2"/>
  <c r="AG144" i="2"/>
  <c r="A145" i="2"/>
  <c r="AW23" i="6" s="1"/>
  <c r="C145" i="2"/>
  <c r="AW27" i="6" s="1"/>
  <c r="D145" i="2"/>
  <c r="AW28" i="6" s="1"/>
  <c r="M145" i="2"/>
  <c r="AW25" i="6" s="1"/>
  <c r="P145" i="2"/>
  <c r="R145" i="2"/>
  <c r="S145" i="2"/>
  <c r="T145" i="2"/>
  <c r="U145" i="2"/>
  <c r="V145" i="2"/>
  <c r="W145" i="2"/>
  <c r="X145" i="2"/>
  <c r="Y145" i="2"/>
  <c r="AA145" i="2"/>
  <c r="AB145" i="2"/>
  <c r="AC145" i="2"/>
  <c r="AD145" i="2"/>
  <c r="AE145" i="2"/>
  <c r="AF145" i="2"/>
  <c r="AG145" i="2"/>
  <c r="A146" i="2"/>
  <c r="AW16" i="6" s="1"/>
  <c r="C146" i="2"/>
  <c r="C146" i="4" s="1"/>
  <c r="D146" i="2"/>
  <c r="AW21" i="6" s="1"/>
  <c r="M146" i="2"/>
  <c r="P146" i="2"/>
  <c r="R146" i="2"/>
  <c r="S146" i="2"/>
  <c r="T146" i="2"/>
  <c r="U146" i="2"/>
  <c r="V146" i="2"/>
  <c r="W146" i="2"/>
  <c r="X146" i="2"/>
  <c r="Y146" i="2"/>
  <c r="AA146" i="2"/>
  <c r="AB146" i="2"/>
  <c r="AC146" i="2"/>
  <c r="AD146" i="2"/>
  <c r="AE146" i="2"/>
  <c r="AF146" i="2"/>
  <c r="AG146" i="2"/>
  <c r="A147" i="2"/>
  <c r="AW9" i="6" s="1"/>
  <c r="C147" i="2"/>
  <c r="AW13" i="6" s="1"/>
  <c r="D147" i="2"/>
  <c r="M147" i="2"/>
  <c r="AW11" i="6" s="1"/>
  <c r="P147" i="2"/>
  <c r="R147" i="2"/>
  <c r="S147" i="2"/>
  <c r="T147" i="2"/>
  <c r="U147" i="2"/>
  <c r="V147" i="2"/>
  <c r="W147" i="2"/>
  <c r="X147" i="2"/>
  <c r="Y147" i="2"/>
  <c r="AA147" i="2"/>
  <c r="AB147" i="2"/>
  <c r="AC147" i="2"/>
  <c r="AD147" i="2"/>
  <c r="AE147" i="2"/>
  <c r="AF147" i="2"/>
  <c r="AG147" i="2"/>
  <c r="AH147" i="2" s="1"/>
  <c r="A148" i="2"/>
  <c r="AW2" i="6" s="1"/>
  <c r="C148" i="2"/>
  <c r="AW6" i="6" s="1"/>
  <c r="D148" i="2"/>
  <c r="M148" i="2"/>
  <c r="P148" i="2"/>
  <c r="R148" i="2"/>
  <c r="S148" i="2"/>
  <c r="T148" i="2"/>
  <c r="U148" i="2"/>
  <c r="V148" i="2"/>
  <c r="W148" i="2"/>
  <c r="X148" i="2"/>
  <c r="Y148" i="2"/>
  <c r="AA148" i="2"/>
  <c r="AB148" i="2"/>
  <c r="AC148" i="2"/>
  <c r="AD148" i="2"/>
  <c r="AE148" i="2"/>
  <c r="AF148" i="2"/>
  <c r="AG148" i="2"/>
  <c r="AH148" i="2"/>
  <c r="A149" i="2"/>
  <c r="C149" i="2"/>
  <c r="D149" i="2"/>
  <c r="AZ63" i="6" s="1"/>
  <c r="M149" i="2"/>
  <c r="P149" i="2"/>
  <c r="R149" i="2"/>
  <c r="S149" i="2"/>
  <c r="T149" i="2"/>
  <c r="U149" i="2"/>
  <c r="V149" i="2"/>
  <c r="W149" i="2"/>
  <c r="X149" i="2"/>
  <c r="Y149" i="2"/>
  <c r="AA149" i="2"/>
  <c r="AB149" i="2"/>
  <c r="AC149" i="2"/>
  <c r="AD149" i="2"/>
  <c r="AE149" i="2"/>
  <c r="AF149" i="2"/>
  <c r="AG149" i="2"/>
  <c r="AH149" i="2" s="1"/>
  <c r="A150" i="2"/>
  <c r="C150" i="2"/>
  <c r="D150" i="2"/>
  <c r="AZ56" i="6" s="1"/>
  <c r="M150" i="2"/>
  <c r="P150" i="2"/>
  <c r="R150" i="2"/>
  <c r="S150" i="2"/>
  <c r="T150" i="2"/>
  <c r="U150" i="2"/>
  <c r="V150" i="2"/>
  <c r="W150" i="2"/>
  <c r="X150" i="2"/>
  <c r="Y150" i="2"/>
  <c r="AA150" i="2"/>
  <c r="AB150" i="2"/>
  <c r="AC150" i="2"/>
  <c r="AD150" i="2"/>
  <c r="AE150" i="2"/>
  <c r="AF150" i="2"/>
  <c r="AG150" i="2"/>
  <c r="AH150" i="2" s="1"/>
  <c r="A151" i="2"/>
  <c r="AZ44" i="6" s="1"/>
  <c r="C151" i="2"/>
  <c r="AZ48" i="6" s="1"/>
  <c r="D151" i="2"/>
  <c r="AZ49" i="6" s="1"/>
  <c r="M151" i="2"/>
  <c r="M151" i="4" s="1"/>
  <c r="P151" i="2"/>
  <c r="R151" i="2"/>
  <c r="S151" i="2"/>
  <c r="T151" i="2"/>
  <c r="U151" i="2"/>
  <c r="V151" i="2"/>
  <c r="W151" i="2"/>
  <c r="X151" i="2"/>
  <c r="Y151" i="2"/>
  <c r="AA151" i="2"/>
  <c r="AB151" i="2"/>
  <c r="AC151" i="2"/>
  <c r="AD151" i="2"/>
  <c r="AE151" i="2"/>
  <c r="AF151" i="2"/>
  <c r="AG151" i="2"/>
  <c r="A152" i="2"/>
  <c r="A152" i="4" s="1"/>
  <c r="C152" i="2"/>
  <c r="AZ41" i="6" s="1"/>
  <c r="D152" i="2"/>
  <c r="AZ42" i="6" s="1"/>
  <c r="M152" i="2"/>
  <c r="P152" i="2"/>
  <c r="R152" i="2"/>
  <c r="S152" i="2"/>
  <c r="T152" i="2"/>
  <c r="U152" i="2"/>
  <c r="V152" i="2"/>
  <c r="W152" i="2"/>
  <c r="X152" i="2"/>
  <c r="Y152" i="2"/>
  <c r="AA152" i="2"/>
  <c r="AB152" i="2"/>
  <c r="AC152" i="2"/>
  <c r="AD152" i="2"/>
  <c r="AE152" i="2"/>
  <c r="AF152" i="2"/>
  <c r="AG152" i="2"/>
  <c r="A153" i="2"/>
  <c r="AZ30" i="6" s="1"/>
  <c r="C153" i="2"/>
  <c r="C153" i="4" s="1"/>
  <c r="D153" i="2"/>
  <c r="M153" i="2"/>
  <c r="AZ32" i="6" s="1"/>
  <c r="P153" i="2"/>
  <c r="R153" i="2"/>
  <c r="S153" i="2"/>
  <c r="T153" i="2"/>
  <c r="U153" i="2"/>
  <c r="V153" i="2"/>
  <c r="W153" i="2"/>
  <c r="X153" i="2"/>
  <c r="Y153" i="2"/>
  <c r="AA153" i="2"/>
  <c r="AB153" i="2"/>
  <c r="AC153" i="2"/>
  <c r="AD153" i="2"/>
  <c r="AE153" i="2"/>
  <c r="AF153" i="2"/>
  <c r="AG153" i="2"/>
  <c r="AH153" i="2"/>
  <c r="A154" i="2"/>
  <c r="C154" i="2"/>
  <c r="C154" i="4" s="1"/>
  <c r="D154" i="2"/>
  <c r="M154" i="2"/>
  <c r="P154" i="2"/>
  <c r="R154" i="2"/>
  <c r="S154" i="2"/>
  <c r="T154" i="2"/>
  <c r="U154" i="2"/>
  <c r="V154" i="2"/>
  <c r="W154" i="2"/>
  <c r="X154" i="2"/>
  <c r="Y154" i="2"/>
  <c r="AA154" i="2"/>
  <c r="AB154" i="2"/>
  <c r="AC154" i="2"/>
  <c r="AD154" i="2"/>
  <c r="AE154" i="2"/>
  <c r="AF154" i="2"/>
  <c r="AG154" i="2"/>
  <c r="AH154" i="2"/>
  <c r="A155" i="2"/>
  <c r="AZ16" i="6" s="1"/>
  <c r="C155" i="2"/>
  <c r="D155" i="2"/>
  <c r="M155" i="2"/>
  <c r="AZ18" i="6"/>
  <c r="P155" i="2"/>
  <c r="R155" i="2"/>
  <c r="S155" i="2"/>
  <c r="T155" i="2"/>
  <c r="U155" i="2"/>
  <c r="V155" i="2"/>
  <c r="W155" i="2"/>
  <c r="X155" i="2"/>
  <c r="Y155" i="2"/>
  <c r="AA155" i="2"/>
  <c r="AB155" i="2"/>
  <c r="AC155" i="2"/>
  <c r="AD155" i="2"/>
  <c r="AE155" i="2"/>
  <c r="AF155" i="2"/>
  <c r="AG155" i="2"/>
  <c r="AH155" i="2" s="1"/>
  <c r="AE141" i="2"/>
  <c r="U141" i="2"/>
  <c r="AE138" i="2"/>
  <c r="U138" i="2"/>
  <c r="AE136" i="2"/>
  <c r="U136" i="2"/>
  <c r="AE134" i="2"/>
  <c r="U134" i="2"/>
  <c r="Y134" i="2"/>
  <c r="AE132" i="2"/>
  <c r="U132" i="2"/>
  <c r="AE130" i="2"/>
  <c r="U130" i="2"/>
  <c r="Y130" i="2"/>
  <c r="AE128" i="2"/>
  <c r="U128" i="2"/>
  <c r="AE126" i="2"/>
  <c r="U126" i="2"/>
  <c r="AE124" i="2"/>
  <c r="U124" i="2"/>
  <c r="AE122" i="2"/>
  <c r="U122" i="2"/>
  <c r="AE120" i="2"/>
  <c r="AE116" i="2"/>
  <c r="AE103" i="2"/>
  <c r="AD139" i="2"/>
  <c r="U139" i="2"/>
  <c r="AE137" i="2"/>
  <c r="U137" i="2"/>
  <c r="AE135" i="2"/>
  <c r="U135" i="2"/>
  <c r="AE133" i="2"/>
  <c r="U133" i="2"/>
  <c r="AE131" i="2"/>
  <c r="U131" i="2"/>
  <c r="AE129" i="2"/>
  <c r="U129" i="2"/>
  <c r="AE127" i="2"/>
  <c r="U127" i="2"/>
  <c r="AE125" i="2"/>
  <c r="U125" i="2"/>
  <c r="AE123" i="2"/>
  <c r="U123" i="2"/>
  <c r="AE121" i="2"/>
  <c r="U121" i="2"/>
  <c r="AE113" i="2"/>
  <c r="U113" i="2"/>
  <c r="AE111" i="2"/>
  <c r="U111" i="2"/>
  <c r="AE109" i="2"/>
  <c r="U109" i="2"/>
  <c r="AE107" i="2"/>
  <c r="U107" i="2"/>
  <c r="AE105" i="2"/>
  <c r="U105" i="2"/>
  <c r="AE139" i="2"/>
  <c r="AC139" i="2"/>
  <c r="W139" i="2"/>
  <c r="AC138" i="2"/>
  <c r="W138" i="2"/>
  <c r="AC137" i="2"/>
  <c r="W137" i="2"/>
  <c r="AC136" i="2"/>
  <c r="W136" i="2"/>
  <c r="AC135" i="2"/>
  <c r="W135" i="2"/>
  <c r="AC134" i="2"/>
  <c r="W134" i="2"/>
  <c r="AC133" i="2"/>
  <c r="W133" i="2"/>
  <c r="AC132" i="2"/>
  <c r="W132" i="2"/>
  <c r="AC131" i="2"/>
  <c r="W131" i="2"/>
  <c r="AC130" i="2"/>
  <c r="W130" i="2"/>
  <c r="AC129" i="2"/>
  <c r="W129" i="2"/>
  <c r="AC128" i="2"/>
  <c r="W128" i="2"/>
  <c r="AC127" i="2"/>
  <c r="W127" i="2"/>
  <c r="S127" i="2"/>
  <c r="AC126" i="2"/>
  <c r="W126" i="2"/>
  <c r="S126" i="2"/>
  <c r="AC125" i="2"/>
  <c r="W125" i="2"/>
  <c r="S125" i="2"/>
  <c r="AC124" i="2"/>
  <c r="W124" i="2"/>
  <c r="S124" i="2"/>
  <c r="AC123" i="2"/>
  <c r="W123" i="2"/>
  <c r="Y123" i="2"/>
  <c r="S123" i="2"/>
  <c r="AC122" i="2"/>
  <c r="W122" i="2"/>
  <c r="S122" i="2"/>
  <c r="AC121" i="2"/>
  <c r="W121" i="2"/>
  <c r="S121" i="2"/>
  <c r="R120" i="2"/>
  <c r="Y120" i="2"/>
  <c r="S120" i="2"/>
  <c r="W120" i="2"/>
  <c r="AC120" i="2"/>
  <c r="AE119" i="2"/>
  <c r="R118" i="2"/>
  <c r="S118" i="2"/>
  <c r="W118" i="2"/>
  <c r="AC118" i="2"/>
  <c r="AE117" i="2"/>
  <c r="R116" i="2"/>
  <c r="S116" i="2"/>
  <c r="W116" i="2"/>
  <c r="AC116" i="2"/>
  <c r="AE115" i="2"/>
  <c r="R114" i="2"/>
  <c r="S114" i="2"/>
  <c r="Y114" i="2"/>
  <c r="W114" i="2"/>
  <c r="AC114" i="2"/>
  <c r="R119" i="2"/>
  <c r="S119" i="2"/>
  <c r="Y119" i="2"/>
  <c r="W119" i="2"/>
  <c r="AC119" i="2"/>
  <c r="R117" i="2"/>
  <c r="S117" i="2"/>
  <c r="Y117" i="2"/>
  <c r="W117" i="2"/>
  <c r="AC117" i="2"/>
  <c r="R115" i="2"/>
  <c r="S115" i="2"/>
  <c r="W115" i="2"/>
  <c r="AC115" i="2"/>
  <c r="AC113" i="2"/>
  <c r="W113" i="2"/>
  <c r="S113" i="2"/>
  <c r="AC112" i="2"/>
  <c r="W112" i="2"/>
  <c r="S112" i="2"/>
  <c r="Y112" i="2"/>
  <c r="AC111" i="2"/>
  <c r="W111" i="2"/>
  <c r="S111" i="2"/>
  <c r="AC110" i="2"/>
  <c r="W110" i="2"/>
  <c r="S110" i="2"/>
  <c r="AC109" i="2"/>
  <c r="W109" i="2"/>
  <c r="Y109" i="2"/>
  <c r="S109" i="2"/>
  <c r="AC108" i="2"/>
  <c r="W108" i="2"/>
  <c r="S108" i="2"/>
  <c r="AC107" i="2"/>
  <c r="W107" i="2"/>
  <c r="S107" i="2"/>
  <c r="AC106" i="2"/>
  <c r="W106" i="2"/>
  <c r="S106" i="2"/>
  <c r="AC105" i="2"/>
  <c r="W105" i="2"/>
  <c r="S105" i="2"/>
  <c r="AE70" i="2"/>
  <c r="U70" i="2"/>
  <c r="AC69" i="2"/>
  <c r="W69" i="2"/>
  <c r="S69" i="2"/>
  <c r="AC68" i="2"/>
  <c r="W68" i="2"/>
  <c r="S68" i="2"/>
  <c r="AC67" i="2"/>
  <c r="W67" i="2"/>
  <c r="S67" i="2"/>
  <c r="AC66" i="2"/>
  <c r="W66" i="2"/>
  <c r="S66" i="2"/>
  <c r="AC65" i="2"/>
  <c r="W65" i="2"/>
  <c r="S65" i="2"/>
  <c r="W64" i="2"/>
  <c r="S64" i="2"/>
  <c r="V63" i="2"/>
  <c r="R104" i="2"/>
  <c r="Y104" i="2"/>
  <c r="S104" i="2"/>
  <c r="R102" i="2"/>
  <c r="S102" i="2"/>
  <c r="W102" i="2"/>
  <c r="AC102" i="2"/>
  <c r="AE142" i="2"/>
  <c r="U142" i="2"/>
  <c r="AC140" i="2"/>
  <c r="AE104" i="2"/>
  <c r="U104" i="2"/>
  <c r="R103" i="2"/>
  <c r="S103" i="2"/>
  <c r="Y103" i="2"/>
  <c r="W103" i="2"/>
  <c r="AC103" i="2"/>
  <c r="AE102" i="2"/>
  <c r="U102" i="2"/>
  <c r="Y102" i="2"/>
  <c r="S98" i="2"/>
  <c r="AE92" i="2"/>
  <c r="U92" i="2"/>
  <c r="AE90" i="2"/>
  <c r="U90" i="2"/>
  <c r="AE88" i="2"/>
  <c r="U88" i="2"/>
  <c r="AE86" i="2"/>
  <c r="U86" i="2"/>
  <c r="AE84" i="2"/>
  <c r="U84" i="2"/>
  <c r="AE82" i="2"/>
  <c r="U82" i="2"/>
  <c r="AE79" i="2"/>
  <c r="U79" i="2"/>
  <c r="AE77" i="2"/>
  <c r="AE75" i="2"/>
  <c r="U75" i="2"/>
  <c r="AE73" i="2"/>
  <c r="U73" i="2"/>
  <c r="AF69" i="2"/>
  <c r="AD69" i="2"/>
  <c r="AB69" i="2"/>
  <c r="AG69" i="2"/>
  <c r="AH69" i="2" s="1"/>
  <c r="X69" i="2"/>
  <c r="V69" i="2"/>
  <c r="T69" i="2"/>
  <c r="AF68" i="2"/>
  <c r="AD68" i="2"/>
  <c r="AB68" i="2"/>
  <c r="AG68" i="2"/>
  <c r="AH68" i="2" s="1"/>
  <c r="N68" i="2"/>
  <c r="X68" i="2"/>
  <c r="V68" i="2"/>
  <c r="T68" i="2"/>
  <c r="AF67" i="2"/>
  <c r="AD67" i="2"/>
  <c r="AB67" i="2"/>
  <c r="AG67" i="2"/>
  <c r="X67" i="2"/>
  <c r="V67" i="2"/>
  <c r="T67" i="2"/>
  <c r="Y67" i="2"/>
  <c r="AF66" i="2"/>
  <c r="AD66" i="2"/>
  <c r="AB66" i="2"/>
  <c r="AG66" i="2"/>
  <c r="X66" i="2"/>
  <c r="V66" i="2"/>
  <c r="T66" i="2"/>
  <c r="AF65" i="2"/>
  <c r="AD65" i="2"/>
  <c r="AB65" i="2"/>
  <c r="AG65" i="2"/>
  <c r="X65" i="2"/>
  <c r="V65" i="2"/>
  <c r="T65" i="2"/>
  <c r="AD64" i="2"/>
  <c r="AB64" i="2"/>
  <c r="T64" i="2"/>
  <c r="AF63" i="2"/>
  <c r="W140" i="2"/>
  <c r="AE100" i="2"/>
  <c r="U100" i="2"/>
  <c r="AE96" i="2"/>
  <c r="U96" i="2"/>
  <c r="AE93" i="2"/>
  <c r="U93" i="2"/>
  <c r="AE91" i="2"/>
  <c r="U91" i="2"/>
  <c r="AE89" i="2"/>
  <c r="U89" i="2"/>
  <c r="AE87" i="2"/>
  <c r="U87" i="2"/>
  <c r="AE85" i="2"/>
  <c r="U85" i="2"/>
  <c r="AE83" i="2"/>
  <c r="U83" i="2"/>
  <c r="AE80" i="2"/>
  <c r="U80" i="2"/>
  <c r="Y80" i="2"/>
  <c r="AC79" i="2"/>
  <c r="W79" i="2"/>
  <c r="S79" i="2"/>
  <c r="AC78" i="2"/>
  <c r="AG78" i="2"/>
  <c r="W78" i="2"/>
  <c r="S78" i="2"/>
  <c r="AC77" i="2"/>
  <c r="S77" i="2"/>
  <c r="AC76" i="2"/>
  <c r="W76" i="2"/>
  <c r="S76" i="2"/>
  <c r="AC75" i="2"/>
  <c r="W75" i="2"/>
  <c r="S75" i="2"/>
  <c r="AC74" i="2"/>
  <c r="W74" i="2"/>
  <c r="S74" i="2"/>
  <c r="AC73" i="2"/>
  <c r="W73" i="2"/>
  <c r="S73" i="2"/>
  <c r="Y73" i="2"/>
  <c r="W72" i="2"/>
  <c r="AE71" i="2"/>
  <c r="AC71" i="2"/>
  <c r="W71" i="2"/>
  <c r="S71" i="2"/>
  <c r="AC70" i="2"/>
  <c r="W70" i="2"/>
  <c r="S70" i="2"/>
  <c r="AC142" i="2"/>
  <c r="W142" i="2"/>
  <c r="S142" i="2"/>
  <c r="M142" i="2"/>
  <c r="M142" i="4" s="1"/>
  <c r="AE140" i="2"/>
  <c r="U140" i="2"/>
  <c r="AE98" i="2"/>
  <c r="U98" i="2"/>
  <c r="AE94" i="2"/>
  <c r="U94" i="2"/>
  <c r="AC93" i="2"/>
  <c r="W93" i="2"/>
  <c r="S93" i="2"/>
  <c r="AC92" i="2"/>
  <c r="W92" i="2"/>
  <c r="S92" i="2"/>
  <c r="Y92" i="2"/>
  <c r="AC91" i="2"/>
  <c r="W91" i="2"/>
  <c r="S91" i="2"/>
  <c r="AC90" i="2"/>
  <c r="W90" i="2"/>
  <c r="S90" i="2"/>
  <c r="AC89" i="2"/>
  <c r="W89" i="2"/>
  <c r="S89" i="2"/>
  <c r="AC88" i="2"/>
  <c r="W88" i="2"/>
  <c r="S88" i="2"/>
  <c r="Y88" i="2"/>
  <c r="AC87" i="2"/>
  <c r="W87" i="2"/>
  <c r="S87" i="2"/>
  <c r="AC86" i="2"/>
  <c r="W86" i="2"/>
  <c r="S86" i="2"/>
  <c r="AC85" i="2"/>
  <c r="W85" i="2"/>
  <c r="S85" i="2"/>
  <c r="AC84" i="2"/>
  <c r="W84" i="2"/>
  <c r="S84" i="2"/>
  <c r="AC83" i="2"/>
  <c r="W83" i="2"/>
  <c r="S83" i="2"/>
  <c r="AC82" i="2"/>
  <c r="W82" i="2"/>
  <c r="S82" i="2"/>
  <c r="AE72" i="2"/>
  <c r="U72" i="2"/>
  <c r="AF142" i="2"/>
  <c r="AD142" i="2"/>
  <c r="AB142" i="2"/>
  <c r="AG142" i="2"/>
  <c r="X142" i="2"/>
  <c r="V142" i="2"/>
  <c r="T142" i="2"/>
  <c r="AF141" i="2"/>
  <c r="AD141" i="2"/>
  <c r="AB141" i="2"/>
  <c r="X141" i="2"/>
  <c r="V141" i="2"/>
  <c r="T141" i="2"/>
  <c r="R141" i="2"/>
  <c r="AF140" i="2"/>
  <c r="AD140" i="2"/>
  <c r="AB140" i="2"/>
  <c r="AG140" i="2"/>
  <c r="X140" i="2"/>
  <c r="V140" i="2"/>
  <c r="T140" i="2"/>
  <c r="R140" i="2"/>
  <c r="AE101" i="2"/>
  <c r="U101" i="2"/>
  <c r="AE99" i="2"/>
  <c r="U99" i="2"/>
  <c r="AE97" i="2"/>
  <c r="U97" i="2"/>
  <c r="AE95" i="2"/>
  <c r="U95" i="2"/>
  <c r="AE81" i="2"/>
  <c r="U81" i="2"/>
  <c r="AF72" i="2"/>
  <c r="AD72" i="2"/>
  <c r="AB72" i="2"/>
  <c r="AG72" i="2"/>
  <c r="AH72" i="2"/>
  <c r="X72" i="2"/>
  <c r="V72" i="2"/>
  <c r="S72" i="2"/>
  <c r="AB71" i="2"/>
  <c r="X71" i="2"/>
  <c r="V71" i="2"/>
  <c r="T71" i="2"/>
  <c r="AF70" i="2"/>
  <c r="AD70" i="2"/>
  <c r="AB70" i="2"/>
  <c r="AG70" i="2"/>
  <c r="AH70" i="2"/>
  <c r="X70" i="2"/>
  <c r="V70" i="2"/>
  <c r="T70" i="2"/>
  <c r="C143" i="4"/>
  <c r="C142" i="4"/>
  <c r="R139" i="2"/>
  <c r="T139" i="2"/>
  <c r="V139" i="2"/>
  <c r="X139" i="2"/>
  <c r="AB139" i="2"/>
  <c r="AG139" i="2"/>
  <c r="AH139" i="2"/>
  <c r="R138" i="2"/>
  <c r="T138" i="2"/>
  <c r="V138" i="2"/>
  <c r="X138" i="2"/>
  <c r="AB138" i="2"/>
  <c r="AG138" i="2"/>
  <c r="AH138" i="2" s="1"/>
  <c r="AD138" i="2"/>
  <c r="AF138" i="2"/>
  <c r="R137" i="2"/>
  <c r="T137" i="2"/>
  <c r="V137" i="2"/>
  <c r="X137" i="2"/>
  <c r="AB137" i="2"/>
  <c r="AG137" i="2"/>
  <c r="AH137" i="2" s="1"/>
  <c r="AD137" i="2"/>
  <c r="AF137" i="2"/>
  <c r="R136" i="2"/>
  <c r="T136" i="2"/>
  <c r="Y136" i="2"/>
  <c r="V136" i="2"/>
  <c r="X136" i="2"/>
  <c r="AB136" i="2"/>
  <c r="AG136" i="2"/>
  <c r="AH136" i="2" s="1"/>
  <c r="AD136" i="2"/>
  <c r="AF136" i="2"/>
  <c r="R135" i="2"/>
  <c r="T135" i="2"/>
  <c r="V135" i="2"/>
  <c r="X135" i="2"/>
  <c r="AB135" i="2"/>
  <c r="AG135" i="2"/>
  <c r="AH135" i="2" s="1"/>
  <c r="AD135" i="2"/>
  <c r="AF135" i="2"/>
  <c r="R134" i="2"/>
  <c r="T134" i="2"/>
  <c r="V134" i="2"/>
  <c r="X134" i="2"/>
  <c r="AB134" i="2"/>
  <c r="AG134" i="2"/>
  <c r="AD134" i="2"/>
  <c r="AF134" i="2"/>
  <c r="R133" i="2"/>
  <c r="T133" i="2"/>
  <c r="V133" i="2"/>
  <c r="X133" i="2"/>
  <c r="AB133" i="2"/>
  <c r="AG133" i="2"/>
  <c r="AD133" i="2"/>
  <c r="AF133" i="2"/>
  <c r="R132" i="2"/>
  <c r="T132" i="2"/>
  <c r="V132" i="2"/>
  <c r="X132" i="2"/>
  <c r="AB132" i="2"/>
  <c r="AG132" i="2"/>
  <c r="N132" i="2"/>
  <c r="AD132" i="2"/>
  <c r="AF132" i="2"/>
  <c r="R131" i="2"/>
  <c r="T131" i="2"/>
  <c r="V131" i="2"/>
  <c r="X131" i="2"/>
  <c r="AB131" i="2"/>
  <c r="AG131" i="2"/>
  <c r="N131" i="2"/>
  <c r="AD131" i="2"/>
  <c r="AF131" i="2"/>
  <c r="R130" i="2"/>
  <c r="T130" i="2"/>
  <c r="V130" i="2"/>
  <c r="X130" i="2"/>
  <c r="AB130" i="2"/>
  <c r="AG130" i="2"/>
  <c r="N130" i="2"/>
  <c r="AD130" i="2"/>
  <c r="AF130" i="2"/>
  <c r="R129" i="2"/>
  <c r="T129" i="2"/>
  <c r="V129" i="2"/>
  <c r="Y129" i="2"/>
  <c r="X129" i="2"/>
  <c r="AB129" i="2"/>
  <c r="AG129" i="2"/>
  <c r="N129" i="4"/>
  <c r="AD129" i="2"/>
  <c r="AF129" i="2"/>
  <c r="R128" i="2"/>
  <c r="T128" i="2"/>
  <c r="V128" i="2"/>
  <c r="X128" i="2"/>
  <c r="AB128" i="2"/>
  <c r="AG128" i="2"/>
  <c r="AD128" i="2"/>
  <c r="AF128" i="2"/>
  <c r="N142" i="4"/>
  <c r="N141" i="4"/>
  <c r="M140" i="2"/>
  <c r="M140" i="4" s="1"/>
  <c r="AF127" i="2"/>
  <c r="AD127" i="2"/>
  <c r="AB127" i="2"/>
  <c r="AG127" i="2"/>
  <c r="AH127" i="2" s="1"/>
  <c r="X127" i="2"/>
  <c r="V127" i="2"/>
  <c r="T127" i="2"/>
  <c r="AF126" i="2"/>
  <c r="AD126" i="2"/>
  <c r="AB126" i="2"/>
  <c r="AG126" i="2"/>
  <c r="AH126" i="2" s="1"/>
  <c r="X126" i="2"/>
  <c r="V126" i="2"/>
  <c r="T126" i="2"/>
  <c r="AF125" i="2"/>
  <c r="AD125" i="2"/>
  <c r="AB125" i="2"/>
  <c r="AG125" i="2"/>
  <c r="AH125" i="2" s="1"/>
  <c r="X125" i="2"/>
  <c r="V125" i="2"/>
  <c r="T125" i="2"/>
  <c r="AF124" i="2"/>
  <c r="AD124" i="2"/>
  <c r="AB124" i="2"/>
  <c r="X124" i="2"/>
  <c r="V124" i="2"/>
  <c r="T124" i="2"/>
  <c r="AF123" i="2"/>
  <c r="AD123" i="2"/>
  <c r="AB123" i="2"/>
  <c r="AG123" i="2"/>
  <c r="X123" i="2"/>
  <c r="V123" i="2"/>
  <c r="T123" i="2"/>
  <c r="AF122" i="2"/>
  <c r="AD122" i="2"/>
  <c r="AB122" i="2"/>
  <c r="AG122" i="2"/>
  <c r="X122" i="2"/>
  <c r="V122" i="2"/>
  <c r="T122" i="2"/>
  <c r="AF121" i="2"/>
  <c r="AD121" i="2"/>
  <c r="AB121" i="2"/>
  <c r="AG121" i="2"/>
  <c r="X121" i="2"/>
  <c r="V121" i="2"/>
  <c r="T121" i="2"/>
  <c r="AF120" i="2"/>
  <c r="AD120" i="2"/>
  <c r="AB120" i="2"/>
  <c r="AG120" i="2"/>
  <c r="AH120" i="2" s="1"/>
  <c r="X120" i="2"/>
  <c r="V120" i="2"/>
  <c r="T120" i="2"/>
  <c r="AF119" i="2"/>
  <c r="AD119" i="2"/>
  <c r="AB119" i="2"/>
  <c r="AG119" i="2"/>
  <c r="X119" i="2"/>
  <c r="V119" i="2"/>
  <c r="T119" i="2"/>
  <c r="AF118" i="2"/>
  <c r="AD118" i="2"/>
  <c r="AB118" i="2"/>
  <c r="X118" i="2"/>
  <c r="V118" i="2"/>
  <c r="T118" i="2"/>
  <c r="AF117" i="2"/>
  <c r="AD117" i="2"/>
  <c r="AB117" i="2"/>
  <c r="AG117" i="2"/>
  <c r="AH117" i="2" s="1"/>
  <c r="X117" i="2"/>
  <c r="V117" i="2"/>
  <c r="T117" i="2"/>
  <c r="AF116" i="2"/>
  <c r="AD116" i="2"/>
  <c r="AB116" i="2"/>
  <c r="AG116" i="2"/>
  <c r="AH116" i="2" s="1"/>
  <c r="X116" i="2"/>
  <c r="V116" i="2"/>
  <c r="T116" i="2"/>
  <c r="AF115" i="2"/>
  <c r="AD115" i="2"/>
  <c r="AB115" i="2"/>
  <c r="AG115" i="2"/>
  <c r="AH115" i="2" s="1"/>
  <c r="X115" i="2"/>
  <c r="V115" i="2"/>
  <c r="T115" i="2"/>
  <c r="AF114" i="2"/>
  <c r="AD114" i="2"/>
  <c r="AB114" i="2"/>
  <c r="AG114" i="2"/>
  <c r="X114" i="2"/>
  <c r="V114" i="2"/>
  <c r="T114" i="2"/>
  <c r="AF113" i="2"/>
  <c r="AD113" i="2"/>
  <c r="AB113" i="2"/>
  <c r="AG113" i="2"/>
  <c r="AH113" i="2" s="1"/>
  <c r="X113" i="2"/>
  <c r="V113" i="2"/>
  <c r="T113" i="2"/>
  <c r="AF112" i="2"/>
  <c r="AD112" i="2"/>
  <c r="AB112" i="2"/>
  <c r="AG112" i="2"/>
  <c r="AH112" i="2" s="1"/>
  <c r="X112" i="2"/>
  <c r="V112" i="2"/>
  <c r="T112" i="2"/>
  <c r="AF111" i="2"/>
  <c r="AD111" i="2"/>
  <c r="AB111" i="2"/>
  <c r="AG111" i="2"/>
  <c r="X111" i="2"/>
  <c r="V111" i="2"/>
  <c r="T111" i="2"/>
  <c r="AF110" i="2"/>
  <c r="AD110" i="2"/>
  <c r="AB110" i="2"/>
  <c r="X110" i="2"/>
  <c r="V110" i="2"/>
  <c r="T110" i="2"/>
  <c r="AF109" i="2"/>
  <c r="AD109" i="2"/>
  <c r="AB109" i="2"/>
  <c r="AG109" i="2"/>
  <c r="AH109" i="2" s="1"/>
  <c r="X109" i="2"/>
  <c r="V109" i="2"/>
  <c r="T109" i="2"/>
  <c r="AF108" i="2"/>
  <c r="AD108" i="2"/>
  <c r="AB108" i="2"/>
  <c r="AG108" i="2"/>
  <c r="AH108" i="2" s="1"/>
  <c r="X108" i="2"/>
  <c r="V108" i="2"/>
  <c r="T108" i="2"/>
  <c r="AF107" i="2"/>
  <c r="AD107" i="2"/>
  <c r="AB107" i="2"/>
  <c r="AG107" i="2"/>
  <c r="X107" i="2"/>
  <c r="V107" i="2"/>
  <c r="T107" i="2"/>
  <c r="AF106" i="2"/>
  <c r="AD106" i="2"/>
  <c r="AB106" i="2"/>
  <c r="X106" i="2"/>
  <c r="V106" i="2"/>
  <c r="T106" i="2"/>
  <c r="AF105" i="2"/>
  <c r="AD105" i="2"/>
  <c r="AB105" i="2"/>
  <c r="AG105" i="2"/>
  <c r="N105" i="2"/>
  <c r="X105" i="2"/>
  <c r="V105" i="2"/>
  <c r="T105" i="2"/>
  <c r="AF104" i="2"/>
  <c r="AD104" i="2"/>
  <c r="AB104" i="2"/>
  <c r="N104" i="2"/>
  <c r="AK61" i="6" s="1"/>
  <c r="X104" i="2"/>
  <c r="V104" i="2"/>
  <c r="T104" i="2"/>
  <c r="AF103" i="2"/>
  <c r="AD103" i="2"/>
  <c r="AB103" i="2"/>
  <c r="AG103" i="2"/>
  <c r="N103" i="2"/>
  <c r="AH5" i="6"/>
  <c r="X103" i="2"/>
  <c r="V103" i="2"/>
  <c r="T103" i="2"/>
  <c r="AF102" i="2"/>
  <c r="AD102" i="2"/>
  <c r="AB102" i="2"/>
  <c r="AG102" i="2"/>
  <c r="AH102" i="2"/>
  <c r="N102" i="4"/>
  <c r="X102" i="2"/>
  <c r="V102" i="2"/>
  <c r="T102" i="2"/>
  <c r="AF101" i="2"/>
  <c r="AC101" i="2"/>
  <c r="W101" i="2"/>
  <c r="AC100" i="2"/>
  <c r="W100" i="2"/>
  <c r="AC99" i="2"/>
  <c r="W99" i="2"/>
  <c r="AC98" i="2"/>
  <c r="W98" i="2"/>
  <c r="AC97" i="2"/>
  <c r="W97" i="2"/>
  <c r="AC96" i="2"/>
  <c r="W96" i="2"/>
  <c r="AC95" i="2"/>
  <c r="W95" i="2"/>
  <c r="AC94" i="2"/>
  <c r="W94" i="2"/>
  <c r="R101" i="2"/>
  <c r="T101" i="2"/>
  <c r="V101" i="2"/>
  <c r="X101" i="2"/>
  <c r="AB101" i="2"/>
  <c r="AD101" i="2"/>
  <c r="R100" i="2"/>
  <c r="T100" i="2"/>
  <c r="V100" i="2"/>
  <c r="X100" i="2"/>
  <c r="Y100" i="2"/>
  <c r="AB100" i="2"/>
  <c r="AD100" i="2"/>
  <c r="AF100" i="2"/>
  <c r="R99" i="2"/>
  <c r="T99" i="2"/>
  <c r="V99" i="2"/>
  <c r="X99" i="2"/>
  <c r="AB99" i="2"/>
  <c r="AG99" i="2"/>
  <c r="AH99" i="2" s="1"/>
  <c r="AD99" i="2"/>
  <c r="AF99" i="2"/>
  <c r="R98" i="2"/>
  <c r="T98" i="2"/>
  <c r="Y98" i="2"/>
  <c r="V98" i="2"/>
  <c r="X98" i="2"/>
  <c r="AB98" i="2"/>
  <c r="AD98" i="2"/>
  <c r="AF98" i="2"/>
  <c r="R97" i="2"/>
  <c r="T97" i="2"/>
  <c r="V97" i="2"/>
  <c r="Y97" i="2"/>
  <c r="X97" i="2"/>
  <c r="AB97" i="2"/>
  <c r="AD97" i="2"/>
  <c r="AF97" i="2"/>
  <c r="R96" i="2"/>
  <c r="T96" i="2"/>
  <c r="V96" i="2"/>
  <c r="X96" i="2"/>
  <c r="Y96" i="2"/>
  <c r="AB96" i="2"/>
  <c r="AG96" i="2"/>
  <c r="AH96" i="2" s="1"/>
  <c r="AD96" i="2"/>
  <c r="AF96" i="2"/>
  <c r="R95" i="2"/>
  <c r="Y95" i="2"/>
  <c r="T95" i="2"/>
  <c r="V95" i="2"/>
  <c r="X95" i="2"/>
  <c r="AB95" i="2"/>
  <c r="AG95" i="2"/>
  <c r="AH95" i="2" s="1"/>
  <c r="AD95" i="2"/>
  <c r="AF95" i="2"/>
  <c r="R94" i="2"/>
  <c r="T94" i="2"/>
  <c r="V94" i="2"/>
  <c r="X94" i="2"/>
  <c r="Y94" i="2"/>
  <c r="AB94" i="2"/>
  <c r="AG94" i="2"/>
  <c r="AH94" i="2" s="1"/>
  <c r="AD94" i="2"/>
  <c r="AF94" i="2"/>
  <c r="AF93" i="2"/>
  <c r="AD93" i="2"/>
  <c r="AB93" i="2"/>
  <c r="AG93" i="2"/>
  <c r="AH93" i="2"/>
  <c r="X93" i="2"/>
  <c r="V93" i="2"/>
  <c r="T93" i="2"/>
  <c r="AF92" i="2"/>
  <c r="AD92" i="2"/>
  <c r="AB92" i="2"/>
  <c r="X92" i="2"/>
  <c r="V92" i="2"/>
  <c r="T92" i="2"/>
  <c r="AF91" i="2"/>
  <c r="AD91" i="2"/>
  <c r="AB91" i="2"/>
  <c r="AG91" i="2"/>
  <c r="AH91" i="2" s="1"/>
  <c r="X91" i="2"/>
  <c r="V91" i="2"/>
  <c r="T91" i="2"/>
  <c r="Y91" i="2"/>
  <c r="AF90" i="2"/>
  <c r="AD90" i="2"/>
  <c r="AB90" i="2"/>
  <c r="X90" i="2"/>
  <c r="Y90" i="2"/>
  <c r="V90" i="2"/>
  <c r="T90" i="2"/>
  <c r="AF89" i="2"/>
  <c r="AD89" i="2"/>
  <c r="AB89" i="2"/>
  <c r="AG89" i="2"/>
  <c r="X89" i="2"/>
  <c r="V89" i="2"/>
  <c r="T89" i="2"/>
  <c r="AF88" i="2"/>
  <c r="AD88" i="2"/>
  <c r="AB88" i="2"/>
  <c r="AG88" i="2"/>
  <c r="AH88" i="2" s="1"/>
  <c r="X88" i="2"/>
  <c r="V88" i="2"/>
  <c r="T88" i="2"/>
  <c r="AF87" i="2"/>
  <c r="AD87" i="2"/>
  <c r="AB87" i="2"/>
  <c r="AG87" i="2"/>
  <c r="AH87" i="2" s="1"/>
  <c r="N87" i="2"/>
  <c r="X87" i="2"/>
  <c r="V87" i="2"/>
  <c r="T87" i="2"/>
  <c r="AF86" i="2"/>
  <c r="AD86" i="2"/>
  <c r="AB86" i="2"/>
  <c r="AG86" i="2"/>
  <c r="X86" i="2"/>
  <c r="V86" i="2"/>
  <c r="T86" i="2"/>
  <c r="AF85" i="2"/>
  <c r="AD85" i="2"/>
  <c r="AB85" i="2"/>
  <c r="AG85" i="2"/>
  <c r="AH85" i="2" s="1"/>
  <c r="N85" i="2"/>
  <c r="X85" i="2"/>
  <c r="V85" i="2"/>
  <c r="T85" i="2"/>
  <c r="AF84" i="2"/>
  <c r="AD84" i="2"/>
  <c r="AB84" i="2"/>
  <c r="X84" i="2"/>
  <c r="V84" i="2"/>
  <c r="T84" i="2"/>
  <c r="AF83" i="2"/>
  <c r="AD83" i="2"/>
  <c r="AB83" i="2"/>
  <c r="AG83" i="2"/>
  <c r="AH83" i="2"/>
  <c r="X83" i="2"/>
  <c r="V83" i="2"/>
  <c r="T83" i="2"/>
  <c r="AF82" i="2"/>
  <c r="AD82" i="2"/>
  <c r="AB82" i="2"/>
  <c r="X82" i="2"/>
  <c r="V82" i="2"/>
  <c r="Y82" i="2"/>
  <c r="T82" i="2"/>
  <c r="AC81" i="2"/>
  <c r="W81" i="2"/>
  <c r="AC80" i="2"/>
  <c r="W80" i="2"/>
  <c r="R81" i="2"/>
  <c r="T81" i="2"/>
  <c r="V81" i="2"/>
  <c r="X81" i="2"/>
  <c r="AB81" i="2"/>
  <c r="AG81" i="2"/>
  <c r="AH81" i="2" s="1"/>
  <c r="AD81" i="2"/>
  <c r="AF81" i="2"/>
  <c r="R80" i="2"/>
  <c r="T80" i="2"/>
  <c r="V80" i="2"/>
  <c r="X80" i="2"/>
  <c r="AB80" i="2"/>
  <c r="AG80" i="2"/>
  <c r="AH80" i="2" s="1"/>
  <c r="AD80" i="2"/>
  <c r="AF80" i="2"/>
  <c r="AF79" i="2"/>
  <c r="AD79" i="2"/>
  <c r="AB79" i="2"/>
  <c r="AG79" i="2"/>
  <c r="X79" i="2"/>
  <c r="V79" i="2"/>
  <c r="T79" i="2"/>
  <c r="AF78" i="2"/>
  <c r="AD78" i="2"/>
  <c r="AB78" i="2"/>
  <c r="X78" i="2"/>
  <c r="V78" i="2"/>
  <c r="T78" i="2"/>
  <c r="Y78" i="2"/>
  <c r="AF77" i="2"/>
  <c r="AB77" i="2"/>
  <c r="V77" i="2"/>
  <c r="AF76" i="2"/>
  <c r="AD76" i="2"/>
  <c r="AB76" i="2"/>
  <c r="AG76" i="2"/>
  <c r="AH76" i="2" s="1"/>
  <c r="X76" i="2"/>
  <c r="V76" i="2"/>
  <c r="T76" i="2"/>
  <c r="AF75" i="2"/>
  <c r="AD75" i="2"/>
  <c r="AB75" i="2"/>
  <c r="AG75" i="2"/>
  <c r="AH75" i="2" s="1"/>
  <c r="X75" i="2"/>
  <c r="V75" i="2"/>
  <c r="T75" i="2"/>
  <c r="AF74" i="2"/>
  <c r="AD74" i="2"/>
  <c r="AB74" i="2"/>
  <c r="X74" i="2"/>
  <c r="V74" i="2"/>
  <c r="T74" i="2"/>
  <c r="AF73" i="2"/>
  <c r="AD73" i="2"/>
  <c r="AB73" i="2"/>
  <c r="AG73" i="2"/>
  <c r="X73" i="2"/>
  <c r="V73" i="2"/>
  <c r="T73" i="2"/>
  <c r="T72" i="2"/>
  <c r="N66" i="4"/>
  <c r="M100" i="4"/>
  <c r="C100" i="4"/>
  <c r="C98" i="4"/>
  <c r="M97" i="4"/>
  <c r="C96" i="4"/>
  <c r="M95" i="4"/>
  <c r="C95" i="4"/>
  <c r="M94" i="4"/>
  <c r="C94" i="4"/>
  <c r="M93" i="4"/>
  <c r="C93" i="4"/>
  <c r="M92" i="4"/>
  <c r="C92" i="4"/>
  <c r="M91" i="4"/>
  <c r="C91" i="4"/>
  <c r="C90" i="4"/>
  <c r="M89" i="4"/>
  <c r="C89" i="4"/>
  <c r="C88" i="4"/>
  <c r="C87" i="4"/>
  <c r="C86" i="4"/>
  <c r="C85" i="4"/>
  <c r="M84" i="4"/>
  <c r="C84" i="4"/>
  <c r="C83" i="4"/>
  <c r="C82" i="4"/>
  <c r="M81" i="4"/>
  <c r="C81" i="4"/>
  <c r="C80" i="4"/>
  <c r="M79" i="4"/>
  <c r="C79" i="4"/>
  <c r="M76" i="4"/>
  <c r="M75" i="4"/>
  <c r="C74" i="4"/>
  <c r="M73" i="4"/>
  <c r="C73" i="4"/>
  <c r="M72" i="4"/>
  <c r="M71" i="4"/>
  <c r="M70" i="4"/>
  <c r="C70" i="4"/>
  <c r="M69" i="4"/>
  <c r="C69" i="4"/>
  <c r="C67" i="4"/>
  <c r="C66" i="4"/>
  <c r="M65" i="4"/>
  <c r="M61" i="4"/>
  <c r="C61" i="4"/>
  <c r="C141" i="4"/>
  <c r="C140" i="4"/>
  <c r="M139" i="4"/>
  <c r="C138" i="4"/>
  <c r="C136" i="4"/>
  <c r="M135" i="4"/>
  <c r="C135" i="4"/>
  <c r="M133" i="4"/>
  <c r="C132" i="4"/>
  <c r="C131" i="4"/>
  <c r="C130" i="4"/>
  <c r="C129" i="4"/>
  <c r="M128" i="4"/>
  <c r="M127" i="4"/>
  <c r="C127" i="4"/>
  <c r="M125" i="4"/>
  <c r="C125" i="4"/>
  <c r="C124" i="4"/>
  <c r="M123" i="4"/>
  <c r="C123" i="4"/>
  <c r="M122" i="4"/>
  <c r="M121" i="4"/>
  <c r="C121" i="4"/>
  <c r="M119" i="4"/>
  <c r="M118" i="4"/>
  <c r="M117" i="4"/>
  <c r="M116" i="4"/>
  <c r="M112" i="4"/>
  <c r="M111" i="4"/>
  <c r="M110" i="4"/>
  <c r="M109" i="4"/>
  <c r="M101" i="4"/>
  <c r="N119" i="4"/>
  <c r="N118" i="4"/>
  <c r="N117" i="4"/>
  <c r="N116" i="4"/>
  <c r="N114" i="4"/>
  <c r="N113" i="4"/>
  <c r="N111" i="4"/>
  <c r="N110" i="4"/>
  <c r="N109" i="4"/>
  <c r="N108" i="4"/>
  <c r="N106" i="4"/>
  <c r="N100" i="4"/>
  <c r="N99" i="4"/>
  <c r="N98" i="4"/>
  <c r="N97" i="4"/>
  <c r="N96" i="4"/>
  <c r="N95" i="4"/>
  <c r="N94" i="4"/>
  <c r="N92" i="4"/>
  <c r="N91" i="4"/>
  <c r="N90" i="4"/>
  <c r="N89" i="4"/>
  <c r="N84" i="4"/>
  <c r="N81" i="4"/>
  <c r="N80" i="4"/>
  <c r="N79" i="4"/>
  <c r="N78" i="4"/>
  <c r="N76" i="4"/>
  <c r="N75" i="4"/>
  <c r="N73" i="4"/>
  <c r="N72" i="4"/>
  <c r="N70" i="4"/>
  <c r="N67" i="4"/>
  <c r="N62" i="4"/>
  <c r="N60" i="4"/>
  <c r="N140" i="4"/>
  <c r="N138" i="4"/>
  <c r="N137" i="4"/>
  <c r="N136" i="4"/>
  <c r="N135" i="4"/>
  <c r="N134" i="4"/>
  <c r="N133" i="4"/>
  <c r="N127" i="4"/>
  <c r="N126" i="4"/>
  <c r="N125" i="4"/>
  <c r="N124" i="4"/>
  <c r="N122" i="4"/>
  <c r="N121" i="4"/>
  <c r="C116" i="4"/>
  <c r="C115" i="4"/>
  <c r="C111" i="4"/>
  <c r="C110" i="4"/>
  <c r="C108" i="4"/>
  <c r="C107" i="4"/>
  <c r="C106" i="4"/>
  <c r="C105" i="4"/>
  <c r="C104" i="4"/>
  <c r="C103" i="4"/>
  <c r="C102" i="4"/>
  <c r="C101" i="4"/>
  <c r="N83" i="4"/>
  <c r="M66" i="2"/>
  <c r="M66" i="4"/>
  <c r="AG74" i="2"/>
  <c r="AH74" i="2" s="1"/>
  <c r="AG82" i="2"/>
  <c r="AG84" i="2"/>
  <c r="N86" i="2"/>
  <c r="N86" i="4" s="1"/>
  <c r="AG90" i="2"/>
  <c r="AH90" i="2" s="1"/>
  <c r="AG92" i="2"/>
  <c r="AH92" i="2" s="1"/>
  <c r="AG71" i="2"/>
  <c r="Y70" i="2"/>
  <c r="M102" i="2"/>
  <c r="M83" i="2"/>
  <c r="M83" i="4"/>
  <c r="M86" i="2"/>
  <c r="M86" i="4" s="1"/>
  <c r="Y87" i="2"/>
  <c r="M87" i="2"/>
  <c r="AE53" i="6"/>
  <c r="Y93" i="2"/>
  <c r="AG98" i="2"/>
  <c r="AH98" i="2" s="1"/>
  <c r="AG100" i="2"/>
  <c r="AG101" i="2"/>
  <c r="AH101" i="2" s="1"/>
  <c r="M103" i="2"/>
  <c r="M104" i="2"/>
  <c r="M104" i="4"/>
  <c r="Y107" i="2"/>
  <c r="Y111" i="2"/>
  <c r="Y118" i="2"/>
  <c r="Y121" i="2"/>
  <c r="Y122" i="2"/>
  <c r="Y127" i="2"/>
  <c r="Y101" i="2"/>
  <c r="Y81" i="2"/>
  <c r="M129" i="2"/>
  <c r="AQ11" i="6" s="1"/>
  <c r="M131" i="2"/>
  <c r="AT60" i="6"/>
  <c r="Y137" i="2"/>
  <c r="N104" i="4"/>
  <c r="M130" i="2"/>
  <c r="AQ4" i="6" s="1"/>
  <c r="Y84" i="2"/>
  <c r="AE78" i="2"/>
  <c r="AG97" i="2"/>
  <c r="Y75" i="2"/>
  <c r="W141" i="2"/>
  <c r="M141" i="2"/>
  <c r="AW53" i="6" s="1"/>
  <c r="U112" i="2"/>
  <c r="U78" i="2"/>
  <c r="U76" i="2"/>
  <c r="N85" i="4"/>
  <c r="N103" i="4"/>
  <c r="M85" i="4"/>
  <c r="AC141" i="2"/>
  <c r="AG141" i="2"/>
  <c r="AH141" i="2" s="1"/>
  <c r="AF139" i="2"/>
  <c r="AE118" i="2"/>
  <c r="T77" i="2"/>
  <c r="Y77" i="2"/>
  <c r="X77" i="2"/>
  <c r="AG77" i="2"/>
  <c r="AH77" i="2" s="1"/>
  <c r="AD77" i="2"/>
  <c r="W77" i="2"/>
  <c r="U77" i="2"/>
  <c r="AW46" i="6"/>
  <c r="AB18" i="6"/>
  <c r="AB5" i="6"/>
  <c r="AZ20" i="6"/>
  <c r="AZ25" i="6"/>
  <c r="AZ27" i="6"/>
  <c r="AZ34" i="6"/>
  <c r="AZ46" i="6"/>
  <c r="AZ55" i="6"/>
  <c r="AZ62" i="6"/>
  <c r="AW4" i="6"/>
  <c r="AW18" i="6"/>
  <c r="AW20" i="6"/>
  <c r="AW34" i="6"/>
  <c r="AE4" i="6"/>
  <c r="AE6" i="6"/>
  <c r="AE11" i="6"/>
  <c r="AE13" i="6"/>
  <c r="AE18" i="6"/>
  <c r="AE20" i="6"/>
  <c r="AE25" i="6"/>
  <c r="AE27" i="6"/>
  <c r="AB6" i="6"/>
  <c r="AB11" i="6"/>
  <c r="AB13" i="6"/>
  <c r="AB20" i="6"/>
  <c r="AB27" i="6"/>
  <c r="Y4" i="6"/>
  <c r="Y6" i="6"/>
  <c r="Y20" i="6"/>
  <c r="Y27" i="6"/>
  <c r="V4" i="6"/>
  <c r="V6" i="6"/>
  <c r="V13" i="6"/>
  <c r="V18" i="6"/>
  <c r="S13" i="6"/>
  <c r="C57" i="4"/>
  <c r="S32" i="6"/>
  <c r="S41" i="6"/>
  <c r="S48" i="6"/>
  <c r="C52" i="4"/>
  <c r="M51" i="4"/>
  <c r="S55" i="6"/>
  <c r="C51" i="4"/>
  <c r="C50" i="4"/>
  <c r="P13" i="6"/>
  <c r="C48" i="4"/>
  <c r="P27" i="6"/>
  <c r="P34" i="6"/>
  <c r="P41" i="6"/>
  <c r="C44" i="4"/>
  <c r="C43" i="4"/>
  <c r="C42" i="4"/>
  <c r="M6" i="6"/>
  <c r="M18" i="6"/>
  <c r="C38" i="4"/>
  <c r="M25" i="6"/>
  <c r="M37" i="4"/>
  <c r="M32" i="6"/>
  <c r="M36" i="4"/>
  <c r="M46" i="6"/>
  <c r="M34" i="4"/>
  <c r="M48" i="6"/>
  <c r="C32" i="4"/>
  <c r="J20" i="6"/>
  <c r="C29" i="4"/>
  <c r="J27" i="6"/>
  <c r="C27" i="4"/>
  <c r="C26" i="4"/>
  <c r="C24" i="4"/>
  <c r="G4" i="6"/>
  <c r="G13" i="6"/>
  <c r="C21" i="4"/>
  <c r="G18" i="6"/>
  <c r="M20" i="4"/>
  <c r="G20" i="6"/>
  <c r="C20" i="4"/>
  <c r="G27" i="6"/>
  <c r="C19" i="4"/>
  <c r="G32" i="6"/>
  <c r="M18" i="4"/>
  <c r="C16" i="4"/>
  <c r="G53" i="6"/>
  <c r="M15" i="4"/>
  <c r="C15" i="4"/>
  <c r="D4" i="6"/>
  <c r="D6" i="6"/>
  <c r="C13" i="4"/>
  <c r="D11" i="6"/>
  <c r="M11" i="4"/>
  <c r="D20" i="6"/>
  <c r="D25" i="6"/>
  <c r="D27" i="6"/>
  <c r="C9" i="4"/>
  <c r="D30" i="6"/>
  <c r="D39" i="6"/>
  <c r="M8" i="4"/>
  <c r="D41" i="6"/>
  <c r="C8" i="4"/>
  <c r="D37" i="6"/>
  <c r="A8" i="4"/>
  <c r="D46" i="6"/>
  <c r="M7" i="4"/>
  <c r="D48" i="6"/>
  <c r="C7" i="4"/>
  <c r="D44" i="6"/>
  <c r="A7" i="4"/>
  <c r="M6" i="4"/>
  <c r="D56" i="6"/>
  <c r="D6" i="4"/>
  <c r="D55" i="6"/>
  <c r="C6" i="4"/>
  <c r="D51" i="6"/>
  <c r="A6" i="4"/>
  <c r="C155" i="4"/>
  <c r="M154" i="4"/>
  <c r="C152" i="4"/>
  <c r="C150" i="4"/>
  <c r="C149" i="4"/>
  <c r="M148" i="4"/>
  <c r="C147" i="4"/>
  <c r="M146" i="4"/>
  <c r="C145" i="4"/>
  <c r="M144" i="4"/>
  <c r="C144" i="4"/>
  <c r="W50" i="2"/>
  <c r="AB49" i="2"/>
  <c r="AC57" i="2"/>
  <c r="R55" i="2"/>
  <c r="R54" i="2"/>
  <c r="U52" i="2"/>
  <c r="AB50" i="2"/>
  <c r="T50" i="2"/>
  <c r="AF49" i="2"/>
  <c r="U49" i="2"/>
  <c r="AF47" i="2"/>
  <c r="V47" i="2"/>
  <c r="AF46" i="2"/>
  <c r="R46" i="2"/>
  <c r="AD44" i="2"/>
  <c r="T43" i="2"/>
  <c r="T42" i="2"/>
  <c r="AD41" i="2"/>
  <c r="AE40" i="2"/>
  <c r="AE39" i="2"/>
  <c r="AC39" i="2"/>
  <c r="W39" i="2"/>
  <c r="T39" i="2"/>
  <c r="R39" i="2"/>
  <c r="AD38" i="2"/>
  <c r="T38" i="2"/>
  <c r="V37" i="2"/>
  <c r="R37" i="2"/>
  <c r="AB36" i="2"/>
  <c r="R36" i="2"/>
  <c r="X35" i="2"/>
  <c r="S35" i="2"/>
  <c r="T33" i="2"/>
  <c r="AE32" i="2"/>
  <c r="X32" i="2"/>
  <c r="T32" i="2"/>
  <c r="AD31" i="2"/>
  <c r="T27" i="2"/>
  <c r="X21" i="2"/>
  <c r="R19" i="2"/>
  <c r="AF17" i="2"/>
  <c r="U17" i="2"/>
  <c r="W16" i="2"/>
  <c r="AD14" i="2"/>
  <c r="W12" i="2"/>
  <c r="AE11" i="2"/>
  <c r="R9" i="2"/>
  <c r="W7" i="2"/>
  <c r="N58" i="2"/>
  <c r="S5" i="6" s="1"/>
  <c r="U27" i="2"/>
  <c r="T26" i="2"/>
  <c r="U25" i="2"/>
  <c r="S24" i="2"/>
  <c r="AD21" i="2"/>
  <c r="W21" i="2"/>
  <c r="S21" i="2"/>
  <c r="T20" i="2"/>
  <c r="X19" i="2"/>
  <c r="S18" i="2"/>
  <c r="AE17" i="2"/>
  <c r="X17" i="2"/>
  <c r="T17" i="2"/>
  <c r="AD16" i="2"/>
  <c r="R16" i="2"/>
  <c r="R15" i="2"/>
  <c r="U14" i="2"/>
  <c r="AC13" i="2"/>
  <c r="AD11" i="2"/>
  <c r="T11" i="2"/>
  <c r="AD10" i="2"/>
  <c r="U10" i="2"/>
  <c r="X9" i="2"/>
  <c r="U8" i="2"/>
  <c r="AC7" i="2"/>
  <c r="U7" i="2"/>
  <c r="R6" i="2"/>
  <c r="AD5" i="2"/>
  <c r="C58" i="4"/>
  <c r="AD57" i="2"/>
  <c r="U57" i="2"/>
  <c r="U56" i="2"/>
  <c r="AE55" i="2"/>
  <c r="V55" i="2"/>
  <c r="T55" i="2"/>
  <c r="R52" i="2"/>
  <c r="AF50" i="2"/>
  <c r="AC50" i="2"/>
  <c r="X50" i="2"/>
  <c r="U50" i="2"/>
  <c r="S50" i="2"/>
  <c r="AC49" i="2"/>
  <c r="W49" i="2"/>
  <c r="T49" i="2"/>
  <c r="X46" i="2"/>
  <c r="V46" i="2"/>
  <c r="AC43" i="2"/>
  <c r="U43" i="2"/>
  <c r="X38" i="2"/>
  <c r="AF36" i="2"/>
  <c r="W36" i="2"/>
  <c r="AD35" i="2"/>
  <c r="W35" i="2"/>
  <c r="X26" i="2"/>
  <c r="U18" i="2"/>
  <c r="AC16" i="2"/>
  <c r="U16" i="2"/>
  <c r="AD15" i="2"/>
  <c r="A9" i="4"/>
  <c r="A10" i="4"/>
  <c r="D150" i="4"/>
  <c r="D149" i="4"/>
  <c r="A155" i="4"/>
  <c r="D8" i="2"/>
  <c r="AD6" i="2"/>
  <c r="T6" i="2"/>
  <c r="N6" i="4"/>
  <c r="N8" i="4"/>
  <c r="C77" i="4"/>
  <c r="N14" i="4"/>
  <c r="Y140" i="2"/>
  <c r="Y133" i="2"/>
  <c r="M58" i="2"/>
  <c r="S4" i="6" s="1"/>
  <c r="N151" i="4"/>
  <c r="AZ26" i="6"/>
  <c r="N154" i="4"/>
  <c r="V11" i="6"/>
  <c r="M130" i="4"/>
  <c r="Y76" i="2"/>
  <c r="M131" i="4"/>
  <c r="AE60" i="6"/>
  <c r="M107" i="4"/>
  <c r="M115" i="4"/>
  <c r="M77" i="4"/>
  <c r="Y83" i="2"/>
  <c r="Y99" i="2"/>
  <c r="Y79" i="2"/>
  <c r="Y69" i="2"/>
  <c r="Y115" i="2"/>
  <c r="Y138" i="2"/>
  <c r="M61" i="6"/>
  <c r="Y131" i="2"/>
  <c r="N71" i="4"/>
  <c r="M78" i="4"/>
  <c r="M88" i="4"/>
  <c r="M96" i="4"/>
  <c r="AG106" i="2"/>
  <c r="AH106" i="2" s="1"/>
  <c r="AG110" i="2"/>
  <c r="AH110" i="2" s="1"/>
  <c r="AG118" i="2"/>
  <c r="AH118" i="2" s="1"/>
  <c r="AG124" i="2"/>
  <c r="AH124" i="2" s="1"/>
  <c r="Y141" i="2"/>
  <c r="Y139" i="2"/>
  <c r="AW26" i="6"/>
  <c r="N145" i="4"/>
  <c r="Y142" i="2"/>
  <c r="M9" i="4"/>
  <c r="M17" i="4"/>
  <c r="M32" i="4"/>
  <c r="M129" i="4"/>
  <c r="M145" i="4"/>
  <c r="M147" i="4"/>
  <c r="M153" i="4"/>
  <c r="M155" i="4"/>
  <c r="AK60" i="6"/>
  <c r="N112" i="4"/>
  <c r="Y128" i="2"/>
  <c r="Y85" i="2"/>
  <c r="Y89" i="2"/>
  <c r="Y105" i="2"/>
  <c r="M105" i="2"/>
  <c r="AK53" i="6" s="1"/>
  <c r="Y113" i="2"/>
  <c r="Y135" i="2"/>
  <c r="Y126" i="2"/>
  <c r="D12" i="6"/>
  <c r="N12" i="4"/>
  <c r="S61" i="6"/>
  <c r="N50" i="4"/>
  <c r="AF39" i="2"/>
  <c r="AB39" i="2"/>
  <c r="U39" i="2"/>
  <c r="AC38" i="2"/>
  <c r="R38" i="2"/>
  <c r="AD37" i="2"/>
  <c r="S37" i="2"/>
  <c r="AE36" i="2"/>
  <c r="V36" i="2"/>
  <c r="T36" i="2"/>
  <c r="AC35" i="2"/>
  <c r="V35" i="2"/>
  <c r="R35" i="2"/>
  <c r="AC32" i="2"/>
  <c r="V32" i="2"/>
  <c r="R32" i="2"/>
  <c r="AB31" i="2"/>
  <c r="AF28" i="2"/>
  <c r="AB28" i="2"/>
  <c r="S27" i="2"/>
  <c r="V26" i="2"/>
  <c r="AD25" i="2"/>
  <c r="R24" i="2"/>
  <c r="AC23" i="2"/>
  <c r="AC21" i="2"/>
  <c r="V21" i="2"/>
  <c r="R21" i="2"/>
  <c r="AF20" i="2"/>
  <c r="AE19" i="2"/>
  <c r="AD17" i="2"/>
  <c r="W17" i="2"/>
  <c r="S17" i="2"/>
  <c r="AB16" i="2"/>
  <c r="AG16" i="2" s="1"/>
  <c r="T16" i="2"/>
  <c r="S14" i="2"/>
  <c r="AE13" i="2"/>
  <c r="AC11" i="2"/>
  <c r="R11" i="2"/>
  <c r="AB10" i="2"/>
  <c r="U9" i="2"/>
  <c r="AB7" i="2"/>
  <c r="AG7" i="2" s="1"/>
  <c r="T7" i="2"/>
  <c r="X6" i="2"/>
  <c r="U5" i="2"/>
  <c r="AD36" i="2"/>
  <c r="U36" i="2"/>
  <c r="AF35" i="2"/>
  <c r="AB35" i="2"/>
  <c r="U35" i="2"/>
  <c r="N33" i="2"/>
  <c r="M54" i="6" s="1"/>
  <c r="AF32" i="2"/>
  <c r="AB32" i="2"/>
  <c r="U32" i="2"/>
  <c r="S31" i="2"/>
  <c r="AC30" i="2"/>
  <c r="AE28" i="2"/>
  <c r="T28" i="2"/>
  <c r="AD27" i="2"/>
  <c r="AD26" i="2"/>
  <c r="AF24" i="2"/>
  <c r="AB24" i="2"/>
  <c r="U24" i="2"/>
  <c r="AF21" i="2"/>
  <c r="AB21" i="2"/>
  <c r="AG21" i="2" s="1"/>
  <c r="U21" i="2"/>
  <c r="AD20" i="2"/>
  <c r="AD19" i="2"/>
  <c r="AD18" i="2"/>
  <c r="AC17" i="2"/>
  <c r="V17" i="2"/>
  <c r="R17" i="2"/>
  <c r="AF16" i="2"/>
  <c r="X16" i="2"/>
  <c r="S16" i="2"/>
  <c r="AE15" i="2"/>
  <c r="U15" i="2"/>
  <c r="AD13" i="2"/>
  <c r="W13" i="2"/>
  <c r="AB12" i="2"/>
  <c r="X11" i="2"/>
  <c r="AF10" i="2"/>
  <c r="AD9" i="2"/>
  <c r="T9" i="2"/>
  <c r="AD8" i="2"/>
  <c r="AF7" i="2"/>
  <c r="X7" i="2"/>
  <c r="S7" i="2"/>
  <c r="U6" i="2"/>
  <c r="S5" i="2"/>
  <c r="AE54" i="6"/>
  <c r="N87" i="4"/>
  <c r="M132" i="4"/>
  <c r="AT53" i="6"/>
  <c r="AK54" i="6"/>
  <c r="N105" i="4"/>
  <c r="M87" i="4"/>
  <c r="AF143" i="2"/>
  <c r="AB143" i="2"/>
  <c r="AG143" i="2"/>
  <c r="AH143" i="2" s="1"/>
  <c r="W143" i="2"/>
  <c r="S143" i="2"/>
  <c r="Y143" i="2"/>
  <c r="M143" i="2"/>
  <c r="AE143" i="2"/>
  <c r="V143" i="2"/>
  <c r="R72" i="2"/>
  <c r="Y72" i="2"/>
  <c r="V57" i="2"/>
  <c r="R57" i="2"/>
  <c r="AF48" i="2"/>
  <c r="T47" i="2"/>
  <c r="X47" i="2"/>
  <c r="N47" i="2"/>
  <c r="P19" i="6" s="1"/>
  <c r="AE112" i="2"/>
  <c r="U108" i="2"/>
  <c r="Y108" i="2"/>
  <c r="AC104" i="2"/>
  <c r="AG104" i="2"/>
  <c r="C78" i="4"/>
  <c r="U74" i="2"/>
  <c r="Y74" i="2"/>
  <c r="AF71" i="2"/>
  <c r="U68" i="2"/>
  <c r="Y68" i="2"/>
  <c r="M68" i="2"/>
  <c r="Y60" i="6" s="1"/>
  <c r="U65" i="2"/>
  <c r="Y65" i="2"/>
  <c r="AD62" i="2"/>
  <c r="AB62" i="2"/>
  <c r="V62" i="2"/>
  <c r="AF57" i="2"/>
  <c r="AB57" i="2"/>
  <c r="N57" i="2"/>
  <c r="N57" i="4" s="1"/>
  <c r="X57" i="2"/>
  <c r="T57" i="2"/>
  <c r="AC56" i="2"/>
  <c r="X56" i="2"/>
  <c r="AE54" i="2"/>
  <c r="S53" i="2"/>
  <c r="AC52" i="2"/>
  <c r="T52" i="2"/>
  <c r="AE50" i="2"/>
  <c r="V50" i="2"/>
  <c r="AD49" i="2"/>
  <c r="X49" i="2"/>
  <c r="AE48" i="2"/>
  <c r="AE47" i="2"/>
  <c r="AB43" i="2"/>
  <c r="N43" i="2"/>
  <c r="P47" i="6" s="1"/>
  <c r="R42" i="2"/>
  <c r="W42" i="2"/>
  <c r="AE57" i="2"/>
  <c r="W57" i="2"/>
  <c r="AF56" i="2"/>
  <c r="AB56" i="2"/>
  <c r="AG56" i="2" s="1"/>
  <c r="AH56" i="2" s="1"/>
  <c r="W56" i="2"/>
  <c r="V53" i="2"/>
  <c r="AF52" i="2"/>
  <c r="AB52" i="2"/>
  <c r="AG52" i="2" s="1"/>
  <c r="AH52" i="2" s="1"/>
  <c r="R49" i="2"/>
  <c r="V49" i="2"/>
  <c r="AE49" i="2"/>
  <c r="AD47" i="2"/>
  <c r="W47" i="2"/>
  <c r="R47" i="2"/>
  <c r="S45" i="2"/>
  <c r="S44" i="2"/>
  <c r="AB44" i="2"/>
  <c r="AF44" i="2"/>
  <c r="T44" i="2"/>
  <c r="AC44" i="2"/>
  <c r="AG44" i="2"/>
  <c r="AH44" i="2" s="1"/>
  <c r="R43" i="2"/>
  <c r="AD43" i="2"/>
  <c r="S43" i="2"/>
  <c r="W43" i="2"/>
  <c r="AF38" i="2"/>
  <c r="AB38" i="2"/>
  <c r="W38" i="2"/>
  <c r="S38" i="2"/>
  <c r="AC37" i="2"/>
  <c r="X37" i="2"/>
  <c r="T37" i="2"/>
  <c r="W34" i="2"/>
  <c r="AE29" i="2"/>
  <c r="S29" i="2"/>
  <c r="T25" i="2"/>
  <c r="X25" i="2"/>
  <c r="AC25" i="2"/>
  <c r="V25" i="2"/>
  <c r="AE25" i="2"/>
  <c r="AF41" i="2"/>
  <c r="N40" i="2"/>
  <c r="N40" i="4" s="1"/>
  <c r="M40" i="2"/>
  <c r="M40" i="4" s="1"/>
  <c r="AE38" i="2"/>
  <c r="V38" i="2"/>
  <c r="AF37" i="2"/>
  <c r="AB37" i="2"/>
  <c r="W37" i="2"/>
  <c r="AC36" i="2"/>
  <c r="X36" i="2"/>
  <c r="R31" i="2"/>
  <c r="V31" i="2"/>
  <c r="AE31" i="2"/>
  <c r="AD29" i="2"/>
  <c r="W29" i="2"/>
  <c r="R27" i="2"/>
  <c r="V27" i="2"/>
  <c r="AE27" i="2"/>
  <c r="AF30" i="2"/>
  <c r="T29" i="2"/>
  <c r="X29" i="2"/>
  <c r="AC29" i="2"/>
  <c r="U30" i="2"/>
  <c r="AF29" i="2"/>
  <c r="U29" i="2"/>
  <c r="V23" i="2"/>
  <c r="AE22" i="2"/>
  <c r="V22" i="2"/>
  <c r="R22" i="2"/>
  <c r="AE18" i="2"/>
  <c r="V18" i="2"/>
  <c r="R18" i="2"/>
  <c r="AE14" i="2"/>
  <c r="V14" i="2"/>
  <c r="R14" i="2"/>
  <c r="AE8" i="2"/>
  <c r="V8" i="2"/>
  <c r="R8" i="2"/>
  <c r="AE5" i="2"/>
  <c r="AA5" i="2"/>
  <c r="AA9" i="2" s="1"/>
  <c r="AH9" i="2" s="1"/>
  <c r="V5" i="2"/>
  <c r="R5" i="2"/>
  <c r="W26" i="2"/>
  <c r="T23" i="2"/>
  <c r="AC22" i="2"/>
  <c r="X22" i="2"/>
  <c r="T22" i="2"/>
  <c r="AE20" i="2"/>
  <c r="AF19" i="2"/>
  <c r="AB19" i="2"/>
  <c r="W19" i="2"/>
  <c r="S19" i="2"/>
  <c r="AC18" i="2"/>
  <c r="X18" i="2"/>
  <c r="T18" i="2"/>
  <c r="AE16" i="2"/>
  <c r="V16" i="2"/>
  <c r="Y16" i="2" s="1"/>
  <c r="AF15" i="2"/>
  <c r="AB15" i="2"/>
  <c r="W15" i="2"/>
  <c r="S15" i="2"/>
  <c r="AC14" i="2"/>
  <c r="X14" i="2"/>
  <c r="T14" i="2"/>
  <c r="AF11" i="2"/>
  <c r="AB11" i="2"/>
  <c r="AG11" i="2" s="1"/>
  <c r="W11" i="2"/>
  <c r="S11" i="2"/>
  <c r="AE10" i="2"/>
  <c r="V10" i="2"/>
  <c r="R10" i="2"/>
  <c r="AF9" i="2"/>
  <c r="AB9" i="2"/>
  <c r="W9" i="2"/>
  <c r="S9" i="2"/>
  <c r="AC8" i="2"/>
  <c r="X8" i="2"/>
  <c r="T8" i="2"/>
  <c r="AE7" i="2"/>
  <c r="V7" i="2"/>
  <c r="R7" i="2"/>
  <c r="AF6" i="2"/>
  <c r="AB6" i="2"/>
  <c r="W6" i="2"/>
  <c r="S6" i="2"/>
  <c r="AC5" i="2"/>
  <c r="X5" i="2"/>
  <c r="T5" i="2"/>
  <c r="N10" i="4"/>
  <c r="J19" i="6"/>
  <c r="W23" i="2"/>
  <c r="AF22" i="2"/>
  <c r="AB22" i="2"/>
  <c r="AG22" i="2" s="1"/>
  <c r="W22" i="2"/>
  <c r="V19" i="2"/>
  <c r="AF18" i="2"/>
  <c r="AB18" i="2"/>
  <c r="AG18" i="2" s="1"/>
  <c r="W18" i="2"/>
  <c r="V15" i="2"/>
  <c r="AF14" i="2"/>
  <c r="AB14" i="2"/>
  <c r="AG14" i="2" s="1"/>
  <c r="W14" i="2"/>
  <c r="V11" i="2"/>
  <c r="AE9" i="2"/>
  <c r="V9" i="2"/>
  <c r="AF8" i="2"/>
  <c r="AB8" i="2"/>
  <c r="W8" i="2"/>
  <c r="AE6" i="2"/>
  <c r="V6" i="2"/>
  <c r="AF5" i="2"/>
  <c r="AB5" i="2"/>
  <c r="W5" i="2"/>
  <c r="D60" i="6"/>
  <c r="N143" i="2"/>
  <c r="M5" i="4"/>
  <c r="N21" i="4"/>
  <c r="N19" i="4"/>
  <c r="N15" i="4"/>
  <c r="N13" i="4"/>
  <c r="N11" i="4"/>
  <c r="N9" i="4"/>
  <c r="N7" i="4"/>
  <c r="M33" i="2"/>
  <c r="N33" i="4"/>
  <c r="M68" i="4"/>
  <c r="AA6" i="2"/>
  <c r="AH6" i="2" s="1"/>
  <c r="AA19" i="2"/>
  <c r="AH19" i="2" s="1"/>
  <c r="AA21" i="2"/>
  <c r="AH21" i="2" s="1"/>
  <c r="AA25" i="2"/>
  <c r="AH25" i="2" s="1"/>
  <c r="N25" i="2" s="1"/>
  <c r="AA35" i="2"/>
  <c r="AA66" i="2"/>
  <c r="AA83" i="2"/>
  <c r="AA89" i="2"/>
  <c r="AA103" i="2"/>
  <c r="AA116" i="2"/>
  <c r="AA122" i="2"/>
  <c r="AA126" i="2"/>
  <c r="AA85" i="2"/>
  <c r="AA118" i="2"/>
  <c r="AA121" i="2"/>
  <c r="AA125" i="2"/>
  <c r="AA47" i="2"/>
  <c r="AA58" i="2"/>
  <c r="AA65" i="2"/>
  <c r="AA68" i="2"/>
  <c r="AA80" i="2"/>
  <c r="AA114" i="2"/>
  <c r="AA64" i="2"/>
  <c r="AA67" i="2"/>
  <c r="AA69" i="2"/>
  <c r="AA70" i="2"/>
  <c r="AA71" i="2"/>
  <c r="AA102" i="2"/>
  <c r="AA106" i="2"/>
  <c r="AA120" i="2"/>
  <c r="AA124" i="2"/>
  <c r="AA127" i="2"/>
  <c r="AA111" i="2"/>
  <c r="AA115" i="2"/>
  <c r="AA91" i="2"/>
  <c r="AA88" i="2"/>
  <c r="AA79" i="2"/>
  <c r="AA98" i="2"/>
  <c r="AA99" i="2"/>
  <c r="AA133" i="2"/>
  <c r="AA110" i="2"/>
  <c r="AA123" i="2"/>
  <c r="AA136" i="2"/>
  <c r="AA143" i="2"/>
  <c r="AA109" i="2"/>
  <c r="AA100" i="2"/>
  <c r="AA142" i="2"/>
  <c r="AA96" i="2"/>
  <c r="AA86" i="2"/>
  <c r="AA77" i="2"/>
  <c r="AA94" i="2"/>
  <c r="AA101" i="2"/>
  <c r="AA97" i="2"/>
  <c r="AA95" i="2"/>
  <c r="AA134" i="2"/>
  <c r="AA87" i="2"/>
  <c r="AA139" i="2"/>
  <c r="AA131" i="2"/>
  <c r="AA112" i="2"/>
  <c r="AA130" i="2"/>
  <c r="AA138" i="2"/>
  <c r="AA107" i="2"/>
  <c r="AA119" i="2"/>
  <c r="AA92" i="2"/>
  <c r="AA84" i="2"/>
  <c r="AA75" i="2"/>
  <c r="AA81" i="2"/>
  <c r="AA132" i="2"/>
  <c r="AA129" i="2"/>
  <c r="AA137" i="2"/>
  <c r="AA78" i="2"/>
  <c r="AA108" i="2"/>
  <c r="AA76" i="2"/>
  <c r="AA128" i="2"/>
  <c r="AA113" i="2"/>
  <c r="AA105" i="2"/>
  <c r="AA117" i="2"/>
  <c r="AA93" i="2"/>
  <c r="AA90" i="2"/>
  <c r="AA82" i="2"/>
  <c r="AA73" i="2"/>
  <c r="AA104" i="2"/>
  <c r="AA140" i="2"/>
  <c r="AA72" i="2"/>
  <c r="AA74" i="2"/>
  <c r="AA135" i="2"/>
  <c r="AA141" i="2"/>
  <c r="M23" i="2"/>
  <c r="J60" i="6" s="1"/>
  <c r="M43" i="2"/>
  <c r="M47" i="2"/>
  <c r="P18" i="6" s="1"/>
  <c r="AW40" i="6"/>
  <c r="N143" i="4"/>
  <c r="M57" i="2"/>
  <c r="M57" i="4" s="1"/>
  <c r="N23" i="2"/>
  <c r="N23" i="4" s="1"/>
  <c r="A65" i="2"/>
  <c r="A65" i="4" s="1"/>
  <c r="A66" i="2"/>
  <c r="A66" i="4" s="1"/>
  <c r="A67" i="2"/>
  <c r="A67" i="4" s="1"/>
  <c r="A68" i="2"/>
  <c r="A68" i="4" s="1"/>
  <c r="A69" i="2"/>
  <c r="A69" i="4" s="1"/>
  <c r="A70" i="2"/>
  <c r="A70" i="4" s="1"/>
  <c r="A71" i="2"/>
  <c r="A71" i="4" s="1"/>
  <c r="A72" i="2"/>
  <c r="A72" i="4" s="1"/>
  <c r="A73" i="2"/>
  <c r="Y23" i="6" s="1"/>
  <c r="A74" i="2"/>
  <c r="A74" i="4" s="1"/>
  <c r="A75" i="2"/>
  <c r="A75" i="4" s="1"/>
  <c r="A76" i="2"/>
  <c r="Y2" i="6" s="1"/>
  <c r="A77" i="2"/>
  <c r="A78" i="2"/>
  <c r="A78" i="4" s="1"/>
  <c r="A79" i="2"/>
  <c r="A80" i="2"/>
  <c r="AB37" i="6" s="1"/>
  <c r="A81" i="2"/>
  <c r="A81" i="4" s="1"/>
  <c r="A82" i="2"/>
  <c r="AB23" i="6" s="1"/>
  <c r="A83" i="2"/>
  <c r="AB16" i="6" s="1"/>
  <c r="A84" i="2"/>
  <c r="AB9" i="6" s="1"/>
  <c r="A85" i="2"/>
  <c r="A85" i="4" s="1"/>
  <c r="A86" i="2"/>
  <c r="AE58" i="6" s="1"/>
  <c r="A87" i="2"/>
  <c r="A87" i="4" s="1"/>
  <c r="A88" i="2"/>
  <c r="A89" i="2"/>
  <c r="AE37" i="6" s="1"/>
  <c r="A90" i="2"/>
  <c r="A90" i="4" s="1"/>
  <c r="A91" i="2"/>
  <c r="AE23" i="6" s="1"/>
  <c r="A92" i="2"/>
  <c r="A92" i="4" s="1"/>
  <c r="A93" i="2"/>
  <c r="A93" i="4" s="1"/>
  <c r="A94" i="2"/>
  <c r="A95" i="2"/>
  <c r="AH58" i="6" s="1"/>
  <c r="A96" i="2"/>
  <c r="AH51" i="6" s="1"/>
  <c r="D65" i="2"/>
  <c r="V21" i="6" s="1"/>
  <c r="A97" i="2"/>
  <c r="AH44" i="6" s="1"/>
  <c r="D66" i="2"/>
  <c r="V14" i="6" s="1"/>
  <c r="A98" i="2"/>
  <c r="AH37" i="6" s="1"/>
  <c r="D67" i="2"/>
  <c r="D67" i="4" s="1"/>
  <c r="A99" i="2"/>
  <c r="AH30" i="6" s="1"/>
  <c r="D68" i="2"/>
  <c r="Y63" i="6" s="1"/>
  <c r="A100" i="2"/>
  <c r="A100" i="4" s="1"/>
  <c r="D69" i="2"/>
  <c r="A101" i="2"/>
  <c r="A101" i="4" s="1"/>
  <c r="D70" i="2"/>
  <c r="Y49" i="6" s="1"/>
  <c r="A102" i="2"/>
  <c r="A102" i="4" s="1"/>
  <c r="D71" i="2"/>
  <c r="D71" i="4" s="1"/>
  <c r="A103" i="2"/>
  <c r="AH2" i="6" s="1"/>
  <c r="D72" i="2"/>
  <c r="A104" i="2"/>
  <c r="A104" i="4" s="1"/>
  <c r="D73" i="2"/>
  <c r="D73" i="4" s="1"/>
  <c r="A105" i="2"/>
  <c r="AK51" i="6" s="1"/>
  <c r="D74" i="2"/>
  <c r="D74" i="4" s="1"/>
  <c r="A106" i="2"/>
  <c r="AK44" i="6" s="1"/>
  <c r="D75" i="2"/>
  <c r="D75" i="4" s="1"/>
  <c r="A107" i="2"/>
  <c r="AK37" i="6" s="1"/>
  <c r="D76" i="2"/>
  <c r="D76" i="4" s="1"/>
  <c r="A108" i="2"/>
  <c r="A108" i="4" s="1"/>
  <c r="D77" i="2"/>
  <c r="AB63" i="6" s="1"/>
  <c r="A109" i="2"/>
  <c r="A109" i="4" s="1"/>
  <c r="D78" i="2"/>
  <c r="AB56" i="6" s="1"/>
  <c r="A110" i="2"/>
  <c r="A110" i="4" s="1"/>
  <c r="D79" i="2"/>
  <c r="AB49" i="6" s="1"/>
  <c r="A111" i="2"/>
  <c r="AK9" i="6" s="1"/>
  <c r="D80" i="2"/>
  <c r="AB42" i="6" s="1"/>
  <c r="A112" i="2"/>
  <c r="AK2" i="6" s="1"/>
  <c r="D81" i="2"/>
  <c r="D81" i="4" s="1"/>
  <c r="A113" i="2"/>
  <c r="AN58" i="6" s="1"/>
  <c r="D82" i="2"/>
  <c r="A114" i="2"/>
  <c r="A114" i="4" s="1"/>
  <c r="D83" i="2"/>
  <c r="AB21" i="6" s="1"/>
  <c r="A115" i="2"/>
  <c r="AN44" i="6" s="1"/>
  <c r="D84" i="2"/>
  <c r="AB14" i="6" s="1"/>
  <c r="A116" i="2"/>
  <c r="A116" i="4" s="1"/>
  <c r="D85" i="2"/>
  <c r="D85" i="4" s="1"/>
  <c r="A117" i="2"/>
  <c r="AN30" i="6" s="1"/>
  <c r="D86" i="2"/>
  <c r="D86" i="4" s="1"/>
  <c r="A118" i="2"/>
  <c r="A118" i="4" s="1"/>
  <c r="D87" i="2"/>
  <c r="D87" i="4" s="1"/>
  <c r="A119" i="2"/>
  <c r="AN16" i="6" s="1"/>
  <c r="D88" i="2"/>
  <c r="D88" i="4" s="1"/>
  <c r="A120" i="2"/>
  <c r="AN9" i="6" s="1"/>
  <c r="D89" i="2"/>
  <c r="D89" i="4" s="1"/>
  <c r="A121" i="2"/>
  <c r="D90" i="2"/>
  <c r="AE35" i="6" s="1"/>
  <c r="A122" i="2"/>
  <c r="A122" i="4" s="1"/>
  <c r="D91" i="2"/>
  <c r="D91" i="4" s="1"/>
  <c r="A123" i="2"/>
  <c r="AQ51" i="6" s="1"/>
  <c r="D92" i="2"/>
  <c r="D92" i="4" s="1"/>
  <c r="A124" i="2"/>
  <c r="A124" i="4" s="1"/>
  <c r="D93" i="2"/>
  <c r="D93" i="4" s="1"/>
  <c r="A125" i="2"/>
  <c r="AQ37" i="6" s="1"/>
  <c r="D94" i="2"/>
  <c r="D94" i="4" s="1"/>
  <c r="A126" i="2"/>
  <c r="A126" i="4" s="1"/>
  <c r="D95" i="2"/>
  <c r="D95" i="4" s="1"/>
  <c r="A127" i="2"/>
  <c r="AQ23" i="6" s="1"/>
  <c r="D96" i="2"/>
  <c r="AH56" i="6" s="1"/>
  <c r="A128" i="2"/>
  <c r="AQ16" i="6" s="1"/>
  <c r="D97" i="2"/>
  <c r="AH49" i="6" s="1"/>
  <c r="A129" i="2"/>
  <c r="AQ9" i="6" s="1"/>
  <c r="D98" i="2"/>
  <c r="D98" i="4" s="1"/>
  <c r="A130" i="2"/>
  <c r="AQ2" i="6" s="1"/>
  <c r="D99" i="2"/>
  <c r="D99" i="4" s="1"/>
  <c r="A131" i="2"/>
  <c r="A131" i="4" s="1"/>
  <c r="D100" i="2"/>
  <c r="AH28" i="6" s="1"/>
  <c r="A132" i="2"/>
  <c r="A132" i="4" s="1"/>
  <c r="D101" i="2"/>
  <c r="AH21" i="6" s="1"/>
  <c r="A133" i="2"/>
  <c r="AT44" i="6" s="1"/>
  <c r="D102" i="2"/>
  <c r="D102" i="4" s="1"/>
  <c r="A134" i="2"/>
  <c r="AT37" i="6" s="1"/>
  <c r="D103" i="2"/>
  <c r="AH7" i="6" s="1"/>
  <c r="A135" i="2"/>
  <c r="A135" i="4" s="1"/>
  <c r="D104" i="2"/>
  <c r="D104" i="4" s="1"/>
  <c r="A136" i="2"/>
  <c r="AT23" i="6" s="1"/>
  <c r="D105" i="2"/>
  <c r="D105" i="4" s="1"/>
  <c r="A137" i="2"/>
  <c r="A137" i="4" s="1"/>
  <c r="D106" i="2"/>
  <c r="A138" i="2"/>
  <c r="A138" i="4" s="1"/>
  <c r="D107" i="2"/>
  <c r="AK42" i="6" s="1"/>
  <c r="A139" i="2"/>
  <c r="AT2" i="6" s="1"/>
  <c r="D108" i="2"/>
  <c r="AK35" i="6" s="1"/>
  <c r="A140" i="2"/>
  <c r="A140" i="4" s="1"/>
  <c r="D109" i="2"/>
  <c r="D109" i="4" s="1"/>
  <c r="A141" i="2"/>
  <c r="AW51" i="6" s="1"/>
  <c r="D110" i="2"/>
  <c r="AK21" i="6" s="1"/>
  <c r="A142" i="2"/>
  <c r="A142" i="4" s="1"/>
  <c r="D111" i="2"/>
  <c r="D111" i="4" s="1"/>
  <c r="A143" i="2"/>
  <c r="AW37" i="6" s="1"/>
  <c r="D112" i="2"/>
  <c r="AK7" i="6" s="1"/>
  <c r="D113" i="2"/>
  <c r="AN63" i="6" s="1"/>
  <c r="D114" i="2"/>
  <c r="AN56" i="6" s="1"/>
  <c r="D115" i="2"/>
  <c r="AN49" i="6" s="1"/>
  <c r="D116" i="2"/>
  <c r="AN42" i="6" s="1"/>
  <c r="D117" i="2"/>
  <c r="D117" i="4" s="1"/>
  <c r="D118" i="2"/>
  <c r="D118" i="4" s="1"/>
  <c r="D119" i="2"/>
  <c r="AN21" i="6" s="1"/>
  <c r="D120" i="2"/>
  <c r="D120" i="4" s="1"/>
  <c r="D121" i="2"/>
  <c r="AN7" i="6" s="1"/>
  <c r="D122" i="2"/>
  <c r="D122" i="4" s="1"/>
  <c r="D123" i="2"/>
  <c r="AQ56" i="6" s="1"/>
  <c r="D124" i="2"/>
  <c r="D125" i="2"/>
  <c r="AQ42" i="6" s="1"/>
  <c r="D126" i="2"/>
  <c r="AQ35" i="6" s="1"/>
  <c r="D127" i="2"/>
  <c r="AQ28" i="6" s="1"/>
  <c r="D128" i="2"/>
  <c r="AQ21" i="6" s="1"/>
  <c r="D129" i="2"/>
  <c r="AQ14" i="6" s="1"/>
  <c r="D130" i="2"/>
  <c r="D131" i="2"/>
  <c r="AT63" i="6" s="1"/>
  <c r="D132" i="2"/>
  <c r="D132" i="4" s="1"/>
  <c r="D133" i="2"/>
  <c r="D134" i="2"/>
  <c r="D134" i="4" s="1"/>
  <c r="D135" i="2"/>
  <c r="D136" i="2"/>
  <c r="D136" i="4" s="1"/>
  <c r="D137" i="2"/>
  <c r="D138" i="2"/>
  <c r="D138" i="4" s="1"/>
  <c r="D139" i="2"/>
  <c r="D139" i="4" s="1"/>
  <c r="D140" i="2"/>
  <c r="D140" i="4" s="1"/>
  <c r="D141" i="2"/>
  <c r="AW56" i="6" s="1"/>
  <c r="D142" i="2"/>
  <c r="AW49" i="6" s="1"/>
  <c r="D143" i="2"/>
  <c r="D143" i="4" s="1"/>
  <c r="AT30" i="6" l="1"/>
  <c r="A96" i="4"/>
  <c r="AB2" i="6"/>
  <c r="M33" i="6"/>
  <c r="M53" i="4"/>
  <c r="S47" i="6"/>
  <c r="J11" i="6"/>
  <c r="S12" i="6"/>
  <c r="N17" i="4"/>
  <c r="AE23" i="2"/>
  <c r="AB26" i="2"/>
  <c r="AB30" i="2"/>
  <c r="X30" i="2"/>
  <c r="S42" i="2"/>
  <c r="AF60" i="2"/>
  <c r="M47" i="6"/>
  <c r="AC20" i="2"/>
  <c r="X42" i="2"/>
  <c r="T45" i="2"/>
  <c r="M41" i="6"/>
  <c r="C37" i="4"/>
  <c r="M55" i="4"/>
  <c r="X23" i="2"/>
  <c r="AD23" i="2"/>
  <c r="U60" i="2"/>
  <c r="R33" i="2"/>
  <c r="AE26" i="2"/>
  <c r="S33" i="2"/>
  <c r="A145" i="4"/>
  <c r="A147" i="4"/>
  <c r="J33" i="6"/>
  <c r="M19" i="6"/>
  <c r="N45" i="4"/>
  <c r="AB23" i="2"/>
  <c r="AG23" i="2" s="1"/>
  <c r="AF26" i="2"/>
  <c r="W30" i="2"/>
  <c r="AD30" i="2"/>
  <c r="AF45" i="2"/>
  <c r="V45" i="2"/>
  <c r="AF42" i="2"/>
  <c r="AE42" i="2"/>
  <c r="R20" i="2"/>
  <c r="S20" i="2"/>
  <c r="W33" i="2"/>
  <c r="AG39" i="2"/>
  <c r="AH39" i="2" s="1"/>
  <c r="N30" i="4"/>
  <c r="AG20" i="2"/>
  <c r="X33" i="2"/>
  <c r="R30" i="2"/>
  <c r="AC26" i="2"/>
  <c r="AD42" i="2"/>
  <c r="W51" i="2"/>
  <c r="A148" i="4"/>
  <c r="C36" i="4"/>
  <c r="C47" i="4"/>
  <c r="N18" i="4"/>
  <c r="AE45" i="2"/>
  <c r="S23" i="2"/>
  <c r="A83" i="4"/>
  <c r="AA42" i="2"/>
  <c r="M5" i="6"/>
  <c r="V20" i="2"/>
  <c r="AF23" i="2"/>
  <c r="S30" i="2"/>
  <c r="AG36" i="2"/>
  <c r="AH36" i="2" s="1"/>
  <c r="T30" i="2"/>
  <c r="AB45" i="2"/>
  <c r="AB42" i="2"/>
  <c r="W20" i="2"/>
  <c r="U26" i="2"/>
  <c r="X20" i="2"/>
  <c r="C18" i="4"/>
  <c r="P39" i="6"/>
  <c r="S34" i="6"/>
  <c r="S20" i="6"/>
  <c r="AC58" i="2"/>
  <c r="AT42" i="6"/>
  <c r="D145" i="4"/>
  <c r="C63" i="4"/>
  <c r="AE60" i="2"/>
  <c r="S60" i="2"/>
  <c r="A120" i="4"/>
  <c r="AB59" i="2"/>
  <c r="V60" i="2"/>
  <c r="D80" i="4"/>
  <c r="AB30" i="6"/>
  <c r="AB60" i="2"/>
  <c r="AC60" i="2"/>
  <c r="D68" i="4"/>
  <c r="A95" i="4"/>
  <c r="AE16" i="6"/>
  <c r="A151" i="4"/>
  <c r="AZ37" i="6"/>
  <c r="AE49" i="6"/>
  <c r="D84" i="4"/>
  <c r="AH16" i="6"/>
  <c r="Y42" i="6"/>
  <c r="AH35" i="6"/>
  <c r="M4" i="6"/>
  <c r="D151" i="4"/>
  <c r="D112" i="4"/>
  <c r="AH9" i="6"/>
  <c r="D83" i="4"/>
  <c r="A146" i="4"/>
  <c r="D110" i="4"/>
  <c r="D142" i="4"/>
  <c r="D114" i="4"/>
  <c r="AK30" i="6"/>
  <c r="D100" i="4"/>
  <c r="AT14" i="6"/>
  <c r="AN14" i="6"/>
  <c r="A117" i="4"/>
  <c r="A84" i="4"/>
  <c r="A82" i="4"/>
  <c r="A80" i="4"/>
  <c r="Y37" i="6"/>
  <c r="V2" i="6"/>
  <c r="AC53" i="2"/>
  <c r="U53" i="2"/>
  <c r="AB53" i="2"/>
  <c r="AE53" i="2"/>
  <c r="AN23" i="6"/>
  <c r="M58" i="4"/>
  <c r="R12" i="2"/>
  <c r="R34" i="2"/>
  <c r="AB34" i="2"/>
  <c r="W53" i="2"/>
  <c r="AF12" i="2"/>
  <c r="S12" i="2"/>
  <c r="C14" i="4"/>
  <c r="N64" i="4"/>
  <c r="AC63" i="2"/>
  <c r="W63" i="2"/>
  <c r="AB63" i="2"/>
  <c r="AG63" i="2" s="1"/>
  <c r="AH63" i="2" s="1"/>
  <c r="T63" i="2"/>
  <c r="AE63" i="2"/>
  <c r="AD56" i="2"/>
  <c r="T56" i="2"/>
  <c r="AF55" i="2"/>
  <c r="AB55" i="2"/>
  <c r="AC55" i="2"/>
  <c r="U55" i="2"/>
  <c r="X55" i="2"/>
  <c r="AC47" i="2"/>
  <c r="S47" i="2"/>
  <c r="U44" i="2"/>
  <c r="W44" i="2"/>
  <c r="X44" i="2"/>
  <c r="AF43" i="2"/>
  <c r="V43" i="2"/>
  <c r="AE43" i="2"/>
  <c r="M27" i="4"/>
  <c r="J32" i="6"/>
  <c r="AD24" i="2"/>
  <c r="AC24" i="2"/>
  <c r="X24" i="2"/>
  <c r="W24" i="2"/>
  <c r="V24" i="2"/>
  <c r="S22" i="2"/>
  <c r="AD22" i="2"/>
  <c r="U22" i="2"/>
  <c r="G11" i="6"/>
  <c r="M21" i="4"/>
  <c r="AF13" i="2"/>
  <c r="V13" i="2"/>
  <c r="X13" i="2"/>
  <c r="U13" i="2"/>
  <c r="R13" i="2"/>
  <c r="T13" i="2"/>
  <c r="S13" i="2"/>
  <c r="G19" i="6"/>
  <c r="N20" i="4"/>
  <c r="N25" i="4"/>
  <c r="J47" i="6"/>
  <c r="Y14" i="6"/>
  <c r="AB54" i="2"/>
  <c r="W54" i="2"/>
  <c r="W40" i="2"/>
  <c r="R40" i="2"/>
  <c r="AB40" i="2"/>
  <c r="V40" i="2"/>
  <c r="AC40" i="2"/>
  <c r="M55" i="6"/>
  <c r="C33" i="4"/>
  <c r="P26" i="6"/>
  <c r="N46" i="4"/>
  <c r="A143" i="4"/>
  <c r="AK63" i="6"/>
  <c r="A134" i="4"/>
  <c r="A129" i="4"/>
  <c r="AE42" i="6"/>
  <c r="AN51" i="6"/>
  <c r="N58" i="4"/>
  <c r="V12" i="2"/>
  <c r="AF53" i="2"/>
  <c r="AG57" i="2"/>
  <c r="AH57" i="2" s="1"/>
  <c r="U12" i="2"/>
  <c r="T40" i="2"/>
  <c r="AD12" i="2"/>
  <c r="AD54" i="2"/>
  <c r="C39" i="4"/>
  <c r="X63" i="2"/>
  <c r="AZ23" i="6"/>
  <c r="A154" i="4"/>
  <c r="AZ51" i="6"/>
  <c r="A150" i="4"/>
  <c r="U64" i="2"/>
  <c r="Y64" i="2" s="1"/>
  <c r="M64" i="2" s="1"/>
  <c r="M64" i="4" s="1"/>
  <c r="AC64" i="2"/>
  <c r="X64" i="2"/>
  <c r="AE64" i="2"/>
  <c r="AG64" i="2"/>
  <c r="AH64" i="2" s="1"/>
  <c r="AF64" i="2"/>
  <c r="V64" i="2"/>
  <c r="U59" i="2"/>
  <c r="AC59" i="2"/>
  <c r="AG59" i="2" s="1"/>
  <c r="AH59" i="2" s="1"/>
  <c r="S18" i="6"/>
  <c r="M56" i="4"/>
  <c r="AC51" i="2"/>
  <c r="AG51" i="2" s="1"/>
  <c r="AH51" i="2" s="1"/>
  <c r="AF51" i="2"/>
  <c r="U51" i="2"/>
  <c r="AD51" i="2"/>
  <c r="S51" i="2"/>
  <c r="U45" i="2"/>
  <c r="R45" i="2"/>
  <c r="W45" i="2"/>
  <c r="J6" i="6"/>
  <c r="C31" i="4"/>
  <c r="AB29" i="2"/>
  <c r="AG29" i="2" s="1"/>
  <c r="AH29" i="2" s="1"/>
  <c r="V29" i="2"/>
  <c r="R29" i="2"/>
  <c r="Y29" i="2" s="1"/>
  <c r="J25" i="6"/>
  <c r="M28" i="4"/>
  <c r="AB25" i="2"/>
  <c r="S25" i="2"/>
  <c r="R25" i="2"/>
  <c r="U19" i="2"/>
  <c r="T19" i="2"/>
  <c r="AT16" i="6"/>
  <c r="AT51" i="6"/>
  <c r="AH23" i="6"/>
  <c r="U34" i="2"/>
  <c r="T34" i="2"/>
  <c r="AF34" i="2"/>
  <c r="AE34" i="2"/>
  <c r="AT28" i="6"/>
  <c r="AK28" i="6"/>
  <c r="AW63" i="6"/>
  <c r="D113" i="4"/>
  <c r="A141" i="4"/>
  <c r="AW58" i="6"/>
  <c r="A139" i="4"/>
  <c r="A136" i="4"/>
  <c r="D96" i="4"/>
  <c r="AQ30" i="6"/>
  <c r="AE63" i="6"/>
  <c r="Y21" i="6"/>
  <c r="AE51" i="6"/>
  <c r="Y51" i="6"/>
  <c r="AE12" i="2"/>
  <c r="X34" i="2"/>
  <c r="X40" i="2"/>
  <c r="S34" i="2"/>
  <c r="V54" i="2"/>
  <c r="T12" i="2"/>
  <c r="AD34" i="2"/>
  <c r="AC12" i="2"/>
  <c r="AG12" i="2" s="1"/>
  <c r="J5" i="6"/>
  <c r="N39" i="4"/>
  <c r="S40" i="2"/>
  <c r="R53" i="2"/>
  <c r="M52" i="4"/>
  <c r="C65" i="4"/>
  <c r="AZ21" i="6"/>
  <c r="D155" i="4"/>
  <c r="AW35" i="6"/>
  <c r="D144" i="4"/>
  <c r="V41" i="6"/>
  <c r="C62" i="4"/>
  <c r="V55" i="6"/>
  <c r="S27" i="6"/>
  <c r="C55" i="4"/>
  <c r="AE52" i="2"/>
  <c r="V52" i="2"/>
  <c r="X52" i="2"/>
  <c r="W52" i="2"/>
  <c r="S48" i="2"/>
  <c r="AD48" i="2"/>
  <c r="M11" i="6"/>
  <c r="M39" i="4"/>
  <c r="AB33" i="2"/>
  <c r="AG33" i="2" s="1"/>
  <c r="AH33" i="2" s="1"/>
  <c r="AE33" i="2"/>
  <c r="AD33" i="2"/>
  <c r="V33" i="2"/>
  <c r="J18" i="6"/>
  <c r="M29" i="4"/>
  <c r="AQ49" i="6"/>
  <c r="D124" i="4"/>
  <c r="AT49" i="6"/>
  <c r="D133" i="4"/>
  <c r="D108" i="4"/>
  <c r="D135" i="4"/>
  <c r="AT35" i="6"/>
  <c r="AN28" i="6"/>
  <c r="A130" i="4"/>
  <c r="D97" i="4"/>
  <c r="AE14" i="6"/>
  <c r="AN37" i="6"/>
  <c r="AW39" i="6"/>
  <c r="M143" i="4"/>
  <c r="AH104" i="2"/>
  <c r="D49" i="6"/>
  <c r="D7" i="4"/>
  <c r="AK49" i="6"/>
  <c r="D106" i="4"/>
  <c r="AE44" i="6"/>
  <c r="A88" i="4"/>
  <c r="Y18" i="2"/>
  <c r="AW42" i="6"/>
  <c r="D137" i="4"/>
  <c r="AT21" i="6"/>
  <c r="D130" i="4"/>
  <c r="AQ7" i="6"/>
  <c r="D126" i="4"/>
  <c r="AB28" i="6"/>
  <c r="D82" i="4"/>
  <c r="D78" i="4"/>
  <c r="D77" i="4"/>
  <c r="Y56" i="6"/>
  <c r="D69" i="4"/>
  <c r="AE2" i="6"/>
  <c r="A94" i="4"/>
  <c r="AE7" i="6"/>
  <c r="AN2" i="6"/>
  <c r="A121" i="4"/>
  <c r="D72" i="4"/>
  <c r="Y35" i="6"/>
  <c r="AQ58" i="6"/>
  <c r="Y14" i="2"/>
  <c r="D9" i="2"/>
  <c r="D35" i="6" s="1"/>
  <c r="D42" i="6"/>
  <c r="D8" i="4"/>
  <c r="Y6" i="2"/>
  <c r="Y37" i="2"/>
  <c r="AT61" i="6"/>
  <c r="N131" i="4"/>
  <c r="AT48" i="6"/>
  <c r="C133" i="4"/>
  <c r="AN13" i="6"/>
  <c r="C120" i="4"/>
  <c r="AE32" i="6"/>
  <c r="M90" i="4"/>
  <c r="V39" i="6"/>
  <c r="M62" i="4"/>
  <c r="Y58" i="6"/>
  <c r="AA61" i="2"/>
  <c r="AA57" i="2"/>
  <c r="AA37" i="2"/>
  <c r="AA27" i="2"/>
  <c r="N47" i="4"/>
  <c r="AG5" i="2"/>
  <c r="AG30" i="2"/>
  <c r="AH30" i="2" s="1"/>
  <c r="AG43" i="2"/>
  <c r="AH43" i="2" s="1"/>
  <c r="Y57" i="2"/>
  <c r="A153" i="4"/>
  <c r="C22" i="4"/>
  <c r="V28" i="2"/>
  <c r="R28" i="2"/>
  <c r="AC15" i="2"/>
  <c r="AG15" i="2" s="1"/>
  <c r="C12" i="4"/>
  <c r="C23" i="4"/>
  <c r="C25" i="4"/>
  <c r="M26" i="4"/>
  <c r="V27" i="6"/>
  <c r="M141" i="4"/>
  <c r="AH100" i="2"/>
  <c r="C72" i="4"/>
  <c r="AH89" i="2"/>
  <c r="AH105" i="2"/>
  <c r="AH66" i="2"/>
  <c r="AB61" i="2"/>
  <c r="AH152" i="2"/>
  <c r="AH32" i="6"/>
  <c r="M99" i="4"/>
  <c r="R63" i="2"/>
  <c r="Y7" i="6"/>
  <c r="Y7" i="2"/>
  <c r="AG38" i="2"/>
  <c r="AH38" i="2" s="1"/>
  <c r="AG24" i="2"/>
  <c r="Y28" i="6"/>
  <c r="V7" i="6"/>
  <c r="Y9" i="6"/>
  <c r="AE21" i="6"/>
  <c r="AK23" i="6"/>
  <c r="A97" i="4"/>
  <c r="A86" i="4"/>
  <c r="V16" i="6"/>
  <c r="S11" i="6"/>
  <c r="N43" i="4"/>
  <c r="AA52" i="2"/>
  <c r="AA53" i="2"/>
  <c r="AA29" i="2"/>
  <c r="AA16" i="2"/>
  <c r="AH16" i="2" s="1"/>
  <c r="AG8" i="2"/>
  <c r="AG25" i="2"/>
  <c r="X28" i="2"/>
  <c r="X15" i="2"/>
  <c r="Y15" i="2" s="1"/>
  <c r="U28" i="2"/>
  <c r="AW60" i="6"/>
  <c r="M108" i="4"/>
  <c r="AC28" i="2"/>
  <c r="AG28" i="2" s="1"/>
  <c r="AH28" i="2" s="1"/>
  <c r="W28" i="2"/>
  <c r="S28" i="2"/>
  <c r="M14" i="4"/>
  <c r="C17" i="4"/>
  <c r="M19" i="4"/>
  <c r="C30" i="4"/>
  <c r="C49" i="4"/>
  <c r="C112" i="4"/>
  <c r="C117" i="4"/>
  <c r="M106" i="4"/>
  <c r="M98" i="4"/>
  <c r="AH65" i="2"/>
  <c r="AD61" i="2"/>
  <c r="AH134" i="2"/>
  <c r="AQ32" i="6"/>
  <c r="M126" i="4"/>
  <c r="AH82" i="2"/>
  <c r="Y13" i="6"/>
  <c r="C75" i="4"/>
  <c r="C148" i="4"/>
  <c r="C151" i="4"/>
  <c r="C109" i="4"/>
  <c r="C113" i="4"/>
  <c r="C119" i="4"/>
  <c r="C134" i="4"/>
  <c r="C59" i="4"/>
  <c r="C71" i="4"/>
  <c r="M80" i="4"/>
  <c r="AH79" i="2"/>
  <c r="AQ5" i="6"/>
  <c r="N130" i="4"/>
  <c r="AH48" i="6"/>
  <c r="C97" i="4"/>
  <c r="Y62" i="6"/>
  <c r="AH151" i="2"/>
  <c r="AH146" i="2"/>
  <c r="AH144" i="2"/>
  <c r="AD52" i="2"/>
  <c r="X51" i="2"/>
  <c r="R50" i="2"/>
  <c r="Y50" i="2" s="1"/>
  <c r="S49" i="2"/>
  <c r="Y49" i="2" s="1"/>
  <c r="M49" i="2" s="1"/>
  <c r="T48" i="2"/>
  <c r="U47" i="2"/>
  <c r="Y47" i="2" s="1"/>
  <c r="AD32" i="2"/>
  <c r="AE24" i="2"/>
  <c r="U20" i="2"/>
  <c r="AC19" i="2"/>
  <c r="AG19" i="2" s="1"/>
  <c r="U11" i="2"/>
  <c r="N54" i="4"/>
  <c r="AH73" i="2"/>
  <c r="AH107" i="2"/>
  <c r="AH114" i="2"/>
  <c r="AH121" i="2"/>
  <c r="AH129" i="2"/>
  <c r="AD63" i="2"/>
  <c r="AF61" i="2"/>
  <c r="S63" i="2"/>
  <c r="Y63" i="2" s="1"/>
  <c r="M63" i="2" s="1"/>
  <c r="AH145" i="2"/>
  <c r="U63" i="2"/>
  <c r="X61" i="2"/>
  <c r="R60" i="2"/>
  <c r="W58" i="2"/>
  <c r="V51" i="2"/>
  <c r="U48" i="2"/>
  <c r="AB47" i="2"/>
  <c r="AG47" i="2" s="1"/>
  <c r="AH47" i="2" s="1"/>
  <c r="AF40" i="2"/>
  <c r="U38" i="2"/>
  <c r="Y38" i="2" s="1"/>
  <c r="AE37" i="2"/>
  <c r="AF33" i="2"/>
  <c r="AB13" i="2"/>
  <c r="AG13" i="2" s="1"/>
  <c r="AE56" i="6"/>
  <c r="D79" i="4"/>
  <c r="A99" i="4"/>
  <c r="D141" i="4"/>
  <c r="AT7" i="6"/>
  <c r="D131" i="4"/>
  <c r="D127" i="4"/>
  <c r="D125" i="4"/>
  <c r="D123" i="4"/>
  <c r="AQ63" i="6"/>
  <c r="D119" i="4"/>
  <c r="AH14" i="6"/>
  <c r="A127" i="4"/>
  <c r="D90" i="4"/>
  <c r="A119" i="4"/>
  <c r="A98" i="4"/>
  <c r="AE9" i="6"/>
  <c r="AE30" i="6"/>
  <c r="Y16" i="6"/>
  <c r="D146" i="4"/>
  <c r="D152" i="4"/>
  <c r="A144" i="4"/>
  <c r="P62" i="6"/>
  <c r="D65" i="4"/>
  <c r="D115" i="4"/>
  <c r="AK14" i="6"/>
  <c r="AT9" i="6"/>
  <c r="AH42" i="6"/>
  <c r="AK58" i="6"/>
  <c r="A91" i="4"/>
  <c r="Y30" i="6"/>
  <c r="Y44" i="6"/>
  <c r="AQ44" i="6"/>
  <c r="D66" i="4"/>
  <c r="A89" i="4"/>
  <c r="V9" i="6"/>
  <c r="Y36" i="2"/>
  <c r="M103" i="4"/>
  <c r="AH4" i="6"/>
  <c r="AN60" i="6"/>
  <c r="M113" i="4"/>
  <c r="Y54" i="6"/>
  <c r="N69" i="4"/>
  <c r="AB26" i="6"/>
  <c r="N82" i="4"/>
  <c r="AH19" i="6"/>
  <c r="N101" i="4"/>
  <c r="AK40" i="6"/>
  <c r="N107" i="4"/>
  <c r="AN12" i="6"/>
  <c r="N120" i="4"/>
  <c r="AQ54" i="6"/>
  <c r="N123" i="4"/>
  <c r="AT5" i="6"/>
  <c r="N139" i="4"/>
  <c r="AW33" i="6"/>
  <c r="N144" i="4"/>
  <c r="M47" i="4"/>
  <c r="AA63" i="2"/>
  <c r="AA51" i="2"/>
  <c r="AA54" i="2"/>
  <c r="AA43" i="2"/>
  <c r="AA38" i="2"/>
  <c r="AA24" i="2"/>
  <c r="AH24" i="2" s="1"/>
  <c r="N24" i="2" s="1"/>
  <c r="AA18" i="2"/>
  <c r="AH18" i="2" s="1"/>
  <c r="AA10" i="2"/>
  <c r="AA11" i="2"/>
  <c r="AH11" i="2" s="1"/>
  <c r="Y11" i="2"/>
  <c r="AG45" i="2"/>
  <c r="AH45" i="2" s="1"/>
  <c r="M105" i="4"/>
  <c r="AG32" i="2"/>
  <c r="AH32" i="2" s="1"/>
  <c r="AG35" i="2"/>
  <c r="AH35" i="2" s="1"/>
  <c r="AG49" i="2"/>
  <c r="AH49" i="2" s="1"/>
  <c r="N49" i="2" s="1"/>
  <c r="N49" i="4" s="1"/>
  <c r="AG50" i="2"/>
  <c r="AH50" i="2" s="1"/>
  <c r="M102" i="4"/>
  <c r="AH11" i="6"/>
  <c r="N65" i="4"/>
  <c r="N88" i="4"/>
  <c r="M149" i="4"/>
  <c r="AZ60" i="6"/>
  <c r="J40" i="6"/>
  <c r="N26" i="4"/>
  <c r="V47" i="6"/>
  <c r="N61" i="4"/>
  <c r="AN53" i="6"/>
  <c r="M114" i="4"/>
  <c r="M39" i="6"/>
  <c r="M35" i="4"/>
  <c r="G46" i="6"/>
  <c r="M16" i="4"/>
  <c r="AA56" i="2"/>
  <c r="AA48" i="2"/>
  <c r="AA50" i="2"/>
  <c r="AA60" i="2"/>
  <c r="AA39" i="2"/>
  <c r="AA28" i="2"/>
  <c r="AA30" i="2"/>
  <c r="AA14" i="2"/>
  <c r="AH14" i="2" s="1"/>
  <c r="AA13" i="2"/>
  <c r="AH13" i="2" s="1"/>
  <c r="Y9" i="2"/>
  <c r="Y5" i="2"/>
  <c r="Y22" i="2"/>
  <c r="N148" i="4"/>
  <c r="AZ39" i="6"/>
  <c r="M152" i="4"/>
  <c r="AT18" i="6"/>
  <c r="M137" i="4"/>
  <c r="V60" i="6"/>
  <c r="M59" i="4"/>
  <c r="J4" i="6"/>
  <c r="M31" i="4"/>
  <c r="G47" i="6"/>
  <c r="N16" i="4"/>
  <c r="V61" i="6"/>
  <c r="N59" i="4"/>
  <c r="Y19" i="6"/>
  <c r="N74" i="4"/>
  <c r="AB61" i="6"/>
  <c r="N77" i="4"/>
  <c r="AE12" i="6"/>
  <c r="N93" i="4"/>
  <c r="AN47" i="6"/>
  <c r="N115" i="4"/>
  <c r="AQ19" i="6"/>
  <c r="N128" i="4"/>
  <c r="M23" i="4"/>
  <c r="Y20" i="2"/>
  <c r="AG37" i="2"/>
  <c r="AH37" i="2" s="1"/>
  <c r="Y13" i="2"/>
  <c r="Y17" i="2"/>
  <c r="Y19" i="2"/>
  <c r="M46" i="4"/>
  <c r="M74" i="4"/>
  <c r="Y18" i="6"/>
  <c r="P32" i="6"/>
  <c r="M45" i="4"/>
  <c r="N44" i="4"/>
  <c r="P40" i="6"/>
  <c r="AH132" i="2"/>
  <c r="AH131" i="2"/>
  <c r="AH130" i="2"/>
  <c r="AH128" i="2"/>
  <c r="AH123" i="2"/>
  <c r="AH111" i="2"/>
  <c r="AH78" i="2"/>
  <c r="AE61" i="6"/>
  <c r="AH122" i="2"/>
  <c r="R62" i="2"/>
  <c r="T61" i="2"/>
  <c r="W60" i="2"/>
  <c r="AE59" i="2"/>
  <c r="T59" i="2"/>
  <c r="AF58" i="2"/>
  <c r="AB58" i="2"/>
  <c r="AG58" i="2" s="1"/>
  <c r="AH58" i="2" s="1"/>
  <c r="U58" i="2"/>
  <c r="S54" i="2"/>
  <c r="T51" i="2"/>
  <c r="W48" i="2"/>
  <c r="R48" i="2"/>
  <c r="R44" i="2"/>
  <c r="AC42" i="2"/>
  <c r="AG42" i="2" s="1"/>
  <c r="AH42" i="2" s="1"/>
  <c r="N42" i="2" s="1"/>
  <c r="U41" i="2"/>
  <c r="AD40" i="2"/>
  <c r="T35" i="2"/>
  <c r="Y35" i="2" s="1"/>
  <c r="AC34" i="2"/>
  <c r="U33" i="2"/>
  <c r="Y33" i="2" s="1"/>
  <c r="W32" i="2"/>
  <c r="V30" i="2"/>
  <c r="Y30" i="2" s="1"/>
  <c r="U23" i="2"/>
  <c r="Y23" i="2" s="1"/>
  <c r="AC9" i="2"/>
  <c r="AG9" i="2" s="1"/>
  <c r="AC6" i="2"/>
  <c r="AG6" i="2" s="1"/>
  <c r="N5" i="2"/>
  <c r="AH119" i="2"/>
  <c r="AF62" i="2"/>
  <c r="AD60" i="2"/>
  <c r="T60" i="2"/>
  <c r="AE58" i="2"/>
  <c r="X58" i="2"/>
  <c r="T58" i="2"/>
  <c r="AD53" i="2"/>
  <c r="S52" i="2"/>
  <c r="Y52" i="2" s="1"/>
  <c r="AE51" i="2"/>
  <c r="R51" i="2"/>
  <c r="AD50" i="2"/>
  <c r="V48" i="2"/>
  <c r="X43" i="2"/>
  <c r="U42" i="2"/>
  <c r="Y42" i="2" s="1"/>
  <c r="M42" i="2" s="1"/>
  <c r="P53" i="6" s="1"/>
  <c r="AE41" i="2"/>
  <c r="T41" i="2"/>
  <c r="U40" i="2"/>
  <c r="X39" i="2"/>
  <c r="S32" i="2"/>
  <c r="R26" i="2"/>
  <c r="Y26" i="2" s="1"/>
  <c r="T24" i="2"/>
  <c r="AB17" i="2"/>
  <c r="AG17" i="2" s="1"/>
  <c r="S8" i="2"/>
  <c r="Y8" i="2" s="1"/>
  <c r="AB44" i="6"/>
  <c r="A79" i="4"/>
  <c r="P46" i="6"/>
  <c r="M43" i="4"/>
  <c r="AT56" i="6"/>
  <c r="AN35" i="6"/>
  <c r="D116" i="4"/>
  <c r="D107" i="4"/>
  <c r="AK56" i="6"/>
  <c r="D103" i="4"/>
  <c r="D101" i="4"/>
  <c r="A128" i="4"/>
  <c r="AH63" i="6"/>
  <c r="A125" i="4"/>
  <c r="AE28" i="6"/>
  <c r="AB7" i="6"/>
  <c r="A115" i="4"/>
  <c r="A113" i="4"/>
  <c r="A112" i="4"/>
  <c r="AK16" i="6"/>
  <c r="A106" i="4"/>
  <c r="AB51" i="6"/>
  <c r="AW44" i="6"/>
  <c r="A123" i="4"/>
  <c r="A107" i="4"/>
  <c r="D128" i="4"/>
  <c r="D129" i="4"/>
  <c r="D121" i="4"/>
  <c r="A133" i="4"/>
  <c r="AT58" i="6"/>
  <c r="A111" i="4"/>
  <c r="A105" i="4"/>
  <c r="A103" i="4"/>
  <c r="D70" i="4"/>
  <c r="AB58" i="6"/>
  <c r="A77" i="4"/>
  <c r="A73" i="4"/>
  <c r="J61" i="6"/>
  <c r="AB35" i="6"/>
  <c r="A76" i="4"/>
  <c r="M53" i="6"/>
  <c r="M33" i="4"/>
  <c r="D10" i="2"/>
  <c r="D9" i="4"/>
  <c r="AZ53" i="6"/>
  <c r="M150" i="4"/>
  <c r="AT20" i="6"/>
  <c r="C137" i="4"/>
  <c r="AQ46" i="6"/>
  <c r="M124" i="4"/>
  <c r="AN55" i="6"/>
  <c r="C114" i="4"/>
  <c r="W31" i="2"/>
  <c r="U31" i="2"/>
  <c r="AF31" i="2"/>
  <c r="AC31" i="2"/>
  <c r="AG31" i="2" s="1"/>
  <c r="AH31" i="2" s="1"/>
  <c r="T31" i="2"/>
  <c r="X31" i="2"/>
  <c r="AB27" i="2"/>
  <c r="AC27" i="2"/>
  <c r="AG27" i="2" s="1"/>
  <c r="AH27" i="2" s="1"/>
  <c r="AF27" i="2"/>
  <c r="W27" i="2"/>
  <c r="X27" i="2"/>
  <c r="W25" i="2"/>
  <c r="Y25" i="2" s="1"/>
  <c r="M25" i="2" s="1"/>
  <c r="AF25" i="2"/>
  <c r="Y61" i="6"/>
  <c r="N68" i="4"/>
  <c r="AW14" i="6"/>
  <c r="D147" i="4"/>
  <c r="AT11" i="6"/>
  <c r="M138" i="4"/>
  <c r="AT39" i="6"/>
  <c r="M134" i="4"/>
  <c r="AH133" i="2"/>
  <c r="AQ34" i="6"/>
  <c r="C126" i="4"/>
  <c r="AN27" i="6"/>
  <c r="C118" i="4"/>
  <c r="S60" i="6"/>
  <c r="M50" i="4"/>
  <c r="S26" i="6"/>
  <c r="N55" i="4"/>
  <c r="AA59" i="2"/>
  <c r="AA55" i="2"/>
  <c r="AA41" i="2"/>
  <c r="AA44" i="2"/>
  <c r="AA62" i="2"/>
  <c r="AA46" i="2"/>
  <c r="AA49" i="2"/>
  <c r="AA34" i="2"/>
  <c r="AA33" i="2"/>
  <c r="AA40" i="2"/>
  <c r="AA26" i="2"/>
  <c r="AH26" i="2" s="1"/>
  <c r="AA22" i="2"/>
  <c r="AH22" i="2" s="1"/>
  <c r="AH5" i="2"/>
  <c r="AA20" i="2"/>
  <c r="AH20" i="2" s="1"/>
  <c r="AA12" i="2"/>
  <c r="AH12" i="2" s="1"/>
  <c r="AA7" i="2"/>
  <c r="AH7" i="2" s="1"/>
  <c r="AZ35" i="6"/>
  <c r="D153" i="4"/>
  <c r="AW7" i="6"/>
  <c r="D148" i="4"/>
  <c r="AT6" i="6"/>
  <c r="C139" i="4"/>
  <c r="AN11" i="6"/>
  <c r="M120" i="4"/>
  <c r="X45" i="2"/>
  <c r="AD45" i="2"/>
  <c r="W10" i="2"/>
  <c r="X10" i="2"/>
  <c r="AC10" i="2"/>
  <c r="AG10" i="2" s="1"/>
  <c r="T10" i="2"/>
  <c r="S10" i="2"/>
  <c r="AA45" i="2"/>
  <c r="AA32" i="2"/>
  <c r="AA36" i="2"/>
  <c r="AA8" i="2"/>
  <c r="AH8" i="2" s="1"/>
  <c r="AA17" i="2"/>
  <c r="AH17" i="2" s="1"/>
  <c r="AA31" i="2"/>
  <c r="AA23" i="2"/>
  <c r="AH23" i="2" s="1"/>
  <c r="AA15" i="2"/>
  <c r="AH15" i="2" s="1"/>
  <c r="AT54" i="6"/>
  <c r="N132" i="4"/>
  <c r="AZ28" i="6"/>
  <c r="D154" i="4"/>
  <c r="AZ58" i="6"/>
  <c r="A149" i="4"/>
  <c r="AH140" i="2"/>
  <c r="AT25" i="6"/>
  <c r="M136" i="4"/>
  <c r="AQ20" i="6"/>
  <c r="C128" i="4"/>
  <c r="AQ62" i="6"/>
  <c r="C122" i="4"/>
  <c r="AH103" i="2"/>
  <c r="AH34" i="6"/>
  <c r="C99" i="4"/>
  <c r="AH86" i="2"/>
  <c r="AH84" i="2"/>
  <c r="M82" i="4"/>
  <c r="AB25" i="6"/>
  <c r="AH71" i="2"/>
  <c r="S56" i="2"/>
  <c r="V56" i="2"/>
  <c r="AE56" i="2"/>
  <c r="R56" i="2"/>
  <c r="W46" i="2"/>
  <c r="S46" i="2"/>
  <c r="AB46" i="2"/>
  <c r="AE46" i="2"/>
  <c r="T46" i="2"/>
  <c r="AD46" i="2"/>
  <c r="U46" i="2"/>
  <c r="AC46" i="2"/>
  <c r="A11" i="2"/>
  <c r="D23" i="6"/>
  <c r="M40" i="6"/>
  <c r="N35" i="4"/>
  <c r="U54" i="2"/>
  <c r="X54" i="2"/>
  <c r="S39" i="2"/>
  <c r="V39" i="2"/>
  <c r="S40" i="6"/>
  <c r="N53" i="4"/>
  <c r="S62" i="2"/>
  <c r="X62" i="2"/>
  <c r="T62" i="2"/>
  <c r="AC62" i="2"/>
  <c r="AG62" i="2" s="1"/>
  <c r="AH62" i="2" s="1"/>
  <c r="R59" i="2"/>
  <c r="V59" i="2"/>
  <c r="S59" i="2"/>
  <c r="W59" i="2"/>
  <c r="S55" i="2"/>
  <c r="W55" i="2"/>
  <c r="AF54" i="2"/>
  <c r="T53" i="2"/>
  <c r="X53" i="2"/>
  <c r="V44" i="2"/>
  <c r="AE44" i="2"/>
  <c r="T21" i="2"/>
  <c r="Y21" i="2" s="1"/>
  <c r="AE21" i="2"/>
  <c r="S54" i="6"/>
  <c r="N51" i="4"/>
  <c r="W62" i="2"/>
  <c r="R61" i="2"/>
  <c r="V61" i="2"/>
  <c r="AC61" i="2"/>
  <c r="AG61" i="2" s="1"/>
  <c r="AH61" i="2" s="1"/>
  <c r="S61" i="2"/>
  <c r="W61" i="2"/>
  <c r="AE61" i="2"/>
  <c r="AD59" i="2"/>
  <c r="X59" i="2"/>
  <c r="AC54" i="2"/>
  <c r="AG54" i="2" s="1"/>
  <c r="AH54" i="2" s="1"/>
  <c r="AD39" i="2"/>
  <c r="M26" i="6"/>
  <c r="N37" i="4"/>
  <c r="AC41" i="2"/>
  <c r="N63" i="2"/>
  <c r="W41" i="2"/>
  <c r="S41" i="2"/>
  <c r="AB41" i="2"/>
  <c r="AG41" i="2" s="1"/>
  <c r="AH41" i="2" s="1"/>
  <c r="N41" i="2" s="1"/>
  <c r="AC48" i="2"/>
  <c r="AG48" i="2" s="1"/>
  <c r="AH48" i="2" s="1"/>
  <c r="N48" i="2" s="1"/>
  <c r="X48" i="2"/>
  <c r="V41" i="2"/>
  <c r="R41" i="2"/>
  <c r="P4" i="6" l="1"/>
  <c r="M49" i="4"/>
  <c r="AG60" i="2"/>
  <c r="AH60" i="2" s="1"/>
  <c r="M25" i="4"/>
  <c r="J46" i="6"/>
  <c r="AG34" i="2"/>
  <c r="AH34" i="2" s="1"/>
  <c r="Y32" i="2"/>
  <c r="AG40" i="2"/>
  <c r="AH40" i="2" s="1"/>
  <c r="AG53" i="2"/>
  <c r="AH53" i="2" s="1"/>
  <c r="P5" i="6"/>
  <c r="AG26" i="2"/>
  <c r="N42" i="4"/>
  <c r="P54" i="6"/>
  <c r="Y27" i="2"/>
  <c r="M42" i="4"/>
  <c r="V25" i="6"/>
  <c r="AH10" i="2"/>
  <c r="Y45" i="2"/>
  <c r="Y60" i="2"/>
  <c r="M60" i="2" s="1"/>
  <c r="Y44" i="2"/>
  <c r="Y58" i="2"/>
  <c r="AG55" i="2"/>
  <c r="AH55" i="2" s="1"/>
  <c r="Y34" i="2"/>
  <c r="Y24" i="2"/>
  <c r="M24" i="2" s="1"/>
  <c r="Y40" i="2"/>
  <c r="Y43" i="2"/>
  <c r="Y12" i="2"/>
  <c r="Y28" i="2"/>
  <c r="N5" i="4"/>
  <c r="D61" i="6"/>
  <c r="V32" i="6"/>
  <c r="M63" i="4"/>
  <c r="N24" i="4"/>
  <c r="J54" i="6"/>
  <c r="Y56" i="2"/>
  <c r="Y51" i="2"/>
  <c r="Y48" i="2"/>
  <c r="M48" i="2" s="1"/>
  <c r="M48" i="4" s="1"/>
  <c r="Y41" i="2"/>
  <c r="M41" i="2" s="1"/>
  <c r="P60" i="6" s="1"/>
  <c r="P12" i="6"/>
  <c r="N48" i="4"/>
  <c r="P61" i="6"/>
  <c r="N41" i="4"/>
  <c r="Y54" i="2"/>
  <c r="A12" i="2"/>
  <c r="D16" i="6"/>
  <c r="A11" i="4"/>
  <c r="Y61" i="2"/>
  <c r="N63" i="4"/>
  <c r="V33" i="6"/>
  <c r="Y55" i="2"/>
  <c r="Y59" i="2"/>
  <c r="Y62" i="2"/>
  <c r="Y39" i="2"/>
  <c r="AG46" i="2"/>
  <c r="AH46" i="2" s="1"/>
  <c r="D11" i="2"/>
  <c r="D10" i="4"/>
  <c r="D28" i="6"/>
  <c r="M41" i="4"/>
  <c r="Y53" i="2"/>
  <c r="Y46" i="2"/>
  <c r="Y10" i="2"/>
  <c r="Y31" i="2"/>
  <c r="D44" i="2"/>
  <c r="M60" i="4" l="1"/>
  <c r="V53" i="6"/>
  <c r="M24" i="4"/>
  <c r="J53" i="6"/>
  <c r="P11" i="6"/>
  <c r="D27" i="2"/>
  <c r="A13" i="2"/>
  <c r="A12" i="4"/>
  <c r="D9" i="6"/>
  <c r="P42" i="6"/>
  <c r="D44" i="4"/>
  <c r="D45" i="2"/>
  <c r="D12" i="2"/>
  <c r="D11" i="4"/>
  <c r="D21" i="6"/>
  <c r="D28" i="2" l="1"/>
  <c r="D27" i="4"/>
  <c r="J35" i="6"/>
  <c r="P35" i="6"/>
  <c r="D46" i="2"/>
  <c r="D45" i="4"/>
  <c r="D13" i="2"/>
  <c r="D14" i="6"/>
  <c r="D12" i="4"/>
  <c r="A14" i="2"/>
  <c r="D2" i="6"/>
  <c r="A13" i="4"/>
  <c r="D28" i="4" l="1"/>
  <c r="D29" i="2"/>
  <c r="J28" i="6"/>
  <c r="D14" i="2"/>
  <c r="D13" i="4"/>
  <c r="D7" i="6"/>
  <c r="A15" i="2"/>
  <c r="A14" i="4"/>
  <c r="G58" i="6"/>
  <c r="P28" i="6"/>
  <c r="D46" i="4"/>
  <c r="D47" i="2"/>
  <c r="J21" i="6" l="1"/>
  <c r="D29" i="4"/>
  <c r="D30" i="2"/>
  <c r="D48" i="2"/>
  <c r="D49" i="2" s="1"/>
  <c r="P21" i="6"/>
  <c r="D47" i="4"/>
  <c r="A16" i="2"/>
  <c r="A15" i="4"/>
  <c r="G51" i="6"/>
  <c r="D15" i="2"/>
  <c r="D14" i="4"/>
  <c r="G63" i="6"/>
  <c r="D50" i="2" l="1"/>
  <c r="P7" i="6"/>
  <c r="D49" i="4"/>
  <c r="J14" i="6"/>
  <c r="D30" i="4"/>
  <c r="D31" i="2"/>
  <c r="A17" i="2"/>
  <c r="A16" i="4"/>
  <c r="G44" i="6"/>
  <c r="D15" i="4"/>
  <c r="D16" i="2"/>
  <c r="G56" i="6"/>
  <c r="P14" i="6"/>
  <c r="D48" i="4"/>
  <c r="D51" i="2" l="1"/>
  <c r="S63" i="6"/>
  <c r="D50" i="4"/>
  <c r="D31" i="4"/>
  <c r="D32" i="2"/>
  <c r="J7" i="6"/>
  <c r="D17" i="2"/>
  <c r="D16" i="4"/>
  <c r="G49" i="6"/>
  <c r="A18" i="2"/>
  <c r="G37" i="6"/>
  <c r="A17" i="4"/>
  <c r="S56" i="6" l="1"/>
  <c r="D52" i="2"/>
  <c r="D51" i="4"/>
  <c r="D32" i="4"/>
  <c r="M63" i="6"/>
  <c r="D33" i="2"/>
  <c r="D18" i="2"/>
  <c r="G42" i="6"/>
  <c r="D17" i="4"/>
  <c r="A19" i="2"/>
  <c r="G30" i="6"/>
  <c r="A18" i="4"/>
  <c r="S49" i="6" l="1"/>
  <c r="D53" i="2"/>
  <c r="D52" i="4"/>
  <c r="D34" i="2"/>
  <c r="D33" i="4"/>
  <c r="M56" i="6"/>
  <c r="A20" i="2"/>
  <c r="A19" i="4"/>
  <c r="G23" i="6"/>
  <c r="D19" i="2"/>
  <c r="D18" i="4"/>
  <c r="G35" i="6"/>
  <c r="D54" i="2" l="1"/>
  <c r="D53" i="4"/>
  <c r="S42" i="6"/>
  <c r="M49" i="6"/>
  <c r="D35" i="2"/>
  <c r="D34" i="4"/>
  <c r="D20" i="2"/>
  <c r="G28" i="6"/>
  <c r="D19" i="4"/>
  <c r="A21" i="2"/>
  <c r="G16" i="6"/>
  <c r="A20" i="4"/>
  <c r="D55" i="2" l="1"/>
  <c r="D54" i="4"/>
  <c r="S35" i="6"/>
  <c r="D35" i="4"/>
  <c r="M42" i="6"/>
  <c r="D36" i="2"/>
  <c r="D21" i="2"/>
  <c r="D20" i="4"/>
  <c r="G21" i="6"/>
  <c r="G9" i="6"/>
  <c r="A22" i="2"/>
  <c r="A21" i="4"/>
  <c r="D56" i="2" l="1"/>
  <c r="D55" i="4"/>
  <c r="S28" i="6"/>
  <c r="D36" i="4"/>
  <c r="M35" i="6"/>
  <c r="D37" i="2"/>
  <c r="A23" i="2"/>
  <c r="G2" i="6"/>
  <c r="A22" i="4"/>
  <c r="D22" i="2"/>
  <c r="D21" i="4"/>
  <c r="G14" i="6"/>
  <c r="S21" i="6" l="1"/>
  <c r="D56" i="4"/>
  <c r="D57" i="2"/>
  <c r="D38" i="2"/>
  <c r="D37" i="4"/>
  <c r="M28" i="6"/>
  <c r="A24" i="2"/>
  <c r="J58" i="6"/>
  <c r="A23" i="4"/>
  <c r="D23" i="2"/>
  <c r="D22" i="4"/>
  <c r="G7" i="6"/>
  <c r="S14" i="6" l="1"/>
  <c r="D57" i="4"/>
  <c r="D58" i="2"/>
  <c r="M21" i="6"/>
  <c r="D38" i="4"/>
  <c r="D39" i="2"/>
  <c r="D24" i="2"/>
  <c r="D25" i="2" s="1"/>
  <c r="D26" i="2" s="1"/>
  <c r="D23" i="4"/>
  <c r="J63" i="6"/>
  <c r="A25" i="2"/>
  <c r="A24" i="4"/>
  <c r="J51" i="6"/>
  <c r="J42" i="6" l="1"/>
  <c r="D26" i="4"/>
  <c r="J49" i="6"/>
  <c r="D25" i="4"/>
  <c r="S7" i="6"/>
  <c r="D58" i="4"/>
  <c r="D59" i="2"/>
  <c r="D39" i="4"/>
  <c r="M14" i="6"/>
  <c r="D40" i="2"/>
  <c r="J44" i="6"/>
  <c r="A25" i="4"/>
  <c r="A26" i="2"/>
  <c r="D24" i="4"/>
  <c r="J56" i="6"/>
  <c r="V63" i="6" l="1"/>
  <c r="D60" i="2"/>
  <c r="D59" i="4"/>
  <c r="M7" i="6"/>
  <c r="D40" i="4"/>
  <c r="D41" i="2"/>
  <c r="D42" i="2" s="1"/>
  <c r="D43" i="2" s="1"/>
  <c r="A27" i="2"/>
  <c r="A26" i="4"/>
  <c r="J37" i="6"/>
  <c r="P49" i="6" l="1"/>
  <c r="D43" i="4"/>
  <c r="D42" i="4"/>
  <c r="P56" i="6"/>
  <c r="V56" i="6"/>
  <c r="D60" i="4"/>
  <c r="D61" i="2"/>
  <c r="P63" i="6"/>
  <c r="D41" i="4"/>
  <c r="A28" i="2"/>
  <c r="A27" i="4"/>
  <c r="J30" i="6"/>
  <c r="V49" i="6" l="1"/>
  <c r="D61" i="4"/>
  <c r="D62" i="2"/>
  <c r="A29" i="2"/>
  <c r="A28" i="4"/>
  <c r="J23" i="6"/>
  <c r="D62" i="4" l="1"/>
  <c r="V42" i="6"/>
  <c r="D63" i="2"/>
  <c r="J16" i="6"/>
  <c r="A30" i="2"/>
  <c r="A29" i="4"/>
  <c r="D64" i="2" l="1"/>
  <c r="V35" i="6"/>
  <c r="D63" i="4"/>
  <c r="J9" i="6"/>
  <c r="A31" i="2"/>
  <c r="A30" i="4"/>
  <c r="V28" i="6" l="1"/>
  <c r="D64" i="4"/>
  <c r="A32" i="2"/>
  <c r="A31" i="4"/>
  <c r="J2" i="6"/>
  <c r="A33" i="2" l="1"/>
  <c r="A32" i="4"/>
  <c r="M58" i="6"/>
  <c r="M51" i="6" l="1"/>
  <c r="A33" i="4"/>
  <c r="A34" i="2"/>
  <c r="A35" i="2" l="1"/>
  <c r="A34" i="4"/>
  <c r="M44" i="6"/>
  <c r="A36" i="2" l="1"/>
  <c r="A35" i="4"/>
  <c r="M37" i="6"/>
  <c r="A37" i="2" l="1"/>
  <c r="M30" i="6"/>
  <c r="A36" i="4"/>
  <c r="A37" i="4" l="1"/>
  <c r="A38" i="2"/>
  <c r="M23" i="6"/>
  <c r="M16" i="6" l="1"/>
  <c r="A38" i="4"/>
  <c r="A39" i="2"/>
  <c r="A40" i="2" l="1"/>
  <c r="A39" i="4"/>
  <c r="M9" i="6"/>
  <c r="A41" i="2" l="1"/>
  <c r="A40" i="4"/>
  <c r="M2" i="6"/>
  <c r="A41" i="4" l="1"/>
  <c r="A42" i="2"/>
  <c r="P58" i="6"/>
  <c r="P51" i="6" l="1"/>
  <c r="A42" i="4"/>
  <c r="A43" i="2"/>
  <c r="A44" i="2" l="1"/>
  <c r="A43" i="4"/>
  <c r="P44" i="6"/>
  <c r="A45" i="2" l="1"/>
  <c r="A44" i="4"/>
  <c r="P37" i="6"/>
  <c r="P30" i="6" l="1"/>
  <c r="A46" i="2"/>
  <c r="A45" i="4"/>
  <c r="A46" i="4" l="1"/>
  <c r="A47" i="2"/>
  <c r="P23" i="6"/>
  <c r="P16" i="6" l="1"/>
  <c r="A47" i="4"/>
  <c r="A48" i="2"/>
  <c r="A48" i="4" l="1"/>
  <c r="P9" i="6"/>
  <c r="A49" i="2"/>
  <c r="A49" i="4" l="1"/>
  <c r="P2" i="6"/>
  <c r="A50" i="2"/>
  <c r="A51" i="2" l="1"/>
  <c r="S58" i="6"/>
  <c r="A50" i="4"/>
  <c r="A52" i="2" l="1"/>
  <c r="A51" i="4"/>
  <c r="S51" i="6"/>
  <c r="A53" i="2" l="1"/>
  <c r="A52" i="4"/>
  <c r="S44" i="6"/>
  <c r="A54" i="2" l="1"/>
  <c r="A53" i="4"/>
  <c r="S37" i="6"/>
  <c r="A55" i="2" l="1"/>
  <c r="A54" i="4"/>
  <c r="S30" i="6"/>
  <c r="A56" i="2" l="1"/>
  <c r="S23" i="6"/>
  <c r="A55" i="4"/>
  <c r="A57" i="2" l="1"/>
  <c r="S16" i="6"/>
  <c r="A56" i="4"/>
  <c r="A58" i="2" l="1"/>
  <c r="A57" i="4"/>
  <c r="S9" i="6"/>
  <c r="A58" i="4" l="1"/>
  <c r="A59" i="2"/>
  <c r="S2" i="6"/>
  <c r="A60" i="2" l="1"/>
  <c r="V58" i="6"/>
  <c r="A59" i="4"/>
  <c r="A60" i="4" l="1"/>
  <c r="V51" i="6"/>
  <c r="A61" i="2"/>
  <c r="V44" i="6" l="1"/>
  <c r="A61" i="4"/>
  <c r="A62" i="2"/>
  <c r="V37" i="6" l="1"/>
  <c r="A62" i="4"/>
  <c r="A63" i="2"/>
  <c r="A64" i="2" s="1"/>
  <c r="V23" i="6" l="1"/>
  <c r="A64" i="4"/>
  <c r="V30" i="6"/>
  <c r="A63" i="4"/>
</calcChain>
</file>

<file path=xl/sharedStrings.xml><?xml version="1.0" encoding="utf-8"?>
<sst xmlns="http://schemas.openxmlformats.org/spreadsheetml/2006/main" count="406" uniqueCount="230">
  <si>
    <t>PC</t>
    <phoneticPr fontId="1"/>
  </si>
  <si>
    <t>POINT NAME</t>
    <phoneticPr fontId="1"/>
  </si>
  <si>
    <t>CUE</t>
    <phoneticPr fontId="1"/>
  </si>
  <si>
    <t>CUE</t>
    <phoneticPr fontId="1"/>
  </si>
  <si>
    <t>TRIP</t>
    <phoneticPr fontId="1"/>
  </si>
  <si>
    <t>PC～</t>
    <phoneticPr fontId="1"/>
  </si>
  <si>
    <t>ADD</t>
    <phoneticPr fontId="1"/>
  </si>
  <si>
    <t>POINT NAME</t>
    <phoneticPr fontId="1"/>
  </si>
  <si>
    <t>OPEN</t>
    <phoneticPr fontId="1"/>
  </si>
  <si>
    <t>CLOSE</t>
    <phoneticPr fontId="1"/>
  </si>
  <si>
    <t>close</t>
    <phoneticPr fontId="1"/>
  </si>
  <si>
    <t>DIR</t>
    <phoneticPr fontId="1"/>
  </si>
  <si>
    <t>LandMark</t>
    <phoneticPr fontId="1"/>
  </si>
  <si>
    <t>CR</t>
    <phoneticPr fontId="1"/>
  </si>
  <si>
    <t>SIG</t>
    <phoneticPr fontId="1"/>
  </si>
  <si>
    <t>RT</t>
    <phoneticPr fontId="1"/>
  </si>
  <si>
    <t>Guide</t>
    <phoneticPr fontId="1"/>
  </si>
  <si>
    <t>時刻計算</t>
    <rPh sb="0" eb="2">
      <t>ジコク</t>
    </rPh>
    <rPh sb="2" eb="4">
      <t>ケイサン</t>
    </rPh>
    <phoneticPr fontId="1"/>
  </si>
  <si>
    <t>open</t>
    <phoneticPr fontId="1"/>
  </si>
  <si>
    <t>close</t>
    <phoneticPr fontId="1"/>
  </si>
  <si>
    <t>dist[km]</t>
    <phoneticPr fontId="1"/>
  </si>
  <si>
    <t>max</t>
    <phoneticPr fontId="1"/>
  </si>
  <si>
    <t>開催日</t>
    <rPh sb="0" eb="3">
      <t>カイサイビ</t>
    </rPh>
    <phoneticPr fontId="1"/>
  </si>
  <si>
    <t>距離</t>
    <rPh sb="0" eb="2">
      <t>キョリ</t>
    </rPh>
    <phoneticPr fontId="1"/>
  </si>
  <si>
    <t>ゴール制限時間</t>
    <rPh sb="3" eb="5">
      <t>セイゲン</t>
    </rPh>
    <rPh sb="5" eb="7">
      <t>ジカン</t>
    </rPh>
    <phoneticPr fontId="1"/>
  </si>
  <si>
    <t>規定</t>
    <rPh sb="0" eb="2">
      <t>キテイ</t>
    </rPh>
    <phoneticPr fontId="1"/>
  </si>
  <si>
    <t>計算</t>
    <rPh sb="0" eb="2">
      <t>ケイサン</t>
    </rPh>
    <phoneticPr fontId="1"/>
  </si>
  <si>
    <t>[km/h]</t>
    <phoneticPr fontId="1"/>
  </si>
  <si>
    <t>min</t>
    <phoneticPr fontId="1"/>
  </si>
  <si>
    <t>max</t>
    <phoneticPr fontId="1"/>
  </si>
  <si>
    <t>open</t>
    <phoneticPr fontId="1"/>
  </si>
  <si>
    <t>ver</t>
    <phoneticPr fontId="1"/>
  </si>
  <si>
    <t>日付</t>
    <rPh sb="0" eb="2">
      <t>ヒヅケ</t>
    </rPh>
    <phoneticPr fontId="1"/>
  </si>
  <si>
    <t>タイトル</t>
    <phoneticPr fontId="1"/>
  </si>
  <si>
    <t>スタート時間</t>
    <rPh sb="4" eb="6">
      <t>ジカン</t>
    </rPh>
    <phoneticPr fontId="1"/>
  </si>
  <si>
    <t>kmなら</t>
    <phoneticPr fontId="1"/>
  </si>
  <si>
    <t>記入欄</t>
    <rPh sb="0" eb="2">
      <t>キニュウ</t>
    </rPh>
    <rPh sb="2" eb="3">
      <t>ラン</t>
    </rPh>
    <phoneticPr fontId="1"/>
  </si>
  <si>
    <t>自動計算</t>
    <rPh sb="0" eb="2">
      <t>ジドウ</t>
    </rPh>
    <rPh sb="2" eb="4">
      <t>ケイサン</t>
    </rPh>
    <phoneticPr fontId="1"/>
  </si>
  <si>
    <t>ここに記入してください</t>
    <rPh sb="3" eb="5">
      <t>キニュウ</t>
    </rPh>
    <phoneticPr fontId="1"/>
  </si>
  <si>
    <t>記入しないでください</t>
    <rPh sb="0" eb="2">
      <t>キニュウ</t>
    </rPh>
    <phoneticPr fontId="1"/>
  </si>
  <si>
    <t>[km/h]→</t>
    <phoneticPr fontId="1"/>
  </si>
  <si>
    <t>ランドマーク位置表示　→</t>
    <rPh sb="6" eb="8">
      <t>イチ</t>
    </rPh>
    <rPh sb="8" eb="10">
      <t>ヒョウジ</t>
    </rPh>
    <phoneticPr fontId="1"/>
  </si>
  <si>
    <t>②</t>
    <phoneticPr fontId="1"/>
  </si>
  <si>
    <t>①</t>
    <phoneticPr fontId="1"/>
  </si>
  <si>
    <t>③</t>
    <phoneticPr fontId="1"/>
  </si>
  <si>
    <t>④</t>
    <phoneticPr fontId="1"/>
  </si>
  <si>
    <t>凡例</t>
  </si>
  <si>
    <t>CUE</t>
  </si>
  <si>
    <t>POINT NAME</t>
  </si>
  <si>
    <t>PC</t>
  </si>
  <si>
    <t>案内標識</t>
  </si>
  <si>
    <t>open</t>
  </si>
  <si>
    <t>道路</t>
  </si>
  <si>
    <t>進路</t>
  </si>
  <si>
    <t>close</t>
  </si>
  <si>
    <t>trip</t>
  </si>
  <si>
    <t>信号</t>
  </si>
  <si>
    <t>PC～</t>
  </si>
  <si>
    <t>add</t>
  </si>
  <si>
    <t xml:space="preserve">現在地  </t>
  </si>
  <si>
    <t>歩道橋</t>
  </si>
  <si>
    <t>河川</t>
  </si>
  <si>
    <t>橋</t>
  </si>
  <si>
    <t>JR</t>
  </si>
  <si>
    <t>私鉄</t>
  </si>
  <si>
    <t>バス停</t>
  </si>
  <si>
    <t>一時停止</t>
  </si>
  <si>
    <t>ミラー</t>
  </si>
  <si>
    <t>塔</t>
  </si>
  <si>
    <t>神社</t>
  </si>
  <si>
    <t>卍</t>
  </si>
  <si>
    <t>寺</t>
  </si>
  <si>
    <t>※コマ図はサポート資料の扱いです</t>
  </si>
  <si>
    <t>　正式なコース情報はキューシートを</t>
  </si>
  <si>
    <t>　正とします</t>
  </si>
  <si>
    <t>※図中のランドマークなどは参考です</t>
  </si>
  <si>
    <t>　現地に存在するものが、コマ図に</t>
  </si>
  <si>
    <t>　書かれていない場合があります</t>
  </si>
  <si>
    <t>※直前の試走や道路状況の変化</t>
  </si>
  <si>
    <t>　(予告のない通行止めなど)により</t>
  </si>
  <si>
    <t>　キューシートやコマ図の更新が</t>
  </si>
  <si>
    <t>　間に合わない場合があります。</t>
  </si>
  <si>
    <t>　その場合、スタート前ブリーフィング</t>
  </si>
  <si>
    <t>　にて説明しますので、</t>
  </si>
  <si>
    <t>　ブリーフィングには必ず参加して</t>
  </si>
  <si>
    <t>　コース情報などを確認してください。</t>
  </si>
  <si>
    <t>start</t>
    <phoneticPr fontId="1"/>
  </si>
  <si>
    <t>PC1</t>
    <phoneticPr fontId="1"/>
  </si>
  <si>
    <t>PC2</t>
    <phoneticPr fontId="1"/>
  </si>
  <si>
    <t>PC3</t>
    <phoneticPr fontId="1"/>
  </si>
  <si>
    <t>渡良瀬川</t>
    <phoneticPr fontId="1"/>
  </si>
  <si>
    <t>市役所前</t>
    <phoneticPr fontId="1"/>
  </si>
  <si>
    <t>大門宿</t>
    <phoneticPr fontId="1"/>
  </si>
  <si>
    <t>追分</t>
    <phoneticPr fontId="1"/>
  </si>
  <si>
    <t>小倉橋西</t>
    <phoneticPr fontId="1"/>
  </si>
  <si>
    <t>友沼</t>
    <phoneticPr fontId="1"/>
  </si>
  <si>
    <t>野木</t>
    <phoneticPr fontId="1"/>
  </si>
  <si>
    <t>本町二丁目</t>
    <phoneticPr fontId="1"/>
  </si>
  <si>
    <t>三国橋</t>
    <phoneticPr fontId="1"/>
  </si>
  <si>
    <t>北川辺町役場前</t>
    <phoneticPr fontId="1"/>
  </si>
  <si>
    <t>上江黒</t>
    <phoneticPr fontId="1"/>
  </si>
  <si>
    <t>茂林寺入口</t>
    <phoneticPr fontId="1"/>
  </si>
  <si>
    <t>諏訪町</t>
    <phoneticPr fontId="1"/>
  </si>
  <si>
    <t>安良岡北</t>
    <phoneticPr fontId="1"/>
  </si>
  <si>
    <t>東金井</t>
    <phoneticPr fontId="1"/>
  </si>
  <si>
    <t>広沢小学校</t>
    <phoneticPr fontId="1"/>
  </si>
  <si>
    <t>広沢高架橋下</t>
    <phoneticPr fontId="1"/>
  </si>
  <si>
    <t>大間々町6丁目</t>
    <phoneticPr fontId="1"/>
  </si>
  <si>
    <t>上桐原</t>
    <phoneticPr fontId="1"/>
  </si>
  <si>
    <t>田元</t>
    <phoneticPr fontId="1"/>
  </si>
  <si>
    <t>神橋</t>
    <phoneticPr fontId="1"/>
  </si>
  <si>
    <t>東和町</t>
    <phoneticPr fontId="1"/>
  </si>
  <si>
    <t>宇都宮森林公園大駐車場</t>
    <phoneticPr fontId="1"/>
  </si>
  <si>
    <t>右</t>
    <phoneticPr fontId="1"/>
  </si>
  <si>
    <t>┼</t>
    <phoneticPr fontId="1"/>
  </si>
  <si>
    <t>右</t>
    <phoneticPr fontId="1"/>
  </si>
  <si>
    <t>〇</t>
    <phoneticPr fontId="1"/>
  </si>
  <si>
    <t>N293</t>
    <phoneticPr fontId="1"/>
  </si>
  <si>
    <t>左</t>
    <phoneticPr fontId="1"/>
  </si>
  <si>
    <t>N121</t>
    <phoneticPr fontId="1"/>
  </si>
  <si>
    <t>Y</t>
    <phoneticPr fontId="1"/>
  </si>
  <si>
    <t>N352</t>
    <phoneticPr fontId="1"/>
  </si>
  <si>
    <t>┤</t>
    <phoneticPr fontId="1"/>
  </si>
  <si>
    <t>D131</t>
    <phoneticPr fontId="1"/>
  </si>
  <si>
    <t>卒島の次の信号</t>
    <phoneticPr fontId="1"/>
  </si>
  <si>
    <t>②セブンイレブン</t>
    <phoneticPr fontId="1"/>
  </si>
  <si>
    <t>右奥</t>
    <phoneticPr fontId="1"/>
  </si>
  <si>
    <t>五</t>
    <phoneticPr fontId="1"/>
  </si>
  <si>
    <t>左側に小川　道なり</t>
    <phoneticPr fontId="1"/>
  </si>
  <si>
    <t>D36</t>
    <phoneticPr fontId="1"/>
  </si>
  <si>
    <t>②美田中</t>
    <phoneticPr fontId="1"/>
  </si>
  <si>
    <t>D174</t>
    <phoneticPr fontId="1"/>
  </si>
  <si>
    <t>N4</t>
    <phoneticPr fontId="1"/>
  </si>
  <si>
    <t>D261</t>
    <phoneticPr fontId="1"/>
  </si>
  <si>
    <t>D9</t>
    <phoneticPr fontId="1"/>
  </si>
  <si>
    <t>N354</t>
    <phoneticPr fontId="1"/>
  </si>
  <si>
    <t>三国橋渡る</t>
    <phoneticPr fontId="1"/>
  </si>
  <si>
    <t>┬</t>
    <phoneticPr fontId="1"/>
  </si>
  <si>
    <t>D368</t>
    <phoneticPr fontId="1"/>
  </si>
  <si>
    <t>├</t>
    <phoneticPr fontId="1"/>
  </si>
  <si>
    <t>直</t>
    <phoneticPr fontId="1"/>
  </si>
  <si>
    <t>①加須市役所支所</t>
    <phoneticPr fontId="1"/>
  </si>
  <si>
    <t>D369</t>
    <phoneticPr fontId="1"/>
  </si>
  <si>
    <t>D304</t>
    <phoneticPr fontId="1"/>
  </si>
  <si>
    <t>N122</t>
    <phoneticPr fontId="1"/>
  </si>
  <si>
    <t>左奥</t>
    <phoneticPr fontId="1"/>
  </si>
  <si>
    <t>斜め左前方へ　N407渡る</t>
    <phoneticPr fontId="1"/>
  </si>
  <si>
    <t>D316</t>
    <phoneticPr fontId="1"/>
  </si>
  <si>
    <t>左側</t>
    <phoneticPr fontId="1"/>
  </si>
  <si>
    <t>N50</t>
    <phoneticPr fontId="1"/>
  </si>
  <si>
    <t>側道へ</t>
    <phoneticPr fontId="1"/>
  </si>
  <si>
    <t>┼┼</t>
    <phoneticPr fontId="1"/>
  </si>
  <si>
    <t>右→左</t>
    <phoneticPr fontId="1"/>
  </si>
  <si>
    <t>－〇</t>
    <phoneticPr fontId="1"/>
  </si>
  <si>
    <t>D340</t>
    <phoneticPr fontId="1"/>
  </si>
  <si>
    <t>④セブンイレブン　川を渡らない</t>
    <phoneticPr fontId="1"/>
  </si>
  <si>
    <t>｜</t>
    <phoneticPr fontId="1"/>
  </si>
  <si>
    <t>N120</t>
    <phoneticPr fontId="1"/>
  </si>
  <si>
    <t>D14</t>
    <phoneticPr fontId="1"/>
  </si>
  <si>
    <t>道なり</t>
    <phoneticPr fontId="1"/>
  </si>
  <si>
    <t>D150</t>
    <phoneticPr fontId="1"/>
  </si>
  <si>
    <t>D70</t>
    <phoneticPr fontId="1"/>
  </si>
  <si>
    <t>竜舞東</t>
    <phoneticPr fontId="1"/>
  </si>
  <si>
    <t>○</t>
    <phoneticPr fontId="1"/>
  </si>
  <si>
    <t>足利　栃木市</t>
    <phoneticPr fontId="1"/>
  </si>
  <si>
    <t>奥の横断歩道渡る(二段階右折）</t>
    <phoneticPr fontId="1"/>
  </si>
  <si>
    <t>金崎駅</t>
    <phoneticPr fontId="1"/>
  </si>
  <si>
    <t>春日部　古河</t>
    <phoneticPr fontId="1"/>
  </si>
  <si>
    <t>古河市街</t>
    <phoneticPr fontId="1"/>
  </si>
  <si>
    <t>R354　館林　北川辺</t>
    <phoneticPr fontId="1"/>
  </si>
  <si>
    <t>栗橋　古河駅</t>
    <phoneticPr fontId="1"/>
  </si>
  <si>
    <t>北川辺　館林</t>
    <phoneticPr fontId="1"/>
  </si>
  <si>
    <t>堤防下りてすぐ</t>
    <phoneticPr fontId="1"/>
  </si>
  <si>
    <t>加須　国道125号</t>
    <phoneticPr fontId="1"/>
  </si>
  <si>
    <t>板倉</t>
    <phoneticPr fontId="1"/>
  </si>
  <si>
    <t>太田　佐野</t>
    <phoneticPr fontId="1"/>
  </si>
  <si>
    <t>太田　邑楽</t>
    <phoneticPr fontId="1"/>
  </si>
  <si>
    <t>歩道橋</t>
    <phoneticPr fontId="1"/>
  </si>
  <si>
    <t>桐生　足利</t>
    <phoneticPr fontId="1"/>
  </si>
  <si>
    <t>桐生</t>
    <phoneticPr fontId="1"/>
  </si>
  <si>
    <t>桐生　国道50号</t>
    <phoneticPr fontId="1"/>
  </si>
  <si>
    <t>大間々　桐生市街</t>
    <phoneticPr fontId="1"/>
  </si>
  <si>
    <t>手前バイパスに入らない</t>
    <phoneticPr fontId="1"/>
  </si>
  <si>
    <t>市街地</t>
    <phoneticPr fontId="1"/>
  </si>
  <si>
    <t>日光　足尾</t>
    <phoneticPr fontId="1"/>
  </si>
  <si>
    <t>国道120号</t>
    <phoneticPr fontId="1"/>
  </si>
  <si>
    <t>橋を渡った直後</t>
    <phoneticPr fontId="1"/>
  </si>
  <si>
    <t>日光市街</t>
    <phoneticPr fontId="1"/>
  </si>
  <si>
    <t>文挟</t>
    <phoneticPr fontId="1"/>
  </si>
  <si>
    <t>②マクドナルド④ローソン</t>
    <phoneticPr fontId="1"/>
  </si>
  <si>
    <t>③小学校　手前に歩道橋</t>
    <phoneticPr fontId="1"/>
  </si>
  <si>
    <t>鋭角に曲がる　④「宗龍寺」石柱</t>
    <phoneticPr fontId="1"/>
  </si>
  <si>
    <t>高架くぐる</t>
    <phoneticPr fontId="1"/>
  </si>
  <si>
    <t>一時停止　線路渡る</t>
    <phoneticPr fontId="1"/>
  </si>
  <si>
    <t>一時停止　川を渡る</t>
    <phoneticPr fontId="1"/>
  </si>
  <si>
    <t>④MOBIL</t>
    <phoneticPr fontId="1"/>
  </si>
  <si>
    <t>赤い橋の向こう側</t>
    <phoneticPr fontId="1"/>
  </si>
  <si>
    <t>④中華料理成喜</t>
    <phoneticPr fontId="1"/>
  </si>
  <si>
    <t>①青い小屋</t>
    <phoneticPr fontId="1"/>
  </si>
  <si>
    <t>finish</t>
    <phoneticPr fontId="1"/>
  </si>
  <si>
    <t>自然休養村管理センター</t>
    <phoneticPr fontId="1"/>
  </si>
  <si>
    <t>ローソン足尾店</t>
    <rPh sb="4" eb="6">
      <t>アシオ</t>
    </rPh>
    <rPh sb="6" eb="7">
      <t>テン</t>
    </rPh>
    <phoneticPr fontId="1"/>
  </si>
  <si>
    <t>10/6</t>
    <phoneticPr fontId="1"/>
  </si>
  <si>
    <t>ローソン桐生相生町1丁目店</t>
    <rPh sb="4" eb="6">
      <t>キリュウ</t>
    </rPh>
    <rPh sb="6" eb="9">
      <t>アイオイチョウ</t>
    </rPh>
    <rPh sb="10" eb="12">
      <t>チョウメ</t>
    </rPh>
    <rPh sb="12" eb="13">
      <t>テン</t>
    </rPh>
    <phoneticPr fontId="1"/>
  </si>
  <si>
    <t>左側　ローソン(PC2)</t>
    <rPh sb="0" eb="2">
      <t>ヒダリガワ</t>
    </rPh>
    <phoneticPr fontId="1"/>
  </si>
  <si>
    <t>右側　ローソン(PC3)</t>
    <phoneticPr fontId="1"/>
  </si>
  <si>
    <t>セブンイレブン北川辺向古河店</t>
    <rPh sb="7" eb="10">
      <t>キタカワベ</t>
    </rPh>
    <rPh sb="10" eb="11">
      <t>ムコ</t>
    </rPh>
    <rPh sb="11" eb="13">
      <t>コガ</t>
    </rPh>
    <rPh sb="13" eb="14">
      <t>ミセ</t>
    </rPh>
    <phoneticPr fontId="1"/>
  </si>
  <si>
    <t>①ローソン、③セブンイレブン(PC1)</t>
    <phoneticPr fontId="1"/>
  </si>
  <si>
    <t>JR鹿沼駅前</t>
    <rPh sb="2" eb="4">
      <t>カヌマ</t>
    </rPh>
    <phoneticPr fontId="1"/>
  </si>
  <si>
    <t>┼</t>
    <phoneticPr fontId="1"/>
  </si>
  <si>
    <t>右</t>
    <rPh sb="0" eb="1">
      <t>ミギ</t>
    </rPh>
    <phoneticPr fontId="1"/>
  </si>
  <si>
    <t>N293</t>
    <phoneticPr fontId="1"/>
  </si>
  <si>
    <t>文挟</t>
    <rPh sb="0" eb="2">
      <t>フバサミ</t>
    </rPh>
    <phoneticPr fontId="1"/>
  </si>
  <si>
    <t>田野町</t>
    <rPh sb="0" eb="2">
      <t>タノ</t>
    </rPh>
    <rPh sb="2" eb="3">
      <t>マチ</t>
    </rPh>
    <phoneticPr fontId="1"/>
  </si>
  <si>
    <t>├</t>
    <phoneticPr fontId="1"/>
  </si>
  <si>
    <t>┬</t>
    <phoneticPr fontId="1"/>
  </si>
  <si>
    <t>┤</t>
    <phoneticPr fontId="1"/>
  </si>
  <si>
    <t>左</t>
    <rPh sb="0" eb="1">
      <t>ヒダリ</t>
    </rPh>
    <phoneticPr fontId="1"/>
  </si>
  <si>
    <t>森林公園通り</t>
    <rPh sb="0" eb="2">
      <t>シンリン</t>
    </rPh>
    <rPh sb="2" eb="4">
      <t>コウエン</t>
    </rPh>
    <rPh sb="4" eb="5">
      <t>ドオ</t>
    </rPh>
    <phoneticPr fontId="1"/>
  </si>
  <si>
    <t>鹿沼</t>
    <rPh sb="0" eb="2">
      <t>カヌマ</t>
    </rPh>
    <phoneticPr fontId="1"/>
  </si>
  <si>
    <t>宇都宮17km</t>
    <rPh sb="0" eb="3">
      <t>ウツノミヤ</t>
    </rPh>
    <phoneticPr fontId="1"/>
  </si>
  <si>
    <t>森林公園</t>
    <rPh sb="0" eb="2">
      <t>シンリン</t>
    </rPh>
    <rPh sb="2" eb="4">
      <t>コウエン</t>
    </rPh>
    <phoneticPr fontId="1"/>
  </si>
  <si>
    <t>つがスポーツ公園1km</t>
    <rPh sb="6" eb="8">
      <t>コウエン</t>
    </rPh>
    <phoneticPr fontId="1"/>
  </si>
  <si>
    <t>①セブンイレブン②ヘアーサロンマエダ</t>
    <phoneticPr fontId="1"/>
  </si>
  <si>
    <t>橋を渡る</t>
    <phoneticPr fontId="1"/>
  </si>
  <si>
    <t>大間々6丁目東</t>
    <rPh sb="0" eb="3">
      <t>オオママ</t>
    </rPh>
    <rPh sb="4" eb="6">
      <t>チョウメ</t>
    </rPh>
    <rPh sb="6" eb="7">
      <t>ヒガシ</t>
    </rPh>
    <phoneticPr fontId="1"/>
  </si>
  <si>
    <t>道なり　④「黄花コスモスロード」</t>
    <rPh sb="6" eb="7">
      <t>キ</t>
    </rPh>
    <rPh sb="7" eb="8">
      <t>ハナ</t>
    </rPh>
    <phoneticPr fontId="1"/>
  </si>
  <si>
    <t>右側歩道橋</t>
    <phoneticPr fontId="1"/>
  </si>
  <si>
    <t>線路渡る</t>
    <rPh sb="0" eb="2">
      <t>センロ</t>
    </rPh>
    <rPh sb="2" eb="3">
      <t>ワタ</t>
    </rPh>
    <phoneticPr fontId="1"/>
  </si>
  <si>
    <t>2018.9.30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</si>
</sst>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h:mm;@"/>
    <numFmt numFmtId="177" formatCode="0.0_ "/>
    <numFmt numFmtId="178" formatCode="0_ "/>
    <numFmt numFmtId="179" formatCode="dd/hh:mm;@"/>
  </numFmts>
  <fonts count="1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1"/>
      <color rgb="FF00660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1"/>
      <color rgb="FF0070C0"/>
      <name val="ＭＳ Ｐゴシック"/>
      <family val="3"/>
      <charset val="128"/>
      <scheme val="minor"/>
    </font>
    <font>
      <sz val="8.25"/>
      <color rgb="FF181818"/>
      <name val="ＭＳ Ｐゴシック"/>
      <family val="3"/>
      <charset val="128"/>
      <scheme val="minor"/>
    </font>
    <font>
      <sz val="11"/>
      <color rgb="FF0000FF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7030A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8">
    <xf numFmtId="0" fontId="0" fillId="0" borderId="0" xfId="0"/>
    <xf numFmtId="177" fontId="5" fillId="0" borderId="1" xfId="0" applyNumberFormat="1" applyFont="1" applyFill="1" applyBorder="1" applyAlignment="1">
      <alignment shrinkToFit="1"/>
    </xf>
    <xf numFmtId="0" fontId="4" fillId="0" borderId="2" xfId="0" applyFont="1" applyFill="1" applyBorder="1" applyAlignment="1">
      <alignment shrinkToFit="1"/>
    </xf>
    <xf numFmtId="0" fontId="6" fillId="0" borderId="2" xfId="0" applyFont="1" applyFill="1" applyBorder="1" applyAlignment="1">
      <alignment shrinkToFit="1"/>
    </xf>
    <xf numFmtId="0" fontId="5" fillId="0" borderId="1" xfId="0" applyFont="1" applyFill="1" applyBorder="1" applyAlignment="1">
      <alignment shrinkToFit="1"/>
    </xf>
    <xf numFmtId="0" fontId="0" fillId="0" borderId="0" xfId="0" applyFont="1" applyFill="1" applyBorder="1" applyAlignment="1">
      <alignment shrinkToFit="1"/>
    </xf>
    <xf numFmtId="0" fontId="0" fillId="0" borderId="3" xfId="0" applyFont="1" applyFill="1" applyBorder="1" applyAlignment="1">
      <alignment shrinkToFit="1"/>
    </xf>
    <xf numFmtId="0" fontId="0" fillId="0" borderId="0" xfId="0" applyFont="1" applyFill="1" applyAlignment="1">
      <alignment horizontal="right" shrinkToFit="1"/>
    </xf>
    <xf numFmtId="0" fontId="0" fillId="0" borderId="0" xfId="0" applyFont="1" applyFill="1" applyAlignment="1">
      <alignment horizontal="center" shrinkToFit="1"/>
    </xf>
    <xf numFmtId="0" fontId="0" fillId="0" borderId="0" xfId="0" applyFont="1" applyFill="1" applyAlignment="1"/>
    <xf numFmtId="0" fontId="7" fillId="0" borderId="0" xfId="0" applyFont="1" applyFill="1" applyAlignment="1"/>
    <xf numFmtId="0" fontId="0" fillId="0" borderId="0" xfId="0" applyFill="1"/>
    <xf numFmtId="0" fontId="0" fillId="0" borderId="0" xfId="0" applyFill="1" applyBorder="1"/>
    <xf numFmtId="0" fontId="4" fillId="0" borderId="4" xfId="0" applyFont="1" applyFill="1" applyBorder="1" applyAlignment="1">
      <alignment shrinkToFit="1"/>
    </xf>
    <xf numFmtId="0" fontId="5" fillId="0" borderId="2" xfId="0" applyFont="1" applyFill="1" applyBorder="1" applyAlignment="1">
      <alignment shrinkToFit="1"/>
    </xf>
    <xf numFmtId="0" fontId="8" fillId="0" borderId="2" xfId="0" applyFont="1" applyFill="1" applyBorder="1" applyAlignment="1">
      <alignment shrinkToFit="1"/>
    </xf>
    <xf numFmtId="0" fontId="0" fillId="0" borderId="3" xfId="0" applyFont="1" applyFill="1" applyBorder="1" applyAlignment="1">
      <alignment horizontal="center" shrinkToFit="1"/>
    </xf>
    <xf numFmtId="0" fontId="0" fillId="0" borderId="0" xfId="0" applyFont="1" applyFill="1" applyBorder="1" applyAlignment="1">
      <alignment horizontal="right" shrinkToFit="1"/>
    </xf>
    <xf numFmtId="0" fontId="0" fillId="0" borderId="5" xfId="0" applyFont="1" applyFill="1" applyBorder="1" applyAlignment="1">
      <alignment horizontal="right" shrinkToFit="1"/>
    </xf>
    <xf numFmtId="0" fontId="0" fillId="0" borderId="5" xfId="0" applyFont="1" applyFill="1" applyBorder="1" applyAlignment="1">
      <alignment shrinkToFit="1"/>
    </xf>
    <xf numFmtId="0" fontId="0" fillId="0" borderId="6" xfId="0" applyFont="1" applyFill="1" applyBorder="1" applyAlignment="1">
      <alignment shrinkToFit="1"/>
    </xf>
    <xf numFmtId="20" fontId="8" fillId="0" borderId="2" xfId="0" applyNumberFormat="1" applyFont="1" applyFill="1" applyBorder="1" applyAlignment="1">
      <alignment shrinkToFit="1"/>
    </xf>
    <xf numFmtId="177" fontId="4" fillId="0" borderId="2" xfId="0" applyNumberFormat="1" applyFont="1" applyFill="1" applyBorder="1" applyAlignment="1">
      <alignment shrinkToFit="1"/>
    </xf>
    <xf numFmtId="177" fontId="6" fillId="0" borderId="2" xfId="0" applyNumberFormat="1" applyFont="1" applyFill="1" applyBorder="1" applyAlignment="1">
      <alignment shrinkToFit="1"/>
    </xf>
    <xf numFmtId="0" fontId="0" fillId="0" borderId="0" xfId="0" applyNumberFormat="1" applyFill="1"/>
    <xf numFmtId="0" fontId="0" fillId="0" borderId="7" xfId="0" applyFill="1" applyBorder="1"/>
    <xf numFmtId="177" fontId="0" fillId="0" borderId="7" xfId="0" applyNumberFormat="1" applyFill="1" applyBorder="1"/>
    <xf numFmtId="0" fontId="0" fillId="0" borderId="7" xfId="0" applyNumberFormat="1" applyFill="1" applyBorder="1"/>
    <xf numFmtId="179" fontId="0" fillId="0" borderId="7" xfId="0" applyNumberFormat="1" applyFill="1" applyBorder="1"/>
    <xf numFmtId="20" fontId="0" fillId="0" borderId="7" xfId="0" applyNumberFormat="1" applyFill="1" applyBorder="1"/>
    <xf numFmtId="0" fontId="0" fillId="0" borderId="0" xfId="0" applyFill="1"/>
    <xf numFmtId="0" fontId="4" fillId="0" borderId="0" xfId="0" applyFont="1" applyFill="1" applyAlignment="1">
      <alignment horizontal="right" shrinkToFit="1"/>
    </xf>
    <xf numFmtId="0" fontId="0" fillId="0" borderId="0" xfId="0" applyFill="1" applyBorder="1" applyAlignment="1">
      <alignment horizontal="right"/>
    </xf>
    <xf numFmtId="0" fontId="0" fillId="0" borderId="6" xfId="0" applyFill="1" applyBorder="1" applyAlignment="1">
      <alignment horizontal="right"/>
    </xf>
    <xf numFmtId="0" fontId="0" fillId="0" borderId="5" xfId="0" applyFill="1" applyBorder="1"/>
    <xf numFmtId="0" fontId="0" fillId="0" borderId="3" xfId="0" applyFill="1" applyBorder="1" applyAlignment="1">
      <alignment horizontal="right"/>
    </xf>
    <xf numFmtId="0" fontId="0" fillId="0" borderId="7" xfId="0" applyFill="1" applyBorder="1"/>
    <xf numFmtId="0" fontId="0" fillId="0" borderId="0" xfId="0" applyFont="1" applyFill="1"/>
    <xf numFmtId="0" fontId="0" fillId="0" borderId="0" xfId="0" applyFont="1" applyFill="1" applyBorder="1"/>
    <xf numFmtId="0" fontId="0" fillId="2" borderId="8" xfId="0" applyFont="1" applyFill="1" applyBorder="1"/>
    <xf numFmtId="0" fontId="0" fillId="2" borderId="9" xfId="0" applyFont="1" applyFill="1" applyBorder="1"/>
    <xf numFmtId="0" fontId="0" fillId="0" borderId="0" xfId="0" applyFont="1"/>
    <xf numFmtId="0" fontId="0" fillId="2" borderId="0" xfId="0" applyFont="1" applyFill="1"/>
    <xf numFmtId="0" fontId="0" fillId="2" borderId="7" xfId="0" applyFont="1" applyFill="1" applyBorder="1"/>
    <xf numFmtId="0" fontId="0" fillId="2" borderId="7" xfId="0" applyFont="1" applyFill="1" applyBorder="1"/>
    <xf numFmtId="49" fontId="0" fillId="2" borderId="7" xfId="0" applyNumberFormat="1" applyFont="1" applyFill="1" applyBorder="1"/>
    <xf numFmtId="0" fontId="0" fillId="3" borderId="8" xfId="0" applyFont="1" applyFill="1" applyBorder="1"/>
    <xf numFmtId="0" fontId="0" fillId="3" borderId="9" xfId="0" applyFont="1" applyFill="1" applyBorder="1"/>
    <xf numFmtId="0" fontId="0" fillId="0" borderId="7" xfId="0" applyFont="1" applyBorder="1"/>
    <xf numFmtId="0" fontId="0" fillId="0" borderId="0" xfId="0" applyNumberFormat="1" applyFont="1"/>
    <xf numFmtId="179" fontId="0" fillId="0" borderId="7" xfId="0" applyNumberFormat="1" applyFont="1" applyBorder="1"/>
    <xf numFmtId="0" fontId="0" fillId="3" borderId="7" xfId="0" applyFont="1" applyFill="1" applyBorder="1"/>
    <xf numFmtId="177" fontId="0" fillId="3" borderId="7" xfId="0" applyNumberFormat="1" applyFont="1" applyFill="1" applyBorder="1"/>
    <xf numFmtId="177" fontId="0" fillId="2" borderId="7" xfId="0" applyNumberFormat="1" applyFont="1" applyFill="1" applyBorder="1"/>
    <xf numFmtId="0" fontId="0" fillId="2" borderId="7" xfId="0" applyNumberFormat="1" applyFont="1" applyFill="1" applyBorder="1"/>
    <xf numFmtId="179" fontId="0" fillId="3" borderId="7" xfId="0" applyNumberFormat="1" applyFont="1" applyFill="1" applyBorder="1"/>
    <xf numFmtId="178" fontId="0" fillId="0" borderId="7" xfId="0" applyNumberFormat="1" applyFont="1" applyBorder="1"/>
    <xf numFmtId="176" fontId="0" fillId="0" borderId="7" xfId="0" applyNumberFormat="1" applyFont="1" applyBorder="1"/>
    <xf numFmtId="176" fontId="0" fillId="4" borderId="7" xfId="0" applyNumberFormat="1" applyFont="1" applyFill="1" applyBorder="1"/>
    <xf numFmtId="0" fontId="0" fillId="0" borderId="8" xfId="0" applyFont="1" applyBorder="1"/>
    <xf numFmtId="0" fontId="0" fillId="0" borderId="9" xfId="0" applyFont="1" applyBorder="1"/>
    <xf numFmtId="0" fontId="0" fillId="2" borderId="7" xfId="0" applyFont="1" applyFill="1" applyBorder="1" applyAlignment="1">
      <alignment wrapText="1"/>
    </xf>
    <xf numFmtId="177" fontId="0" fillId="0" borderId="0" xfId="0" applyNumberFormat="1" applyFont="1"/>
    <xf numFmtId="0" fontId="9" fillId="0" borderId="0" xfId="0" applyFont="1"/>
    <xf numFmtId="0" fontId="0" fillId="0" borderId="0" xfId="0" applyFont="1" applyFill="1" applyBorder="1" applyAlignment="1">
      <alignment horizontal="center" shrinkToFit="1"/>
    </xf>
    <xf numFmtId="0" fontId="0" fillId="2" borderId="7" xfId="0" applyFont="1" applyFill="1" applyBorder="1"/>
    <xf numFmtId="0" fontId="0" fillId="0" borderId="0" xfId="0" applyFont="1" applyFill="1" applyAlignment="1">
      <alignment shrinkToFit="1"/>
    </xf>
    <xf numFmtId="177" fontId="5" fillId="0" borderId="0" xfId="0" applyNumberFormat="1" applyFont="1" applyFill="1" applyBorder="1" applyAlignment="1">
      <alignment shrinkToFit="1"/>
    </xf>
    <xf numFmtId="0" fontId="11" fillId="0" borderId="3" xfId="0" applyFont="1" applyFill="1" applyBorder="1" applyAlignment="1">
      <alignment shrinkToFit="1"/>
    </xf>
    <xf numFmtId="0" fontId="0" fillId="2" borderId="7" xfId="0" quotePrefix="1" applyFont="1" applyFill="1" applyBorder="1"/>
    <xf numFmtId="0" fontId="0" fillId="0" borderId="3" xfId="0" applyFont="1" applyFill="1" applyBorder="1" applyAlignment="1">
      <alignment horizontal="left" shrinkToFit="1"/>
    </xf>
    <xf numFmtId="0" fontId="0" fillId="0" borderId="6" xfId="0" applyFont="1" applyFill="1" applyBorder="1" applyAlignment="1">
      <alignment horizontal="left" shrinkToFit="1"/>
    </xf>
    <xf numFmtId="0" fontId="0" fillId="2" borderId="7" xfId="0" applyFont="1" applyFill="1" applyBorder="1"/>
    <xf numFmtId="0" fontId="0" fillId="2" borderId="7" xfId="0" applyFont="1" applyFill="1" applyBorder="1"/>
    <xf numFmtId="0" fontId="0" fillId="0" borderId="0" xfId="0" applyFont="1" applyFill="1"/>
    <xf numFmtId="20" fontId="0" fillId="2" borderId="7" xfId="0" applyNumberFormat="1" applyFont="1" applyFill="1" applyBorder="1"/>
    <xf numFmtId="0" fontId="0" fillId="0" borderId="7" xfId="0" applyFill="1" applyBorder="1"/>
    <xf numFmtId="0" fontId="4" fillId="0" borderId="10" xfId="0" applyFont="1" applyFill="1" applyBorder="1" applyAlignment="1">
      <alignment shrinkToFit="1"/>
    </xf>
    <xf numFmtId="0" fontId="4" fillId="0" borderId="11" xfId="0" applyFont="1" applyFill="1" applyBorder="1" applyAlignment="1">
      <alignment shrinkToFit="1"/>
    </xf>
    <xf numFmtId="0" fontId="0" fillId="0" borderId="0" xfId="0" applyFont="1" applyFill="1" applyAlignment="1">
      <alignment shrinkToFit="1"/>
    </xf>
    <xf numFmtId="0" fontId="10" fillId="0" borderId="0" xfId="0" applyFont="1" applyFill="1" applyBorder="1" applyAlignment="1">
      <alignment horizontal="center" shrinkToFit="1"/>
    </xf>
    <xf numFmtId="0" fontId="10" fillId="0" borderId="3" xfId="0" applyFont="1" applyFill="1" applyBorder="1" applyAlignment="1">
      <alignment horizontal="center" shrinkToFit="1"/>
    </xf>
    <xf numFmtId="0" fontId="10" fillId="0" borderId="0" xfId="0" applyFont="1" applyFill="1" applyBorder="1" applyAlignment="1">
      <alignment shrinkToFit="1"/>
    </xf>
    <xf numFmtId="0" fontId="10" fillId="0" borderId="3" xfId="0" applyFont="1" applyFill="1" applyBorder="1" applyAlignment="1">
      <alignment shrinkToFit="1"/>
    </xf>
    <xf numFmtId="0" fontId="10" fillId="0" borderId="0" xfId="0" applyFont="1" applyFill="1" applyBorder="1" applyAlignment="1">
      <alignment horizontal="right" shrinkToFit="1"/>
    </xf>
    <xf numFmtId="0" fontId="10" fillId="0" borderId="3" xfId="0" applyFont="1" applyFill="1" applyBorder="1" applyAlignment="1">
      <alignment horizontal="right" shrinkToFit="1"/>
    </xf>
    <xf numFmtId="0" fontId="10" fillId="0" borderId="0" xfId="0" applyFont="1" applyFill="1" applyBorder="1" applyAlignment="1">
      <alignment horizontal="left" shrinkToFit="1"/>
    </xf>
    <xf numFmtId="0" fontId="10" fillId="0" borderId="3" xfId="0" applyFont="1" applyFill="1" applyBorder="1" applyAlignment="1">
      <alignment horizontal="left" shrinkToFit="1"/>
    </xf>
  </cellXfs>
  <cellStyles count="2">
    <cellStyle name="標準" xfId="0" builtinId="0"/>
    <cellStyle name="標準 2" xfId="1" xr:uid="{00000000-0005-0000-0000-000001000000}"/>
  </cellStyles>
  <dxfs count="159"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0</xdr:colOff>
      <xdr:row>2</xdr:row>
      <xdr:rowOff>123825</xdr:rowOff>
    </xdr:from>
    <xdr:to>
      <xdr:col>20</xdr:col>
      <xdr:colOff>0</xdr:colOff>
      <xdr:row>5</xdr:row>
      <xdr:rowOff>9527</xdr:rowOff>
    </xdr:to>
    <xdr:cxnSp macro="">
      <xdr:nvCxnSpPr>
        <xdr:cNvPr id="481" name="直線コネクタ 480">
          <a:extLst>
            <a:ext uri="{FF2B5EF4-FFF2-40B4-BE49-F238E27FC236}">
              <a16:creationId xmlns:a16="http://schemas.microsoft.com/office/drawing/2014/main" id="{B7092DF2-6301-48D1-BCDF-C16FAA4284DB}"/>
            </a:ext>
          </a:extLst>
        </xdr:cNvPr>
        <xdr:cNvCxnSpPr/>
      </xdr:nvCxnSpPr>
      <xdr:spPr>
        <a:xfrm flipV="1">
          <a:off x="17440275" y="466725"/>
          <a:ext cx="0" cy="400052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292893</xdr:colOff>
      <xdr:row>52</xdr:row>
      <xdr:rowOff>114300</xdr:rowOff>
    </xdr:from>
    <xdr:to>
      <xdr:col>17</xdr:col>
      <xdr:colOff>783431</xdr:colOff>
      <xdr:row>55</xdr:row>
      <xdr:rowOff>83344</xdr:rowOff>
    </xdr:to>
    <xdr:cxnSp macro="">
      <xdr:nvCxnSpPr>
        <xdr:cNvPr id="27" name="直線コネクタ 26">
          <a:extLst>
            <a:ext uri="{FF2B5EF4-FFF2-40B4-BE49-F238E27FC236}">
              <a16:creationId xmlns:a16="http://schemas.microsoft.com/office/drawing/2014/main" id="{C4AFF2FC-6EB0-458F-8959-1CC1C86C90C1}"/>
            </a:ext>
          </a:extLst>
        </xdr:cNvPr>
        <xdr:cNvCxnSpPr/>
      </xdr:nvCxnSpPr>
      <xdr:spPr>
        <a:xfrm flipV="1">
          <a:off x="14066043" y="9029700"/>
          <a:ext cx="1519238" cy="483394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390525</xdr:colOff>
      <xdr:row>5</xdr:row>
      <xdr:rowOff>142875</xdr:rowOff>
    </xdr:from>
    <xdr:to>
      <xdr:col>5</xdr:col>
      <xdr:colOff>476251</xdr:colOff>
      <xdr:row>7</xdr:row>
      <xdr:rowOff>28576</xdr:rowOff>
    </xdr:to>
    <xdr:cxnSp macro="">
      <xdr:nvCxnSpPr>
        <xdr:cNvPr id="463" name="直線コネクタ 462">
          <a:extLst>
            <a:ext uri="{FF2B5EF4-FFF2-40B4-BE49-F238E27FC236}">
              <a16:creationId xmlns:a16="http://schemas.microsoft.com/office/drawing/2014/main" id="{2BC26C77-49E1-4A1C-81EF-73076A5AF311}"/>
            </a:ext>
          </a:extLst>
        </xdr:cNvPr>
        <xdr:cNvCxnSpPr/>
      </xdr:nvCxnSpPr>
      <xdr:spPr>
        <a:xfrm flipH="1" flipV="1">
          <a:off x="3609975" y="1000125"/>
          <a:ext cx="1114426" cy="228601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433390</xdr:colOff>
      <xdr:row>29</xdr:row>
      <xdr:rowOff>17689</xdr:rowOff>
    </xdr:from>
    <xdr:to>
      <xdr:col>7</xdr:col>
      <xdr:colOff>661989</xdr:colOff>
      <xdr:row>35</xdr:row>
      <xdr:rowOff>143554</xdr:rowOff>
    </xdr:to>
    <xdr:sp macro="" textlink="">
      <xdr:nvSpPr>
        <xdr:cNvPr id="386" name="正方形/長方形 385">
          <a:extLst>
            <a:ext uri="{FF2B5EF4-FFF2-40B4-BE49-F238E27FC236}">
              <a16:creationId xmlns:a16="http://schemas.microsoft.com/office/drawing/2014/main" id="{00000000-0008-0000-0200-000082010000}"/>
            </a:ext>
          </a:extLst>
        </xdr:cNvPr>
        <xdr:cNvSpPr/>
      </xdr:nvSpPr>
      <xdr:spPr>
        <a:xfrm rot="16200000">
          <a:off x="5828282" y="5452722"/>
          <a:ext cx="1154565" cy="228599"/>
        </a:xfrm>
        <a:prstGeom prst="rect">
          <a:avLst/>
        </a:prstGeom>
        <a:gradFill>
          <a:gsLst>
            <a:gs pos="0">
              <a:schemeClr val="tx2">
                <a:lumMod val="60000"/>
                <a:lumOff val="4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tx2">
                <a:lumMod val="60000"/>
                <a:lumOff val="40000"/>
              </a:schemeClr>
            </a:gs>
          </a:gsLst>
          <a:lin ang="5400000" scaled="0"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7</xdr:col>
      <xdr:colOff>333376</xdr:colOff>
      <xdr:row>32</xdr:row>
      <xdr:rowOff>47625</xdr:rowOff>
    </xdr:from>
    <xdr:to>
      <xdr:col>7</xdr:col>
      <xdr:colOff>752476</xdr:colOff>
      <xdr:row>33</xdr:row>
      <xdr:rowOff>123825</xdr:rowOff>
    </xdr:to>
    <xdr:grpSp>
      <xdr:nvGrpSpPr>
        <xdr:cNvPr id="387" name="グループ化 4933">
          <a:extLst>
            <a:ext uri="{FF2B5EF4-FFF2-40B4-BE49-F238E27FC236}">
              <a16:creationId xmlns:a16="http://schemas.microsoft.com/office/drawing/2014/main" id="{00000000-0008-0000-0200-000083010000}"/>
            </a:ext>
          </a:extLst>
        </xdr:cNvPr>
        <xdr:cNvGrpSpPr>
          <a:grpSpLocks/>
        </xdr:cNvGrpSpPr>
      </xdr:nvGrpSpPr>
      <xdr:grpSpPr bwMode="auto">
        <a:xfrm rot="10800000">
          <a:off x="6191251" y="5534025"/>
          <a:ext cx="419100" cy="247650"/>
          <a:chOff x="724766" y="3132726"/>
          <a:chExt cx="414304" cy="247650"/>
        </a:xfrm>
      </xdr:grpSpPr>
      <xdr:sp macro="" textlink="">
        <xdr:nvSpPr>
          <xdr:cNvPr id="388" name="正方形/長方形 387">
            <a:extLst>
              <a:ext uri="{FF2B5EF4-FFF2-40B4-BE49-F238E27FC236}">
                <a16:creationId xmlns:a16="http://schemas.microsoft.com/office/drawing/2014/main" id="{00000000-0008-0000-0200-000084010000}"/>
              </a:ext>
            </a:extLst>
          </xdr:cNvPr>
          <xdr:cNvSpPr/>
        </xdr:nvSpPr>
        <xdr:spPr bwMode="auto">
          <a:xfrm rot="10800000">
            <a:off x="800094" y="3189876"/>
            <a:ext cx="263648" cy="1333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389" name="フリーフォーム 388">
            <a:extLst>
              <a:ext uri="{FF2B5EF4-FFF2-40B4-BE49-F238E27FC236}">
                <a16:creationId xmlns:a16="http://schemas.microsoft.com/office/drawing/2014/main" id="{00000000-0008-0000-0200-000085010000}"/>
              </a:ext>
            </a:extLst>
          </xdr:cNvPr>
          <xdr:cNvSpPr/>
        </xdr:nvSpPr>
        <xdr:spPr bwMode="auto">
          <a:xfrm rot="5400000">
            <a:off x="903343" y="2954149"/>
            <a:ext cx="57150" cy="414304"/>
          </a:xfrm>
          <a:custGeom>
            <a:avLst/>
            <a:gdLst>
              <a:gd name="connsiteX0" fmla="*/ 0 w 114300"/>
              <a:gd name="connsiteY0" fmla="*/ 0 h 866775"/>
              <a:gd name="connsiteX1" fmla="*/ 114300 w 114300"/>
              <a:gd name="connsiteY1" fmla="*/ 133350 h 866775"/>
              <a:gd name="connsiteX2" fmla="*/ 114300 w 114300"/>
              <a:gd name="connsiteY2" fmla="*/ 752475 h 866775"/>
              <a:gd name="connsiteX3" fmla="*/ 9525 w 114300"/>
              <a:gd name="connsiteY3" fmla="*/ 866775 h 86677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14300" h="866775">
                <a:moveTo>
                  <a:pt x="0" y="0"/>
                </a:moveTo>
                <a:lnTo>
                  <a:pt x="114300" y="133350"/>
                </a:lnTo>
                <a:lnTo>
                  <a:pt x="114300" y="752475"/>
                </a:lnTo>
                <a:lnTo>
                  <a:pt x="9525" y="866775"/>
                </a:lnTo>
              </a:path>
            </a:pathLst>
          </a:custGeom>
          <a:no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390" name="フリーフォーム 389">
            <a:extLst>
              <a:ext uri="{FF2B5EF4-FFF2-40B4-BE49-F238E27FC236}">
                <a16:creationId xmlns:a16="http://schemas.microsoft.com/office/drawing/2014/main" id="{00000000-0008-0000-0200-000086010000}"/>
              </a:ext>
            </a:extLst>
          </xdr:cNvPr>
          <xdr:cNvSpPr/>
        </xdr:nvSpPr>
        <xdr:spPr bwMode="auto">
          <a:xfrm rot="5400000" flipH="1">
            <a:off x="903343" y="3144649"/>
            <a:ext cx="57150" cy="414304"/>
          </a:xfrm>
          <a:custGeom>
            <a:avLst/>
            <a:gdLst>
              <a:gd name="connsiteX0" fmla="*/ 0 w 114300"/>
              <a:gd name="connsiteY0" fmla="*/ 0 h 866775"/>
              <a:gd name="connsiteX1" fmla="*/ 114300 w 114300"/>
              <a:gd name="connsiteY1" fmla="*/ 133350 h 866775"/>
              <a:gd name="connsiteX2" fmla="*/ 114300 w 114300"/>
              <a:gd name="connsiteY2" fmla="*/ 752475 h 866775"/>
              <a:gd name="connsiteX3" fmla="*/ 9525 w 114300"/>
              <a:gd name="connsiteY3" fmla="*/ 866775 h 86677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14300" h="866775">
                <a:moveTo>
                  <a:pt x="0" y="0"/>
                </a:moveTo>
                <a:lnTo>
                  <a:pt x="114300" y="133350"/>
                </a:lnTo>
                <a:lnTo>
                  <a:pt x="114300" y="752475"/>
                </a:lnTo>
                <a:lnTo>
                  <a:pt x="9525" y="866775"/>
                </a:lnTo>
              </a:path>
            </a:pathLst>
          </a:custGeom>
          <a:no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</xdr:grpSp>
    <xdr:clientData/>
  </xdr:twoCellAnchor>
  <xdr:twoCellAnchor>
    <xdr:from>
      <xdr:col>20</xdr:col>
      <xdr:colOff>19050</xdr:colOff>
      <xdr:row>26</xdr:row>
      <xdr:rowOff>9525</xdr:rowOff>
    </xdr:from>
    <xdr:to>
      <xdr:col>20</xdr:col>
      <xdr:colOff>838200</xdr:colOff>
      <xdr:row>26</xdr:row>
      <xdr:rowOff>9527</xdr:rowOff>
    </xdr:to>
    <xdr:cxnSp macro="">
      <xdr:nvCxnSpPr>
        <xdr:cNvPr id="354" name="直線コネクタ 353">
          <a:extLst>
            <a:ext uri="{FF2B5EF4-FFF2-40B4-BE49-F238E27FC236}">
              <a16:creationId xmlns:a16="http://schemas.microsoft.com/office/drawing/2014/main" id="{00000000-0008-0000-0200-000062010000}"/>
            </a:ext>
          </a:extLst>
        </xdr:cNvPr>
        <xdr:cNvCxnSpPr/>
      </xdr:nvCxnSpPr>
      <xdr:spPr>
        <a:xfrm flipV="1">
          <a:off x="17459325" y="4467225"/>
          <a:ext cx="819150" cy="2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114300</xdr:colOff>
      <xdr:row>30</xdr:row>
      <xdr:rowOff>19050</xdr:rowOff>
    </xdr:from>
    <xdr:to>
      <xdr:col>20</xdr:col>
      <xdr:colOff>2328</xdr:colOff>
      <xdr:row>33</xdr:row>
      <xdr:rowOff>12052</xdr:rowOff>
    </xdr:to>
    <xdr:sp macro="" textlink="">
      <xdr:nvSpPr>
        <xdr:cNvPr id="350" name="フリーフォーム 349">
          <a:extLst>
            <a:ext uri="{FF2B5EF4-FFF2-40B4-BE49-F238E27FC236}">
              <a16:creationId xmlns:a16="http://schemas.microsoft.com/office/drawing/2014/main" id="{00000000-0008-0000-0200-00005E010000}"/>
            </a:ext>
          </a:extLst>
        </xdr:cNvPr>
        <xdr:cNvSpPr/>
      </xdr:nvSpPr>
      <xdr:spPr>
        <a:xfrm flipH="1" flipV="1">
          <a:off x="16525875" y="5162550"/>
          <a:ext cx="916728" cy="507352"/>
        </a:xfrm>
        <a:custGeom>
          <a:avLst/>
          <a:gdLst>
            <a:gd name="connsiteX0" fmla="*/ 0 w 809625"/>
            <a:gd name="connsiteY0" fmla="*/ 381000 h 381000"/>
            <a:gd name="connsiteX1" fmla="*/ 0 w 809625"/>
            <a:gd name="connsiteY1" fmla="*/ 0 h 381000"/>
            <a:gd name="connsiteX2" fmla="*/ 809625 w 809625"/>
            <a:gd name="connsiteY2" fmla="*/ 0 h 381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09625" h="381000">
              <a:moveTo>
                <a:pt x="0" y="381000"/>
              </a:moveTo>
              <a:lnTo>
                <a:pt x="0" y="0"/>
              </a:lnTo>
              <a:lnTo>
                <a:pt x="809625" y="0"/>
              </a:lnTo>
            </a:path>
          </a:pathLst>
        </a:custGeom>
        <a:noFill/>
        <a:ln w="28575">
          <a:solidFill>
            <a:schemeClr val="tx1"/>
          </a:solidFill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19</xdr:col>
      <xdr:colOff>504825</xdr:colOff>
      <xdr:row>38</xdr:row>
      <xdr:rowOff>47625</xdr:rowOff>
    </xdr:from>
    <xdr:to>
      <xdr:col>20</xdr:col>
      <xdr:colOff>0</xdr:colOff>
      <xdr:row>38</xdr:row>
      <xdr:rowOff>47626</xdr:rowOff>
    </xdr:to>
    <xdr:cxnSp macro="">
      <xdr:nvCxnSpPr>
        <xdr:cNvPr id="347" name="直線コネクタ 346">
          <a:extLst>
            <a:ext uri="{FF2B5EF4-FFF2-40B4-BE49-F238E27FC236}">
              <a16:creationId xmlns:a16="http://schemas.microsoft.com/office/drawing/2014/main" id="{00000000-0008-0000-0200-00005B010000}"/>
            </a:ext>
          </a:extLst>
        </xdr:cNvPr>
        <xdr:cNvCxnSpPr/>
      </xdr:nvCxnSpPr>
      <xdr:spPr>
        <a:xfrm>
          <a:off x="16916400" y="6562725"/>
          <a:ext cx="523875" cy="1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919167</xdr:colOff>
      <xdr:row>50</xdr:row>
      <xdr:rowOff>150527</xdr:rowOff>
    </xdr:from>
    <xdr:to>
      <xdr:col>20</xdr:col>
      <xdr:colOff>119066</xdr:colOff>
      <xdr:row>56</xdr:row>
      <xdr:rowOff>150526</xdr:rowOff>
    </xdr:to>
    <xdr:sp macro="" textlink="">
      <xdr:nvSpPr>
        <xdr:cNvPr id="338" name="正方形/長方形 337">
          <a:extLst>
            <a:ext uri="{FF2B5EF4-FFF2-40B4-BE49-F238E27FC236}">
              <a16:creationId xmlns:a16="http://schemas.microsoft.com/office/drawing/2014/main" id="{00000000-0008-0000-0200-000052010000}"/>
            </a:ext>
          </a:extLst>
        </xdr:cNvPr>
        <xdr:cNvSpPr/>
      </xdr:nvSpPr>
      <xdr:spPr>
        <a:xfrm rot="16200000">
          <a:off x="16930692" y="9123077"/>
          <a:ext cx="1028699" cy="228599"/>
        </a:xfrm>
        <a:prstGeom prst="rect">
          <a:avLst/>
        </a:prstGeom>
        <a:gradFill>
          <a:gsLst>
            <a:gs pos="0">
              <a:schemeClr val="tx2">
                <a:lumMod val="60000"/>
                <a:lumOff val="4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tx2">
                <a:lumMod val="60000"/>
                <a:lumOff val="40000"/>
              </a:schemeClr>
            </a:gs>
          </a:gsLst>
          <a:lin ang="5400000" scaled="0"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19</xdr:col>
      <xdr:colOff>819151</xdr:colOff>
      <xdr:row>53</xdr:row>
      <xdr:rowOff>38100</xdr:rowOff>
    </xdr:from>
    <xdr:to>
      <xdr:col>20</xdr:col>
      <xdr:colOff>209551</xdr:colOff>
      <xdr:row>54</xdr:row>
      <xdr:rowOff>114300</xdr:rowOff>
    </xdr:to>
    <xdr:grpSp>
      <xdr:nvGrpSpPr>
        <xdr:cNvPr id="339" name="グループ化 4933">
          <a:extLst>
            <a:ext uri="{FF2B5EF4-FFF2-40B4-BE49-F238E27FC236}">
              <a16:creationId xmlns:a16="http://schemas.microsoft.com/office/drawing/2014/main" id="{00000000-0008-0000-0200-000053010000}"/>
            </a:ext>
          </a:extLst>
        </xdr:cNvPr>
        <xdr:cNvGrpSpPr>
          <a:grpSpLocks/>
        </xdr:cNvGrpSpPr>
      </xdr:nvGrpSpPr>
      <xdr:grpSpPr bwMode="auto">
        <a:xfrm rot="10800000">
          <a:off x="17230726" y="9124950"/>
          <a:ext cx="419100" cy="247650"/>
          <a:chOff x="724766" y="3132726"/>
          <a:chExt cx="414304" cy="247650"/>
        </a:xfrm>
      </xdr:grpSpPr>
      <xdr:sp macro="" textlink="">
        <xdr:nvSpPr>
          <xdr:cNvPr id="340" name="正方形/長方形 339">
            <a:extLst>
              <a:ext uri="{FF2B5EF4-FFF2-40B4-BE49-F238E27FC236}">
                <a16:creationId xmlns:a16="http://schemas.microsoft.com/office/drawing/2014/main" id="{00000000-0008-0000-0200-000054010000}"/>
              </a:ext>
            </a:extLst>
          </xdr:cNvPr>
          <xdr:cNvSpPr/>
        </xdr:nvSpPr>
        <xdr:spPr bwMode="auto">
          <a:xfrm rot="10800000">
            <a:off x="800094" y="3189876"/>
            <a:ext cx="263648" cy="1333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341" name="フリーフォーム 340">
            <a:extLst>
              <a:ext uri="{FF2B5EF4-FFF2-40B4-BE49-F238E27FC236}">
                <a16:creationId xmlns:a16="http://schemas.microsoft.com/office/drawing/2014/main" id="{00000000-0008-0000-0200-000055010000}"/>
              </a:ext>
            </a:extLst>
          </xdr:cNvPr>
          <xdr:cNvSpPr/>
        </xdr:nvSpPr>
        <xdr:spPr bwMode="auto">
          <a:xfrm rot="5400000">
            <a:off x="903343" y="2954149"/>
            <a:ext cx="57150" cy="414304"/>
          </a:xfrm>
          <a:custGeom>
            <a:avLst/>
            <a:gdLst>
              <a:gd name="connsiteX0" fmla="*/ 0 w 114300"/>
              <a:gd name="connsiteY0" fmla="*/ 0 h 866775"/>
              <a:gd name="connsiteX1" fmla="*/ 114300 w 114300"/>
              <a:gd name="connsiteY1" fmla="*/ 133350 h 866775"/>
              <a:gd name="connsiteX2" fmla="*/ 114300 w 114300"/>
              <a:gd name="connsiteY2" fmla="*/ 752475 h 866775"/>
              <a:gd name="connsiteX3" fmla="*/ 9525 w 114300"/>
              <a:gd name="connsiteY3" fmla="*/ 866775 h 86677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14300" h="866775">
                <a:moveTo>
                  <a:pt x="0" y="0"/>
                </a:moveTo>
                <a:lnTo>
                  <a:pt x="114300" y="133350"/>
                </a:lnTo>
                <a:lnTo>
                  <a:pt x="114300" y="752475"/>
                </a:lnTo>
                <a:lnTo>
                  <a:pt x="9525" y="866775"/>
                </a:lnTo>
              </a:path>
            </a:pathLst>
          </a:custGeom>
          <a:no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342" name="フリーフォーム 341">
            <a:extLst>
              <a:ext uri="{FF2B5EF4-FFF2-40B4-BE49-F238E27FC236}">
                <a16:creationId xmlns:a16="http://schemas.microsoft.com/office/drawing/2014/main" id="{00000000-0008-0000-0200-000056010000}"/>
              </a:ext>
            </a:extLst>
          </xdr:cNvPr>
          <xdr:cNvSpPr/>
        </xdr:nvSpPr>
        <xdr:spPr bwMode="auto">
          <a:xfrm rot="5400000" flipH="1">
            <a:off x="903343" y="3144649"/>
            <a:ext cx="57150" cy="414304"/>
          </a:xfrm>
          <a:custGeom>
            <a:avLst/>
            <a:gdLst>
              <a:gd name="connsiteX0" fmla="*/ 0 w 114300"/>
              <a:gd name="connsiteY0" fmla="*/ 0 h 866775"/>
              <a:gd name="connsiteX1" fmla="*/ 114300 w 114300"/>
              <a:gd name="connsiteY1" fmla="*/ 133350 h 866775"/>
              <a:gd name="connsiteX2" fmla="*/ 114300 w 114300"/>
              <a:gd name="connsiteY2" fmla="*/ 752475 h 866775"/>
              <a:gd name="connsiteX3" fmla="*/ 9525 w 114300"/>
              <a:gd name="connsiteY3" fmla="*/ 866775 h 86677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14300" h="866775">
                <a:moveTo>
                  <a:pt x="0" y="0"/>
                </a:moveTo>
                <a:lnTo>
                  <a:pt x="114300" y="133350"/>
                </a:lnTo>
                <a:lnTo>
                  <a:pt x="114300" y="752475"/>
                </a:lnTo>
                <a:lnTo>
                  <a:pt x="9525" y="866775"/>
                </a:lnTo>
              </a:path>
            </a:pathLst>
          </a:custGeom>
          <a:no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</xdr:grpSp>
    <xdr:clientData/>
  </xdr:twoCellAnchor>
  <xdr:twoCellAnchor>
    <xdr:from>
      <xdr:col>19</xdr:col>
      <xdr:colOff>685800</xdr:colOff>
      <xdr:row>51</xdr:row>
      <xdr:rowOff>0</xdr:rowOff>
    </xdr:from>
    <xdr:to>
      <xdr:col>19</xdr:col>
      <xdr:colOff>685800</xdr:colOff>
      <xdr:row>53</xdr:row>
      <xdr:rowOff>161925</xdr:rowOff>
    </xdr:to>
    <xdr:cxnSp macro="">
      <xdr:nvCxnSpPr>
        <xdr:cNvPr id="337" name="直線コネクタ 336">
          <a:extLst>
            <a:ext uri="{FF2B5EF4-FFF2-40B4-BE49-F238E27FC236}">
              <a16:creationId xmlns:a16="http://schemas.microsoft.com/office/drawing/2014/main" id="{00000000-0008-0000-0200-000051010000}"/>
            </a:ext>
          </a:extLst>
        </xdr:cNvPr>
        <xdr:cNvCxnSpPr/>
      </xdr:nvCxnSpPr>
      <xdr:spPr>
        <a:xfrm flipV="1">
          <a:off x="17097375" y="8743950"/>
          <a:ext cx="0" cy="504825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653767</xdr:colOff>
      <xdr:row>4</xdr:row>
      <xdr:rowOff>161936</xdr:rowOff>
    </xdr:from>
    <xdr:to>
      <xdr:col>17</xdr:col>
      <xdr:colOff>846210</xdr:colOff>
      <xdr:row>5</xdr:row>
      <xdr:rowOff>166929</xdr:rowOff>
    </xdr:to>
    <xdr:sp macro="" textlink="">
      <xdr:nvSpPr>
        <xdr:cNvPr id="329" name="正方形/長方形 328">
          <a:extLst>
            <a:ext uri="{FF2B5EF4-FFF2-40B4-BE49-F238E27FC236}">
              <a16:creationId xmlns:a16="http://schemas.microsoft.com/office/drawing/2014/main" id="{00000000-0008-0000-0200-000049010000}"/>
            </a:ext>
          </a:extLst>
        </xdr:cNvPr>
        <xdr:cNvSpPr/>
      </xdr:nvSpPr>
      <xdr:spPr>
        <a:xfrm rot="19510922">
          <a:off x="14426917" y="847736"/>
          <a:ext cx="1221143" cy="176443"/>
        </a:xfrm>
        <a:prstGeom prst="rect">
          <a:avLst/>
        </a:prstGeom>
        <a:gradFill>
          <a:gsLst>
            <a:gs pos="0">
              <a:schemeClr val="tx2">
                <a:lumMod val="60000"/>
                <a:lumOff val="4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tx2">
                <a:lumMod val="60000"/>
                <a:lumOff val="40000"/>
              </a:schemeClr>
            </a:gs>
          </a:gsLst>
          <a:lin ang="5400000" scaled="0"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16</xdr:col>
      <xdr:colOff>933452</xdr:colOff>
      <xdr:row>4</xdr:row>
      <xdr:rowOff>167042</xdr:rowOff>
    </xdr:from>
    <xdr:to>
      <xdr:col>17</xdr:col>
      <xdr:colOff>95250</xdr:colOff>
      <xdr:row>7</xdr:row>
      <xdr:rowOff>145718</xdr:rowOff>
    </xdr:to>
    <xdr:grpSp>
      <xdr:nvGrpSpPr>
        <xdr:cNvPr id="325" name="グループ化 4933">
          <a:extLst>
            <a:ext uri="{FF2B5EF4-FFF2-40B4-BE49-F238E27FC236}">
              <a16:creationId xmlns:a16="http://schemas.microsoft.com/office/drawing/2014/main" id="{00000000-0008-0000-0200-000045010000}"/>
            </a:ext>
          </a:extLst>
        </xdr:cNvPr>
        <xdr:cNvGrpSpPr>
          <a:grpSpLocks/>
        </xdr:cNvGrpSpPr>
      </xdr:nvGrpSpPr>
      <xdr:grpSpPr bwMode="auto">
        <a:xfrm rot="16200000">
          <a:off x="14555338" y="1004106"/>
          <a:ext cx="493026" cy="190498"/>
          <a:chOff x="724766" y="3132726"/>
          <a:chExt cx="414304" cy="247650"/>
        </a:xfrm>
      </xdr:grpSpPr>
      <xdr:sp macro="" textlink="">
        <xdr:nvSpPr>
          <xdr:cNvPr id="326" name="正方形/長方形 325">
            <a:extLst>
              <a:ext uri="{FF2B5EF4-FFF2-40B4-BE49-F238E27FC236}">
                <a16:creationId xmlns:a16="http://schemas.microsoft.com/office/drawing/2014/main" id="{00000000-0008-0000-0200-000046010000}"/>
              </a:ext>
            </a:extLst>
          </xdr:cNvPr>
          <xdr:cNvSpPr/>
        </xdr:nvSpPr>
        <xdr:spPr bwMode="auto">
          <a:xfrm rot="10800000">
            <a:off x="800094" y="3189876"/>
            <a:ext cx="263648" cy="1333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327" name="フリーフォーム 326">
            <a:extLst>
              <a:ext uri="{FF2B5EF4-FFF2-40B4-BE49-F238E27FC236}">
                <a16:creationId xmlns:a16="http://schemas.microsoft.com/office/drawing/2014/main" id="{00000000-0008-0000-0200-000047010000}"/>
              </a:ext>
            </a:extLst>
          </xdr:cNvPr>
          <xdr:cNvSpPr/>
        </xdr:nvSpPr>
        <xdr:spPr bwMode="auto">
          <a:xfrm rot="5400000">
            <a:off x="903343" y="2954149"/>
            <a:ext cx="57150" cy="414304"/>
          </a:xfrm>
          <a:custGeom>
            <a:avLst/>
            <a:gdLst>
              <a:gd name="connsiteX0" fmla="*/ 0 w 114300"/>
              <a:gd name="connsiteY0" fmla="*/ 0 h 866775"/>
              <a:gd name="connsiteX1" fmla="*/ 114300 w 114300"/>
              <a:gd name="connsiteY1" fmla="*/ 133350 h 866775"/>
              <a:gd name="connsiteX2" fmla="*/ 114300 w 114300"/>
              <a:gd name="connsiteY2" fmla="*/ 752475 h 866775"/>
              <a:gd name="connsiteX3" fmla="*/ 9525 w 114300"/>
              <a:gd name="connsiteY3" fmla="*/ 866775 h 86677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14300" h="866775">
                <a:moveTo>
                  <a:pt x="0" y="0"/>
                </a:moveTo>
                <a:lnTo>
                  <a:pt x="114300" y="133350"/>
                </a:lnTo>
                <a:lnTo>
                  <a:pt x="114300" y="752475"/>
                </a:lnTo>
                <a:lnTo>
                  <a:pt x="9525" y="866775"/>
                </a:lnTo>
              </a:path>
            </a:pathLst>
          </a:custGeom>
          <a:no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328" name="フリーフォーム 327">
            <a:extLst>
              <a:ext uri="{FF2B5EF4-FFF2-40B4-BE49-F238E27FC236}">
                <a16:creationId xmlns:a16="http://schemas.microsoft.com/office/drawing/2014/main" id="{00000000-0008-0000-0200-000048010000}"/>
              </a:ext>
            </a:extLst>
          </xdr:cNvPr>
          <xdr:cNvSpPr/>
        </xdr:nvSpPr>
        <xdr:spPr bwMode="auto">
          <a:xfrm rot="5400000" flipH="1">
            <a:off x="903343" y="3144649"/>
            <a:ext cx="57150" cy="414304"/>
          </a:xfrm>
          <a:custGeom>
            <a:avLst/>
            <a:gdLst>
              <a:gd name="connsiteX0" fmla="*/ 0 w 114300"/>
              <a:gd name="connsiteY0" fmla="*/ 0 h 866775"/>
              <a:gd name="connsiteX1" fmla="*/ 114300 w 114300"/>
              <a:gd name="connsiteY1" fmla="*/ 133350 h 866775"/>
              <a:gd name="connsiteX2" fmla="*/ 114300 w 114300"/>
              <a:gd name="connsiteY2" fmla="*/ 752475 h 866775"/>
              <a:gd name="connsiteX3" fmla="*/ 9525 w 114300"/>
              <a:gd name="connsiteY3" fmla="*/ 866775 h 86677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14300" h="866775">
                <a:moveTo>
                  <a:pt x="0" y="0"/>
                </a:moveTo>
                <a:lnTo>
                  <a:pt x="114300" y="133350"/>
                </a:lnTo>
                <a:lnTo>
                  <a:pt x="114300" y="752475"/>
                </a:lnTo>
                <a:lnTo>
                  <a:pt x="9525" y="866775"/>
                </a:lnTo>
              </a:path>
            </a:pathLst>
          </a:custGeom>
          <a:no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</xdr:grpSp>
    <xdr:clientData/>
  </xdr:twoCellAnchor>
  <xdr:twoCellAnchor>
    <xdr:from>
      <xdr:col>16</xdr:col>
      <xdr:colOff>518899</xdr:colOff>
      <xdr:row>1</xdr:row>
      <xdr:rowOff>94395</xdr:rowOff>
    </xdr:from>
    <xdr:to>
      <xdr:col>16</xdr:col>
      <xdr:colOff>1027136</xdr:colOff>
      <xdr:row>7</xdr:row>
      <xdr:rowOff>28069</xdr:rowOff>
    </xdr:to>
    <xdr:sp macro="" textlink="">
      <xdr:nvSpPr>
        <xdr:cNvPr id="323" name="フリーフォーム 322">
          <a:extLst>
            <a:ext uri="{FF2B5EF4-FFF2-40B4-BE49-F238E27FC236}">
              <a16:creationId xmlns:a16="http://schemas.microsoft.com/office/drawing/2014/main" id="{00000000-0008-0000-0200-000043010000}"/>
            </a:ext>
          </a:extLst>
        </xdr:cNvPr>
        <xdr:cNvSpPr/>
      </xdr:nvSpPr>
      <xdr:spPr>
        <a:xfrm flipV="1">
          <a:off x="14292049" y="265845"/>
          <a:ext cx="508237" cy="962374"/>
        </a:xfrm>
        <a:custGeom>
          <a:avLst/>
          <a:gdLst>
            <a:gd name="connsiteX0" fmla="*/ 0 w 809625"/>
            <a:gd name="connsiteY0" fmla="*/ 381000 h 381000"/>
            <a:gd name="connsiteX1" fmla="*/ 0 w 809625"/>
            <a:gd name="connsiteY1" fmla="*/ 0 h 381000"/>
            <a:gd name="connsiteX2" fmla="*/ 809625 w 809625"/>
            <a:gd name="connsiteY2" fmla="*/ 0 h 381000"/>
            <a:gd name="connsiteX0" fmla="*/ 309856 w 309856"/>
            <a:gd name="connsiteY0" fmla="*/ 695325 h 695325"/>
            <a:gd name="connsiteX1" fmla="*/ 309856 w 309856"/>
            <a:gd name="connsiteY1" fmla="*/ 314325 h 695325"/>
            <a:gd name="connsiteX2" fmla="*/ 0 w 309856"/>
            <a:gd name="connsiteY2" fmla="*/ 0 h 695325"/>
            <a:gd name="connsiteX0" fmla="*/ 389819 w 389819"/>
            <a:gd name="connsiteY0" fmla="*/ 809625 h 809625"/>
            <a:gd name="connsiteX1" fmla="*/ 389819 w 389819"/>
            <a:gd name="connsiteY1" fmla="*/ 428625 h 809625"/>
            <a:gd name="connsiteX2" fmla="*/ 0 w 389819"/>
            <a:gd name="connsiteY2" fmla="*/ 0 h 8096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389819" h="809625">
              <a:moveTo>
                <a:pt x="389819" y="809625"/>
              </a:moveTo>
              <a:lnTo>
                <a:pt x="389819" y="428625"/>
              </a:lnTo>
              <a:lnTo>
                <a:pt x="0" y="0"/>
              </a:lnTo>
            </a:path>
          </a:pathLst>
        </a:custGeom>
        <a:noFill/>
        <a:ln w="28575">
          <a:solidFill>
            <a:schemeClr val="tx1"/>
          </a:solidFill>
          <a:headEnd type="none" w="med" len="med"/>
          <a:tailEnd type="none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16</xdr:col>
      <xdr:colOff>128068</xdr:colOff>
      <xdr:row>10</xdr:row>
      <xdr:rowOff>23472</xdr:rowOff>
    </xdr:from>
    <xdr:to>
      <xdr:col>17</xdr:col>
      <xdr:colOff>891112</xdr:colOff>
      <xdr:row>11</xdr:row>
      <xdr:rowOff>80621</xdr:rowOff>
    </xdr:to>
    <xdr:sp macro="" textlink="">
      <xdr:nvSpPr>
        <xdr:cNvPr id="316" name="正方形/長方形 315">
          <a:extLst>
            <a:ext uri="{FF2B5EF4-FFF2-40B4-BE49-F238E27FC236}">
              <a16:creationId xmlns:a16="http://schemas.microsoft.com/office/drawing/2014/main" id="{00000000-0008-0000-0200-00003C010000}"/>
            </a:ext>
          </a:extLst>
        </xdr:cNvPr>
        <xdr:cNvSpPr/>
      </xdr:nvSpPr>
      <xdr:spPr>
        <a:xfrm>
          <a:off x="13901218" y="1737972"/>
          <a:ext cx="1791744" cy="228599"/>
        </a:xfrm>
        <a:prstGeom prst="rect">
          <a:avLst/>
        </a:prstGeom>
        <a:gradFill>
          <a:gsLst>
            <a:gs pos="0">
              <a:schemeClr val="tx2">
                <a:lumMod val="60000"/>
                <a:lumOff val="4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tx2">
                <a:lumMod val="60000"/>
                <a:lumOff val="40000"/>
              </a:schemeClr>
            </a:gs>
          </a:gsLst>
          <a:lin ang="5400000" scaled="0"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16</xdr:col>
      <xdr:colOff>895351</xdr:colOff>
      <xdr:row>9</xdr:row>
      <xdr:rowOff>85725</xdr:rowOff>
    </xdr:from>
    <xdr:to>
      <xdr:col>17</xdr:col>
      <xdr:colOff>114301</xdr:colOff>
      <xdr:row>11</xdr:row>
      <xdr:rowOff>161925</xdr:rowOff>
    </xdr:to>
    <xdr:grpSp>
      <xdr:nvGrpSpPr>
        <xdr:cNvPr id="317" name="グループ化 4933">
          <a:extLst>
            <a:ext uri="{FF2B5EF4-FFF2-40B4-BE49-F238E27FC236}">
              <a16:creationId xmlns:a16="http://schemas.microsoft.com/office/drawing/2014/main" id="{00000000-0008-0000-0200-00003D010000}"/>
            </a:ext>
          </a:extLst>
        </xdr:cNvPr>
        <xdr:cNvGrpSpPr>
          <a:grpSpLocks/>
        </xdr:cNvGrpSpPr>
      </xdr:nvGrpSpPr>
      <xdr:grpSpPr bwMode="auto">
        <a:xfrm rot="16200000">
          <a:off x="14582776" y="1714500"/>
          <a:ext cx="419100" cy="247650"/>
          <a:chOff x="724766" y="3132726"/>
          <a:chExt cx="414304" cy="247650"/>
        </a:xfrm>
      </xdr:grpSpPr>
      <xdr:sp macro="" textlink="">
        <xdr:nvSpPr>
          <xdr:cNvPr id="318" name="正方形/長方形 317">
            <a:extLst>
              <a:ext uri="{FF2B5EF4-FFF2-40B4-BE49-F238E27FC236}">
                <a16:creationId xmlns:a16="http://schemas.microsoft.com/office/drawing/2014/main" id="{00000000-0008-0000-0200-00003E010000}"/>
              </a:ext>
            </a:extLst>
          </xdr:cNvPr>
          <xdr:cNvSpPr/>
        </xdr:nvSpPr>
        <xdr:spPr bwMode="auto">
          <a:xfrm rot="10800000">
            <a:off x="800094" y="3189876"/>
            <a:ext cx="263648" cy="1333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319" name="フリーフォーム 318">
            <a:extLst>
              <a:ext uri="{FF2B5EF4-FFF2-40B4-BE49-F238E27FC236}">
                <a16:creationId xmlns:a16="http://schemas.microsoft.com/office/drawing/2014/main" id="{00000000-0008-0000-0200-00003F010000}"/>
              </a:ext>
            </a:extLst>
          </xdr:cNvPr>
          <xdr:cNvSpPr/>
        </xdr:nvSpPr>
        <xdr:spPr bwMode="auto">
          <a:xfrm rot="5400000">
            <a:off x="903343" y="2954149"/>
            <a:ext cx="57150" cy="414304"/>
          </a:xfrm>
          <a:custGeom>
            <a:avLst/>
            <a:gdLst>
              <a:gd name="connsiteX0" fmla="*/ 0 w 114300"/>
              <a:gd name="connsiteY0" fmla="*/ 0 h 866775"/>
              <a:gd name="connsiteX1" fmla="*/ 114300 w 114300"/>
              <a:gd name="connsiteY1" fmla="*/ 133350 h 866775"/>
              <a:gd name="connsiteX2" fmla="*/ 114300 w 114300"/>
              <a:gd name="connsiteY2" fmla="*/ 752475 h 866775"/>
              <a:gd name="connsiteX3" fmla="*/ 9525 w 114300"/>
              <a:gd name="connsiteY3" fmla="*/ 866775 h 86677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14300" h="866775">
                <a:moveTo>
                  <a:pt x="0" y="0"/>
                </a:moveTo>
                <a:lnTo>
                  <a:pt x="114300" y="133350"/>
                </a:lnTo>
                <a:lnTo>
                  <a:pt x="114300" y="752475"/>
                </a:lnTo>
                <a:lnTo>
                  <a:pt x="9525" y="866775"/>
                </a:lnTo>
              </a:path>
            </a:pathLst>
          </a:custGeom>
          <a:no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320" name="フリーフォーム 319">
            <a:extLst>
              <a:ext uri="{FF2B5EF4-FFF2-40B4-BE49-F238E27FC236}">
                <a16:creationId xmlns:a16="http://schemas.microsoft.com/office/drawing/2014/main" id="{00000000-0008-0000-0200-000040010000}"/>
              </a:ext>
            </a:extLst>
          </xdr:cNvPr>
          <xdr:cNvSpPr/>
        </xdr:nvSpPr>
        <xdr:spPr bwMode="auto">
          <a:xfrm rot="5400000" flipH="1">
            <a:off x="903343" y="3144649"/>
            <a:ext cx="57150" cy="414304"/>
          </a:xfrm>
          <a:custGeom>
            <a:avLst/>
            <a:gdLst>
              <a:gd name="connsiteX0" fmla="*/ 0 w 114300"/>
              <a:gd name="connsiteY0" fmla="*/ 0 h 866775"/>
              <a:gd name="connsiteX1" fmla="*/ 114300 w 114300"/>
              <a:gd name="connsiteY1" fmla="*/ 133350 h 866775"/>
              <a:gd name="connsiteX2" fmla="*/ 114300 w 114300"/>
              <a:gd name="connsiteY2" fmla="*/ 752475 h 866775"/>
              <a:gd name="connsiteX3" fmla="*/ 9525 w 114300"/>
              <a:gd name="connsiteY3" fmla="*/ 866775 h 86677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14300" h="866775">
                <a:moveTo>
                  <a:pt x="0" y="0"/>
                </a:moveTo>
                <a:lnTo>
                  <a:pt x="114300" y="133350"/>
                </a:lnTo>
                <a:lnTo>
                  <a:pt x="114300" y="752475"/>
                </a:lnTo>
                <a:lnTo>
                  <a:pt x="9525" y="866775"/>
                </a:lnTo>
              </a:path>
            </a:pathLst>
          </a:custGeom>
          <a:no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</xdr:grpSp>
    <xdr:clientData/>
  </xdr:twoCellAnchor>
  <xdr:twoCellAnchor>
    <xdr:from>
      <xdr:col>17</xdr:col>
      <xdr:colOff>9525</xdr:colOff>
      <xdr:row>16</xdr:row>
      <xdr:rowOff>152400</xdr:rowOff>
    </xdr:from>
    <xdr:to>
      <xdr:col>17</xdr:col>
      <xdr:colOff>600075</xdr:colOff>
      <xdr:row>21</xdr:row>
      <xdr:rowOff>57150</xdr:rowOff>
    </xdr:to>
    <xdr:sp macro="" textlink="">
      <xdr:nvSpPr>
        <xdr:cNvPr id="51982" name="フリーフォーム 51981">
          <a:extLst>
            <a:ext uri="{FF2B5EF4-FFF2-40B4-BE49-F238E27FC236}">
              <a16:creationId xmlns:a16="http://schemas.microsoft.com/office/drawing/2014/main" id="{00000000-0008-0000-0200-00000ECB0000}"/>
            </a:ext>
          </a:extLst>
        </xdr:cNvPr>
        <xdr:cNvSpPr/>
      </xdr:nvSpPr>
      <xdr:spPr>
        <a:xfrm>
          <a:off x="14811375" y="2895600"/>
          <a:ext cx="590550" cy="762000"/>
        </a:xfrm>
        <a:custGeom>
          <a:avLst/>
          <a:gdLst>
            <a:gd name="connsiteX0" fmla="*/ 590550 w 590550"/>
            <a:gd name="connsiteY0" fmla="*/ 762000 h 762000"/>
            <a:gd name="connsiteX1" fmla="*/ 0 w 590550"/>
            <a:gd name="connsiteY1" fmla="*/ 285750 h 762000"/>
            <a:gd name="connsiteX2" fmla="*/ 0 w 590550"/>
            <a:gd name="connsiteY2" fmla="*/ 0 h 762000"/>
            <a:gd name="connsiteX0" fmla="*/ 590550 w 590550"/>
            <a:gd name="connsiteY0" fmla="*/ 762000 h 762000"/>
            <a:gd name="connsiteX1" fmla="*/ 0 w 590550"/>
            <a:gd name="connsiteY1" fmla="*/ 285750 h 762000"/>
            <a:gd name="connsiteX2" fmla="*/ 0 w 590550"/>
            <a:gd name="connsiteY2" fmla="*/ 0 h 762000"/>
            <a:gd name="connsiteX0" fmla="*/ 590550 w 590550"/>
            <a:gd name="connsiteY0" fmla="*/ 762000 h 762000"/>
            <a:gd name="connsiteX1" fmla="*/ 0 w 590550"/>
            <a:gd name="connsiteY1" fmla="*/ 285750 h 762000"/>
            <a:gd name="connsiteX2" fmla="*/ 0 w 590550"/>
            <a:gd name="connsiteY2" fmla="*/ 0 h 762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590550" h="762000">
              <a:moveTo>
                <a:pt x="590550" y="762000"/>
              </a:moveTo>
              <a:cubicBezTo>
                <a:pt x="422275" y="517525"/>
                <a:pt x="282575" y="368300"/>
                <a:pt x="0" y="285750"/>
              </a:cubicBezTo>
              <a:lnTo>
                <a:pt x="0" y="0"/>
              </a:lnTo>
            </a:path>
          </a:pathLst>
        </a:custGeom>
        <a:noFill/>
        <a:ln w="28575">
          <a:solidFill>
            <a:schemeClr val="tx1"/>
          </a:solidFill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219075</xdr:colOff>
      <xdr:row>40</xdr:row>
      <xdr:rowOff>19050</xdr:rowOff>
    </xdr:from>
    <xdr:to>
      <xdr:col>17</xdr:col>
      <xdr:colOff>9525</xdr:colOff>
      <xdr:row>41</xdr:row>
      <xdr:rowOff>0</xdr:rowOff>
    </xdr:to>
    <xdr:cxnSp macro="">
      <xdr:nvCxnSpPr>
        <xdr:cNvPr id="289" name="直線コネクタ 288">
          <a:extLst>
            <a:ext uri="{FF2B5EF4-FFF2-40B4-BE49-F238E27FC236}">
              <a16:creationId xmlns:a16="http://schemas.microsoft.com/office/drawing/2014/main" id="{00000000-0008-0000-0200-000021010000}"/>
            </a:ext>
          </a:extLst>
        </xdr:cNvPr>
        <xdr:cNvCxnSpPr/>
      </xdr:nvCxnSpPr>
      <xdr:spPr>
        <a:xfrm flipV="1">
          <a:off x="13992225" y="6877050"/>
          <a:ext cx="819150" cy="152400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752475</xdr:colOff>
      <xdr:row>58</xdr:row>
      <xdr:rowOff>161924</xdr:rowOff>
    </xdr:from>
    <xdr:to>
      <xdr:col>16</xdr:col>
      <xdr:colOff>1009653</xdr:colOff>
      <xdr:row>61</xdr:row>
      <xdr:rowOff>95249</xdr:rowOff>
    </xdr:to>
    <xdr:grpSp>
      <xdr:nvGrpSpPr>
        <xdr:cNvPr id="270" name="グループ化 4933">
          <a:extLst>
            <a:ext uri="{FF2B5EF4-FFF2-40B4-BE49-F238E27FC236}">
              <a16:creationId xmlns:a16="http://schemas.microsoft.com/office/drawing/2014/main" id="{00000000-0008-0000-0200-00000E010000}"/>
            </a:ext>
          </a:extLst>
        </xdr:cNvPr>
        <xdr:cNvGrpSpPr>
          <a:grpSpLocks/>
        </xdr:cNvGrpSpPr>
      </xdr:nvGrpSpPr>
      <xdr:grpSpPr bwMode="auto">
        <a:xfrm rot="16200000">
          <a:off x="14430376" y="10201273"/>
          <a:ext cx="447675" cy="257178"/>
          <a:chOff x="724766" y="3132726"/>
          <a:chExt cx="414304" cy="247650"/>
        </a:xfrm>
      </xdr:grpSpPr>
      <xdr:sp macro="" textlink="">
        <xdr:nvSpPr>
          <xdr:cNvPr id="271" name="正方形/長方形 270">
            <a:extLst>
              <a:ext uri="{FF2B5EF4-FFF2-40B4-BE49-F238E27FC236}">
                <a16:creationId xmlns:a16="http://schemas.microsoft.com/office/drawing/2014/main" id="{00000000-0008-0000-0200-00000F010000}"/>
              </a:ext>
            </a:extLst>
          </xdr:cNvPr>
          <xdr:cNvSpPr/>
        </xdr:nvSpPr>
        <xdr:spPr bwMode="auto">
          <a:xfrm rot="10800000">
            <a:off x="800094" y="3189876"/>
            <a:ext cx="263648" cy="1333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272" name="フリーフォーム 271">
            <a:extLst>
              <a:ext uri="{FF2B5EF4-FFF2-40B4-BE49-F238E27FC236}">
                <a16:creationId xmlns:a16="http://schemas.microsoft.com/office/drawing/2014/main" id="{00000000-0008-0000-0200-000010010000}"/>
              </a:ext>
            </a:extLst>
          </xdr:cNvPr>
          <xdr:cNvSpPr/>
        </xdr:nvSpPr>
        <xdr:spPr bwMode="auto">
          <a:xfrm rot="5400000">
            <a:off x="903343" y="2954149"/>
            <a:ext cx="57150" cy="414304"/>
          </a:xfrm>
          <a:custGeom>
            <a:avLst/>
            <a:gdLst>
              <a:gd name="connsiteX0" fmla="*/ 0 w 114300"/>
              <a:gd name="connsiteY0" fmla="*/ 0 h 866775"/>
              <a:gd name="connsiteX1" fmla="*/ 114300 w 114300"/>
              <a:gd name="connsiteY1" fmla="*/ 133350 h 866775"/>
              <a:gd name="connsiteX2" fmla="*/ 114300 w 114300"/>
              <a:gd name="connsiteY2" fmla="*/ 752475 h 866775"/>
              <a:gd name="connsiteX3" fmla="*/ 9525 w 114300"/>
              <a:gd name="connsiteY3" fmla="*/ 866775 h 86677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14300" h="866775">
                <a:moveTo>
                  <a:pt x="0" y="0"/>
                </a:moveTo>
                <a:lnTo>
                  <a:pt x="114300" y="133350"/>
                </a:lnTo>
                <a:lnTo>
                  <a:pt x="114300" y="752475"/>
                </a:lnTo>
                <a:lnTo>
                  <a:pt x="9525" y="866775"/>
                </a:lnTo>
              </a:path>
            </a:pathLst>
          </a:custGeom>
          <a:no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273" name="フリーフォーム 272">
            <a:extLst>
              <a:ext uri="{FF2B5EF4-FFF2-40B4-BE49-F238E27FC236}">
                <a16:creationId xmlns:a16="http://schemas.microsoft.com/office/drawing/2014/main" id="{00000000-0008-0000-0200-000011010000}"/>
              </a:ext>
            </a:extLst>
          </xdr:cNvPr>
          <xdr:cNvSpPr/>
        </xdr:nvSpPr>
        <xdr:spPr bwMode="auto">
          <a:xfrm rot="5400000" flipH="1">
            <a:off x="903343" y="3144649"/>
            <a:ext cx="57150" cy="414304"/>
          </a:xfrm>
          <a:custGeom>
            <a:avLst/>
            <a:gdLst>
              <a:gd name="connsiteX0" fmla="*/ 0 w 114300"/>
              <a:gd name="connsiteY0" fmla="*/ 0 h 866775"/>
              <a:gd name="connsiteX1" fmla="*/ 114300 w 114300"/>
              <a:gd name="connsiteY1" fmla="*/ 133350 h 866775"/>
              <a:gd name="connsiteX2" fmla="*/ 114300 w 114300"/>
              <a:gd name="connsiteY2" fmla="*/ 752475 h 866775"/>
              <a:gd name="connsiteX3" fmla="*/ 9525 w 114300"/>
              <a:gd name="connsiteY3" fmla="*/ 866775 h 86677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14300" h="866775">
                <a:moveTo>
                  <a:pt x="0" y="0"/>
                </a:moveTo>
                <a:lnTo>
                  <a:pt x="114300" y="133350"/>
                </a:lnTo>
                <a:lnTo>
                  <a:pt x="114300" y="752475"/>
                </a:lnTo>
                <a:lnTo>
                  <a:pt x="9525" y="866775"/>
                </a:lnTo>
              </a:path>
            </a:pathLst>
          </a:custGeom>
          <a:no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</xdr:grpSp>
    <xdr:clientData/>
  </xdr:twoCellAnchor>
  <xdr:twoCellAnchor>
    <xdr:from>
      <xdr:col>13</xdr:col>
      <xdr:colOff>219075</xdr:colOff>
      <xdr:row>3</xdr:row>
      <xdr:rowOff>161925</xdr:rowOff>
    </xdr:from>
    <xdr:to>
      <xdr:col>14</xdr:col>
      <xdr:colOff>9525</xdr:colOff>
      <xdr:row>4</xdr:row>
      <xdr:rowOff>114301</xdr:rowOff>
    </xdr:to>
    <xdr:cxnSp macro="">
      <xdr:nvCxnSpPr>
        <xdr:cNvPr id="266" name="直線コネクタ 265">
          <a:extLst>
            <a:ext uri="{FF2B5EF4-FFF2-40B4-BE49-F238E27FC236}">
              <a16:creationId xmlns:a16="http://schemas.microsoft.com/office/drawing/2014/main" id="{00000000-0008-0000-0200-00000A010000}"/>
            </a:ext>
          </a:extLst>
        </xdr:cNvPr>
        <xdr:cNvCxnSpPr/>
      </xdr:nvCxnSpPr>
      <xdr:spPr>
        <a:xfrm>
          <a:off x="11353800" y="676275"/>
          <a:ext cx="819150" cy="123826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242890</xdr:colOff>
      <xdr:row>43</xdr:row>
      <xdr:rowOff>36739</xdr:rowOff>
    </xdr:from>
    <xdr:to>
      <xdr:col>14</xdr:col>
      <xdr:colOff>471489</xdr:colOff>
      <xdr:row>49</xdr:row>
      <xdr:rowOff>162604</xdr:rowOff>
    </xdr:to>
    <xdr:sp macro="" textlink="">
      <xdr:nvSpPr>
        <xdr:cNvPr id="239" name="正方形/長方形 238">
          <a:extLst>
            <a:ext uri="{FF2B5EF4-FFF2-40B4-BE49-F238E27FC236}">
              <a16:creationId xmlns:a16="http://schemas.microsoft.com/office/drawing/2014/main" id="{00000000-0008-0000-0200-0000EF000000}"/>
            </a:ext>
          </a:extLst>
        </xdr:cNvPr>
        <xdr:cNvSpPr/>
      </xdr:nvSpPr>
      <xdr:spPr>
        <a:xfrm rot="16200000">
          <a:off x="11943332" y="7872072"/>
          <a:ext cx="1154565" cy="228599"/>
        </a:xfrm>
        <a:prstGeom prst="rect">
          <a:avLst/>
        </a:prstGeom>
        <a:gradFill>
          <a:gsLst>
            <a:gs pos="0">
              <a:schemeClr val="tx2">
                <a:lumMod val="60000"/>
                <a:lumOff val="4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tx2">
                <a:lumMod val="60000"/>
                <a:lumOff val="40000"/>
              </a:schemeClr>
            </a:gs>
          </a:gsLst>
          <a:lin ang="5400000" scaled="0"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14</xdr:col>
      <xdr:colOff>142876</xdr:colOff>
      <xdr:row>46</xdr:row>
      <xdr:rowOff>66675</xdr:rowOff>
    </xdr:from>
    <xdr:to>
      <xdr:col>14</xdr:col>
      <xdr:colOff>561976</xdr:colOff>
      <xdr:row>47</xdr:row>
      <xdr:rowOff>142875</xdr:rowOff>
    </xdr:to>
    <xdr:grpSp>
      <xdr:nvGrpSpPr>
        <xdr:cNvPr id="240" name="グループ化 4933">
          <a:extLst>
            <a:ext uri="{FF2B5EF4-FFF2-40B4-BE49-F238E27FC236}">
              <a16:creationId xmlns:a16="http://schemas.microsoft.com/office/drawing/2014/main" id="{00000000-0008-0000-0200-0000F0000000}"/>
            </a:ext>
          </a:extLst>
        </xdr:cNvPr>
        <xdr:cNvGrpSpPr>
          <a:grpSpLocks/>
        </xdr:cNvGrpSpPr>
      </xdr:nvGrpSpPr>
      <xdr:grpSpPr bwMode="auto">
        <a:xfrm rot="10800000">
          <a:off x="12306301" y="7953375"/>
          <a:ext cx="419100" cy="247650"/>
          <a:chOff x="724766" y="3132726"/>
          <a:chExt cx="414304" cy="247650"/>
        </a:xfrm>
      </xdr:grpSpPr>
      <xdr:sp macro="" textlink="">
        <xdr:nvSpPr>
          <xdr:cNvPr id="241" name="正方形/長方形 240">
            <a:extLst>
              <a:ext uri="{FF2B5EF4-FFF2-40B4-BE49-F238E27FC236}">
                <a16:creationId xmlns:a16="http://schemas.microsoft.com/office/drawing/2014/main" id="{00000000-0008-0000-0200-0000F1000000}"/>
              </a:ext>
            </a:extLst>
          </xdr:cNvPr>
          <xdr:cNvSpPr/>
        </xdr:nvSpPr>
        <xdr:spPr bwMode="auto">
          <a:xfrm rot="10800000">
            <a:off x="800094" y="3189876"/>
            <a:ext cx="263648" cy="1333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242" name="フリーフォーム 241">
            <a:extLst>
              <a:ext uri="{FF2B5EF4-FFF2-40B4-BE49-F238E27FC236}">
                <a16:creationId xmlns:a16="http://schemas.microsoft.com/office/drawing/2014/main" id="{00000000-0008-0000-0200-0000F2000000}"/>
              </a:ext>
            </a:extLst>
          </xdr:cNvPr>
          <xdr:cNvSpPr/>
        </xdr:nvSpPr>
        <xdr:spPr bwMode="auto">
          <a:xfrm rot="5400000">
            <a:off x="903343" y="2954149"/>
            <a:ext cx="57150" cy="414304"/>
          </a:xfrm>
          <a:custGeom>
            <a:avLst/>
            <a:gdLst>
              <a:gd name="connsiteX0" fmla="*/ 0 w 114300"/>
              <a:gd name="connsiteY0" fmla="*/ 0 h 866775"/>
              <a:gd name="connsiteX1" fmla="*/ 114300 w 114300"/>
              <a:gd name="connsiteY1" fmla="*/ 133350 h 866775"/>
              <a:gd name="connsiteX2" fmla="*/ 114300 w 114300"/>
              <a:gd name="connsiteY2" fmla="*/ 752475 h 866775"/>
              <a:gd name="connsiteX3" fmla="*/ 9525 w 114300"/>
              <a:gd name="connsiteY3" fmla="*/ 866775 h 86677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14300" h="866775">
                <a:moveTo>
                  <a:pt x="0" y="0"/>
                </a:moveTo>
                <a:lnTo>
                  <a:pt x="114300" y="133350"/>
                </a:lnTo>
                <a:lnTo>
                  <a:pt x="114300" y="752475"/>
                </a:lnTo>
                <a:lnTo>
                  <a:pt x="9525" y="866775"/>
                </a:lnTo>
              </a:path>
            </a:pathLst>
          </a:custGeom>
          <a:no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243" name="フリーフォーム 242">
            <a:extLst>
              <a:ext uri="{FF2B5EF4-FFF2-40B4-BE49-F238E27FC236}">
                <a16:creationId xmlns:a16="http://schemas.microsoft.com/office/drawing/2014/main" id="{00000000-0008-0000-0200-0000F3000000}"/>
              </a:ext>
            </a:extLst>
          </xdr:cNvPr>
          <xdr:cNvSpPr/>
        </xdr:nvSpPr>
        <xdr:spPr bwMode="auto">
          <a:xfrm rot="5400000" flipH="1">
            <a:off x="903343" y="3144649"/>
            <a:ext cx="57150" cy="414304"/>
          </a:xfrm>
          <a:custGeom>
            <a:avLst/>
            <a:gdLst>
              <a:gd name="connsiteX0" fmla="*/ 0 w 114300"/>
              <a:gd name="connsiteY0" fmla="*/ 0 h 866775"/>
              <a:gd name="connsiteX1" fmla="*/ 114300 w 114300"/>
              <a:gd name="connsiteY1" fmla="*/ 133350 h 866775"/>
              <a:gd name="connsiteX2" fmla="*/ 114300 w 114300"/>
              <a:gd name="connsiteY2" fmla="*/ 752475 h 866775"/>
              <a:gd name="connsiteX3" fmla="*/ 9525 w 114300"/>
              <a:gd name="connsiteY3" fmla="*/ 866775 h 86677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14300" h="866775">
                <a:moveTo>
                  <a:pt x="0" y="0"/>
                </a:moveTo>
                <a:lnTo>
                  <a:pt x="114300" y="133350"/>
                </a:lnTo>
                <a:lnTo>
                  <a:pt x="114300" y="752475"/>
                </a:lnTo>
                <a:lnTo>
                  <a:pt x="9525" y="866775"/>
                </a:lnTo>
              </a:path>
            </a:pathLst>
          </a:custGeom>
          <a:no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</xdr:grpSp>
    <xdr:clientData/>
  </xdr:twoCellAnchor>
  <xdr:twoCellAnchor>
    <xdr:from>
      <xdr:col>10</xdr:col>
      <xdr:colOff>371475</xdr:colOff>
      <xdr:row>4</xdr:row>
      <xdr:rowOff>9525</xdr:rowOff>
    </xdr:from>
    <xdr:to>
      <xdr:col>11</xdr:col>
      <xdr:colOff>12240</xdr:colOff>
      <xdr:row>5</xdr:row>
      <xdr:rowOff>2526</xdr:rowOff>
    </xdr:to>
    <xdr:cxnSp macro="">
      <xdr:nvCxnSpPr>
        <xdr:cNvPr id="228" name="直線コネクタ 227">
          <a:extLst>
            <a:ext uri="{FF2B5EF4-FFF2-40B4-BE49-F238E27FC236}">
              <a16:creationId xmlns:a16="http://schemas.microsoft.com/office/drawing/2014/main" id="{00000000-0008-0000-0200-0000E4000000}"/>
            </a:ext>
          </a:extLst>
        </xdr:cNvPr>
        <xdr:cNvCxnSpPr/>
      </xdr:nvCxnSpPr>
      <xdr:spPr>
        <a:xfrm>
          <a:off x="8867775" y="695325"/>
          <a:ext cx="669465" cy="164451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764327</xdr:colOff>
      <xdr:row>18</xdr:row>
      <xdr:rowOff>40626</xdr:rowOff>
    </xdr:from>
    <xdr:to>
      <xdr:col>11</xdr:col>
      <xdr:colOff>2715</xdr:colOff>
      <xdr:row>19</xdr:row>
      <xdr:rowOff>21576</xdr:rowOff>
    </xdr:to>
    <xdr:cxnSp macro="">
      <xdr:nvCxnSpPr>
        <xdr:cNvPr id="224" name="直線コネクタ 223">
          <a:extLst>
            <a:ext uri="{FF2B5EF4-FFF2-40B4-BE49-F238E27FC236}">
              <a16:creationId xmlns:a16="http://schemas.microsoft.com/office/drawing/2014/main" id="{00000000-0008-0000-0200-0000E0000000}"/>
            </a:ext>
          </a:extLst>
        </xdr:cNvPr>
        <xdr:cNvCxnSpPr>
          <a:stCxn id="223" idx="1"/>
          <a:endCxn id="222" idx="1"/>
        </xdr:cNvCxnSpPr>
      </xdr:nvCxnSpPr>
      <xdr:spPr>
        <a:xfrm>
          <a:off x="9260627" y="3126726"/>
          <a:ext cx="267088" cy="152400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25</xdr:row>
      <xdr:rowOff>104776</xdr:rowOff>
    </xdr:from>
    <xdr:to>
      <xdr:col>11</xdr:col>
      <xdr:colOff>952500</xdr:colOff>
      <xdr:row>26</xdr:row>
      <xdr:rowOff>114300</xdr:rowOff>
    </xdr:to>
    <xdr:cxnSp macro="">
      <xdr:nvCxnSpPr>
        <xdr:cNvPr id="221" name="直線コネクタ 220">
          <a:extLst>
            <a:ext uri="{FF2B5EF4-FFF2-40B4-BE49-F238E27FC236}">
              <a16:creationId xmlns:a16="http://schemas.microsoft.com/office/drawing/2014/main" id="{00000000-0008-0000-0200-0000DD000000}"/>
            </a:ext>
          </a:extLst>
        </xdr:cNvPr>
        <xdr:cNvCxnSpPr/>
      </xdr:nvCxnSpPr>
      <xdr:spPr>
        <a:xfrm>
          <a:off x="9525000" y="4391026"/>
          <a:ext cx="952500" cy="180974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44</xdr:row>
      <xdr:rowOff>161925</xdr:rowOff>
    </xdr:from>
    <xdr:to>
      <xdr:col>11</xdr:col>
      <xdr:colOff>0</xdr:colOff>
      <xdr:row>47</xdr:row>
      <xdr:rowOff>28577</xdr:rowOff>
    </xdr:to>
    <xdr:cxnSp macro="">
      <xdr:nvCxnSpPr>
        <xdr:cNvPr id="189" name="直線コネクタ 188">
          <a:extLst>
            <a:ext uri="{FF2B5EF4-FFF2-40B4-BE49-F238E27FC236}">
              <a16:creationId xmlns:a16="http://schemas.microsoft.com/office/drawing/2014/main" id="{00000000-0008-0000-0200-0000BD000000}"/>
            </a:ext>
          </a:extLst>
        </xdr:cNvPr>
        <xdr:cNvCxnSpPr/>
      </xdr:nvCxnSpPr>
      <xdr:spPr>
        <a:xfrm flipV="1">
          <a:off x="9525000" y="7705725"/>
          <a:ext cx="0" cy="381002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133350</xdr:colOff>
      <xdr:row>54</xdr:row>
      <xdr:rowOff>38099</xdr:rowOff>
    </xdr:from>
    <xdr:to>
      <xdr:col>11</xdr:col>
      <xdr:colOff>914400</xdr:colOff>
      <xdr:row>56</xdr:row>
      <xdr:rowOff>39122</xdr:rowOff>
    </xdr:to>
    <xdr:sp macro="" textlink="">
      <xdr:nvSpPr>
        <xdr:cNvPr id="202" name="正方形/長方形 201">
          <a:extLst>
            <a:ext uri="{FF2B5EF4-FFF2-40B4-BE49-F238E27FC236}">
              <a16:creationId xmlns:a16="http://schemas.microsoft.com/office/drawing/2014/main" id="{00000000-0008-0000-0200-0000CA000000}"/>
            </a:ext>
          </a:extLst>
        </xdr:cNvPr>
        <xdr:cNvSpPr/>
      </xdr:nvSpPr>
      <xdr:spPr>
        <a:xfrm>
          <a:off x="8629650" y="9296399"/>
          <a:ext cx="1809750" cy="343923"/>
        </a:xfrm>
        <a:prstGeom prst="rect">
          <a:avLst/>
        </a:prstGeom>
        <a:gradFill>
          <a:gsLst>
            <a:gs pos="0">
              <a:schemeClr val="tx2">
                <a:lumMod val="60000"/>
                <a:lumOff val="4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tx2">
                <a:lumMod val="60000"/>
                <a:lumOff val="40000"/>
              </a:schemeClr>
            </a:gs>
          </a:gsLst>
          <a:lin ang="5400000" scaled="0"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</xdr:col>
      <xdr:colOff>919163</xdr:colOff>
      <xdr:row>53</xdr:row>
      <xdr:rowOff>85724</xdr:rowOff>
    </xdr:from>
    <xdr:to>
      <xdr:col>11</xdr:col>
      <xdr:colOff>138113</xdr:colOff>
      <xdr:row>56</xdr:row>
      <xdr:rowOff>152400</xdr:rowOff>
    </xdr:to>
    <xdr:grpSp>
      <xdr:nvGrpSpPr>
        <xdr:cNvPr id="203" name="グループ化 4933">
          <a:extLst>
            <a:ext uri="{FF2B5EF4-FFF2-40B4-BE49-F238E27FC236}">
              <a16:creationId xmlns:a16="http://schemas.microsoft.com/office/drawing/2014/main" id="{00000000-0008-0000-0200-0000CB000000}"/>
            </a:ext>
          </a:extLst>
        </xdr:cNvPr>
        <xdr:cNvGrpSpPr>
          <a:grpSpLocks/>
        </xdr:cNvGrpSpPr>
      </xdr:nvGrpSpPr>
      <xdr:grpSpPr bwMode="auto">
        <a:xfrm rot="16200000">
          <a:off x="9248775" y="9339262"/>
          <a:ext cx="581026" cy="247650"/>
          <a:chOff x="724766" y="3132726"/>
          <a:chExt cx="414304" cy="247650"/>
        </a:xfrm>
      </xdr:grpSpPr>
      <xdr:sp macro="" textlink="">
        <xdr:nvSpPr>
          <xdr:cNvPr id="204" name="正方形/長方形 203">
            <a:extLst>
              <a:ext uri="{FF2B5EF4-FFF2-40B4-BE49-F238E27FC236}">
                <a16:creationId xmlns:a16="http://schemas.microsoft.com/office/drawing/2014/main" id="{00000000-0008-0000-0200-0000CC000000}"/>
              </a:ext>
            </a:extLst>
          </xdr:cNvPr>
          <xdr:cNvSpPr/>
        </xdr:nvSpPr>
        <xdr:spPr bwMode="auto">
          <a:xfrm rot="10800000">
            <a:off x="800094" y="3189876"/>
            <a:ext cx="263648" cy="1333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205" name="フリーフォーム 204">
            <a:extLst>
              <a:ext uri="{FF2B5EF4-FFF2-40B4-BE49-F238E27FC236}">
                <a16:creationId xmlns:a16="http://schemas.microsoft.com/office/drawing/2014/main" id="{00000000-0008-0000-0200-0000CD000000}"/>
              </a:ext>
            </a:extLst>
          </xdr:cNvPr>
          <xdr:cNvSpPr/>
        </xdr:nvSpPr>
        <xdr:spPr bwMode="auto">
          <a:xfrm rot="5400000">
            <a:off x="903343" y="2954149"/>
            <a:ext cx="57150" cy="414304"/>
          </a:xfrm>
          <a:custGeom>
            <a:avLst/>
            <a:gdLst>
              <a:gd name="connsiteX0" fmla="*/ 0 w 114300"/>
              <a:gd name="connsiteY0" fmla="*/ 0 h 866775"/>
              <a:gd name="connsiteX1" fmla="*/ 114300 w 114300"/>
              <a:gd name="connsiteY1" fmla="*/ 133350 h 866775"/>
              <a:gd name="connsiteX2" fmla="*/ 114300 w 114300"/>
              <a:gd name="connsiteY2" fmla="*/ 752475 h 866775"/>
              <a:gd name="connsiteX3" fmla="*/ 9525 w 114300"/>
              <a:gd name="connsiteY3" fmla="*/ 866775 h 86677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14300" h="866775">
                <a:moveTo>
                  <a:pt x="0" y="0"/>
                </a:moveTo>
                <a:lnTo>
                  <a:pt x="114300" y="133350"/>
                </a:lnTo>
                <a:lnTo>
                  <a:pt x="114300" y="752475"/>
                </a:lnTo>
                <a:lnTo>
                  <a:pt x="9525" y="866775"/>
                </a:lnTo>
              </a:path>
            </a:pathLst>
          </a:custGeom>
          <a:no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206" name="フリーフォーム 205">
            <a:extLst>
              <a:ext uri="{FF2B5EF4-FFF2-40B4-BE49-F238E27FC236}">
                <a16:creationId xmlns:a16="http://schemas.microsoft.com/office/drawing/2014/main" id="{00000000-0008-0000-0200-0000CE000000}"/>
              </a:ext>
            </a:extLst>
          </xdr:cNvPr>
          <xdr:cNvSpPr/>
        </xdr:nvSpPr>
        <xdr:spPr bwMode="auto">
          <a:xfrm rot="5400000" flipH="1">
            <a:off x="903343" y="3144649"/>
            <a:ext cx="57150" cy="414304"/>
          </a:xfrm>
          <a:custGeom>
            <a:avLst/>
            <a:gdLst>
              <a:gd name="connsiteX0" fmla="*/ 0 w 114300"/>
              <a:gd name="connsiteY0" fmla="*/ 0 h 866775"/>
              <a:gd name="connsiteX1" fmla="*/ 114300 w 114300"/>
              <a:gd name="connsiteY1" fmla="*/ 133350 h 866775"/>
              <a:gd name="connsiteX2" fmla="*/ 114300 w 114300"/>
              <a:gd name="connsiteY2" fmla="*/ 752475 h 866775"/>
              <a:gd name="connsiteX3" fmla="*/ 9525 w 114300"/>
              <a:gd name="connsiteY3" fmla="*/ 866775 h 86677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14300" h="866775">
                <a:moveTo>
                  <a:pt x="0" y="0"/>
                </a:moveTo>
                <a:lnTo>
                  <a:pt x="114300" y="133350"/>
                </a:lnTo>
                <a:lnTo>
                  <a:pt x="114300" y="752475"/>
                </a:lnTo>
                <a:lnTo>
                  <a:pt x="9525" y="866775"/>
                </a:lnTo>
              </a:path>
            </a:pathLst>
          </a:custGeom>
          <a:no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</xdr:grpSp>
    <xdr:clientData/>
  </xdr:twoCellAnchor>
  <xdr:twoCellAnchor>
    <xdr:from>
      <xdr:col>11</xdr:col>
      <xdr:colOff>19050</xdr:colOff>
      <xdr:row>52</xdr:row>
      <xdr:rowOff>161925</xdr:rowOff>
    </xdr:from>
    <xdr:to>
      <xdr:col>11</xdr:col>
      <xdr:colOff>914400</xdr:colOff>
      <xdr:row>52</xdr:row>
      <xdr:rowOff>161926</xdr:rowOff>
    </xdr:to>
    <xdr:cxnSp macro="">
      <xdr:nvCxnSpPr>
        <xdr:cNvPr id="201" name="直線コネクタ 200">
          <a:extLst>
            <a:ext uri="{FF2B5EF4-FFF2-40B4-BE49-F238E27FC236}">
              <a16:creationId xmlns:a16="http://schemas.microsoft.com/office/drawing/2014/main" id="{00000000-0008-0000-0200-0000C9000000}"/>
            </a:ext>
          </a:extLst>
        </xdr:cNvPr>
        <xdr:cNvCxnSpPr/>
      </xdr:nvCxnSpPr>
      <xdr:spPr>
        <a:xfrm>
          <a:off x="9544050" y="9077325"/>
          <a:ext cx="895350" cy="1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938213</xdr:colOff>
      <xdr:row>59</xdr:row>
      <xdr:rowOff>28575</xdr:rowOff>
    </xdr:from>
    <xdr:to>
      <xdr:col>11</xdr:col>
      <xdr:colOff>495299</xdr:colOff>
      <xdr:row>63</xdr:row>
      <xdr:rowOff>149001</xdr:rowOff>
    </xdr:to>
    <xdr:sp macro="" textlink="">
      <xdr:nvSpPr>
        <xdr:cNvPr id="193" name="正方形/長方形 192">
          <a:extLst>
            <a:ext uri="{FF2B5EF4-FFF2-40B4-BE49-F238E27FC236}">
              <a16:creationId xmlns:a16="http://schemas.microsoft.com/office/drawing/2014/main" id="{00000000-0008-0000-0200-0000C1000000}"/>
            </a:ext>
          </a:extLst>
        </xdr:cNvPr>
        <xdr:cNvSpPr/>
      </xdr:nvSpPr>
      <xdr:spPr>
        <a:xfrm rot="5400000">
          <a:off x="9324293" y="10254345"/>
          <a:ext cx="806226" cy="585786"/>
        </a:xfrm>
        <a:prstGeom prst="rect">
          <a:avLst/>
        </a:prstGeom>
        <a:gradFill>
          <a:gsLst>
            <a:gs pos="0">
              <a:schemeClr val="tx2">
                <a:lumMod val="60000"/>
                <a:lumOff val="4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tx2">
                <a:lumMod val="60000"/>
                <a:lumOff val="40000"/>
              </a:schemeClr>
            </a:gs>
          </a:gsLst>
          <a:lin ang="5400000" scaled="0"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</xdr:col>
      <xdr:colOff>704850</xdr:colOff>
      <xdr:row>60</xdr:row>
      <xdr:rowOff>57150</xdr:rowOff>
    </xdr:from>
    <xdr:to>
      <xdr:col>11</xdr:col>
      <xdr:colOff>695325</xdr:colOff>
      <xdr:row>61</xdr:row>
      <xdr:rowOff>133350</xdr:rowOff>
    </xdr:to>
    <xdr:grpSp>
      <xdr:nvGrpSpPr>
        <xdr:cNvPr id="194" name="グループ化 4933">
          <a:extLst>
            <a:ext uri="{FF2B5EF4-FFF2-40B4-BE49-F238E27FC236}">
              <a16:creationId xmlns:a16="http://schemas.microsoft.com/office/drawing/2014/main" id="{00000000-0008-0000-0200-0000C2000000}"/>
            </a:ext>
          </a:extLst>
        </xdr:cNvPr>
        <xdr:cNvGrpSpPr>
          <a:grpSpLocks/>
        </xdr:cNvGrpSpPr>
      </xdr:nvGrpSpPr>
      <xdr:grpSpPr bwMode="auto">
        <a:xfrm>
          <a:off x="9201150" y="10344150"/>
          <a:ext cx="1019175" cy="247650"/>
          <a:chOff x="724766" y="3132726"/>
          <a:chExt cx="414304" cy="247650"/>
        </a:xfrm>
      </xdr:grpSpPr>
      <xdr:sp macro="" textlink="">
        <xdr:nvSpPr>
          <xdr:cNvPr id="195" name="正方形/長方形 194">
            <a:extLst>
              <a:ext uri="{FF2B5EF4-FFF2-40B4-BE49-F238E27FC236}">
                <a16:creationId xmlns:a16="http://schemas.microsoft.com/office/drawing/2014/main" id="{00000000-0008-0000-0200-0000C3000000}"/>
              </a:ext>
            </a:extLst>
          </xdr:cNvPr>
          <xdr:cNvSpPr/>
        </xdr:nvSpPr>
        <xdr:spPr bwMode="auto">
          <a:xfrm rot="10800000">
            <a:off x="800094" y="3189876"/>
            <a:ext cx="263648" cy="1333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196" name="フリーフォーム 195">
            <a:extLst>
              <a:ext uri="{FF2B5EF4-FFF2-40B4-BE49-F238E27FC236}">
                <a16:creationId xmlns:a16="http://schemas.microsoft.com/office/drawing/2014/main" id="{00000000-0008-0000-0200-0000C4000000}"/>
              </a:ext>
            </a:extLst>
          </xdr:cNvPr>
          <xdr:cNvSpPr/>
        </xdr:nvSpPr>
        <xdr:spPr bwMode="auto">
          <a:xfrm rot="5400000">
            <a:off x="903343" y="2954149"/>
            <a:ext cx="57150" cy="414304"/>
          </a:xfrm>
          <a:custGeom>
            <a:avLst/>
            <a:gdLst>
              <a:gd name="connsiteX0" fmla="*/ 0 w 114300"/>
              <a:gd name="connsiteY0" fmla="*/ 0 h 866775"/>
              <a:gd name="connsiteX1" fmla="*/ 114300 w 114300"/>
              <a:gd name="connsiteY1" fmla="*/ 133350 h 866775"/>
              <a:gd name="connsiteX2" fmla="*/ 114300 w 114300"/>
              <a:gd name="connsiteY2" fmla="*/ 752475 h 866775"/>
              <a:gd name="connsiteX3" fmla="*/ 9525 w 114300"/>
              <a:gd name="connsiteY3" fmla="*/ 866775 h 86677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14300" h="866775">
                <a:moveTo>
                  <a:pt x="0" y="0"/>
                </a:moveTo>
                <a:lnTo>
                  <a:pt x="114300" y="133350"/>
                </a:lnTo>
                <a:lnTo>
                  <a:pt x="114300" y="752475"/>
                </a:lnTo>
                <a:lnTo>
                  <a:pt x="9525" y="866775"/>
                </a:lnTo>
              </a:path>
            </a:pathLst>
          </a:custGeom>
          <a:no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197" name="フリーフォーム 196">
            <a:extLst>
              <a:ext uri="{FF2B5EF4-FFF2-40B4-BE49-F238E27FC236}">
                <a16:creationId xmlns:a16="http://schemas.microsoft.com/office/drawing/2014/main" id="{00000000-0008-0000-0200-0000C5000000}"/>
              </a:ext>
            </a:extLst>
          </xdr:cNvPr>
          <xdr:cNvSpPr/>
        </xdr:nvSpPr>
        <xdr:spPr bwMode="auto">
          <a:xfrm rot="5400000" flipH="1">
            <a:off x="903343" y="3144649"/>
            <a:ext cx="57150" cy="414304"/>
          </a:xfrm>
          <a:custGeom>
            <a:avLst/>
            <a:gdLst>
              <a:gd name="connsiteX0" fmla="*/ 0 w 114300"/>
              <a:gd name="connsiteY0" fmla="*/ 0 h 866775"/>
              <a:gd name="connsiteX1" fmla="*/ 114300 w 114300"/>
              <a:gd name="connsiteY1" fmla="*/ 133350 h 866775"/>
              <a:gd name="connsiteX2" fmla="*/ 114300 w 114300"/>
              <a:gd name="connsiteY2" fmla="*/ 752475 h 866775"/>
              <a:gd name="connsiteX3" fmla="*/ 9525 w 114300"/>
              <a:gd name="connsiteY3" fmla="*/ 866775 h 86677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14300" h="866775">
                <a:moveTo>
                  <a:pt x="0" y="0"/>
                </a:moveTo>
                <a:lnTo>
                  <a:pt x="114300" y="133350"/>
                </a:lnTo>
                <a:lnTo>
                  <a:pt x="114300" y="752475"/>
                </a:lnTo>
                <a:lnTo>
                  <a:pt x="9525" y="866775"/>
                </a:lnTo>
              </a:path>
            </a:pathLst>
          </a:custGeom>
          <a:no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</xdr:grpSp>
    <xdr:clientData/>
  </xdr:twoCellAnchor>
  <xdr:twoCellAnchor>
    <xdr:from>
      <xdr:col>8</xdr:col>
      <xdr:colOff>2327</xdr:colOff>
      <xdr:row>44</xdr:row>
      <xdr:rowOff>9525</xdr:rowOff>
    </xdr:from>
    <xdr:to>
      <xdr:col>8</xdr:col>
      <xdr:colOff>904874</xdr:colOff>
      <xdr:row>47</xdr:row>
      <xdr:rowOff>2527</xdr:rowOff>
    </xdr:to>
    <xdr:sp macro="" textlink="">
      <xdr:nvSpPr>
        <xdr:cNvPr id="167" name="フリーフォーム 166">
          <a:extLst>
            <a:ext uri="{FF2B5EF4-FFF2-40B4-BE49-F238E27FC236}">
              <a16:creationId xmlns:a16="http://schemas.microsoft.com/office/drawing/2014/main" id="{00000000-0008-0000-0200-0000A7000000}"/>
            </a:ext>
          </a:extLst>
        </xdr:cNvPr>
        <xdr:cNvSpPr/>
      </xdr:nvSpPr>
      <xdr:spPr>
        <a:xfrm flipV="1">
          <a:off x="6888902" y="7553325"/>
          <a:ext cx="902547" cy="507352"/>
        </a:xfrm>
        <a:custGeom>
          <a:avLst/>
          <a:gdLst>
            <a:gd name="connsiteX0" fmla="*/ 0 w 809625"/>
            <a:gd name="connsiteY0" fmla="*/ 381000 h 381000"/>
            <a:gd name="connsiteX1" fmla="*/ 0 w 809625"/>
            <a:gd name="connsiteY1" fmla="*/ 0 h 381000"/>
            <a:gd name="connsiteX2" fmla="*/ 809625 w 809625"/>
            <a:gd name="connsiteY2" fmla="*/ 0 h 381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09625" h="381000">
              <a:moveTo>
                <a:pt x="0" y="381000"/>
              </a:moveTo>
              <a:lnTo>
                <a:pt x="0" y="0"/>
              </a:lnTo>
              <a:lnTo>
                <a:pt x="809625" y="0"/>
              </a:lnTo>
            </a:path>
          </a:pathLst>
        </a:custGeom>
        <a:noFill/>
        <a:ln w="28575">
          <a:solidFill>
            <a:schemeClr val="tx1"/>
          </a:solidFill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7</xdr:col>
      <xdr:colOff>711628</xdr:colOff>
      <xdr:row>58</xdr:row>
      <xdr:rowOff>156147</xdr:rowOff>
    </xdr:from>
    <xdr:to>
      <xdr:col>7</xdr:col>
      <xdr:colOff>840458</xdr:colOff>
      <xdr:row>63</xdr:row>
      <xdr:rowOff>119536</xdr:rowOff>
    </xdr:to>
    <xdr:sp macro="" textlink="">
      <xdr:nvSpPr>
        <xdr:cNvPr id="138" name="正方形/長方形 137">
          <a:extLst>
            <a:ext uri="{FF2B5EF4-FFF2-40B4-BE49-F238E27FC236}">
              <a16:creationId xmlns:a16="http://schemas.microsoft.com/office/drawing/2014/main" id="{00000000-0008-0000-0200-00008A000000}"/>
            </a:ext>
          </a:extLst>
        </xdr:cNvPr>
        <xdr:cNvSpPr/>
      </xdr:nvSpPr>
      <xdr:spPr>
        <a:xfrm rot="15655359">
          <a:off x="6223598" y="10446152"/>
          <a:ext cx="820639" cy="128830"/>
        </a:xfrm>
        <a:prstGeom prst="rect">
          <a:avLst/>
        </a:prstGeom>
        <a:gradFill>
          <a:gsLst>
            <a:gs pos="0">
              <a:schemeClr val="tx2">
                <a:lumMod val="60000"/>
                <a:lumOff val="4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tx2">
                <a:lumMod val="60000"/>
                <a:lumOff val="40000"/>
              </a:schemeClr>
            </a:gs>
          </a:gsLst>
          <a:lin ang="5400000" scaled="0"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341904</xdr:colOff>
      <xdr:row>3</xdr:row>
      <xdr:rowOff>94860</xdr:rowOff>
    </xdr:from>
    <xdr:to>
      <xdr:col>5</xdr:col>
      <xdr:colOff>567962</xdr:colOff>
      <xdr:row>4</xdr:row>
      <xdr:rowOff>35209</xdr:rowOff>
    </xdr:to>
    <xdr:sp macro="" textlink="">
      <xdr:nvSpPr>
        <xdr:cNvPr id="125" name="正方形/長方形 124">
          <a:extLst>
            <a:ext uri="{FF2B5EF4-FFF2-40B4-BE49-F238E27FC236}">
              <a16:creationId xmlns:a16="http://schemas.microsoft.com/office/drawing/2014/main" id="{00000000-0008-0000-0200-00007D000000}"/>
            </a:ext>
          </a:extLst>
        </xdr:cNvPr>
        <xdr:cNvSpPr/>
      </xdr:nvSpPr>
      <xdr:spPr>
        <a:xfrm rot="1407012">
          <a:off x="3561354" y="609210"/>
          <a:ext cx="1254758" cy="111799"/>
        </a:xfrm>
        <a:prstGeom prst="rect">
          <a:avLst/>
        </a:prstGeom>
        <a:gradFill>
          <a:gsLst>
            <a:gs pos="0">
              <a:schemeClr val="tx2">
                <a:lumMod val="60000"/>
                <a:lumOff val="4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tx2">
                <a:lumMod val="60000"/>
                <a:lumOff val="40000"/>
              </a:schemeClr>
            </a:gs>
          </a:gsLst>
          <a:lin ang="5400000" scaled="0"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314325</xdr:colOff>
      <xdr:row>19</xdr:row>
      <xdr:rowOff>57150</xdr:rowOff>
    </xdr:from>
    <xdr:to>
      <xdr:col>5</xdr:col>
      <xdr:colOff>9525</xdr:colOff>
      <xdr:row>19</xdr:row>
      <xdr:rowOff>57152</xdr:rowOff>
    </xdr:to>
    <xdr:cxnSp macro="">
      <xdr:nvCxnSpPr>
        <xdr:cNvPr id="102" name="直線コネクタ 101">
          <a:extLst>
            <a:ext uri="{FF2B5EF4-FFF2-40B4-BE49-F238E27FC236}">
              <a16:creationId xmlns:a16="http://schemas.microsoft.com/office/drawing/2014/main" id="{00000000-0008-0000-0200-000066000000}"/>
            </a:ext>
          </a:extLst>
        </xdr:cNvPr>
        <xdr:cNvCxnSpPr/>
      </xdr:nvCxnSpPr>
      <xdr:spPr>
        <a:xfrm flipH="1" flipV="1">
          <a:off x="3533775" y="3314700"/>
          <a:ext cx="723900" cy="2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152400</xdr:colOff>
      <xdr:row>20</xdr:row>
      <xdr:rowOff>9525</xdr:rowOff>
    </xdr:from>
    <xdr:to>
      <xdr:col>5</xdr:col>
      <xdr:colOff>695326</xdr:colOff>
      <xdr:row>21</xdr:row>
      <xdr:rowOff>66674</xdr:rowOff>
    </xdr:to>
    <xdr:sp macro="" textlink="">
      <xdr:nvSpPr>
        <xdr:cNvPr id="97" name="正方形/長方形 96">
          <a:extLst>
            <a:ext uri="{FF2B5EF4-FFF2-40B4-BE49-F238E27FC236}">
              <a16:creationId xmlns:a16="http://schemas.microsoft.com/office/drawing/2014/main" id="{00000000-0008-0000-0200-000061000000}"/>
            </a:ext>
          </a:extLst>
        </xdr:cNvPr>
        <xdr:cNvSpPr/>
      </xdr:nvSpPr>
      <xdr:spPr>
        <a:xfrm>
          <a:off x="3371850" y="3438525"/>
          <a:ext cx="1571626" cy="228599"/>
        </a:xfrm>
        <a:prstGeom prst="rect">
          <a:avLst/>
        </a:prstGeom>
        <a:gradFill>
          <a:gsLst>
            <a:gs pos="0">
              <a:schemeClr val="tx2">
                <a:lumMod val="60000"/>
                <a:lumOff val="4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tx2">
                <a:lumMod val="60000"/>
                <a:lumOff val="40000"/>
              </a:schemeClr>
            </a:gs>
          </a:gsLst>
          <a:lin ang="5400000" scaled="0"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914400</xdr:colOff>
      <xdr:row>19</xdr:row>
      <xdr:rowOff>85725</xdr:rowOff>
    </xdr:from>
    <xdr:to>
      <xdr:col>5</xdr:col>
      <xdr:colOff>133350</xdr:colOff>
      <xdr:row>21</xdr:row>
      <xdr:rowOff>161925</xdr:rowOff>
    </xdr:to>
    <xdr:grpSp>
      <xdr:nvGrpSpPr>
        <xdr:cNvPr id="98" name="グループ化 4933">
          <a:extLst>
            <a:ext uri="{FF2B5EF4-FFF2-40B4-BE49-F238E27FC236}">
              <a16:creationId xmlns:a16="http://schemas.microsoft.com/office/drawing/2014/main" id="{00000000-0008-0000-0200-000062000000}"/>
            </a:ext>
          </a:extLst>
        </xdr:cNvPr>
        <xdr:cNvGrpSpPr>
          <a:grpSpLocks/>
        </xdr:cNvGrpSpPr>
      </xdr:nvGrpSpPr>
      <xdr:grpSpPr bwMode="auto">
        <a:xfrm rot="-5400000">
          <a:off x="4048125" y="3429000"/>
          <a:ext cx="419100" cy="247650"/>
          <a:chOff x="724766" y="3132726"/>
          <a:chExt cx="414304" cy="247650"/>
        </a:xfrm>
      </xdr:grpSpPr>
      <xdr:sp macro="" textlink="">
        <xdr:nvSpPr>
          <xdr:cNvPr id="99" name="正方形/長方形 98">
            <a:extLst>
              <a:ext uri="{FF2B5EF4-FFF2-40B4-BE49-F238E27FC236}">
                <a16:creationId xmlns:a16="http://schemas.microsoft.com/office/drawing/2014/main" id="{00000000-0008-0000-0200-000063000000}"/>
              </a:ext>
            </a:extLst>
          </xdr:cNvPr>
          <xdr:cNvSpPr/>
        </xdr:nvSpPr>
        <xdr:spPr bwMode="auto">
          <a:xfrm rot="10800000">
            <a:off x="800094" y="3189876"/>
            <a:ext cx="263648" cy="1333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100" name="フリーフォーム 99">
            <a:extLst>
              <a:ext uri="{FF2B5EF4-FFF2-40B4-BE49-F238E27FC236}">
                <a16:creationId xmlns:a16="http://schemas.microsoft.com/office/drawing/2014/main" id="{00000000-0008-0000-0200-000064000000}"/>
              </a:ext>
            </a:extLst>
          </xdr:cNvPr>
          <xdr:cNvSpPr/>
        </xdr:nvSpPr>
        <xdr:spPr bwMode="auto">
          <a:xfrm rot="5400000">
            <a:off x="903343" y="2954149"/>
            <a:ext cx="57150" cy="414304"/>
          </a:xfrm>
          <a:custGeom>
            <a:avLst/>
            <a:gdLst>
              <a:gd name="connsiteX0" fmla="*/ 0 w 114300"/>
              <a:gd name="connsiteY0" fmla="*/ 0 h 866775"/>
              <a:gd name="connsiteX1" fmla="*/ 114300 w 114300"/>
              <a:gd name="connsiteY1" fmla="*/ 133350 h 866775"/>
              <a:gd name="connsiteX2" fmla="*/ 114300 w 114300"/>
              <a:gd name="connsiteY2" fmla="*/ 752475 h 866775"/>
              <a:gd name="connsiteX3" fmla="*/ 9525 w 114300"/>
              <a:gd name="connsiteY3" fmla="*/ 866775 h 86677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14300" h="866775">
                <a:moveTo>
                  <a:pt x="0" y="0"/>
                </a:moveTo>
                <a:lnTo>
                  <a:pt x="114300" y="133350"/>
                </a:lnTo>
                <a:lnTo>
                  <a:pt x="114300" y="752475"/>
                </a:lnTo>
                <a:lnTo>
                  <a:pt x="9525" y="866775"/>
                </a:lnTo>
              </a:path>
            </a:pathLst>
          </a:custGeom>
          <a:no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101" name="フリーフォーム 100">
            <a:extLst>
              <a:ext uri="{FF2B5EF4-FFF2-40B4-BE49-F238E27FC236}">
                <a16:creationId xmlns:a16="http://schemas.microsoft.com/office/drawing/2014/main" id="{00000000-0008-0000-0200-000065000000}"/>
              </a:ext>
            </a:extLst>
          </xdr:cNvPr>
          <xdr:cNvSpPr/>
        </xdr:nvSpPr>
        <xdr:spPr bwMode="auto">
          <a:xfrm rot="5400000" flipH="1">
            <a:off x="903343" y="3144649"/>
            <a:ext cx="57150" cy="414304"/>
          </a:xfrm>
          <a:custGeom>
            <a:avLst/>
            <a:gdLst>
              <a:gd name="connsiteX0" fmla="*/ 0 w 114300"/>
              <a:gd name="connsiteY0" fmla="*/ 0 h 866775"/>
              <a:gd name="connsiteX1" fmla="*/ 114300 w 114300"/>
              <a:gd name="connsiteY1" fmla="*/ 133350 h 866775"/>
              <a:gd name="connsiteX2" fmla="*/ 114300 w 114300"/>
              <a:gd name="connsiteY2" fmla="*/ 752475 h 866775"/>
              <a:gd name="connsiteX3" fmla="*/ 9525 w 114300"/>
              <a:gd name="connsiteY3" fmla="*/ 866775 h 86677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14300" h="866775">
                <a:moveTo>
                  <a:pt x="0" y="0"/>
                </a:moveTo>
                <a:lnTo>
                  <a:pt x="114300" y="133350"/>
                </a:lnTo>
                <a:lnTo>
                  <a:pt x="114300" y="752475"/>
                </a:lnTo>
                <a:lnTo>
                  <a:pt x="9525" y="866775"/>
                </a:lnTo>
              </a:path>
            </a:pathLst>
          </a:custGeom>
          <a:no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</xdr:grpSp>
    <xdr:clientData/>
  </xdr:twoCellAnchor>
  <xdr:twoCellAnchor>
    <xdr:from>
      <xdr:col>5</xdr:col>
      <xdr:colOff>9525</xdr:colOff>
      <xdr:row>15</xdr:row>
      <xdr:rowOff>123825</xdr:rowOff>
    </xdr:from>
    <xdr:to>
      <xdr:col>5</xdr:col>
      <xdr:colOff>9525</xdr:colOff>
      <xdr:row>17</xdr:row>
      <xdr:rowOff>161927</xdr:rowOff>
    </xdr:to>
    <xdr:cxnSp macro="">
      <xdr:nvCxnSpPr>
        <xdr:cNvPr id="90" name="直線コネクタ 89">
          <a:extLst>
            <a:ext uri="{FF2B5EF4-FFF2-40B4-BE49-F238E27FC236}">
              <a16:creationId xmlns:a16="http://schemas.microsoft.com/office/drawing/2014/main" id="{00000000-0008-0000-0200-00005A000000}"/>
            </a:ext>
          </a:extLst>
        </xdr:cNvPr>
        <xdr:cNvCxnSpPr/>
      </xdr:nvCxnSpPr>
      <xdr:spPr>
        <a:xfrm flipV="1">
          <a:off x="4257675" y="2695575"/>
          <a:ext cx="0" cy="381002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909637</xdr:colOff>
      <xdr:row>51</xdr:row>
      <xdr:rowOff>123937</xdr:rowOff>
    </xdr:from>
    <xdr:to>
      <xdr:col>4</xdr:col>
      <xdr:colOff>909637</xdr:colOff>
      <xdr:row>56</xdr:row>
      <xdr:rowOff>166687</xdr:rowOff>
    </xdr:to>
    <xdr:grpSp>
      <xdr:nvGrpSpPr>
        <xdr:cNvPr id="66" name="グループ化 37">
          <a:extLst>
            <a:ext uri="{FF2B5EF4-FFF2-40B4-BE49-F238E27FC236}">
              <a16:creationId xmlns:a16="http://schemas.microsoft.com/office/drawing/2014/main" id="{00000000-0008-0000-0200-000042000000}"/>
            </a:ext>
          </a:extLst>
        </xdr:cNvPr>
        <xdr:cNvGrpSpPr>
          <a:grpSpLocks/>
        </xdr:cNvGrpSpPr>
      </xdr:nvGrpSpPr>
      <xdr:grpSpPr bwMode="auto">
        <a:xfrm rot="16200000">
          <a:off x="3679087" y="9317887"/>
          <a:ext cx="900000" cy="0"/>
          <a:chOff x="228600" y="4438650"/>
          <a:chExt cx="1143000" cy="0"/>
        </a:xfrm>
      </xdr:grpSpPr>
      <xdr:cxnSp macro="">
        <xdr:nvCxnSpPr>
          <xdr:cNvPr id="67" name="直線コネクタ 66">
            <a:extLst>
              <a:ext uri="{FF2B5EF4-FFF2-40B4-BE49-F238E27FC236}">
                <a16:creationId xmlns:a16="http://schemas.microsoft.com/office/drawing/2014/main" id="{00000000-0008-0000-0200-000043000000}"/>
              </a:ext>
            </a:extLst>
          </xdr:cNvPr>
          <xdr:cNvCxnSpPr/>
        </xdr:nvCxnSpPr>
        <xdr:spPr>
          <a:xfrm flipH="1">
            <a:off x="228600" y="4438650"/>
            <a:ext cx="1143000" cy="0"/>
          </a:xfrm>
          <a:prstGeom prst="line">
            <a:avLst/>
          </a:prstGeom>
          <a:ln w="19050">
            <a:solidFill>
              <a:schemeClr val="tx1"/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8" name="直線コネクタ 67">
            <a:extLst>
              <a:ext uri="{FF2B5EF4-FFF2-40B4-BE49-F238E27FC236}">
                <a16:creationId xmlns:a16="http://schemas.microsoft.com/office/drawing/2014/main" id="{00000000-0008-0000-0200-000044000000}"/>
              </a:ext>
            </a:extLst>
          </xdr:cNvPr>
          <xdr:cNvCxnSpPr/>
        </xdr:nvCxnSpPr>
        <xdr:spPr>
          <a:xfrm flipH="1">
            <a:off x="228600" y="4438650"/>
            <a:ext cx="1143000" cy="0"/>
          </a:xfrm>
          <a:prstGeom prst="line">
            <a:avLst/>
          </a:prstGeom>
          <a:ln w="57150" cmpd="dbl">
            <a:solidFill>
              <a:schemeClr val="tx1"/>
            </a:solidFill>
            <a:prstDash val="sys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209550</xdr:colOff>
      <xdr:row>16</xdr:row>
      <xdr:rowOff>85725</xdr:rowOff>
    </xdr:from>
    <xdr:to>
      <xdr:col>1</xdr:col>
      <xdr:colOff>352426</xdr:colOff>
      <xdr:row>16</xdr:row>
      <xdr:rowOff>85725</xdr:rowOff>
    </xdr:to>
    <xdr:cxnSp macro="">
      <xdr:nvCxnSpPr>
        <xdr:cNvPr id="109" name="直線コネクタ 108">
          <a:extLst>
            <a:ext uri="{FF2B5EF4-FFF2-40B4-BE49-F238E27FC236}">
              <a16:creationId xmlns:a16="http://schemas.microsoft.com/office/drawing/2014/main" id="{00000000-0008-0000-0200-00006D000000}"/>
            </a:ext>
          </a:extLst>
        </xdr:cNvPr>
        <xdr:cNvCxnSpPr/>
      </xdr:nvCxnSpPr>
      <xdr:spPr>
        <a:xfrm flipH="1">
          <a:off x="209550" y="2828925"/>
          <a:ext cx="723901" cy="0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361950</xdr:colOff>
      <xdr:row>16</xdr:row>
      <xdr:rowOff>85725</xdr:rowOff>
    </xdr:from>
    <xdr:to>
      <xdr:col>2</xdr:col>
      <xdr:colOff>447675</xdr:colOff>
      <xdr:row>16</xdr:row>
      <xdr:rowOff>85725</xdr:rowOff>
    </xdr:to>
    <xdr:cxnSp macro="">
      <xdr:nvCxnSpPr>
        <xdr:cNvPr id="110" name="直線矢印コネクタ 109">
          <a:extLst>
            <a:ext uri="{FF2B5EF4-FFF2-40B4-BE49-F238E27FC236}">
              <a16:creationId xmlns:a16="http://schemas.microsoft.com/office/drawing/2014/main" id="{00000000-0008-0000-0200-00006E000000}"/>
            </a:ext>
          </a:extLst>
        </xdr:cNvPr>
        <xdr:cNvCxnSpPr/>
      </xdr:nvCxnSpPr>
      <xdr:spPr>
        <a:xfrm>
          <a:off x="942975" y="2828925"/>
          <a:ext cx="1114425" cy="0"/>
        </a:xfrm>
        <a:prstGeom prst="straightConnector1">
          <a:avLst/>
        </a:prstGeom>
        <a:ln w="57150">
          <a:solidFill>
            <a:srgbClr val="FF0000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11</xdr:row>
      <xdr:rowOff>95250</xdr:rowOff>
    </xdr:from>
    <xdr:to>
      <xdr:col>2</xdr:col>
      <xdr:colOff>9525</xdr:colOff>
      <xdr:row>14</xdr:row>
      <xdr:rowOff>9525</xdr:rowOff>
    </xdr:to>
    <xdr:cxnSp macro="">
      <xdr:nvCxnSpPr>
        <xdr:cNvPr id="111" name="直線コネクタ 110">
          <a:extLst>
            <a:ext uri="{FF2B5EF4-FFF2-40B4-BE49-F238E27FC236}">
              <a16:creationId xmlns:a16="http://schemas.microsoft.com/office/drawing/2014/main" id="{00000000-0008-0000-0200-00006F000000}"/>
            </a:ext>
          </a:extLst>
        </xdr:cNvPr>
        <xdr:cNvCxnSpPr/>
      </xdr:nvCxnSpPr>
      <xdr:spPr>
        <a:xfrm>
          <a:off x="1619250" y="1981200"/>
          <a:ext cx="0" cy="428625"/>
        </a:xfrm>
        <a:prstGeom prst="line">
          <a:avLst/>
        </a:prstGeom>
        <a:ln w="571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104775</xdr:colOff>
      <xdr:row>12</xdr:row>
      <xdr:rowOff>47625</xdr:rowOff>
    </xdr:from>
    <xdr:to>
      <xdr:col>2</xdr:col>
      <xdr:colOff>600075</xdr:colOff>
      <xdr:row>14</xdr:row>
      <xdr:rowOff>19050</xdr:rowOff>
    </xdr:to>
    <xdr:sp macro="" textlink="">
      <xdr:nvSpPr>
        <xdr:cNvPr id="112" name="正方形/長方形 111">
          <a:extLst>
            <a:ext uri="{FF2B5EF4-FFF2-40B4-BE49-F238E27FC236}">
              <a16:creationId xmlns:a16="http://schemas.microsoft.com/office/drawing/2014/main" id="{00000000-0008-0000-0200-000070000000}"/>
            </a:ext>
          </a:extLst>
        </xdr:cNvPr>
        <xdr:cNvSpPr/>
      </xdr:nvSpPr>
      <xdr:spPr>
        <a:xfrm>
          <a:off x="1714500" y="2105025"/>
          <a:ext cx="495300" cy="314325"/>
        </a:xfrm>
        <a:prstGeom prst="rect">
          <a:avLst/>
        </a:prstGeom>
        <a:solidFill>
          <a:srgbClr val="FFFF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wrap="none" lIns="36000" tIns="0" rIns="36000" bIns="0" rtlCol="0" anchor="ctr"/>
        <a:lstStyle/>
        <a:p>
          <a:pPr algn="ctr"/>
          <a:r>
            <a:rPr kumimoji="1" lang="en-US" altLang="ja-JP" sz="1200">
              <a:solidFill>
                <a:srgbClr val="FF0000"/>
              </a:solidFill>
            </a:rPr>
            <a:t>PC</a:t>
          </a:r>
          <a:endParaRPr kumimoji="1" lang="ja-JP" altLang="en-US" sz="12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47625</xdr:colOff>
      <xdr:row>18</xdr:row>
      <xdr:rowOff>85725</xdr:rowOff>
    </xdr:from>
    <xdr:to>
      <xdr:col>2</xdr:col>
      <xdr:colOff>9526</xdr:colOff>
      <xdr:row>19</xdr:row>
      <xdr:rowOff>142874</xdr:rowOff>
    </xdr:to>
    <xdr:sp macro="" textlink="">
      <xdr:nvSpPr>
        <xdr:cNvPr id="113" name="正方形/長方形 112">
          <a:extLst>
            <a:ext uri="{FF2B5EF4-FFF2-40B4-BE49-F238E27FC236}">
              <a16:creationId xmlns:a16="http://schemas.microsoft.com/office/drawing/2014/main" id="{00000000-0008-0000-0200-000071000000}"/>
            </a:ext>
          </a:extLst>
        </xdr:cNvPr>
        <xdr:cNvSpPr/>
      </xdr:nvSpPr>
      <xdr:spPr>
        <a:xfrm>
          <a:off x="47625" y="3171825"/>
          <a:ext cx="1571626" cy="228599"/>
        </a:xfrm>
        <a:prstGeom prst="rect">
          <a:avLst/>
        </a:prstGeom>
        <a:gradFill>
          <a:gsLst>
            <a:gs pos="0">
              <a:schemeClr val="tx2">
                <a:lumMod val="60000"/>
                <a:lumOff val="4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tx2">
                <a:lumMod val="60000"/>
                <a:lumOff val="40000"/>
              </a:schemeClr>
            </a:gs>
          </a:gsLst>
          <a:lin ang="5400000" scaled="0"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</xdr:col>
      <xdr:colOff>228600</xdr:colOff>
      <xdr:row>17</xdr:row>
      <xdr:rowOff>161925</xdr:rowOff>
    </xdr:from>
    <xdr:to>
      <xdr:col>1</xdr:col>
      <xdr:colOff>476250</xdr:colOff>
      <xdr:row>20</xdr:row>
      <xdr:rowOff>66675</xdr:rowOff>
    </xdr:to>
    <xdr:grpSp>
      <xdr:nvGrpSpPr>
        <xdr:cNvPr id="51965" name="グループ化 4933">
          <a:extLst>
            <a:ext uri="{FF2B5EF4-FFF2-40B4-BE49-F238E27FC236}">
              <a16:creationId xmlns:a16="http://schemas.microsoft.com/office/drawing/2014/main" id="{00000000-0008-0000-0200-0000FDCA0000}"/>
            </a:ext>
          </a:extLst>
        </xdr:cNvPr>
        <xdr:cNvGrpSpPr>
          <a:grpSpLocks/>
        </xdr:cNvGrpSpPr>
      </xdr:nvGrpSpPr>
      <xdr:grpSpPr bwMode="auto">
        <a:xfrm rot="-5400000">
          <a:off x="723900" y="3162300"/>
          <a:ext cx="419100" cy="247650"/>
          <a:chOff x="724766" y="3132726"/>
          <a:chExt cx="414304" cy="247650"/>
        </a:xfrm>
      </xdr:grpSpPr>
      <xdr:sp macro="" textlink="">
        <xdr:nvSpPr>
          <xdr:cNvPr id="115" name="正方形/長方形 114">
            <a:extLst>
              <a:ext uri="{FF2B5EF4-FFF2-40B4-BE49-F238E27FC236}">
                <a16:creationId xmlns:a16="http://schemas.microsoft.com/office/drawing/2014/main" id="{00000000-0008-0000-0200-000073000000}"/>
              </a:ext>
            </a:extLst>
          </xdr:cNvPr>
          <xdr:cNvSpPr/>
        </xdr:nvSpPr>
        <xdr:spPr bwMode="auto">
          <a:xfrm rot="10800000">
            <a:off x="800094" y="3189876"/>
            <a:ext cx="263648" cy="1333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116" name="フリーフォーム 115">
            <a:extLst>
              <a:ext uri="{FF2B5EF4-FFF2-40B4-BE49-F238E27FC236}">
                <a16:creationId xmlns:a16="http://schemas.microsoft.com/office/drawing/2014/main" id="{00000000-0008-0000-0200-000074000000}"/>
              </a:ext>
            </a:extLst>
          </xdr:cNvPr>
          <xdr:cNvSpPr/>
        </xdr:nvSpPr>
        <xdr:spPr bwMode="auto">
          <a:xfrm rot="5400000">
            <a:off x="903343" y="2954149"/>
            <a:ext cx="57150" cy="414304"/>
          </a:xfrm>
          <a:custGeom>
            <a:avLst/>
            <a:gdLst>
              <a:gd name="connsiteX0" fmla="*/ 0 w 114300"/>
              <a:gd name="connsiteY0" fmla="*/ 0 h 866775"/>
              <a:gd name="connsiteX1" fmla="*/ 114300 w 114300"/>
              <a:gd name="connsiteY1" fmla="*/ 133350 h 866775"/>
              <a:gd name="connsiteX2" fmla="*/ 114300 w 114300"/>
              <a:gd name="connsiteY2" fmla="*/ 752475 h 866775"/>
              <a:gd name="connsiteX3" fmla="*/ 9525 w 114300"/>
              <a:gd name="connsiteY3" fmla="*/ 866775 h 86677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14300" h="866775">
                <a:moveTo>
                  <a:pt x="0" y="0"/>
                </a:moveTo>
                <a:lnTo>
                  <a:pt x="114300" y="133350"/>
                </a:lnTo>
                <a:lnTo>
                  <a:pt x="114300" y="752475"/>
                </a:lnTo>
                <a:lnTo>
                  <a:pt x="9525" y="866775"/>
                </a:lnTo>
              </a:path>
            </a:pathLst>
          </a:custGeom>
          <a:no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117" name="フリーフォーム 116">
            <a:extLst>
              <a:ext uri="{FF2B5EF4-FFF2-40B4-BE49-F238E27FC236}">
                <a16:creationId xmlns:a16="http://schemas.microsoft.com/office/drawing/2014/main" id="{00000000-0008-0000-0200-000075000000}"/>
              </a:ext>
            </a:extLst>
          </xdr:cNvPr>
          <xdr:cNvSpPr/>
        </xdr:nvSpPr>
        <xdr:spPr bwMode="auto">
          <a:xfrm rot="5400000" flipH="1">
            <a:off x="903343" y="3144649"/>
            <a:ext cx="57150" cy="414304"/>
          </a:xfrm>
          <a:custGeom>
            <a:avLst/>
            <a:gdLst>
              <a:gd name="connsiteX0" fmla="*/ 0 w 114300"/>
              <a:gd name="connsiteY0" fmla="*/ 0 h 866775"/>
              <a:gd name="connsiteX1" fmla="*/ 114300 w 114300"/>
              <a:gd name="connsiteY1" fmla="*/ 133350 h 866775"/>
              <a:gd name="connsiteX2" fmla="*/ 114300 w 114300"/>
              <a:gd name="connsiteY2" fmla="*/ 752475 h 866775"/>
              <a:gd name="connsiteX3" fmla="*/ 9525 w 114300"/>
              <a:gd name="connsiteY3" fmla="*/ 866775 h 86677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14300" h="866775">
                <a:moveTo>
                  <a:pt x="0" y="0"/>
                </a:moveTo>
                <a:lnTo>
                  <a:pt x="114300" y="133350"/>
                </a:lnTo>
                <a:lnTo>
                  <a:pt x="114300" y="752475"/>
                </a:lnTo>
                <a:lnTo>
                  <a:pt x="9525" y="866775"/>
                </a:lnTo>
              </a:path>
            </a:pathLst>
          </a:custGeom>
          <a:no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</xdr:grpSp>
    <xdr:clientData/>
  </xdr:twoCellAnchor>
  <xdr:twoCellAnchor>
    <xdr:from>
      <xdr:col>1</xdr:col>
      <xdr:colOff>352425</xdr:colOff>
      <xdr:row>16</xdr:row>
      <xdr:rowOff>95250</xdr:rowOff>
    </xdr:from>
    <xdr:to>
      <xdr:col>1</xdr:col>
      <xdr:colOff>352425</xdr:colOff>
      <xdr:row>37</xdr:row>
      <xdr:rowOff>104775</xdr:rowOff>
    </xdr:to>
    <xdr:cxnSp macro="">
      <xdr:nvCxnSpPr>
        <xdr:cNvPr id="118" name="直線コネクタ 117">
          <a:extLst>
            <a:ext uri="{FF2B5EF4-FFF2-40B4-BE49-F238E27FC236}">
              <a16:creationId xmlns:a16="http://schemas.microsoft.com/office/drawing/2014/main" id="{00000000-0008-0000-0200-000076000000}"/>
            </a:ext>
          </a:extLst>
        </xdr:cNvPr>
        <xdr:cNvCxnSpPr/>
      </xdr:nvCxnSpPr>
      <xdr:spPr>
        <a:xfrm>
          <a:off x="933450" y="2838450"/>
          <a:ext cx="0" cy="3609975"/>
        </a:xfrm>
        <a:prstGeom prst="line">
          <a:avLst/>
        </a:prstGeom>
        <a:ln w="571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264208</xdr:colOff>
      <xdr:row>15</xdr:row>
      <xdr:rowOff>161570</xdr:rowOff>
    </xdr:from>
    <xdr:to>
      <xdr:col>1</xdr:col>
      <xdr:colOff>440644</xdr:colOff>
      <xdr:row>16</xdr:row>
      <xdr:rowOff>164418</xdr:rowOff>
    </xdr:to>
    <xdr:sp macro="" textlink="">
      <xdr:nvSpPr>
        <xdr:cNvPr id="119" name="円/楕円 118">
          <a:extLst>
            <a:ext uri="{FF2B5EF4-FFF2-40B4-BE49-F238E27FC236}">
              <a16:creationId xmlns:a16="http://schemas.microsoft.com/office/drawing/2014/main" id="{00000000-0008-0000-0200-000077000000}"/>
            </a:ext>
          </a:extLst>
        </xdr:cNvPr>
        <xdr:cNvSpPr/>
      </xdr:nvSpPr>
      <xdr:spPr>
        <a:xfrm>
          <a:off x="845233" y="2733320"/>
          <a:ext cx="176436" cy="174298"/>
        </a:xfrm>
        <a:prstGeom prst="ellipse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</xdr:col>
      <xdr:colOff>219074</xdr:colOff>
      <xdr:row>17</xdr:row>
      <xdr:rowOff>57150</xdr:rowOff>
    </xdr:from>
    <xdr:to>
      <xdr:col>1</xdr:col>
      <xdr:colOff>495299</xdr:colOff>
      <xdr:row>17</xdr:row>
      <xdr:rowOff>104775</xdr:rowOff>
    </xdr:to>
    <xdr:sp macro="" textlink="">
      <xdr:nvSpPr>
        <xdr:cNvPr id="120" name="フリーフォーム 119">
          <a:extLst>
            <a:ext uri="{FF2B5EF4-FFF2-40B4-BE49-F238E27FC236}">
              <a16:creationId xmlns:a16="http://schemas.microsoft.com/office/drawing/2014/main" id="{00000000-0008-0000-0200-000078000000}"/>
            </a:ext>
          </a:extLst>
        </xdr:cNvPr>
        <xdr:cNvSpPr/>
      </xdr:nvSpPr>
      <xdr:spPr>
        <a:xfrm>
          <a:off x="800099" y="2971800"/>
          <a:ext cx="276225" cy="47625"/>
        </a:xfrm>
        <a:custGeom>
          <a:avLst/>
          <a:gdLst>
            <a:gd name="connsiteX0" fmla="*/ 0 w 514350"/>
            <a:gd name="connsiteY0" fmla="*/ 85725 h 85725"/>
            <a:gd name="connsiteX1" fmla="*/ 114300 w 514350"/>
            <a:gd name="connsiteY1" fmla="*/ 0 h 85725"/>
            <a:gd name="connsiteX2" fmla="*/ 428625 w 514350"/>
            <a:gd name="connsiteY2" fmla="*/ 0 h 85725"/>
            <a:gd name="connsiteX3" fmla="*/ 514350 w 514350"/>
            <a:gd name="connsiteY3" fmla="*/ 85725 h 857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514350" h="85725">
              <a:moveTo>
                <a:pt x="0" y="85725"/>
              </a:moveTo>
              <a:lnTo>
                <a:pt x="114300" y="0"/>
              </a:lnTo>
              <a:lnTo>
                <a:pt x="428625" y="0"/>
              </a:lnTo>
              <a:lnTo>
                <a:pt x="514350" y="85725"/>
              </a:lnTo>
            </a:path>
          </a:pathLst>
        </a:custGeom>
        <a:noFill/>
        <a:ln w="19050"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</xdr:col>
      <xdr:colOff>590550</xdr:colOff>
      <xdr:row>20</xdr:row>
      <xdr:rowOff>133350</xdr:rowOff>
    </xdr:from>
    <xdr:to>
      <xdr:col>2</xdr:col>
      <xdr:colOff>390525</xdr:colOff>
      <xdr:row>22</xdr:row>
      <xdr:rowOff>104775</xdr:rowOff>
    </xdr:to>
    <xdr:sp macro="" textlink="">
      <xdr:nvSpPr>
        <xdr:cNvPr id="121" name="正方形/長方形 120">
          <a:extLst>
            <a:ext uri="{FF2B5EF4-FFF2-40B4-BE49-F238E27FC236}">
              <a16:creationId xmlns:a16="http://schemas.microsoft.com/office/drawing/2014/main" id="{00000000-0008-0000-0200-000079000000}"/>
            </a:ext>
          </a:extLst>
        </xdr:cNvPr>
        <xdr:cNvSpPr/>
      </xdr:nvSpPr>
      <xdr:spPr>
        <a:xfrm>
          <a:off x="1171575" y="3562350"/>
          <a:ext cx="828675" cy="314325"/>
        </a:xfrm>
        <a:prstGeom prst="rect">
          <a:avLst/>
        </a:prstGeom>
        <a:solidFill>
          <a:schemeClr val="accent3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wrap="none" lIns="36000" tIns="0" rIns="36000" bIns="0" rtlCol="0" anchor="ctr"/>
        <a:lstStyle/>
        <a:p>
          <a:pPr algn="ctr"/>
          <a:r>
            <a:rPr kumimoji="1" lang="ja-JP" altLang="en-US" sz="1050">
              <a:solidFill>
                <a:schemeClr val="tx1"/>
              </a:solidFill>
            </a:rPr>
            <a:t>施設・公園</a:t>
          </a:r>
        </a:p>
      </xdr:txBody>
    </xdr:sp>
    <xdr:clientData/>
  </xdr:twoCellAnchor>
  <xdr:twoCellAnchor>
    <xdr:from>
      <xdr:col>0</xdr:col>
      <xdr:colOff>104775</xdr:colOff>
      <xdr:row>21</xdr:row>
      <xdr:rowOff>19050</xdr:rowOff>
    </xdr:from>
    <xdr:to>
      <xdr:col>1</xdr:col>
      <xdr:colOff>95250</xdr:colOff>
      <xdr:row>23</xdr:row>
      <xdr:rowOff>0</xdr:rowOff>
    </xdr:to>
    <xdr:grpSp>
      <xdr:nvGrpSpPr>
        <xdr:cNvPr id="51970" name="グループ化 26">
          <a:extLst>
            <a:ext uri="{FF2B5EF4-FFF2-40B4-BE49-F238E27FC236}">
              <a16:creationId xmlns:a16="http://schemas.microsoft.com/office/drawing/2014/main" id="{00000000-0008-0000-0200-000002CB0000}"/>
            </a:ext>
          </a:extLst>
        </xdr:cNvPr>
        <xdr:cNvGrpSpPr>
          <a:grpSpLocks/>
        </xdr:cNvGrpSpPr>
      </xdr:nvGrpSpPr>
      <xdr:grpSpPr bwMode="auto">
        <a:xfrm>
          <a:off x="104775" y="3619500"/>
          <a:ext cx="571500" cy="323850"/>
          <a:chOff x="180975" y="3619500"/>
          <a:chExt cx="571500" cy="400050"/>
        </a:xfrm>
      </xdr:grpSpPr>
      <xdr:sp macro="" textlink="">
        <xdr:nvSpPr>
          <xdr:cNvPr id="123" name="正方形/長方形 122">
            <a:extLst>
              <a:ext uri="{FF2B5EF4-FFF2-40B4-BE49-F238E27FC236}">
                <a16:creationId xmlns:a16="http://schemas.microsoft.com/office/drawing/2014/main" id="{00000000-0008-0000-0200-00007B000000}"/>
              </a:ext>
            </a:extLst>
          </xdr:cNvPr>
          <xdr:cNvSpPr/>
        </xdr:nvSpPr>
        <xdr:spPr>
          <a:xfrm>
            <a:off x="180975" y="3619500"/>
            <a:ext cx="571500" cy="317687"/>
          </a:xfrm>
          <a:prstGeom prst="rect">
            <a:avLst/>
          </a:prstGeom>
          <a:solidFill>
            <a:schemeClr val="tx2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36000" tIns="0" rIns="36000" bIns="0" rtlCol="0" anchor="ctr"/>
          <a:lstStyle/>
          <a:p>
            <a:pPr algn="ctr"/>
            <a:r>
              <a:rPr kumimoji="1" lang="ja-JP" altLang="en-US" sz="1050" b="1">
                <a:solidFill>
                  <a:schemeClr val="bg1"/>
                </a:solidFill>
              </a:rPr>
              <a:t>看板</a:t>
            </a:r>
          </a:p>
        </xdr:txBody>
      </xdr:sp>
      <xdr:cxnSp macro="">
        <xdr:nvCxnSpPr>
          <xdr:cNvPr id="124" name="直線コネクタ 123">
            <a:extLst>
              <a:ext uri="{FF2B5EF4-FFF2-40B4-BE49-F238E27FC236}">
                <a16:creationId xmlns:a16="http://schemas.microsoft.com/office/drawing/2014/main" id="{00000000-0008-0000-0200-00007C000000}"/>
              </a:ext>
            </a:extLst>
          </xdr:cNvPr>
          <xdr:cNvCxnSpPr/>
        </xdr:nvCxnSpPr>
        <xdr:spPr>
          <a:xfrm>
            <a:off x="447675" y="3925421"/>
            <a:ext cx="0" cy="94129"/>
          </a:xfrm>
          <a:prstGeom prst="line">
            <a:avLst/>
          </a:prstGeom>
          <a:ln w="28575">
            <a:solidFill>
              <a:schemeClr val="accent6">
                <a:lumMod val="50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200025</xdr:colOff>
      <xdr:row>27</xdr:row>
      <xdr:rowOff>66675</xdr:rowOff>
    </xdr:from>
    <xdr:to>
      <xdr:col>2</xdr:col>
      <xdr:colOff>9525</xdr:colOff>
      <xdr:row>27</xdr:row>
      <xdr:rowOff>66675</xdr:rowOff>
    </xdr:to>
    <xdr:grpSp>
      <xdr:nvGrpSpPr>
        <xdr:cNvPr id="51971" name="グループ化 33">
          <a:extLst>
            <a:ext uri="{FF2B5EF4-FFF2-40B4-BE49-F238E27FC236}">
              <a16:creationId xmlns:a16="http://schemas.microsoft.com/office/drawing/2014/main" id="{00000000-0008-0000-0200-000003CB0000}"/>
            </a:ext>
          </a:extLst>
        </xdr:cNvPr>
        <xdr:cNvGrpSpPr>
          <a:grpSpLocks/>
        </xdr:cNvGrpSpPr>
      </xdr:nvGrpSpPr>
      <xdr:grpSpPr bwMode="auto">
        <a:xfrm>
          <a:off x="200025" y="4695825"/>
          <a:ext cx="1419225" cy="0"/>
          <a:chOff x="228600" y="4181475"/>
          <a:chExt cx="1143000" cy="0"/>
        </a:xfrm>
      </xdr:grpSpPr>
      <xdr:cxnSp macro="">
        <xdr:nvCxnSpPr>
          <xdr:cNvPr id="126" name="直線コネクタ 125">
            <a:extLst>
              <a:ext uri="{FF2B5EF4-FFF2-40B4-BE49-F238E27FC236}">
                <a16:creationId xmlns:a16="http://schemas.microsoft.com/office/drawing/2014/main" id="{00000000-0008-0000-0200-00007E000000}"/>
              </a:ext>
            </a:extLst>
          </xdr:cNvPr>
          <xdr:cNvCxnSpPr/>
        </xdr:nvCxnSpPr>
        <xdr:spPr>
          <a:xfrm flipH="1">
            <a:off x="228600" y="4181475"/>
            <a:ext cx="1143000" cy="0"/>
          </a:xfrm>
          <a:prstGeom prst="line">
            <a:avLst/>
          </a:prstGeom>
          <a:ln w="28575"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7" name="直線コネクタ 126">
            <a:extLst>
              <a:ext uri="{FF2B5EF4-FFF2-40B4-BE49-F238E27FC236}">
                <a16:creationId xmlns:a16="http://schemas.microsoft.com/office/drawing/2014/main" id="{00000000-0008-0000-0200-00007F000000}"/>
              </a:ext>
            </a:extLst>
          </xdr:cNvPr>
          <xdr:cNvCxnSpPr/>
        </xdr:nvCxnSpPr>
        <xdr:spPr>
          <a:xfrm flipH="1">
            <a:off x="228600" y="4181475"/>
            <a:ext cx="1143000" cy="0"/>
          </a:xfrm>
          <a:prstGeom prst="line">
            <a:avLst/>
          </a:prstGeom>
          <a:ln w="57150" cmpd="dbl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200025</xdr:colOff>
      <xdr:row>29</xdr:row>
      <xdr:rowOff>47625</xdr:rowOff>
    </xdr:from>
    <xdr:to>
      <xdr:col>2</xdr:col>
      <xdr:colOff>9525</xdr:colOff>
      <xdr:row>29</xdr:row>
      <xdr:rowOff>47625</xdr:rowOff>
    </xdr:to>
    <xdr:grpSp>
      <xdr:nvGrpSpPr>
        <xdr:cNvPr id="51972" name="グループ化 37">
          <a:extLst>
            <a:ext uri="{FF2B5EF4-FFF2-40B4-BE49-F238E27FC236}">
              <a16:creationId xmlns:a16="http://schemas.microsoft.com/office/drawing/2014/main" id="{00000000-0008-0000-0200-000004CB0000}"/>
            </a:ext>
          </a:extLst>
        </xdr:cNvPr>
        <xdr:cNvGrpSpPr>
          <a:grpSpLocks/>
        </xdr:cNvGrpSpPr>
      </xdr:nvGrpSpPr>
      <xdr:grpSpPr bwMode="auto">
        <a:xfrm>
          <a:off x="200025" y="5019675"/>
          <a:ext cx="1419225" cy="0"/>
          <a:chOff x="228600" y="4438650"/>
          <a:chExt cx="1143000" cy="0"/>
        </a:xfrm>
      </xdr:grpSpPr>
      <xdr:cxnSp macro="">
        <xdr:nvCxnSpPr>
          <xdr:cNvPr id="129" name="直線コネクタ 128">
            <a:extLst>
              <a:ext uri="{FF2B5EF4-FFF2-40B4-BE49-F238E27FC236}">
                <a16:creationId xmlns:a16="http://schemas.microsoft.com/office/drawing/2014/main" id="{00000000-0008-0000-0200-000081000000}"/>
              </a:ext>
            </a:extLst>
          </xdr:cNvPr>
          <xdr:cNvCxnSpPr/>
        </xdr:nvCxnSpPr>
        <xdr:spPr>
          <a:xfrm flipH="1">
            <a:off x="228600" y="4438650"/>
            <a:ext cx="1143000" cy="0"/>
          </a:xfrm>
          <a:prstGeom prst="line">
            <a:avLst/>
          </a:prstGeom>
          <a:ln w="19050">
            <a:solidFill>
              <a:schemeClr val="tx1"/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0" name="直線コネクタ 129">
            <a:extLst>
              <a:ext uri="{FF2B5EF4-FFF2-40B4-BE49-F238E27FC236}">
                <a16:creationId xmlns:a16="http://schemas.microsoft.com/office/drawing/2014/main" id="{00000000-0008-0000-0200-000082000000}"/>
              </a:ext>
            </a:extLst>
          </xdr:cNvPr>
          <xdr:cNvCxnSpPr/>
        </xdr:nvCxnSpPr>
        <xdr:spPr>
          <a:xfrm flipH="1">
            <a:off x="228600" y="4438650"/>
            <a:ext cx="1143000" cy="0"/>
          </a:xfrm>
          <a:prstGeom prst="line">
            <a:avLst/>
          </a:prstGeom>
          <a:ln w="57150" cmpd="dbl">
            <a:solidFill>
              <a:schemeClr val="tx1"/>
            </a:solidFill>
            <a:prstDash val="sys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19050</xdr:colOff>
      <xdr:row>26</xdr:row>
      <xdr:rowOff>142875</xdr:rowOff>
    </xdr:from>
    <xdr:to>
      <xdr:col>2</xdr:col>
      <xdr:colOff>514350</xdr:colOff>
      <xdr:row>27</xdr:row>
      <xdr:rowOff>152401</xdr:rowOff>
    </xdr:to>
    <xdr:sp macro="" textlink="">
      <xdr:nvSpPr>
        <xdr:cNvPr id="131" name="正方形/長方形 130">
          <a:extLst>
            <a:ext uri="{FF2B5EF4-FFF2-40B4-BE49-F238E27FC236}">
              <a16:creationId xmlns:a16="http://schemas.microsoft.com/office/drawing/2014/main" id="{00000000-0008-0000-0200-000083000000}"/>
            </a:ext>
          </a:extLst>
        </xdr:cNvPr>
        <xdr:cNvSpPr/>
      </xdr:nvSpPr>
      <xdr:spPr>
        <a:xfrm>
          <a:off x="1628775" y="4600575"/>
          <a:ext cx="495300" cy="180976"/>
        </a:xfrm>
        <a:prstGeom prst="rect">
          <a:avLst/>
        </a:prstGeom>
        <a:solidFill>
          <a:sysClr val="window" lastClr="FFFFFF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wrap="none" lIns="36000" tIns="0" rIns="36000" bIns="0" rtlCol="0" anchor="ctr"/>
        <a:lstStyle/>
        <a:p>
          <a:pPr algn="ctr"/>
          <a:r>
            <a:rPr kumimoji="1" lang="ja-JP" altLang="en-US" sz="1050">
              <a:solidFill>
                <a:schemeClr val="tx1"/>
              </a:solidFill>
            </a:rPr>
            <a:t>駅</a:t>
          </a:r>
        </a:p>
      </xdr:txBody>
    </xdr:sp>
    <xdr:clientData/>
  </xdr:twoCellAnchor>
  <xdr:twoCellAnchor>
    <xdr:from>
      <xdr:col>2</xdr:col>
      <xdr:colOff>19050</xdr:colOff>
      <xdr:row>28</xdr:row>
      <xdr:rowOff>133350</xdr:rowOff>
    </xdr:from>
    <xdr:to>
      <xdr:col>2</xdr:col>
      <xdr:colOff>514350</xdr:colOff>
      <xdr:row>29</xdr:row>
      <xdr:rowOff>142876</xdr:rowOff>
    </xdr:to>
    <xdr:sp macro="" textlink="">
      <xdr:nvSpPr>
        <xdr:cNvPr id="132" name="正方形/長方形 131">
          <a:extLst>
            <a:ext uri="{FF2B5EF4-FFF2-40B4-BE49-F238E27FC236}">
              <a16:creationId xmlns:a16="http://schemas.microsoft.com/office/drawing/2014/main" id="{00000000-0008-0000-0200-000084000000}"/>
            </a:ext>
          </a:extLst>
        </xdr:cNvPr>
        <xdr:cNvSpPr/>
      </xdr:nvSpPr>
      <xdr:spPr>
        <a:xfrm>
          <a:off x="1628775" y="4933950"/>
          <a:ext cx="495300" cy="180976"/>
        </a:xfrm>
        <a:prstGeom prst="rect">
          <a:avLst/>
        </a:prstGeom>
        <a:solidFill>
          <a:sysClr val="window" lastClr="FFFFFF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wrap="none" lIns="36000" tIns="0" rIns="36000" bIns="0" rtlCol="0" anchor="ctr"/>
        <a:lstStyle/>
        <a:p>
          <a:pPr algn="ctr"/>
          <a:r>
            <a:rPr kumimoji="1" lang="ja-JP" altLang="en-US" sz="1050">
              <a:solidFill>
                <a:schemeClr val="tx1"/>
              </a:solidFill>
            </a:rPr>
            <a:t>駅</a:t>
          </a:r>
        </a:p>
      </xdr:txBody>
    </xdr:sp>
    <xdr:clientData/>
  </xdr:twoCellAnchor>
  <xdr:twoCellAnchor>
    <xdr:from>
      <xdr:col>1</xdr:col>
      <xdr:colOff>161925</xdr:colOff>
      <xdr:row>30</xdr:row>
      <xdr:rowOff>133350</xdr:rowOff>
    </xdr:from>
    <xdr:to>
      <xdr:col>1</xdr:col>
      <xdr:colOff>552450</xdr:colOff>
      <xdr:row>33</xdr:row>
      <xdr:rowOff>9525</xdr:rowOff>
    </xdr:to>
    <xdr:grpSp>
      <xdr:nvGrpSpPr>
        <xdr:cNvPr id="51975" name="グループ化 42">
          <a:extLst>
            <a:ext uri="{FF2B5EF4-FFF2-40B4-BE49-F238E27FC236}">
              <a16:creationId xmlns:a16="http://schemas.microsoft.com/office/drawing/2014/main" id="{00000000-0008-0000-0200-000007CB0000}"/>
            </a:ext>
          </a:extLst>
        </xdr:cNvPr>
        <xdr:cNvGrpSpPr>
          <a:grpSpLocks/>
        </xdr:cNvGrpSpPr>
      </xdr:nvGrpSpPr>
      <xdr:grpSpPr bwMode="auto">
        <a:xfrm rot="-5400000">
          <a:off x="742950" y="5276850"/>
          <a:ext cx="390525" cy="390525"/>
          <a:chOff x="571500" y="3705225"/>
          <a:chExt cx="504825" cy="866775"/>
        </a:xfrm>
      </xdr:grpSpPr>
      <xdr:sp macro="" textlink="">
        <xdr:nvSpPr>
          <xdr:cNvPr id="134" name="正方形/長方形 133">
            <a:extLst>
              <a:ext uri="{FF2B5EF4-FFF2-40B4-BE49-F238E27FC236}">
                <a16:creationId xmlns:a16="http://schemas.microsoft.com/office/drawing/2014/main" id="{00000000-0008-0000-0200-000086000000}"/>
              </a:ext>
            </a:extLst>
          </xdr:cNvPr>
          <xdr:cNvSpPr/>
        </xdr:nvSpPr>
        <xdr:spPr>
          <a:xfrm>
            <a:off x="670002" y="3832070"/>
            <a:ext cx="295507" cy="634226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135" name="フリーフォーム 134">
            <a:extLst>
              <a:ext uri="{FF2B5EF4-FFF2-40B4-BE49-F238E27FC236}">
                <a16:creationId xmlns:a16="http://schemas.microsoft.com/office/drawing/2014/main" id="{00000000-0008-0000-0200-000087000000}"/>
              </a:ext>
            </a:extLst>
          </xdr:cNvPr>
          <xdr:cNvSpPr/>
        </xdr:nvSpPr>
        <xdr:spPr>
          <a:xfrm>
            <a:off x="571500" y="3705225"/>
            <a:ext cx="110815" cy="866775"/>
          </a:xfrm>
          <a:custGeom>
            <a:avLst/>
            <a:gdLst>
              <a:gd name="connsiteX0" fmla="*/ 0 w 114300"/>
              <a:gd name="connsiteY0" fmla="*/ 0 h 866775"/>
              <a:gd name="connsiteX1" fmla="*/ 114300 w 114300"/>
              <a:gd name="connsiteY1" fmla="*/ 133350 h 866775"/>
              <a:gd name="connsiteX2" fmla="*/ 114300 w 114300"/>
              <a:gd name="connsiteY2" fmla="*/ 752475 h 866775"/>
              <a:gd name="connsiteX3" fmla="*/ 9525 w 114300"/>
              <a:gd name="connsiteY3" fmla="*/ 866775 h 86677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14300" h="866775">
                <a:moveTo>
                  <a:pt x="0" y="0"/>
                </a:moveTo>
                <a:lnTo>
                  <a:pt x="114300" y="133350"/>
                </a:lnTo>
                <a:lnTo>
                  <a:pt x="114300" y="752475"/>
                </a:lnTo>
                <a:lnTo>
                  <a:pt x="9525" y="866775"/>
                </a:lnTo>
              </a:path>
            </a:pathLst>
          </a:custGeom>
          <a:no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136" name="フリーフォーム 135">
            <a:extLst>
              <a:ext uri="{FF2B5EF4-FFF2-40B4-BE49-F238E27FC236}">
                <a16:creationId xmlns:a16="http://schemas.microsoft.com/office/drawing/2014/main" id="{00000000-0008-0000-0200-000088000000}"/>
              </a:ext>
            </a:extLst>
          </xdr:cNvPr>
          <xdr:cNvSpPr/>
        </xdr:nvSpPr>
        <xdr:spPr>
          <a:xfrm flipH="1">
            <a:off x="965510" y="3705225"/>
            <a:ext cx="110815" cy="866775"/>
          </a:xfrm>
          <a:custGeom>
            <a:avLst/>
            <a:gdLst>
              <a:gd name="connsiteX0" fmla="*/ 0 w 114300"/>
              <a:gd name="connsiteY0" fmla="*/ 0 h 866775"/>
              <a:gd name="connsiteX1" fmla="*/ 114300 w 114300"/>
              <a:gd name="connsiteY1" fmla="*/ 133350 h 866775"/>
              <a:gd name="connsiteX2" fmla="*/ 114300 w 114300"/>
              <a:gd name="connsiteY2" fmla="*/ 752475 h 866775"/>
              <a:gd name="connsiteX3" fmla="*/ 9525 w 114300"/>
              <a:gd name="connsiteY3" fmla="*/ 866775 h 86677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14300" h="866775">
                <a:moveTo>
                  <a:pt x="0" y="0"/>
                </a:moveTo>
                <a:lnTo>
                  <a:pt x="114300" y="133350"/>
                </a:lnTo>
                <a:lnTo>
                  <a:pt x="114300" y="752475"/>
                </a:lnTo>
                <a:lnTo>
                  <a:pt x="9525" y="866775"/>
                </a:lnTo>
              </a:path>
            </a:pathLst>
          </a:custGeom>
          <a:no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</xdr:grpSp>
    <xdr:clientData/>
  </xdr:twoCellAnchor>
  <xdr:twoCellAnchor>
    <xdr:from>
      <xdr:col>0</xdr:col>
      <xdr:colOff>66675</xdr:colOff>
      <xdr:row>31</xdr:row>
      <xdr:rowOff>76200</xdr:rowOff>
    </xdr:from>
    <xdr:to>
      <xdr:col>2</xdr:col>
      <xdr:colOff>523875</xdr:colOff>
      <xdr:row>32</xdr:row>
      <xdr:rowOff>66675</xdr:rowOff>
    </xdr:to>
    <xdr:sp macro="" textlink="">
      <xdr:nvSpPr>
        <xdr:cNvPr id="137" name="正方形/長方形 136">
          <a:extLst>
            <a:ext uri="{FF2B5EF4-FFF2-40B4-BE49-F238E27FC236}">
              <a16:creationId xmlns:a16="http://schemas.microsoft.com/office/drawing/2014/main" id="{00000000-0008-0000-0200-000089000000}"/>
            </a:ext>
          </a:extLst>
        </xdr:cNvPr>
        <xdr:cNvSpPr/>
      </xdr:nvSpPr>
      <xdr:spPr>
        <a:xfrm>
          <a:off x="66675" y="5391150"/>
          <a:ext cx="2066925" cy="161925"/>
        </a:xfrm>
        <a:prstGeom prst="rect">
          <a:avLst/>
        </a:prstGeom>
        <a:solidFill>
          <a:schemeClr val="accent3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900">
              <a:solidFill>
                <a:schemeClr val="bg1"/>
              </a:solidFill>
            </a:rPr>
            <a:t>高速道路</a:t>
          </a:r>
        </a:p>
      </xdr:txBody>
    </xdr:sp>
    <xdr:clientData/>
  </xdr:twoCellAnchor>
  <xdr:twoCellAnchor>
    <xdr:from>
      <xdr:col>1</xdr:col>
      <xdr:colOff>428625</xdr:colOff>
      <xdr:row>33</xdr:row>
      <xdr:rowOff>47625</xdr:rowOff>
    </xdr:from>
    <xdr:to>
      <xdr:col>1</xdr:col>
      <xdr:colOff>533400</xdr:colOff>
      <xdr:row>34</xdr:row>
      <xdr:rowOff>123825</xdr:rowOff>
    </xdr:to>
    <xdr:grpSp>
      <xdr:nvGrpSpPr>
        <xdr:cNvPr id="51977" name="グループ化 54">
          <a:extLst>
            <a:ext uri="{FF2B5EF4-FFF2-40B4-BE49-F238E27FC236}">
              <a16:creationId xmlns:a16="http://schemas.microsoft.com/office/drawing/2014/main" id="{00000000-0008-0000-0200-000009CB0000}"/>
            </a:ext>
          </a:extLst>
        </xdr:cNvPr>
        <xdr:cNvGrpSpPr>
          <a:grpSpLocks/>
        </xdr:cNvGrpSpPr>
      </xdr:nvGrpSpPr>
      <xdr:grpSpPr bwMode="auto">
        <a:xfrm>
          <a:off x="1009650" y="5705475"/>
          <a:ext cx="104775" cy="247650"/>
          <a:chOff x="323850" y="5153026"/>
          <a:chExt cx="171451" cy="409574"/>
        </a:xfrm>
      </xdr:grpSpPr>
      <xdr:sp macro="" textlink="">
        <xdr:nvSpPr>
          <xdr:cNvPr id="139" name="円/楕円 138">
            <a:extLst>
              <a:ext uri="{FF2B5EF4-FFF2-40B4-BE49-F238E27FC236}">
                <a16:creationId xmlns:a16="http://schemas.microsoft.com/office/drawing/2014/main" id="{00000000-0008-0000-0200-00008B000000}"/>
              </a:ext>
            </a:extLst>
          </xdr:cNvPr>
          <xdr:cNvSpPr/>
        </xdr:nvSpPr>
        <xdr:spPr>
          <a:xfrm>
            <a:off x="339436" y="5153026"/>
            <a:ext cx="140278" cy="126023"/>
          </a:xfrm>
          <a:prstGeom prst="ellipse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cxnSp macro="">
        <xdr:nvCxnSpPr>
          <xdr:cNvPr id="140" name="直線コネクタ 139">
            <a:extLst>
              <a:ext uri="{FF2B5EF4-FFF2-40B4-BE49-F238E27FC236}">
                <a16:creationId xmlns:a16="http://schemas.microsoft.com/office/drawing/2014/main" id="{00000000-0008-0000-0200-00008C000000}"/>
              </a:ext>
            </a:extLst>
          </xdr:cNvPr>
          <xdr:cNvCxnSpPr/>
        </xdr:nvCxnSpPr>
        <xdr:spPr>
          <a:xfrm>
            <a:off x="401782" y="5294802"/>
            <a:ext cx="0" cy="267798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41" name="正方形/長方形 140">
            <a:extLst>
              <a:ext uri="{FF2B5EF4-FFF2-40B4-BE49-F238E27FC236}">
                <a16:creationId xmlns:a16="http://schemas.microsoft.com/office/drawing/2014/main" id="{00000000-0008-0000-0200-00008D000000}"/>
              </a:ext>
            </a:extLst>
          </xdr:cNvPr>
          <xdr:cNvSpPr/>
        </xdr:nvSpPr>
        <xdr:spPr>
          <a:xfrm>
            <a:off x="339436" y="5326307"/>
            <a:ext cx="140278" cy="141776"/>
          </a:xfrm>
          <a:prstGeom prst="rect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cxnSp macro="">
        <xdr:nvCxnSpPr>
          <xdr:cNvPr id="142" name="直線コネクタ 141">
            <a:extLst>
              <a:ext uri="{FF2B5EF4-FFF2-40B4-BE49-F238E27FC236}">
                <a16:creationId xmlns:a16="http://schemas.microsoft.com/office/drawing/2014/main" id="{00000000-0008-0000-0200-00008E000000}"/>
              </a:ext>
            </a:extLst>
          </xdr:cNvPr>
          <xdr:cNvCxnSpPr/>
        </xdr:nvCxnSpPr>
        <xdr:spPr>
          <a:xfrm flipH="1">
            <a:off x="323850" y="5546847"/>
            <a:ext cx="171451" cy="0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581023</xdr:colOff>
      <xdr:row>34</xdr:row>
      <xdr:rowOff>38100</xdr:rowOff>
    </xdr:from>
    <xdr:to>
      <xdr:col>1</xdr:col>
      <xdr:colOff>287641</xdr:colOff>
      <xdr:row>35</xdr:row>
      <xdr:rowOff>142875</xdr:rowOff>
    </xdr:to>
    <xdr:grpSp>
      <xdr:nvGrpSpPr>
        <xdr:cNvPr id="51978" name="グループ化 58">
          <a:extLst>
            <a:ext uri="{FF2B5EF4-FFF2-40B4-BE49-F238E27FC236}">
              <a16:creationId xmlns:a16="http://schemas.microsoft.com/office/drawing/2014/main" id="{00000000-0008-0000-0200-00000ACB0000}"/>
            </a:ext>
          </a:extLst>
        </xdr:cNvPr>
        <xdr:cNvGrpSpPr>
          <a:grpSpLocks/>
        </xdr:cNvGrpSpPr>
      </xdr:nvGrpSpPr>
      <xdr:grpSpPr bwMode="auto">
        <a:xfrm>
          <a:off x="581023" y="5867400"/>
          <a:ext cx="287643" cy="276225"/>
          <a:chOff x="1485901" y="5238750"/>
          <a:chExt cx="320106" cy="285751"/>
        </a:xfrm>
      </xdr:grpSpPr>
      <xdr:sp macro="" textlink="">
        <xdr:nvSpPr>
          <xdr:cNvPr id="144" name="二等辺三角形 143">
            <a:extLst>
              <a:ext uri="{FF2B5EF4-FFF2-40B4-BE49-F238E27FC236}">
                <a16:creationId xmlns:a16="http://schemas.microsoft.com/office/drawing/2014/main" id="{00000000-0008-0000-0200-000090000000}"/>
              </a:ext>
            </a:extLst>
          </xdr:cNvPr>
          <xdr:cNvSpPr/>
        </xdr:nvSpPr>
        <xdr:spPr>
          <a:xfrm flipV="1">
            <a:off x="1496501" y="5278164"/>
            <a:ext cx="286199" cy="246337"/>
          </a:xfrm>
          <a:prstGeom prst="triangle">
            <a:avLst/>
          </a:prstGeom>
          <a:solidFill>
            <a:srgbClr val="FF0000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rtlCol="0" anchor="ctr"/>
          <a:lstStyle/>
          <a:p>
            <a:pPr algn="ctr"/>
            <a:endParaRPr kumimoji="1" lang="ja-JP" altLang="en-US" sz="800"/>
          </a:p>
        </xdr:txBody>
      </xdr:sp>
      <xdr:sp macro="" textlink="">
        <xdr:nvSpPr>
          <xdr:cNvPr id="145" name="テキスト ボックス 144">
            <a:extLst>
              <a:ext uri="{FF2B5EF4-FFF2-40B4-BE49-F238E27FC236}">
                <a16:creationId xmlns:a16="http://schemas.microsoft.com/office/drawing/2014/main" id="{00000000-0008-0000-0200-000091000000}"/>
              </a:ext>
            </a:extLst>
          </xdr:cNvPr>
          <xdr:cNvSpPr txBox="1"/>
        </xdr:nvSpPr>
        <xdr:spPr>
          <a:xfrm>
            <a:off x="1485901" y="5238750"/>
            <a:ext cx="320106" cy="23348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ja-JP" altLang="en-US" sz="800" b="1">
                <a:solidFill>
                  <a:schemeClr val="bg1"/>
                </a:solidFill>
              </a:rPr>
              <a:t>止</a:t>
            </a:r>
          </a:p>
        </xdr:txBody>
      </xdr:sp>
    </xdr:grpSp>
    <xdr:clientData/>
  </xdr:twoCellAnchor>
  <xdr:twoCellAnchor>
    <xdr:from>
      <xdr:col>2</xdr:col>
      <xdr:colOff>85725</xdr:colOff>
      <xdr:row>33</xdr:row>
      <xdr:rowOff>28575</xdr:rowOff>
    </xdr:from>
    <xdr:to>
      <xdr:col>2</xdr:col>
      <xdr:colOff>257175</xdr:colOff>
      <xdr:row>35</xdr:row>
      <xdr:rowOff>114300</xdr:rowOff>
    </xdr:to>
    <xdr:grpSp>
      <xdr:nvGrpSpPr>
        <xdr:cNvPr id="51979" name="グループ化 64">
          <a:extLst>
            <a:ext uri="{FF2B5EF4-FFF2-40B4-BE49-F238E27FC236}">
              <a16:creationId xmlns:a16="http://schemas.microsoft.com/office/drawing/2014/main" id="{00000000-0008-0000-0200-00000BCB0000}"/>
            </a:ext>
          </a:extLst>
        </xdr:cNvPr>
        <xdr:cNvGrpSpPr>
          <a:grpSpLocks/>
        </xdr:cNvGrpSpPr>
      </xdr:nvGrpSpPr>
      <xdr:grpSpPr bwMode="auto">
        <a:xfrm>
          <a:off x="1695450" y="5686425"/>
          <a:ext cx="171450" cy="428625"/>
          <a:chOff x="1038225" y="5362576"/>
          <a:chExt cx="171450" cy="428624"/>
        </a:xfrm>
      </xdr:grpSpPr>
      <xdr:cxnSp macro="">
        <xdr:nvCxnSpPr>
          <xdr:cNvPr id="147" name="直線コネクタ 146">
            <a:extLst>
              <a:ext uri="{FF2B5EF4-FFF2-40B4-BE49-F238E27FC236}">
                <a16:creationId xmlns:a16="http://schemas.microsoft.com/office/drawing/2014/main" id="{00000000-0008-0000-0200-000093000000}"/>
              </a:ext>
            </a:extLst>
          </xdr:cNvPr>
          <xdr:cNvCxnSpPr/>
        </xdr:nvCxnSpPr>
        <xdr:spPr>
          <a:xfrm>
            <a:off x="1162050" y="5610225"/>
            <a:ext cx="0" cy="180975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48" name="円/楕円 147">
            <a:extLst>
              <a:ext uri="{FF2B5EF4-FFF2-40B4-BE49-F238E27FC236}">
                <a16:creationId xmlns:a16="http://schemas.microsoft.com/office/drawing/2014/main" id="{00000000-0008-0000-0200-000094000000}"/>
              </a:ext>
            </a:extLst>
          </xdr:cNvPr>
          <xdr:cNvSpPr/>
        </xdr:nvSpPr>
        <xdr:spPr>
          <a:xfrm rot="20512690">
            <a:off x="1038225" y="5362576"/>
            <a:ext cx="171450" cy="314324"/>
          </a:xfrm>
          <a:prstGeom prst="ellipse">
            <a:avLst/>
          </a:prstGeom>
          <a:gradFill flip="none" rotWithShape="1">
            <a:gsLst>
              <a:gs pos="23000">
                <a:schemeClr val="bg1"/>
              </a:gs>
              <a:gs pos="59000">
                <a:schemeClr val="bg1">
                  <a:lumMod val="75000"/>
                </a:schemeClr>
              </a:gs>
              <a:gs pos="100000">
                <a:schemeClr val="tx1"/>
              </a:gs>
            </a:gsLst>
            <a:path path="circle">
              <a:fillToRect t="100000" r="100000"/>
            </a:path>
            <a:tileRect l="-100000" b="-100000"/>
          </a:gra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</xdr:grpSp>
    <xdr:clientData/>
  </xdr:twoCellAnchor>
  <xdr:twoCellAnchor>
    <xdr:from>
      <xdr:col>1</xdr:col>
      <xdr:colOff>590550</xdr:colOff>
      <xdr:row>23</xdr:row>
      <xdr:rowOff>9525</xdr:rowOff>
    </xdr:from>
    <xdr:to>
      <xdr:col>2</xdr:col>
      <xdr:colOff>390525</xdr:colOff>
      <xdr:row>24</xdr:row>
      <xdr:rowOff>152400</xdr:rowOff>
    </xdr:to>
    <xdr:sp macro="" textlink="">
      <xdr:nvSpPr>
        <xdr:cNvPr id="149" name="正方形/長方形 148">
          <a:extLst>
            <a:ext uri="{FF2B5EF4-FFF2-40B4-BE49-F238E27FC236}">
              <a16:creationId xmlns:a16="http://schemas.microsoft.com/office/drawing/2014/main" id="{00000000-0008-0000-0200-000095000000}"/>
            </a:ext>
          </a:extLst>
        </xdr:cNvPr>
        <xdr:cNvSpPr/>
      </xdr:nvSpPr>
      <xdr:spPr>
        <a:xfrm>
          <a:off x="1171575" y="3952875"/>
          <a:ext cx="828675" cy="314325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wrap="none" lIns="36000" tIns="0" rIns="36000" bIns="0" rtlCol="0" anchor="ctr"/>
        <a:lstStyle/>
        <a:p>
          <a:pPr algn="ctr"/>
          <a:r>
            <a:rPr kumimoji="1" lang="ja-JP" altLang="en-US" sz="1050">
              <a:solidFill>
                <a:schemeClr val="tx1"/>
              </a:solidFill>
            </a:rPr>
            <a:t>店舗・建物</a:t>
          </a:r>
          <a:endParaRPr kumimoji="1" lang="en-US" altLang="ja-JP" sz="105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9525</xdr:colOff>
      <xdr:row>11</xdr:row>
      <xdr:rowOff>161925</xdr:rowOff>
    </xdr:from>
    <xdr:to>
      <xdr:col>2</xdr:col>
      <xdr:colOff>962025</xdr:colOff>
      <xdr:row>11</xdr:row>
      <xdr:rowOff>161925</xdr:rowOff>
    </xdr:to>
    <xdr:cxnSp macro="">
      <xdr:nvCxnSpPr>
        <xdr:cNvPr id="150" name="直線矢印コネクタ 149">
          <a:extLst>
            <a:ext uri="{FF2B5EF4-FFF2-40B4-BE49-F238E27FC236}">
              <a16:creationId xmlns:a16="http://schemas.microsoft.com/office/drawing/2014/main" id="{00000000-0008-0000-0200-000096000000}"/>
            </a:ext>
          </a:extLst>
        </xdr:cNvPr>
        <xdr:cNvCxnSpPr/>
      </xdr:nvCxnSpPr>
      <xdr:spPr>
        <a:xfrm>
          <a:off x="1619250" y="2047875"/>
          <a:ext cx="952500" cy="0"/>
        </a:xfrm>
        <a:prstGeom prst="straightConnector1">
          <a:avLst/>
        </a:prstGeom>
        <a:ln w="57150">
          <a:solidFill>
            <a:srgbClr val="FF0000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10</xdr:row>
      <xdr:rowOff>9525</xdr:rowOff>
    </xdr:from>
    <xdr:to>
      <xdr:col>2</xdr:col>
      <xdr:colOff>9525</xdr:colOff>
      <xdr:row>11</xdr:row>
      <xdr:rowOff>161925</xdr:rowOff>
    </xdr:to>
    <xdr:cxnSp macro="">
      <xdr:nvCxnSpPr>
        <xdr:cNvPr id="151" name="直線コネクタ 150">
          <a:extLst>
            <a:ext uri="{FF2B5EF4-FFF2-40B4-BE49-F238E27FC236}">
              <a16:creationId xmlns:a16="http://schemas.microsoft.com/office/drawing/2014/main" id="{00000000-0008-0000-0200-000097000000}"/>
            </a:ext>
          </a:extLst>
        </xdr:cNvPr>
        <xdr:cNvCxnSpPr/>
      </xdr:nvCxnSpPr>
      <xdr:spPr>
        <a:xfrm>
          <a:off x="1619250" y="1724025"/>
          <a:ext cx="0" cy="323850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76200</xdr:colOff>
      <xdr:row>11</xdr:row>
      <xdr:rowOff>161925</xdr:rowOff>
    </xdr:from>
    <xdr:to>
      <xdr:col>2</xdr:col>
      <xdr:colOff>9526</xdr:colOff>
      <xdr:row>11</xdr:row>
      <xdr:rowOff>161925</xdr:rowOff>
    </xdr:to>
    <xdr:cxnSp macro="">
      <xdr:nvCxnSpPr>
        <xdr:cNvPr id="152" name="直線コネクタ 151">
          <a:extLst>
            <a:ext uri="{FF2B5EF4-FFF2-40B4-BE49-F238E27FC236}">
              <a16:creationId xmlns:a16="http://schemas.microsoft.com/office/drawing/2014/main" id="{00000000-0008-0000-0200-000098000000}"/>
            </a:ext>
          </a:extLst>
        </xdr:cNvPr>
        <xdr:cNvCxnSpPr/>
      </xdr:nvCxnSpPr>
      <xdr:spPr>
        <a:xfrm flipH="1">
          <a:off x="657225" y="2047875"/>
          <a:ext cx="962026" cy="0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952651</xdr:colOff>
      <xdr:row>11</xdr:row>
      <xdr:rowOff>73771</xdr:rowOff>
    </xdr:from>
    <xdr:to>
      <xdr:col>2</xdr:col>
      <xdr:colOff>99403</xdr:colOff>
      <xdr:row>12</xdr:row>
      <xdr:rowOff>78633</xdr:rowOff>
    </xdr:to>
    <xdr:sp macro="" textlink="">
      <xdr:nvSpPr>
        <xdr:cNvPr id="153" name="円/楕円 152">
          <a:extLst>
            <a:ext uri="{FF2B5EF4-FFF2-40B4-BE49-F238E27FC236}">
              <a16:creationId xmlns:a16="http://schemas.microsoft.com/office/drawing/2014/main" id="{00000000-0008-0000-0200-000099000000}"/>
            </a:ext>
          </a:extLst>
        </xdr:cNvPr>
        <xdr:cNvSpPr/>
      </xdr:nvSpPr>
      <xdr:spPr>
        <a:xfrm>
          <a:off x="1533676" y="1959721"/>
          <a:ext cx="175452" cy="176312"/>
        </a:xfrm>
        <a:prstGeom prst="ellipse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</xdr:col>
      <xdr:colOff>158999</xdr:colOff>
      <xdr:row>24</xdr:row>
      <xdr:rowOff>76200</xdr:rowOff>
    </xdr:from>
    <xdr:to>
      <xdr:col>1</xdr:col>
      <xdr:colOff>552607</xdr:colOff>
      <xdr:row>25</xdr:row>
      <xdr:rowOff>142928</xdr:rowOff>
    </xdr:to>
    <xdr:sp macro="" textlink="">
      <xdr:nvSpPr>
        <xdr:cNvPr id="154" name="フリーフォーム 153">
          <a:extLst>
            <a:ext uri="{FF2B5EF4-FFF2-40B4-BE49-F238E27FC236}">
              <a16:creationId xmlns:a16="http://schemas.microsoft.com/office/drawing/2014/main" id="{00000000-0008-0000-0200-00009A000000}"/>
            </a:ext>
          </a:extLst>
        </xdr:cNvPr>
        <xdr:cNvSpPr/>
      </xdr:nvSpPr>
      <xdr:spPr>
        <a:xfrm>
          <a:off x="740024" y="4191000"/>
          <a:ext cx="393608" cy="238178"/>
        </a:xfrm>
        <a:custGeom>
          <a:avLst/>
          <a:gdLst>
            <a:gd name="connsiteX0" fmla="*/ 365709 w 731419"/>
            <a:gd name="connsiteY0" fmla="*/ 701621 h 701622"/>
            <a:gd name="connsiteX1" fmla="*/ 723619 w 731419"/>
            <a:gd name="connsiteY1" fmla="*/ 81053 h 701622"/>
            <a:gd name="connsiteX2" fmla="*/ 7800 w 731419"/>
            <a:gd name="connsiteY2" fmla="*/ 75280 h 701622"/>
            <a:gd name="connsiteX3" fmla="*/ 365709 w 731419"/>
            <a:gd name="connsiteY3" fmla="*/ 701621 h 701622"/>
            <a:gd name="connsiteX0" fmla="*/ 401872 w 767582"/>
            <a:gd name="connsiteY0" fmla="*/ 728815 h 728816"/>
            <a:gd name="connsiteX1" fmla="*/ 759782 w 767582"/>
            <a:gd name="connsiteY1" fmla="*/ 108247 h 728816"/>
            <a:gd name="connsiteX2" fmla="*/ 43963 w 767582"/>
            <a:gd name="connsiteY2" fmla="*/ 102474 h 728816"/>
            <a:gd name="connsiteX3" fmla="*/ 401872 w 767582"/>
            <a:gd name="connsiteY3" fmla="*/ 728815 h 728816"/>
            <a:gd name="connsiteX0" fmla="*/ 401872 w 767582"/>
            <a:gd name="connsiteY0" fmla="*/ 762923 h 762924"/>
            <a:gd name="connsiteX1" fmla="*/ 759782 w 767582"/>
            <a:gd name="connsiteY1" fmla="*/ 142355 h 762924"/>
            <a:gd name="connsiteX2" fmla="*/ 43963 w 767582"/>
            <a:gd name="connsiteY2" fmla="*/ 136582 h 762924"/>
            <a:gd name="connsiteX3" fmla="*/ 401872 w 767582"/>
            <a:gd name="connsiteY3" fmla="*/ 762923 h 762924"/>
            <a:gd name="connsiteX0" fmla="*/ 401872 w 799759"/>
            <a:gd name="connsiteY0" fmla="*/ 762923 h 762924"/>
            <a:gd name="connsiteX1" fmla="*/ 759782 w 799759"/>
            <a:gd name="connsiteY1" fmla="*/ 142355 h 762924"/>
            <a:gd name="connsiteX2" fmla="*/ 43963 w 799759"/>
            <a:gd name="connsiteY2" fmla="*/ 136582 h 762924"/>
            <a:gd name="connsiteX3" fmla="*/ 401872 w 799759"/>
            <a:gd name="connsiteY3" fmla="*/ 762923 h 762924"/>
            <a:gd name="connsiteX0" fmla="*/ 401872 w 799759"/>
            <a:gd name="connsiteY0" fmla="*/ 755635 h 755636"/>
            <a:gd name="connsiteX1" fmla="*/ 759782 w 799759"/>
            <a:gd name="connsiteY1" fmla="*/ 135067 h 755636"/>
            <a:gd name="connsiteX2" fmla="*/ 43963 w 799759"/>
            <a:gd name="connsiteY2" fmla="*/ 129294 h 755636"/>
            <a:gd name="connsiteX3" fmla="*/ 401872 w 799759"/>
            <a:gd name="connsiteY3" fmla="*/ 755635 h 755636"/>
            <a:gd name="connsiteX0" fmla="*/ 401872 w 803745"/>
            <a:gd name="connsiteY0" fmla="*/ 755635 h 755636"/>
            <a:gd name="connsiteX1" fmla="*/ 759782 w 803745"/>
            <a:gd name="connsiteY1" fmla="*/ 135067 h 755636"/>
            <a:gd name="connsiteX2" fmla="*/ 43963 w 803745"/>
            <a:gd name="connsiteY2" fmla="*/ 129294 h 755636"/>
            <a:gd name="connsiteX3" fmla="*/ 401872 w 803745"/>
            <a:gd name="connsiteY3" fmla="*/ 755635 h 755636"/>
            <a:gd name="connsiteX0" fmla="*/ 401872 w 797791"/>
            <a:gd name="connsiteY0" fmla="*/ 755635 h 755636"/>
            <a:gd name="connsiteX1" fmla="*/ 759782 w 797791"/>
            <a:gd name="connsiteY1" fmla="*/ 135067 h 755636"/>
            <a:gd name="connsiteX2" fmla="*/ 43963 w 797791"/>
            <a:gd name="connsiteY2" fmla="*/ 129294 h 755636"/>
            <a:gd name="connsiteX3" fmla="*/ 401872 w 797791"/>
            <a:gd name="connsiteY3" fmla="*/ 755635 h 75563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797791" h="755636">
              <a:moveTo>
                <a:pt x="401872" y="755635"/>
              </a:moveTo>
              <a:cubicBezTo>
                <a:pt x="521175" y="756597"/>
                <a:pt x="921722" y="297134"/>
                <a:pt x="759782" y="135067"/>
              </a:cubicBezTo>
              <a:cubicBezTo>
                <a:pt x="575109" y="-46220"/>
                <a:pt x="222955" y="-41900"/>
                <a:pt x="43963" y="129294"/>
              </a:cubicBezTo>
              <a:cubicBezTo>
                <a:pt x="-135029" y="300488"/>
                <a:pt x="282569" y="754673"/>
                <a:pt x="401872" y="755635"/>
              </a:cubicBezTo>
              <a:close/>
            </a:path>
          </a:pathLst>
        </a:cu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36000" rtlCol="0" anchor="ctr"/>
        <a:lstStyle/>
        <a:p>
          <a:pPr algn="ctr"/>
          <a:r>
            <a:rPr kumimoji="1" lang="en-US" altLang="ja-JP" sz="1200" b="1"/>
            <a:t>294</a:t>
          </a:r>
          <a:endParaRPr kumimoji="1" lang="ja-JP" altLang="en-US" sz="1200" b="1"/>
        </a:p>
      </xdr:txBody>
    </xdr:sp>
    <xdr:clientData/>
  </xdr:twoCellAnchor>
  <xdr:twoCellAnchor>
    <xdr:from>
      <xdr:col>1</xdr:col>
      <xdr:colOff>163830</xdr:colOff>
      <xdr:row>21</xdr:row>
      <xdr:rowOff>110490</xdr:rowOff>
    </xdr:from>
    <xdr:to>
      <xdr:col>1</xdr:col>
      <xdr:colOff>531496</xdr:colOff>
      <xdr:row>22</xdr:row>
      <xdr:rowOff>127560</xdr:rowOff>
    </xdr:to>
    <xdr:sp macro="" textlink="">
      <xdr:nvSpPr>
        <xdr:cNvPr id="155" name="六角形 154">
          <a:extLst>
            <a:ext uri="{FF2B5EF4-FFF2-40B4-BE49-F238E27FC236}">
              <a16:creationId xmlns:a16="http://schemas.microsoft.com/office/drawing/2014/main" id="{00000000-0008-0000-0200-00009B000000}"/>
            </a:ext>
          </a:extLst>
        </xdr:cNvPr>
        <xdr:cNvSpPr/>
      </xdr:nvSpPr>
      <xdr:spPr>
        <a:xfrm>
          <a:off x="744855" y="3710940"/>
          <a:ext cx="367666" cy="188520"/>
        </a:xfrm>
        <a:prstGeom prst="hexagon">
          <a:avLst/>
        </a:pr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0" rtlCol="0" anchor="ctr"/>
        <a:lstStyle/>
        <a:p>
          <a:pPr algn="ctr"/>
          <a:r>
            <a:rPr kumimoji="1" lang="en-US" altLang="ja-JP" sz="1200" b="1"/>
            <a:t>333</a:t>
          </a:r>
          <a:endParaRPr kumimoji="1" lang="ja-JP" altLang="en-US" sz="1200" b="1"/>
        </a:p>
      </xdr:txBody>
    </xdr:sp>
    <xdr:clientData/>
  </xdr:twoCellAnchor>
  <xdr:twoCellAnchor>
    <xdr:from>
      <xdr:col>1</xdr:col>
      <xdr:colOff>819150</xdr:colOff>
      <xdr:row>36</xdr:row>
      <xdr:rowOff>0</xdr:rowOff>
    </xdr:from>
    <xdr:to>
      <xdr:col>1</xdr:col>
      <xdr:colOff>990600</xdr:colOff>
      <xdr:row>37</xdr:row>
      <xdr:rowOff>0</xdr:rowOff>
    </xdr:to>
    <xdr:grpSp>
      <xdr:nvGrpSpPr>
        <xdr:cNvPr id="51987" name="グループ化 16">
          <a:extLst>
            <a:ext uri="{FF2B5EF4-FFF2-40B4-BE49-F238E27FC236}">
              <a16:creationId xmlns:a16="http://schemas.microsoft.com/office/drawing/2014/main" id="{00000000-0008-0000-0200-000013CB0000}"/>
            </a:ext>
          </a:extLst>
        </xdr:cNvPr>
        <xdr:cNvGrpSpPr>
          <a:grpSpLocks/>
        </xdr:cNvGrpSpPr>
      </xdr:nvGrpSpPr>
      <xdr:grpSpPr bwMode="auto">
        <a:xfrm>
          <a:off x="1400175" y="6172200"/>
          <a:ext cx="171450" cy="171450"/>
          <a:chOff x="6181725" y="3848100"/>
          <a:chExt cx="2000250" cy="2000250"/>
        </a:xfrm>
      </xdr:grpSpPr>
      <xdr:cxnSp macro="">
        <xdr:nvCxnSpPr>
          <xdr:cNvPr id="157" name="直線コネクタ 156">
            <a:extLst>
              <a:ext uri="{FF2B5EF4-FFF2-40B4-BE49-F238E27FC236}">
                <a16:creationId xmlns:a16="http://schemas.microsoft.com/office/drawing/2014/main" id="{00000000-0008-0000-0200-00009D000000}"/>
              </a:ext>
            </a:extLst>
          </xdr:cNvPr>
          <xdr:cNvCxnSpPr/>
        </xdr:nvCxnSpPr>
        <xdr:spPr>
          <a:xfrm flipH="1">
            <a:off x="6181725" y="3848100"/>
            <a:ext cx="2000250" cy="2000250"/>
          </a:xfrm>
          <a:prstGeom prst="line">
            <a:avLst/>
          </a:prstGeom>
          <a:ln w="285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8" name="直線コネクタ 157">
            <a:extLst>
              <a:ext uri="{FF2B5EF4-FFF2-40B4-BE49-F238E27FC236}">
                <a16:creationId xmlns:a16="http://schemas.microsoft.com/office/drawing/2014/main" id="{00000000-0008-0000-0200-00009E000000}"/>
              </a:ext>
            </a:extLst>
          </xdr:cNvPr>
          <xdr:cNvCxnSpPr/>
        </xdr:nvCxnSpPr>
        <xdr:spPr>
          <a:xfrm>
            <a:off x="6181725" y="3848100"/>
            <a:ext cx="2000250" cy="2000250"/>
          </a:xfrm>
          <a:prstGeom prst="line">
            <a:avLst/>
          </a:prstGeom>
          <a:ln w="285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59" name="正方形/長方形 158">
            <a:extLst>
              <a:ext uri="{FF2B5EF4-FFF2-40B4-BE49-F238E27FC236}">
                <a16:creationId xmlns:a16="http://schemas.microsoft.com/office/drawing/2014/main" id="{00000000-0008-0000-0200-00009F000000}"/>
              </a:ext>
            </a:extLst>
          </xdr:cNvPr>
          <xdr:cNvSpPr/>
        </xdr:nvSpPr>
        <xdr:spPr>
          <a:xfrm>
            <a:off x="6626225" y="4292600"/>
            <a:ext cx="1111250" cy="1111250"/>
          </a:xfrm>
          <a:prstGeom prst="rect">
            <a:avLst/>
          </a:prstGeom>
          <a:solidFill>
            <a:schemeClr val="bg1"/>
          </a:solidFill>
          <a:ln w="285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</xdr:grpSp>
    <xdr:clientData/>
  </xdr:twoCellAnchor>
  <xdr:twoCellAnchor>
    <xdr:from>
      <xdr:col>1</xdr:col>
      <xdr:colOff>819150</xdr:colOff>
      <xdr:row>37</xdr:row>
      <xdr:rowOff>38100</xdr:rowOff>
    </xdr:from>
    <xdr:to>
      <xdr:col>1</xdr:col>
      <xdr:colOff>1019175</xdr:colOff>
      <xdr:row>38</xdr:row>
      <xdr:rowOff>9525</xdr:rowOff>
    </xdr:to>
    <xdr:grpSp>
      <xdr:nvGrpSpPr>
        <xdr:cNvPr id="51988" name="グループ化 4940">
          <a:extLst>
            <a:ext uri="{FF2B5EF4-FFF2-40B4-BE49-F238E27FC236}">
              <a16:creationId xmlns:a16="http://schemas.microsoft.com/office/drawing/2014/main" id="{00000000-0008-0000-0200-000014CB0000}"/>
            </a:ext>
          </a:extLst>
        </xdr:cNvPr>
        <xdr:cNvGrpSpPr>
          <a:grpSpLocks/>
        </xdr:cNvGrpSpPr>
      </xdr:nvGrpSpPr>
      <xdr:grpSpPr bwMode="auto">
        <a:xfrm>
          <a:off x="1400175" y="6381750"/>
          <a:ext cx="200025" cy="142875"/>
          <a:chOff x="11363325" y="2019300"/>
          <a:chExt cx="1228725" cy="895350"/>
        </a:xfrm>
      </xdr:grpSpPr>
      <xdr:cxnSp macro="">
        <xdr:nvCxnSpPr>
          <xdr:cNvPr id="161" name="直線コネクタ 160">
            <a:extLst>
              <a:ext uri="{FF2B5EF4-FFF2-40B4-BE49-F238E27FC236}">
                <a16:creationId xmlns:a16="http://schemas.microsoft.com/office/drawing/2014/main" id="{00000000-0008-0000-0200-0000A1000000}"/>
              </a:ext>
            </a:extLst>
          </xdr:cNvPr>
          <xdr:cNvCxnSpPr/>
        </xdr:nvCxnSpPr>
        <xdr:spPr>
          <a:xfrm>
            <a:off x="11363325" y="2019300"/>
            <a:ext cx="1228725" cy="0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2" name="直線コネクタ 161">
            <a:extLst>
              <a:ext uri="{FF2B5EF4-FFF2-40B4-BE49-F238E27FC236}">
                <a16:creationId xmlns:a16="http://schemas.microsoft.com/office/drawing/2014/main" id="{00000000-0008-0000-0200-0000A2000000}"/>
              </a:ext>
            </a:extLst>
          </xdr:cNvPr>
          <xdr:cNvCxnSpPr/>
        </xdr:nvCxnSpPr>
        <xdr:spPr>
          <a:xfrm>
            <a:off x="11363325" y="2317750"/>
            <a:ext cx="1228725" cy="0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3" name="直線コネクタ 162">
            <a:extLst>
              <a:ext uri="{FF2B5EF4-FFF2-40B4-BE49-F238E27FC236}">
                <a16:creationId xmlns:a16="http://schemas.microsoft.com/office/drawing/2014/main" id="{00000000-0008-0000-0200-0000A3000000}"/>
              </a:ext>
            </a:extLst>
          </xdr:cNvPr>
          <xdr:cNvCxnSpPr/>
        </xdr:nvCxnSpPr>
        <xdr:spPr>
          <a:xfrm flipH="1">
            <a:off x="11714389" y="2019300"/>
            <a:ext cx="0" cy="895350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4" name="直線コネクタ 163">
            <a:extLst>
              <a:ext uri="{FF2B5EF4-FFF2-40B4-BE49-F238E27FC236}">
                <a16:creationId xmlns:a16="http://schemas.microsoft.com/office/drawing/2014/main" id="{00000000-0008-0000-0200-0000A4000000}"/>
              </a:ext>
            </a:extLst>
          </xdr:cNvPr>
          <xdr:cNvCxnSpPr/>
        </xdr:nvCxnSpPr>
        <xdr:spPr>
          <a:xfrm flipH="1">
            <a:off x="12240986" y="2019300"/>
            <a:ext cx="0" cy="895350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619125</xdr:colOff>
      <xdr:row>60</xdr:row>
      <xdr:rowOff>57150</xdr:rowOff>
    </xdr:from>
    <xdr:to>
      <xdr:col>5</xdr:col>
      <xdr:colOff>428625</xdr:colOff>
      <xdr:row>62</xdr:row>
      <xdr:rowOff>28575</xdr:rowOff>
    </xdr:to>
    <xdr:sp macro="" textlink="">
      <xdr:nvSpPr>
        <xdr:cNvPr id="1019" name="正方形/長方形 1018">
          <a:extLst>
            <a:ext uri="{FF2B5EF4-FFF2-40B4-BE49-F238E27FC236}">
              <a16:creationId xmlns:a16="http://schemas.microsoft.com/office/drawing/2014/main" id="{00000000-0008-0000-0200-0000FB030000}"/>
            </a:ext>
          </a:extLst>
        </xdr:cNvPr>
        <xdr:cNvSpPr/>
      </xdr:nvSpPr>
      <xdr:spPr>
        <a:xfrm>
          <a:off x="3838575" y="10344150"/>
          <a:ext cx="838200" cy="314325"/>
        </a:xfrm>
        <a:prstGeom prst="rect">
          <a:avLst/>
        </a:prstGeom>
        <a:solidFill>
          <a:srgbClr val="FFFF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wrap="none" lIns="36000" tIns="0" rIns="36000" bIns="0" rtlCol="0" anchor="ctr"/>
        <a:lstStyle/>
        <a:p>
          <a:pPr algn="ctr"/>
          <a:r>
            <a:rPr kumimoji="1" lang="ja-JP" altLang="en-US" sz="1200">
              <a:solidFill>
                <a:srgbClr val="FF0000"/>
              </a:solidFill>
            </a:rPr>
            <a:t>大駐車場</a:t>
          </a:r>
        </a:p>
      </xdr:txBody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952500</xdr:colOff>
      <xdr:row>60</xdr:row>
      <xdr:rowOff>0</xdr:rowOff>
    </xdr:to>
    <xdr:cxnSp macro="">
      <xdr:nvCxnSpPr>
        <xdr:cNvPr id="1020" name="直線矢印コネクタ 1019">
          <a:extLst>
            <a:ext uri="{FF2B5EF4-FFF2-40B4-BE49-F238E27FC236}">
              <a16:creationId xmlns:a16="http://schemas.microsoft.com/office/drawing/2014/main" id="{00000000-0008-0000-0200-0000FC030000}"/>
            </a:ext>
          </a:extLst>
        </xdr:cNvPr>
        <xdr:cNvCxnSpPr/>
      </xdr:nvCxnSpPr>
      <xdr:spPr>
        <a:xfrm>
          <a:off x="4248150" y="10287000"/>
          <a:ext cx="952500" cy="0"/>
        </a:xfrm>
        <a:prstGeom prst="straightConnector1">
          <a:avLst/>
        </a:prstGeom>
        <a:ln w="57150">
          <a:solidFill>
            <a:srgbClr val="FF0000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66675</xdr:colOff>
      <xdr:row>60</xdr:row>
      <xdr:rowOff>0</xdr:rowOff>
    </xdr:from>
    <xdr:to>
      <xdr:col>5</xdr:col>
      <xdr:colOff>1</xdr:colOff>
      <xdr:row>60</xdr:row>
      <xdr:rowOff>0</xdr:rowOff>
    </xdr:to>
    <xdr:cxnSp macro="">
      <xdr:nvCxnSpPr>
        <xdr:cNvPr id="1021" name="直線コネクタ 1020">
          <a:extLst>
            <a:ext uri="{FF2B5EF4-FFF2-40B4-BE49-F238E27FC236}">
              <a16:creationId xmlns:a16="http://schemas.microsoft.com/office/drawing/2014/main" id="{00000000-0008-0000-0200-0000FD030000}"/>
            </a:ext>
          </a:extLst>
        </xdr:cNvPr>
        <xdr:cNvCxnSpPr/>
      </xdr:nvCxnSpPr>
      <xdr:spPr>
        <a:xfrm flipH="1">
          <a:off x="3286125" y="10287000"/>
          <a:ext cx="962026" cy="0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326567</xdr:colOff>
      <xdr:row>54</xdr:row>
      <xdr:rowOff>21576</xdr:rowOff>
    </xdr:from>
    <xdr:to>
      <xdr:col>5</xdr:col>
      <xdr:colOff>1009651</xdr:colOff>
      <xdr:row>56</xdr:row>
      <xdr:rowOff>153954</xdr:rowOff>
    </xdr:to>
    <xdr:sp macro="" textlink="">
      <xdr:nvSpPr>
        <xdr:cNvPr id="62" name="フリーフォーム 61">
          <a:extLst>
            <a:ext uri="{FF2B5EF4-FFF2-40B4-BE49-F238E27FC236}">
              <a16:creationId xmlns:a16="http://schemas.microsoft.com/office/drawing/2014/main" id="{00000000-0008-0000-0200-00003E000000}"/>
            </a:ext>
          </a:extLst>
        </xdr:cNvPr>
        <xdr:cNvSpPr/>
      </xdr:nvSpPr>
      <xdr:spPr>
        <a:xfrm>
          <a:off x="4574717" y="9279876"/>
          <a:ext cx="683084" cy="475278"/>
        </a:xfrm>
        <a:custGeom>
          <a:avLst/>
          <a:gdLst>
            <a:gd name="connsiteX0" fmla="*/ 0 w 809625"/>
            <a:gd name="connsiteY0" fmla="*/ 381000 h 381000"/>
            <a:gd name="connsiteX1" fmla="*/ 0 w 809625"/>
            <a:gd name="connsiteY1" fmla="*/ 0 h 381000"/>
            <a:gd name="connsiteX2" fmla="*/ 809625 w 809625"/>
            <a:gd name="connsiteY2" fmla="*/ 0 h 381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09625" h="381000">
              <a:moveTo>
                <a:pt x="0" y="381000"/>
              </a:moveTo>
              <a:lnTo>
                <a:pt x="0" y="0"/>
              </a:lnTo>
              <a:lnTo>
                <a:pt x="809625" y="0"/>
              </a:ln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1000124</xdr:colOff>
      <xdr:row>52</xdr:row>
      <xdr:rowOff>38100</xdr:rowOff>
    </xdr:from>
    <xdr:to>
      <xdr:col>5</xdr:col>
      <xdr:colOff>316653</xdr:colOff>
      <xdr:row>54</xdr:row>
      <xdr:rowOff>12052</xdr:rowOff>
    </xdr:to>
    <xdr:sp macro="" textlink="">
      <xdr:nvSpPr>
        <xdr:cNvPr id="63" name="フリーフォーム 62">
          <a:extLst>
            <a:ext uri="{FF2B5EF4-FFF2-40B4-BE49-F238E27FC236}">
              <a16:creationId xmlns:a16="http://schemas.microsoft.com/office/drawing/2014/main" id="{00000000-0008-0000-0200-00003F000000}"/>
            </a:ext>
          </a:extLst>
        </xdr:cNvPr>
        <xdr:cNvSpPr/>
      </xdr:nvSpPr>
      <xdr:spPr>
        <a:xfrm flipH="1" flipV="1">
          <a:off x="4219574" y="8953500"/>
          <a:ext cx="345229" cy="316852"/>
        </a:xfrm>
        <a:custGeom>
          <a:avLst/>
          <a:gdLst>
            <a:gd name="connsiteX0" fmla="*/ 0 w 809625"/>
            <a:gd name="connsiteY0" fmla="*/ 381000 h 381000"/>
            <a:gd name="connsiteX1" fmla="*/ 0 w 809625"/>
            <a:gd name="connsiteY1" fmla="*/ 0 h 381000"/>
            <a:gd name="connsiteX2" fmla="*/ 809625 w 809625"/>
            <a:gd name="connsiteY2" fmla="*/ 0 h 381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09625" h="381000">
              <a:moveTo>
                <a:pt x="0" y="381000"/>
              </a:moveTo>
              <a:lnTo>
                <a:pt x="0" y="0"/>
              </a:lnTo>
              <a:lnTo>
                <a:pt x="809625" y="0"/>
              </a:lnTo>
            </a:path>
          </a:pathLst>
        </a:custGeom>
        <a:noFill/>
        <a:ln w="28575">
          <a:solidFill>
            <a:schemeClr val="tx1"/>
          </a:solidFill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</xdr:col>
      <xdr:colOff>236603</xdr:colOff>
      <xdr:row>53</xdr:row>
      <xdr:rowOff>100921</xdr:rowOff>
    </xdr:from>
    <xdr:to>
      <xdr:col>5</xdr:col>
      <xdr:colOff>413039</xdr:colOff>
      <xdr:row>54</xdr:row>
      <xdr:rowOff>100270</xdr:rowOff>
    </xdr:to>
    <xdr:sp macro="" textlink="">
      <xdr:nvSpPr>
        <xdr:cNvPr id="64" name="円/楕円 63">
          <a:extLst>
            <a:ext uri="{FF2B5EF4-FFF2-40B4-BE49-F238E27FC236}">
              <a16:creationId xmlns:a16="http://schemas.microsoft.com/office/drawing/2014/main" id="{00000000-0008-0000-0200-000040000000}"/>
            </a:ext>
          </a:extLst>
        </xdr:cNvPr>
        <xdr:cNvSpPr/>
      </xdr:nvSpPr>
      <xdr:spPr>
        <a:xfrm>
          <a:off x="4484753" y="9187771"/>
          <a:ext cx="176436" cy="170799"/>
        </a:xfrm>
        <a:prstGeom prst="ellipse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800099</xdr:colOff>
      <xdr:row>52</xdr:row>
      <xdr:rowOff>142876</xdr:rowOff>
    </xdr:from>
    <xdr:to>
      <xdr:col>4</xdr:col>
      <xdr:colOff>1000125</xdr:colOff>
      <xdr:row>55</xdr:row>
      <xdr:rowOff>57150</xdr:rowOff>
    </xdr:to>
    <xdr:sp macro="" textlink="">
      <xdr:nvSpPr>
        <xdr:cNvPr id="65" name="正方形/長方形 64">
          <a:extLst>
            <a:ext uri="{FF2B5EF4-FFF2-40B4-BE49-F238E27FC236}">
              <a16:creationId xmlns:a16="http://schemas.microsoft.com/office/drawing/2014/main" id="{00000000-0008-0000-0200-000041000000}"/>
            </a:ext>
          </a:extLst>
        </xdr:cNvPr>
        <xdr:cNvSpPr/>
      </xdr:nvSpPr>
      <xdr:spPr>
        <a:xfrm>
          <a:off x="4019549" y="9058276"/>
          <a:ext cx="200026" cy="428624"/>
        </a:xfrm>
        <a:prstGeom prst="rect">
          <a:avLst/>
        </a:prstGeom>
        <a:solidFill>
          <a:sysClr val="window" lastClr="FFFFFF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vert="eaVert" wrap="none" lIns="36000" tIns="0" rIns="36000" bIns="0" rtlCol="0" anchor="ctr"/>
        <a:lstStyle/>
        <a:p>
          <a:pPr algn="ctr"/>
          <a:r>
            <a:rPr kumimoji="1" lang="ja-JP" altLang="en-US" sz="1050">
              <a:solidFill>
                <a:schemeClr val="tx1"/>
              </a:solidFill>
            </a:rPr>
            <a:t>鹿沼</a:t>
          </a:r>
        </a:p>
      </xdr:txBody>
    </xdr:sp>
    <xdr:clientData/>
  </xdr:twoCellAnchor>
  <xdr:twoCellAnchor>
    <xdr:from>
      <xdr:col>4</xdr:col>
      <xdr:colOff>19050</xdr:colOff>
      <xdr:row>47</xdr:row>
      <xdr:rowOff>12051</xdr:rowOff>
    </xdr:from>
    <xdr:to>
      <xdr:col>5</xdr:col>
      <xdr:colOff>421816</xdr:colOff>
      <xdr:row>49</xdr:row>
      <xdr:rowOff>144429</xdr:rowOff>
    </xdr:to>
    <xdr:sp macro="" textlink="">
      <xdr:nvSpPr>
        <xdr:cNvPr id="69" name="フリーフォーム 68">
          <a:extLst>
            <a:ext uri="{FF2B5EF4-FFF2-40B4-BE49-F238E27FC236}">
              <a16:creationId xmlns:a16="http://schemas.microsoft.com/office/drawing/2014/main" id="{00000000-0008-0000-0200-000045000000}"/>
            </a:ext>
          </a:extLst>
        </xdr:cNvPr>
        <xdr:cNvSpPr/>
      </xdr:nvSpPr>
      <xdr:spPr>
        <a:xfrm flipH="1">
          <a:off x="3238500" y="8070201"/>
          <a:ext cx="1431466" cy="475278"/>
        </a:xfrm>
        <a:custGeom>
          <a:avLst/>
          <a:gdLst>
            <a:gd name="connsiteX0" fmla="*/ 0 w 809625"/>
            <a:gd name="connsiteY0" fmla="*/ 381000 h 381000"/>
            <a:gd name="connsiteX1" fmla="*/ 0 w 809625"/>
            <a:gd name="connsiteY1" fmla="*/ 0 h 381000"/>
            <a:gd name="connsiteX2" fmla="*/ 809625 w 809625"/>
            <a:gd name="connsiteY2" fmla="*/ 0 h 381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09625" h="381000">
              <a:moveTo>
                <a:pt x="0" y="381000"/>
              </a:moveTo>
              <a:lnTo>
                <a:pt x="0" y="0"/>
              </a:lnTo>
              <a:lnTo>
                <a:pt x="809625" y="0"/>
              </a:ln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</xdr:col>
      <xdr:colOff>411903</xdr:colOff>
      <xdr:row>45</xdr:row>
      <xdr:rowOff>28575</xdr:rowOff>
    </xdr:from>
    <xdr:to>
      <xdr:col>5</xdr:col>
      <xdr:colOff>952501</xdr:colOff>
      <xdr:row>47</xdr:row>
      <xdr:rowOff>2527</xdr:rowOff>
    </xdr:to>
    <xdr:sp macro="" textlink="">
      <xdr:nvSpPr>
        <xdr:cNvPr id="70" name="フリーフォーム 69">
          <a:extLst>
            <a:ext uri="{FF2B5EF4-FFF2-40B4-BE49-F238E27FC236}">
              <a16:creationId xmlns:a16="http://schemas.microsoft.com/office/drawing/2014/main" id="{00000000-0008-0000-0200-000046000000}"/>
            </a:ext>
          </a:extLst>
        </xdr:cNvPr>
        <xdr:cNvSpPr/>
      </xdr:nvSpPr>
      <xdr:spPr>
        <a:xfrm flipV="1">
          <a:off x="4660053" y="7743825"/>
          <a:ext cx="540598" cy="316852"/>
        </a:xfrm>
        <a:custGeom>
          <a:avLst/>
          <a:gdLst>
            <a:gd name="connsiteX0" fmla="*/ 0 w 809625"/>
            <a:gd name="connsiteY0" fmla="*/ 381000 h 381000"/>
            <a:gd name="connsiteX1" fmla="*/ 0 w 809625"/>
            <a:gd name="connsiteY1" fmla="*/ 0 h 381000"/>
            <a:gd name="connsiteX2" fmla="*/ 809625 w 809625"/>
            <a:gd name="connsiteY2" fmla="*/ 0 h 381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09625" h="381000">
              <a:moveTo>
                <a:pt x="0" y="381000"/>
              </a:moveTo>
              <a:lnTo>
                <a:pt x="0" y="0"/>
              </a:lnTo>
              <a:lnTo>
                <a:pt x="809625" y="0"/>
              </a:lnTo>
            </a:path>
          </a:pathLst>
        </a:custGeom>
        <a:noFill/>
        <a:ln w="28575">
          <a:solidFill>
            <a:schemeClr val="tx1"/>
          </a:solidFill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</xdr:col>
      <xdr:colOff>331853</xdr:colOff>
      <xdr:row>46</xdr:row>
      <xdr:rowOff>91396</xdr:rowOff>
    </xdr:from>
    <xdr:to>
      <xdr:col>5</xdr:col>
      <xdr:colOff>508289</xdr:colOff>
      <xdr:row>47</xdr:row>
      <xdr:rowOff>90745</xdr:rowOff>
    </xdr:to>
    <xdr:sp macro="" textlink="">
      <xdr:nvSpPr>
        <xdr:cNvPr id="71" name="円/楕円 70">
          <a:extLst>
            <a:ext uri="{FF2B5EF4-FFF2-40B4-BE49-F238E27FC236}">
              <a16:creationId xmlns:a16="http://schemas.microsoft.com/office/drawing/2014/main" id="{00000000-0008-0000-0200-000047000000}"/>
            </a:ext>
          </a:extLst>
        </xdr:cNvPr>
        <xdr:cNvSpPr/>
      </xdr:nvSpPr>
      <xdr:spPr>
        <a:xfrm>
          <a:off x="4580003" y="7978096"/>
          <a:ext cx="176436" cy="170799"/>
        </a:xfrm>
        <a:prstGeom prst="ellipse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</xdr:col>
      <xdr:colOff>435224</xdr:colOff>
      <xdr:row>53</xdr:row>
      <xdr:rowOff>85725</xdr:rowOff>
    </xdr:from>
    <xdr:to>
      <xdr:col>5</xdr:col>
      <xdr:colOff>828832</xdr:colOff>
      <xdr:row>54</xdr:row>
      <xdr:rowOff>152453</xdr:rowOff>
    </xdr:to>
    <xdr:sp macro="" textlink="">
      <xdr:nvSpPr>
        <xdr:cNvPr id="72" name="フリーフォーム 71">
          <a:extLst>
            <a:ext uri="{FF2B5EF4-FFF2-40B4-BE49-F238E27FC236}">
              <a16:creationId xmlns:a16="http://schemas.microsoft.com/office/drawing/2014/main" id="{00000000-0008-0000-0200-000048000000}"/>
            </a:ext>
          </a:extLst>
        </xdr:cNvPr>
        <xdr:cNvSpPr/>
      </xdr:nvSpPr>
      <xdr:spPr>
        <a:xfrm>
          <a:off x="4683374" y="9172575"/>
          <a:ext cx="393608" cy="238178"/>
        </a:xfrm>
        <a:custGeom>
          <a:avLst/>
          <a:gdLst>
            <a:gd name="connsiteX0" fmla="*/ 365709 w 731419"/>
            <a:gd name="connsiteY0" fmla="*/ 701621 h 701622"/>
            <a:gd name="connsiteX1" fmla="*/ 723619 w 731419"/>
            <a:gd name="connsiteY1" fmla="*/ 81053 h 701622"/>
            <a:gd name="connsiteX2" fmla="*/ 7800 w 731419"/>
            <a:gd name="connsiteY2" fmla="*/ 75280 h 701622"/>
            <a:gd name="connsiteX3" fmla="*/ 365709 w 731419"/>
            <a:gd name="connsiteY3" fmla="*/ 701621 h 701622"/>
            <a:gd name="connsiteX0" fmla="*/ 401872 w 767582"/>
            <a:gd name="connsiteY0" fmla="*/ 728815 h 728816"/>
            <a:gd name="connsiteX1" fmla="*/ 759782 w 767582"/>
            <a:gd name="connsiteY1" fmla="*/ 108247 h 728816"/>
            <a:gd name="connsiteX2" fmla="*/ 43963 w 767582"/>
            <a:gd name="connsiteY2" fmla="*/ 102474 h 728816"/>
            <a:gd name="connsiteX3" fmla="*/ 401872 w 767582"/>
            <a:gd name="connsiteY3" fmla="*/ 728815 h 728816"/>
            <a:gd name="connsiteX0" fmla="*/ 401872 w 767582"/>
            <a:gd name="connsiteY0" fmla="*/ 762923 h 762924"/>
            <a:gd name="connsiteX1" fmla="*/ 759782 w 767582"/>
            <a:gd name="connsiteY1" fmla="*/ 142355 h 762924"/>
            <a:gd name="connsiteX2" fmla="*/ 43963 w 767582"/>
            <a:gd name="connsiteY2" fmla="*/ 136582 h 762924"/>
            <a:gd name="connsiteX3" fmla="*/ 401872 w 767582"/>
            <a:gd name="connsiteY3" fmla="*/ 762923 h 762924"/>
            <a:gd name="connsiteX0" fmla="*/ 401872 w 799759"/>
            <a:gd name="connsiteY0" fmla="*/ 762923 h 762924"/>
            <a:gd name="connsiteX1" fmla="*/ 759782 w 799759"/>
            <a:gd name="connsiteY1" fmla="*/ 142355 h 762924"/>
            <a:gd name="connsiteX2" fmla="*/ 43963 w 799759"/>
            <a:gd name="connsiteY2" fmla="*/ 136582 h 762924"/>
            <a:gd name="connsiteX3" fmla="*/ 401872 w 799759"/>
            <a:gd name="connsiteY3" fmla="*/ 762923 h 762924"/>
            <a:gd name="connsiteX0" fmla="*/ 401872 w 799759"/>
            <a:gd name="connsiteY0" fmla="*/ 755635 h 755636"/>
            <a:gd name="connsiteX1" fmla="*/ 759782 w 799759"/>
            <a:gd name="connsiteY1" fmla="*/ 135067 h 755636"/>
            <a:gd name="connsiteX2" fmla="*/ 43963 w 799759"/>
            <a:gd name="connsiteY2" fmla="*/ 129294 h 755636"/>
            <a:gd name="connsiteX3" fmla="*/ 401872 w 799759"/>
            <a:gd name="connsiteY3" fmla="*/ 755635 h 755636"/>
            <a:gd name="connsiteX0" fmla="*/ 401872 w 803745"/>
            <a:gd name="connsiteY0" fmla="*/ 755635 h 755636"/>
            <a:gd name="connsiteX1" fmla="*/ 759782 w 803745"/>
            <a:gd name="connsiteY1" fmla="*/ 135067 h 755636"/>
            <a:gd name="connsiteX2" fmla="*/ 43963 w 803745"/>
            <a:gd name="connsiteY2" fmla="*/ 129294 h 755636"/>
            <a:gd name="connsiteX3" fmla="*/ 401872 w 803745"/>
            <a:gd name="connsiteY3" fmla="*/ 755635 h 755636"/>
            <a:gd name="connsiteX0" fmla="*/ 401872 w 797791"/>
            <a:gd name="connsiteY0" fmla="*/ 755635 h 755636"/>
            <a:gd name="connsiteX1" fmla="*/ 759782 w 797791"/>
            <a:gd name="connsiteY1" fmla="*/ 135067 h 755636"/>
            <a:gd name="connsiteX2" fmla="*/ 43963 w 797791"/>
            <a:gd name="connsiteY2" fmla="*/ 129294 h 755636"/>
            <a:gd name="connsiteX3" fmla="*/ 401872 w 797791"/>
            <a:gd name="connsiteY3" fmla="*/ 755635 h 75563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797791" h="755636">
              <a:moveTo>
                <a:pt x="401872" y="755635"/>
              </a:moveTo>
              <a:cubicBezTo>
                <a:pt x="521175" y="756597"/>
                <a:pt x="921722" y="297134"/>
                <a:pt x="759782" y="135067"/>
              </a:cubicBezTo>
              <a:cubicBezTo>
                <a:pt x="575109" y="-46220"/>
                <a:pt x="222955" y="-41900"/>
                <a:pt x="43963" y="129294"/>
              </a:cubicBezTo>
              <a:cubicBezTo>
                <a:pt x="-135029" y="300488"/>
                <a:pt x="282569" y="754673"/>
                <a:pt x="401872" y="755635"/>
              </a:cubicBezTo>
              <a:close/>
            </a:path>
          </a:pathLst>
        </a:cu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36000" rtlCol="0" anchor="ctr"/>
        <a:lstStyle/>
        <a:p>
          <a:pPr algn="ctr"/>
          <a:r>
            <a:rPr kumimoji="1" lang="en-US" altLang="ja-JP" sz="1200" b="1"/>
            <a:t>293</a:t>
          </a:r>
          <a:endParaRPr kumimoji="1" lang="ja-JP" altLang="en-US" sz="1200" b="1"/>
        </a:p>
      </xdr:txBody>
    </xdr:sp>
    <xdr:clientData/>
  </xdr:twoCellAnchor>
  <xdr:twoCellAnchor>
    <xdr:from>
      <xdr:col>4</xdr:col>
      <xdr:colOff>178049</xdr:colOff>
      <xdr:row>46</xdr:row>
      <xdr:rowOff>66675</xdr:rowOff>
    </xdr:from>
    <xdr:to>
      <xdr:col>4</xdr:col>
      <xdr:colOff>571657</xdr:colOff>
      <xdr:row>47</xdr:row>
      <xdr:rowOff>133403</xdr:rowOff>
    </xdr:to>
    <xdr:sp macro="" textlink="">
      <xdr:nvSpPr>
        <xdr:cNvPr id="73" name="フリーフォーム 72">
          <a:extLst>
            <a:ext uri="{FF2B5EF4-FFF2-40B4-BE49-F238E27FC236}">
              <a16:creationId xmlns:a16="http://schemas.microsoft.com/office/drawing/2014/main" id="{00000000-0008-0000-0200-000049000000}"/>
            </a:ext>
          </a:extLst>
        </xdr:cNvPr>
        <xdr:cNvSpPr/>
      </xdr:nvSpPr>
      <xdr:spPr>
        <a:xfrm>
          <a:off x="3397499" y="7953375"/>
          <a:ext cx="393608" cy="238178"/>
        </a:xfrm>
        <a:custGeom>
          <a:avLst/>
          <a:gdLst>
            <a:gd name="connsiteX0" fmla="*/ 365709 w 731419"/>
            <a:gd name="connsiteY0" fmla="*/ 701621 h 701622"/>
            <a:gd name="connsiteX1" fmla="*/ 723619 w 731419"/>
            <a:gd name="connsiteY1" fmla="*/ 81053 h 701622"/>
            <a:gd name="connsiteX2" fmla="*/ 7800 w 731419"/>
            <a:gd name="connsiteY2" fmla="*/ 75280 h 701622"/>
            <a:gd name="connsiteX3" fmla="*/ 365709 w 731419"/>
            <a:gd name="connsiteY3" fmla="*/ 701621 h 701622"/>
            <a:gd name="connsiteX0" fmla="*/ 401872 w 767582"/>
            <a:gd name="connsiteY0" fmla="*/ 728815 h 728816"/>
            <a:gd name="connsiteX1" fmla="*/ 759782 w 767582"/>
            <a:gd name="connsiteY1" fmla="*/ 108247 h 728816"/>
            <a:gd name="connsiteX2" fmla="*/ 43963 w 767582"/>
            <a:gd name="connsiteY2" fmla="*/ 102474 h 728816"/>
            <a:gd name="connsiteX3" fmla="*/ 401872 w 767582"/>
            <a:gd name="connsiteY3" fmla="*/ 728815 h 728816"/>
            <a:gd name="connsiteX0" fmla="*/ 401872 w 767582"/>
            <a:gd name="connsiteY0" fmla="*/ 762923 h 762924"/>
            <a:gd name="connsiteX1" fmla="*/ 759782 w 767582"/>
            <a:gd name="connsiteY1" fmla="*/ 142355 h 762924"/>
            <a:gd name="connsiteX2" fmla="*/ 43963 w 767582"/>
            <a:gd name="connsiteY2" fmla="*/ 136582 h 762924"/>
            <a:gd name="connsiteX3" fmla="*/ 401872 w 767582"/>
            <a:gd name="connsiteY3" fmla="*/ 762923 h 762924"/>
            <a:gd name="connsiteX0" fmla="*/ 401872 w 799759"/>
            <a:gd name="connsiteY0" fmla="*/ 762923 h 762924"/>
            <a:gd name="connsiteX1" fmla="*/ 759782 w 799759"/>
            <a:gd name="connsiteY1" fmla="*/ 142355 h 762924"/>
            <a:gd name="connsiteX2" fmla="*/ 43963 w 799759"/>
            <a:gd name="connsiteY2" fmla="*/ 136582 h 762924"/>
            <a:gd name="connsiteX3" fmla="*/ 401872 w 799759"/>
            <a:gd name="connsiteY3" fmla="*/ 762923 h 762924"/>
            <a:gd name="connsiteX0" fmla="*/ 401872 w 799759"/>
            <a:gd name="connsiteY0" fmla="*/ 755635 h 755636"/>
            <a:gd name="connsiteX1" fmla="*/ 759782 w 799759"/>
            <a:gd name="connsiteY1" fmla="*/ 135067 h 755636"/>
            <a:gd name="connsiteX2" fmla="*/ 43963 w 799759"/>
            <a:gd name="connsiteY2" fmla="*/ 129294 h 755636"/>
            <a:gd name="connsiteX3" fmla="*/ 401872 w 799759"/>
            <a:gd name="connsiteY3" fmla="*/ 755635 h 755636"/>
            <a:gd name="connsiteX0" fmla="*/ 401872 w 803745"/>
            <a:gd name="connsiteY0" fmla="*/ 755635 h 755636"/>
            <a:gd name="connsiteX1" fmla="*/ 759782 w 803745"/>
            <a:gd name="connsiteY1" fmla="*/ 135067 h 755636"/>
            <a:gd name="connsiteX2" fmla="*/ 43963 w 803745"/>
            <a:gd name="connsiteY2" fmla="*/ 129294 h 755636"/>
            <a:gd name="connsiteX3" fmla="*/ 401872 w 803745"/>
            <a:gd name="connsiteY3" fmla="*/ 755635 h 755636"/>
            <a:gd name="connsiteX0" fmla="*/ 401872 w 797791"/>
            <a:gd name="connsiteY0" fmla="*/ 755635 h 755636"/>
            <a:gd name="connsiteX1" fmla="*/ 759782 w 797791"/>
            <a:gd name="connsiteY1" fmla="*/ 135067 h 755636"/>
            <a:gd name="connsiteX2" fmla="*/ 43963 w 797791"/>
            <a:gd name="connsiteY2" fmla="*/ 129294 h 755636"/>
            <a:gd name="connsiteX3" fmla="*/ 401872 w 797791"/>
            <a:gd name="connsiteY3" fmla="*/ 755635 h 75563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797791" h="755636">
              <a:moveTo>
                <a:pt x="401872" y="755635"/>
              </a:moveTo>
              <a:cubicBezTo>
                <a:pt x="521175" y="756597"/>
                <a:pt x="921722" y="297134"/>
                <a:pt x="759782" y="135067"/>
              </a:cubicBezTo>
              <a:cubicBezTo>
                <a:pt x="575109" y="-46220"/>
                <a:pt x="222955" y="-41900"/>
                <a:pt x="43963" y="129294"/>
              </a:cubicBezTo>
              <a:cubicBezTo>
                <a:pt x="-135029" y="300488"/>
                <a:pt x="282569" y="754673"/>
                <a:pt x="401872" y="755635"/>
              </a:cubicBezTo>
              <a:close/>
            </a:path>
          </a:pathLst>
        </a:cu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36000" rtlCol="0" anchor="ctr"/>
        <a:lstStyle/>
        <a:p>
          <a:pPr algn="ctr"/>
          <a:r>
            <a:rPr kumimoji="1" lang="en-US" altLang="ja-JP" sz="1200" b="1"/>
            <a:t>121</a:t>
          </a:r>
          <a:endParaRPr kumimoji="1" lang="ja-JP" altLang="en-US" sz="1200" b="1"/>
        </a:p>
      </xdr:txBody>
    </xdr:sp>
    <xdr:clientData/>
  </xdr:twoCellAnchor>
  <xdr:twoCellAnchor>
    <xdr:from>
      <xdr:col>4</xdr:col>
      <xdr:colOff>568574</xdr:colOff>
      <xdr:row>46</xdr:row>
      <xdr:rowOff>66675</xdr:rowOff>
    </xdr:from>
    <xdr:to>
      <xdr:col>4</xdr:col>
      <xdr:colOff>962182</xdr:colOff>
      <xdr:row>47</xdr:row>
      <xdr:rowOff>133403</xdr:rowOff>
    </xdr:to>
    <xdr:sp macro="" textlink="">
      <xdr:nvSpPr>
        <xdr:cNvPr id="74" name="フリーフォーム 73">
          <a:extLst>
            <a:ext uri="{FF2B5EF4-FFF2-40B4-BE49-F238E27FC236}">
              <a16:creationId xmlns:a16="http://schemas.microsoft.com/office/drawing/2014/main" id="{00000000-0008-0000-0200-00004A000000}"/>
            </a:ext>
          </a:extLst>
        </xdr:cNvPr>
        <xdr:cNvSpPr/>
      </xdr:nvSpPr>
      <xdr:spPr>
        <a:xfrm>
          <a:off x="3788024" y="7953375"/>
          <a:ext cx="393608" cy="238178"/>
        </a:xfrm>
        <a:custGeom>
          <a:avLst/>
          <a:gdLst>
            <a:gd name="connsiteX0" fmla="*/ 365709 w 731419"/>
            <a:gd name="connsiteY0" fmla="*/ 701621 h 701622"/>
            <a:gd name="connsiteX1" fmla="*/ 723619 w 731419"/>
            <a:gd name="connsiteY1" fmla="*/ 81053 h 701622"/>
            <a:gd name="connsiteX2" fmla="*/ 7800 w 731419"/>
            <a:gd name="connsiteY2" fmla="*/ 75280 h 701622"/>
            <a:gd name="connsiteX3" fmla="*/ 365709 w 731419"/>
            <a:gd name="connsiteY3" fmla="*/ 701621 h 701622"/>
            <a:gd name="connsiteX0" fmla="*/ 401872 w 767582"/>
            <a:gd name="connsiteY0" fmla="*/ 728815 h 728816"/>
            <a:gd name="connsiteX1" fmla="*/ 759782 w 767582"/>
            <a:gd name="connsiteY1" fmla="*/ 108247 h 728816"/>
            <a:gd name="connsiteX2" fmla="*/ 43963 w 767582"/>
            <a:gd name="connsiteY2" fmla="*/ 102474 h 728816"/>
            <a:gd name="connsiteX3" fmla="*/ 401872 w 767582"/>
            <a:gd name="connsiteY3" fmla="*/ 728815 h 728816"/>
            <a:gd name="connsiteX0" fmla="*/ 401872 w 767582"/>
            <a:gd name="connsiteY0" fmla="*/ 762923 h 762924"/>
            <a:gd name="connsiteX1" fmla="*/ 759782 w 767582"/>
            <a:gd name="connsiteY1" fmla="*/ 142355 h 762924"/>
            <a:gd name="connsiteX2" fmla="*/ 43963 w 767582"/>
            <a:gd name="connsiteY2" fmla="*/ 136582 h 762924"/>
            <a:gd name="connsiteX3" fmla="*/ 401872 w 767582"/>
            <a:gd name="connsiteY3" fmla="*/ 762923 h 762924"/>
            <a:gd name="connsiteX0" fmla="*/ 401872 w 799759"/>
            <a:gd name="connsiteY0" fmla="*/ 762923 h 762924"/>
            <a:gd name="connsiteX1" fmla="*/ 759782 w 799759"/>
            <a:gd name="connsiteY1" fmla="*/ 142355 h 762924"/>
            <a:gd name="connsiteX2" fmla="*/ 43963 w 799759"/>
            <a:gd name="connsiteY2" fmla="*/ 136582 h 762924"/>
            <a:gd name="connsiteX3" fmla="*/ 401872 w 799759"/>
            <a:gd name="connsiteY3" fmla="*/ 762923 h 762924"/>
            <a:gd name="connsiteX0" fmla="*/ 401872 w 799759"/>
            <a:gd name="connsiteY0" fmla="*/ 755635 h 755636"/>
            <a:gd name="connsiteX1" fmla="*/ 759782 w 799759"/>
            <a:gd name="connsiteY1" fmla="*/ 135067 h 755636"/>
            <a:gd name="connsiteX2" fmla="*/ 43963 w 799759"/>
            <a:gd name="connsiteY2" fmla="*/ 129294 h 755636"/>
            <a:gd name="connsiteX3" fmla="*/ 401872 w 799759"/>
            <a:gd name="connsiteY3" fmla="*/ 755635 h 755636"/>
            <a:gd name="connsiteX0" fmla="*/ 401872 w 803745"/>
            <a:gd name="connsiteY0" fmla="*/ 755635 h 755636"/>
            <a:gd name="connsiteX1" fmla="*/ 759782 w 803745"/>
            <a:gd name="connsiteY1" fmla="*/ 135067 h 755636"/>
            <a:gd name="connsiteX2" fmla="*/ 43963 w 803745"/>
            <a:gd name="connsiteY2" fmla="*/ 129294 h 755636"/>
            <a:gd name="connsiteX3" fmla="*/ 401872 w 803745"/>
            <a:gd name="connsiteY3" fmla="*/ 755635 h 755636"/>
            <a:gd name="connsiteX0" fmla="*/ 401872 w 797791"/>
            <a:gd name="connsiteY0" fmla="*/ 755635 h 755636"/>
            <a:gd name="connsiteX1" fmla="*/ 759782 w 797791"/>
            <a:gd name="connsiteY1" fmla="*/ 135067 h 755636"/>
            <a:gd name="connsiteX2" fmla="*/ 43963 w 797791"/>
            <a:gd name="connsiteY2" fmla="*/ 129294 h 755636"/>
            <a:gd name="connsiteX3" fmla="*/ 401872 w 797791"/>
            <a:gd name="connsiteY3" fmla="*/ 755635 h 75563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797791" h="755636">
              <a:moveTo>
                <a:pt x="401872" y="755635"/>
              </a:moveTo>
              <a:cubicBezTo>
                <a:pt x="521175" y="756597"/>
                <a:pt x="921722" y="297134"/>
                <a:pt x="759782" y="135067"/>
              </a:cubicBezTo>
              <a:cubicBezTo>
                <a:pt x="575109" y="-46220"/>
                <a:pt x="222955" y="-41900"/>
                <a:pt x="43963" y="129294"/>
              </a:cubicBezTo>
              <a:cubicBezTo>
                <a:pt x="-135029" y="300488"/>
                <a:pt x="282569" y="754673"/>
                <a:pt x="401872" y="755635"/>
              </a:cubicBezTo>
              <a:close/>
            </a:path>
          </a:pathLst>
        </a:cu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36000" rtlCol="0" anchor="ctr"/>
        <a:lstStyle/>
        <a:p>
          <a:pPr algn="ctr"/>
          <a:r>
            <a:rPr kumimoji="1" lang="en-US" altLang="ja-JP" sz="1200" b="1"/>
            <a:t>293</a:t>
          </a:r>
          <a:endParaRPr kumimoji="1" lang="ja-JP" altLang="en-US" sz="1200" b="1"/>
        </a:p>
      </xdr:txBody>
    </xdr:sp>
    <xdr:clientData/>
  </xdr:twoCellAnchor>
  <xdr:twoCellAnchor>
    <xdr:from>
      <xdr:col>4</xdr:col>
      <xdr:colOff>959099</xdr:colOff>
      <xdr:row>46</xdr:row>
      <xdr:rowOff>66675</xdr:rowOff>
    </xdr:from>
    <xdr:to>
      <xdr:col>5</xdr:col>
      <xdr:colOff>324007</xdr:colOff>
      <xdr:row>47</xdr:row>
      <xdr:rowOff>133403</xdr:rowOff>
    </xdr:to>
    <xdr:sp macro="" textlink="">
      <xdr:nvSpPr>
        <xdr:cNvPr id="75" name="フリーフォーム 74">
          <a:extLst>
            <a:ext uri="{FF2B5EF4-FFF2-40B4-BE49-F238E27FC236}">
              <a16:creationId xmlns:a16="http://schemas.microsoft.com/office/drawing/2014/main" id="{00000000-0008-0000-0200-00004B000000}"/>
            </a:ext>
          </a:extLst>
        </xdr:cNvPr>
        <xdr:cNvSpPr/>
      </xdr:nvSpPr>
      <xdr:spPr>
        <a:xfrm>
          <a:off x="4178549" y="7953375"/>
          <a:ext cx="393608" cy="238178"/>
        </a:xfrm>
        <a:custGeom>
          <a:avLst/>
          <a:gdLst>
            <a:gd name="connsiteX0" fmla="*/ 365709 w 731419"/>
            <a:gd name="connsiteY0" fmla="*/ 701621 h 701622"/>
            <a:gd name="connsiteX1" fmla="*/ 723619 w 731419"/>
            <a:gd name="connsiteY1" fmla="*/ 81053 h 701622"/>
            <a:gd name="connsiteX2" fmla="*/ 7800 w 731419"/>
            <a:gd name="connsiteY2" fmla="*/ 75280 h 701622"/>
            <a:gd name="connsiteX3" fmla="*/ 365709 w 731419"/>
            <a:gd name="connsiteY3" fmla="*/ 701621 h 701622"/>
            <a:gd name="connsiteX0" fmla="*/ 401872 w 767582"/>
            <a:gd name="connsiteY0" fmla="*/ 728815 h 728816"/>
            <a:gd name="connsiteX1" fmla="*/ 759782 w 767582"/>
            <a:gd name="connsiteY1" fmla="*/ 108247 h 728816"/>
            <a:gd name="connsiteX2" fmla="*/ 43963 w 767582"/>
            <a:gd name="connsiteY2" fmla="*/ 102474 h 728816"/>
            <a:gd name="connsiteX3" fmla="*/ 401872 w 767582"/>
            <a:gd name="connsiteY3" fmla="*/ 728815 h 728816"/>
            <a:gd name="connsiteX0" fmla="*/ 401872 w 767582"/>
            <a:gd name="connsiteY0" fmla="*/ 762923 h 762924"/>
            <a:gd name="connsiteX1" fmla="*/ 759782 w 767582"/>
            <a:gd name="connsiteY1" fmla="*/ 142355 h 762924"/>
            <a:gd name="connsiteX2" fmla="*/ 43963 w 767582"/>
            <a:gd name="connsiteY2" fmla="*/ 136582 h 762924"/>
            <a:gd name="connsiteX3" fmla="*/ 401872 w 767582"/>
            <a:gd name="connsiteY3" fmla="*/ 762923 h 762924"/>
            <a:gd name="connsiteX0" fmla="*/ 401872 w 799759"/>
            <a:gd name="connsiteY0" fmla="*/ 762923 h 762924"/>
            <a:gd name="connsiteX1" fmla="*/ 759782 w 799759"/>
            <a:gd name="connsiteY1" fmla="*/ 142355 h 762924"/>
            <a:gd name="connsiteX2" fmla="*/ 43963 w 799759"/>
            <a:gd name="connsiteY2" fmla="*/ 136582 h 762924"/>
            <a:gd name="connsiteX3" fmla="*/ 401872 w 799759"/>
            <a:gd name="connsiteY3" fmla="*/ 762923 h 762924"/>
            <a:gd name="connsiteX0" fmla="*/ 401872 w 799759"/>
            <a:gd name="connsiteY0" fmla="*/ 755635 h 755636"/>
            <a:gd name="connsiteX1" fmla="*/ 759782 w 799759"/>
            <a:gd name="connsiteY1" fmla="*/ 135067 h 755636"/>
            <a:gd name="connsiteX2" fmla="*/ 43963 w 799759"/>
            <a:gd name="connsiteY2" fmla="*/ 129294 h 755636"/>
            <a:gd name="connsiteX3" fmla="*/ 401872 w 799759"/>
            <a:gd name="connsiteY3" fmla="*/ 755635 h 755636"/>
            <a:gd name="connsiteX0" fmla="*/ 401872 w 803745"/>
            <a:gd name="connsiteY0" fmla="*/ 755635 h 755636"/>
            <a:gd name="connsiteX1" fmla="*/ 759782 w 803745"/>
            <a:gd name="connsiteY1" fmla="*/ 135067 h 755636"/>
            <a:gd name="connsiteX2" fmla="*/ 43963 w 803745"/>
            <a:gd name="connsiteY2" fmla="*/ 129294 h 755636"/>
            <a:gd name="connsiteX3" fmla="*/ 401872 w 803745"/>
            <a:gd name="connsiteY3" fmla="*/ 755635 h 755636"/>
            <a:gd name="connsiteX0" fmla="*/ 401872 w 797791"/>
            <a:gd name="connsiteY0" fmla="*/ 755635 h 755636"/>
            <a:gd name="connsiteX1" fmla="*/ 759782 w 797791"/>
            <a:gd name="connsiteY1" fmla="*/ 135067 h 755636"/>
            <a:gd name="connsiteX2" fmla="*/ 43963 w 797791"/>
            <a:gd name="connsiteY2" fmla="*/ 129294 h 755636"/>
            <a:gd name="connsiteX3" fmla="*/ 401872 w 797791"/>
            <a:gd name="connsiteY3" fmla="*/ 755635 h 75563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797791" h="755636">
              <a:moveTo>
                <a:pt x="401872" y="755635"/>
              </a:moveTo>
              <a:cubicBezTo>
                <a:pt x="521175" y="756597"/>
                <a:pt x="921722" y="297134"/>
                <a:pt x="759782" y="135067"/>
              </a:cubicBezTo>
              <a:cubicBezTo>
                <a:pt x="575109" y="-46220"/>
                <a:pt x="222955" y="-41900"/>
                <a:pt x="43963" y="129294"/>
              </a:cubicBezTo>
              <a:cubicBezTo>
                <a:pt x="-135029" y="300488"/>
                <a:pt x="282569" y="754673"/>
                <a:pt x="401872" y="755635"/>
              </a:cubicBezTo>
              <a:close/>
            </a:path>
          </a:pathLst>
        </a:cu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36000" rtlCol="0" anchor="ctr"/>
        <a:lstStyle/>
        <a:p>
          <a:pPr algn="ctr"/>
          <a:r>
            <a:rPr kumimoji="1" lang="en-US" altLang="ja-JP" sz="1200" b="1"/>
            <a:t>352</a:t>
          </a:r>
          <a:endParaRPr kumimoji="1" lang="ja-JP" altLang="en-US" sz="1200" b="1"/>
        </a:p>
      </xdr:txBody>
    </xdr:sp>
    <xdr:clientData/>
  </xdr:twoCellAnchor>
  <xdr:twoCellAnchor>
    <xdr:from>
      <xdr:col>5</xdr:col>
      <xdr:colOff>17499</xdr:colOff>
      <xdr:row>38</xdr:row>
      <xdr:rowOff>9525</xdr:rowOff>
    </xdr:from>
    <xdr:to>
      <xdr:col>5</xdr:col>
      <xdr:colOff>457200</xdr:colOff>
      <xdr:row>40</xdr:row>
      <xdr:rowOff>124799</xdr:rowOff>
    </xdr:to>
    <xdr:cxnSp macro="">
      <xdr:nvCxnSpPr>
        <xdr:cNvPr id="76" name="直線コネクタ 75">
          <a:extLst>
            <a:ext uri="{FF2B5EF4-FFF2-40B4-BE49-F238E27FC236}">
              <a16:creationId xmlns:a16="http://schemas.microsoft.com/office/drawing/2014/main" id="{00000000-0008-0000-0200-00004C000000}"/>
            </a:ext>
          </a:extLst>
        </xdr:cNvPr>
        <xdr:cNvCxnSpPr/>
      </xdr:nvCxnSpPr>
      <xdr:spPr>
        <a:xfrm flipV="1">
          <a:off x="4265649" y="6524625"/>
          <a:ext cx="439701" cy="458174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666750</xdr:colOff>
      <xdr:row>38</xdr:row>
      <xdr:rowOff>9525</xdr:rowOff>
    </xdr:from>
    <xdr:to>
      <xdr:col>5</xdr:col>
      <xdr:colOff>8359</xdr:colOff>
      <xdr:row>42</xdr:row>
      <xdr:rowOff>142875</xdr:rowOff>
    </xdr:to>
    <xdr:sp macro="" textlink="">
      <xdr:nvSpPr>
        <xdr:cNvPr id="77" name="フリーフォーム 76">
          <a:extLst>
            <a:ext uri="{FF2B5EF4-FFF2-40B4-BE49-F238E27FC236}">
              <a16:creationId xmlns:a16="http://schemas.microsoft.com/office/drawing/2014/main" id="{00000000-0008-0000-0200-00004D000000}"/>
            </a:ext>
          </a:extLst>
        </xdr:cNvPr>
        <xdr:cNvSpPr/>
      </xdr:nvSpPr>
      <xdr:spPr>
        <a:xfrm>
          <a:off x="3886200" y="6524625"/>
          <a:ext cx="370309" cy="819150"/>
        </a:xfrm>
        <a:custGeom>
          <a:avLst/>
          <a:gdLst>
            <a:gd name="connsiteX0" fmla="*/ 0 w 809625"/>
            <a:gd name="connsiteY0" fmla="*/ 381000 h 381000"/>
            <a:gd name="connsiteX1" fmla="*/ 0 w 809625"/>
            <a:gd name="connsiteY1" fmla="*/ 0 h 381000"/>
            <a:gd name="connsiteX2" fmla="*/ 809625 w 809625"/>
            <a:gd name="connsiteY2" fmla="*/ 0 h 381000"/>
            <a:gd name="connsiteX0" fmla="*/ 309856 w 309856"/>
            <a:gd name="connsiteY0" fmla="*/ 695325 h 695325"/>
            <a:gd name="connsiteX1" fmla="*/ 309856 w 309856"/>
            <a:gd name="connsiteY1" fmla="*/ 314325 h 695325"/>
            <a:gd name="connsiteX2" fmla="*/ 0 w 309856"/>
            <a:gd name="connsiteY2" fmla="*/ 0 h 695325"/>
            <a:gd name="connsiteX0" fmla="*/ 389819 w 389819"/>
            <a:gd name="connsiteY0" fmla="*/ 809625 h 809625"/>
            <a:gd name="connsiteX1" fmla="*/ 389819 w 389819"/>
            <a:gd name="connsiteY1" fmla="*/ 428625 h 809625"/>
            <a:gd name="connsiteX2" fmla="*/ 0 w 389819"/>
            <a:gd name="connsiteY2" fmla="*/ 0 h 8096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389819" h="809625">
              <a:moveTo>
                <a:pt x="389819" y="809625"/>
              </a:moveTo>
              <a:lnTo>
                <a:pt x="389819" y="428625"/>
              </a:lnTo>
              <a:lnTo>
                <a:pt x="0" y="0"/>
              </a:ln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950978</xdr:colOff>
      <xdr:row>40</xdr:row>
      <xdr:rowOff>24721</xdr:rowOff>
    </xdr:from>
    <xdr:to>
      <xdr:col>5</xdr:col>
      <xdr:colOff>98714</xdr:colOff>
      <xdr:row>41</xdr:row>
      <xdr:rowOff>24070</xdr:rowOff>
    </xdr:to>
    <xdr:sp macro="" textlink="">
      <xdr:nvSpPr>
        <xdr:cNvPr id="79" name="円/楕円 78">
          <a:extLst>
            <a:ext uri="{FF2B5EF4-FFF2-40B4-BE49-F238E27FC236}">
              <a16:creationId xmlns:a16="http://schemas.microsoft.com/office/drawing/2014/main" id="{00000000-0008-0000-0200-00004F000000}"/>
            </a:ext>
          </a:extLst>
        </xdr:cNvPr>
        <xdr:cNvSpPr/>
      </xdr:nvSpPr>
      <xdr:spPr>
        <a:xfrm>
          <a:off x="4170428" y="6882721"/>
          <a:ext cx="176436" cy="170799"/>
        </a:xfrm>
        <a:prstGeom prst="ellipse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273299</xdr:colOff>
      <xdr:row>38</xdr:row>
      <xdr:rowOff>123825</xdr:rowOff>
    </xdr:from>
    <xdr:to>
      <xdr:col>4</xdr:col>
      <xdr:colOff>666907</xdr:colOff>
      <xdr:row>40</xdr:row>
      <xdr:rowOff>19103</xdr:rowOff>
    </xdr:to>
    <xdr:sp macro="" textlink="">
      <xdr:nvSpPr>
        <xdr:cNvPr id="80" name="フリーフォーム 79">
          <a:extLst>
            <a:ext uri="{FF2B5EF4-FFF2-40B4-BE49-F238E27FC236}">
              <a16:creationId xmlns:a16="http://schemas.microsoft.com/office/drawing/2014/main" id="{00000000-0008-0000-0200-000050000000}"/>
            </a:ext>
          </a:extLst>
        </xdr:cNvPr>
        <xdr:cNvSpPr/>
      </xdr:nvSpPr>
      <xdr:spPr>
        <a:xfrm>
          <a:off x="3492749" y="6638925"/>
          <a:ext cx="393608" cy="238178"/>
        </a:xfrm>
        <a:custGeom>
          <a:avLst/>
          <a:gdLst>
            <a:gd name="connsiteX0" fmla="*/ 365709 w 731419"/>
            <a:gd name="connsiteY0" fmla="*/ 701621 h 701622"/>
            <a:gd name="connsiteX1" fmla="*/ 723619 w 731419"/>
            <a:gd name="connsiteY1" fmla="*/ 81053 h 701622"/>
            <a:gd name="connsiteX2" fmla="*/ 7800 w 731419"/>
            <a:gd name="connsiteY2" fmla="*/ 75280 h 701622"/>
            <a:gd name="connsiteX3" fmla="*/ 365709 w 731419"/>
            <a:gd name="connsiteY3" fmla="*/ 701621 h 701622"/>
            <a:gd name="connsiteX0" fmla="*/ 401872 w 767582"/>
            <a:gd name="connsiteY0" fmla="*/ 728815 h 728816"/>
            <a:gd name="connsiteX1" fmla="*/ 759782 w 767582"/>
            <a:gd name="connsiteY1" fmla="*/ 108247 h 728816"/>
            <a:gd name="connsiteX2" fmla="*/ 43963 w 767582"/>
            <a:gd name="connsiteY2" fmla="*/ 102474 h 728816"/>
            <a:gd name="connsiteX3" fmla="*/ 401872 w 767582"/>
            <a:gd name="connsiteY3" fmla="*/ 728815 h 728816"/>
            <a:gd name="connsiteX0" fmla="*/ 401872 w 767582"/>
            <a:gd name="connsiteY0" fmla="*/ 762923 h 762924"/>
            <a:gd name="connsiteX1" fmla="*/ 759782 w 767582"/>
            <a:gd name="connsiteY1" fmla="*/ 142355 h 762924"/>
            <a:gd name="connsiteX2" fmla="*/ 43963 w 767582"/>
            <a:gd name="connsiteY2" fmla="*/ 136582 h 762924"/>
            <a:gd name="connsiteX3" fmla="*/ 401872 w 767582"/>
            <a:gd name="connsiteY3" fmla="*/ 762923 h 762924"/>
            <a:gd name="connsiteX0" fmla="*/ 401872 w 799759"/>
            <a:gd name="connsiteY0" fmla="*/ 762923 h 762924"/>
            <a:gd name="connsiteX1" fmla="*/ 759782 w 799759"/>
            <a:gd name="connsiteY1" fmla="*/ 142355 h 762924"/>
            <a:gd name="connsiteX2" fmla="*/ 43963 w 799759"/>
            <a:gd name="connsiteY2" fmla="*/ 136582 h 762924"/>
            <a:gd name="connsiteX3" fmla="*/ 401872 w 799759"/>
            <a:gd name="connsiteY3" fmla="*/ 762923 h 762924"/>
            <a:gd name="connsiteX0" fmla="*/ 401872 w 799759"/>
            <a:gd name="connsiteY0" fmla="*/ 755635 h 755636"/>
            <a:gd name="connsiteX1" fmla="*/ 759782 w 799759"/>
            <a:gd name="connsiteY1" fmla="*/ 135067 h 755636"/>
            <a:gd name="connsiteX2" fmla="*/ 43963 w 799759"/>
            <a:gd name="connsiteY2" fmla="*/ 129294 h 755636"/>
            <a:gd name="connsiteX3" fmla="*/ 401872 w 799759"/>
            <a:gd name="connsiteY3" fmla="*/ 755635 h 755636"/>
            <a:gd name="connsiteX0" fmla="*/ 401872 w 803745"/>
            <a:gd name="connsiteY0" fmla="*/ 755635 h 755636"/>
            <a:gd name="connsiteX1" fmla="*/ 759782 w 803745"/>
            <a:gd name="connsiteY1" fmla="*/ 135067 h 755636"/>
            <a:gd name="connsiteX2" fmla="*/ 43963 w 803745"/>
            <a:gd name="connsiteY2" fmla="*/ 129294 h 755636"/>
            <a:gd name="connsiteX3" fmla="*/ 401872 w 803745"/>
            <a:gd name="connsiteY3" fmla="*/ 755635 h 755636"/>
            <a:gd name="connsiteX0" fmla="*/ 401872 w 797791"/>
            <a:gd name="connsiteY0" fmla="*/ 755635 h 755636"/>
            <a:gd name="connsiteX1" fmla="*/ 759782 w 797791"/>
            <a:gd name="connsiteY1" fmla="*/ 135067 h 755636"/>
            <a:gd name="connsiteX2" fmla="*/ 43963 w 797791"/>
            <a:gd name="connsiteY2" fmla="*/ 129294 h 755636"/>
            <a:gd name="connsiteX3" fmla="*/ 401872 w 797791"/>
            <a:gd name="connsiteY3" fmla="*/ 755635 h 75563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797791" h="755636">
              <a:moveTo>
                <a:pt x="401872" y="755635"/>
              </a:moveTo>
              <a:cubicBezTo>
                <a:pt x="521175" y="756597"/>
                <a:pt x="921722" y="297134"/>
                <a:pt x="759782" y="135067"/>
              </a:cubicBezTo>
              <a:cubicBezTo>
                <a:pt x="575109" y="-46220"/>
                <a:pt x="222955" y="-41900"/>
                <a:pt x="43963" y="129294"/>
              </a:cubicBezTo>
              <a:cubicBezTo>
                <a:pt x="-135029" y="300488"/>
                <a:pt x="282569" y="754673"/>
                <a:pt x="401872" y="755635"/>
              </a:cubicBezTo>
              <a:close/>
            </a:path>
          </a:pathLst>
        </a:cu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36000" rtlCol="0" anchor="ctr"/>
        <a:lstStyle/>
        <a:p>
          <a:pPr algn="ctr"/>
          <a:r>
            <a:rPr kumimoji="1" lang="en-US" altLang="ja-JP" sz="1200" b="1"/>
            <a:t>293</a:t>
          </a:r>
          <a:endParaRPr kumimoji="1" lang="ja-JP" altLang="en-US" sz="1200" b="1"/>
        </a:p>
      </xdr:txBody>
    </xdr:sp>
    <xdr:clientData/>
  </xdr:twoCellAnchor>
  <xdr:twoCellAnchor>
    <xdr:from>
      <xdr:col>4</xdr:col>
      <xdr:colOff>549524</xdr:colOff>
      <xdr:row>39</xdr:row>
      <xdr:rowOff>104775</xdr:rowOff>
    </xdr:from>
    <xdr:to>
      <xdr:col>4</xdr:col>
      <xdr:colOff>943132</xdr:colOff>
      <xdr:row>41</xdr:row>
      <xdr:rowOff>53</xdr:rowOff>
    </xdr:to>
    <xdr:sp macro="" textlink="">
      <xdr:nvSpPr>
        <xdr:cNvPr id="81" name="フリーフォーム 80">
          <a:extLst>
            <a:ext uri="{FF2B5EF4-FFF2-40B4-BE49-F238E27FC236}">
              <a16:creationId xmlns:a16="http://schemas.microsoft.com/office/drawing/2014/main" id="{00000000-0008-0000-0200-000051000000}"/>
            </a:ext>
          </a:extLst>
        </xdr:cNvPr>
        <xdr:cNvSpPr/>
      </xdr:nvSpPr>
      <xdr:spPr>
        <a:xfrm>
          <a:off x="3768974" y="6791325"/>
          <a:ext cx="393608" cy="238178"/>
        </a:xfrm>
        <a:custGeom>
          <a:avLst/>
          <a:gdLst>
            <a:gd name="connsiteX0" fmla="*/ 365709 w 731419"/>
            <a:gd name="connsiteY0" fmla="*/ 701621 h 701622"/>
            <a:gd name="connsiteX1" fmla="*/ 723619 w 731419"/>
            <a:gd name="connsiteY1" fmla="*/ 81053 h 701622"/>
            <a:gd name="connsiteX2" fmla="*/ 7800 w 731419"/>
            <a:gd name="connsiteY2" fmla="*/ 75280 h 701622"/>
            <a:gd name="connsiteX3" fmla="*/ 365709 w 731419"/>
            <a:gd name="connsiteY3" fmla="*/ 701621 h 701622"/>
            <a:gd name="connsiteX0" fmla="*/ 401872 w 767582"/>
            <a:gd name="connsiteY0" fmla="*/ 728815 h 728816"/>
            <a:gd name="connsiteX1" fmla="*/ 759782 w 767582"/>
            <a:gd name="connsiteY1" fmla="*/ 108247 h 728816"/>
            <a:gd name="connsiteX2" fmla="*/ 43963 w 767582"/>
            <a:gd name="connsiteY2" fmla="*/ 102474 h 728816"/>
            <a:gd name="connsiteX3" fmla="*/ 401872 w 767582"/>
            <a:gd name="connsiteY3" fmla="*/ 728815 h 728816"/>
            <a:gd name="connsiteX0" fmla="*/ 401872 w 767582"/>
            <a:gd name="connsiteY0" fmla="*/ 762923 h 762924"/>
            <a:gd name="connsiteX1" fmla="*/ 759782 w 767582"/>
            <a:gd name="connsiteY1" fmla="*/ 142355 h 762924"/>
            <a:gd name="connsiteX2" fmla="*/ 43963 w 767582"/>
            <a:gd name="connsiteY2" fmla="*/ 136582 h 762924"/>
            <a:gd name="connsiteX3" fmla="*/ 401872 w 767582"/>
            <a:gd name="connsiteY3" fmla="*/ 762923 h 762924"/>
            <a:gd name="connsiteX0" fmla="*/ 401872 w 799759"/>
            <a:gd name="connsiteY0" fmla="*/ 762923 h 762924"/>
            <a:gd name="connsiteX1" fmla="*/ 759782 w 799759"/>
            <a:gd name="connsiteY1" fmla="*/ 142355 h 762924"/>
            <a:gd name="connsiteX2" fmla="*/ 43963 w 799759"/>
            <a:gd name="connsiteY2" fmla="*/ 136582 h 762924"/>
            <a:gd name="connsiteX3" fmla="*/ 401872 w 799759"/>
            <a:gd name="connsiteY3" fmla="*/ 762923 h 762924"/>
            <a:gd name="connsiteX0" fmla="*/ 401872 w 799759"/>
            <a:gd name="connsiteY0" fmla="*/ 755635 h 755636"/>
            <a:gd name="connsiteX1" fmla="*/ 759782 w 799759"/>
            <a:gd name="connsiteY1" fmla="*/ 135067 h 755636"/>
            <a:gd name="connsiteX2" fmla="*/ 43963 w 799759"/>
            <a:gd name="connsiteY2" fmla="*/ 129294 h 755636"/>
            <a:gd name="connsiteX3" fmla="*/ 401872 w 799759"/>
            <a:gd name="connsiteY3" fmla="*/ 755635 h 755636"/>
            <a:gd name="connsiteX0" fmla="*/ 401872 w 803745"/>
            <a:gd name="connsiteY0" fmla="*/ 755635 h 755636"/>
            <a:gd name="connsiteX1" fmla="*/ 759782 w 803745"/>
            <a:gd name="connsiteY1" fmla="*/ 135067 h 755636"/>
            <a:gd name="connsiteX2" fmla="*/ 43963 w 803745"/>
            <a:gd name="connsiteY2" fmla="*/ 129294 h 755636"/>
            <a:gd name="connsiteX3" fmla="*/ 401872 w 803745"/>
            <a:gd name="connsiteY3" fmla="*/ 755635 h 755636"/>
            <a:gd name="connsiteX0" fmla="*/ 401872 w 797791"/>
            <a:gd name="connsiteY0" fmla="*/ 755635 h 755636"/>
            <a:gd name="connsiteX1" fmla="*/ 759782 w 797791"/>
            <a:gd name="connsiteY1" fmla="*/ 135067 h 755636"/>
            <a:gd name="connsiteX2" fmla="*/ 43963 w 797791"/>
            <a:gd name="connsiteY2" fmla="*/ 129294 h 755636"/>
            <a:gd name="connsiteX3" fmla="*/ 401872 w 797791"/>
            <a:gd name="connsiteY3" fmla="*/ 755635 h 75563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797791" h="755636">
              <a:moveTo>
                <a:pt x="401872" y="755635"/>
              </a:moveTo>
              <a:cubicBezTo>
                <a:pt x="521175" y="756597"/>
                <a:pt x="921722" y="297134"/>
                <a:pt x="759782" y="135067"/>
              </a:cubicBezTo>
              <a:cubicBezTo>
                <a:pt x="575109" y="-46220"/>
                <a:pt x="222955" y="-41900"/>
                <a:pt x="43963" y="129294"/>
              </a:cubicBezTo>
              <a:cubicBezTo>
                <a:pt x="-135029" y="300488"/>
                <a:pt x="282569" y="754673"/>
                <a:pt x="401872" y="755635"/>
              </a:cubicBezTo>
              <a:close/>
            </a:path>
          </a:pathLst>
        </a:cu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36000" rtlCol="0" anchor="ctr"/>
        <a:lstStyle/>
        <a:p>
          <a:pPr algn="ctr"/>
          <a:r>
            <a:rPr kumimoji="1" lang="en-US" altLang="ja-JP" sz="1200" b="1"/>
            <a:t>352</a:t>
          </a:r>
          <a:endParaRPr kumimoji="1" lang="ja-JP" altLang="en-US" sz="1200" b="1"/>
        </a:p>
      </xdr:txBody>
    </xdr:sp>
    <xdr:clientData/>
  </xdr:twoCellAnchor>
  <xdr:twoCellAnchor>
    <xdr:from>
      <xdr:col>4</xdr:col>
      <xdr:colOff>714375</xdr:colOff>
      <xdr:row>31</xdr:row>
      <xdr:rowOff>85725</xdr:rowOff>
    </xdr:from>
    <xdr:to>
      <xdr:col>5</xdr:col>
      <xdr:colOff>17500</xdr:colOff>
      <xdr:row>33</xdr:row>
      <xdr:rowOff>105750</xdr:rowOff>
    </xdr:to>
    <xdr:cxnSp macro="">
      <xdr:nvCxnSpPr>
        <xdr:cNvPr id="82" name="直線コネクタ 81">
          <a:extLst>
            <a:ext uri="{FF2B5EF4-FFF2-40B4-BE49-F238E27FC236}">
              <a16:creationId xmlns:a16="http://schemas.microsoft.com/office/drawing/2014/main" id="{00000000-0008-0000-0200-000052000000}"/>
            </a:ext>
          </a:extLst>
        </xdr:cNvPr>
        <xdr:cNvCxnSpPr/>
      </xdr:nvCxnSpPr>
      <xdr:spPr>
        <a:xfrm flipH="1" flipV="1">
          <a:off x="3933825" y="5400675"/>
          <a:ext cx="331825" cy="362925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8358</xdr:colOff>
      <xdr:row>31</xdr:row>
      <xdr:rowOff>19049</xdr:rowOff>
    </xdr:from>
    <xdr:to>
      <xdr:col>5</xdr:col>
      <xdr:colOff>647699</xdr:colOff>
      <xdr:row>35</xdr:row>
      <xdr:rowOff>161924</xdr:rowOff>
    </xdr:to>
    <xdr:sp macro="" textlink="">
      <xdr:nvSpPr>
        <xdr:cNvPr id="83" name="フリーフォーム 82">
          <a:extLst>
            <a:ext uri="{FF2B5EF4-FFF2-40B4-BE49-F238E27FC236}">
              <a16:creationId xmlns:a16="http://schemas.microsoft.com/office/drawing/2014/main" id="{00000000-0008-0000-0200-000053000000}"/>
            </a:ext>
          </a:extLst>
        </xdr:cNvPr>
        <xdr:cNvSpPr/>
      </xdr:nvSpPr>
      <xdr:spPr>
        <a:xfrm flipH="1">
          <a:off x="4256508" y="5333999"/>
          <a:ext cx="639341" cy="828675"/>
        </a:xfrm>
        <a:custGeom>
          <a:avLst/>
          <a:gdLst>
            <a:gd name="connsiteX0" fmla="*/ 0 w 809625"/>
            <a:gd name="connsiteY0" fmla="*/ 381000 h 381000"/>
            <a:gd name="connsiteX1" fmla="*/ 0 w 809625"/>
            <a:gd name="connsiteY1" fmla="*/ 0 h 381000"/>
            <a:gd name="connsiteX2" fmla="*/ 809625 w 809625"/>
            <a:gd name="connsiteY2" fmla="*/ 0 h 381000"/>
            <a:gd name="connsiteX0" fmla="*/ 309856 w 309856"/>
            <a:gd name="connsiteY0" fmla="*/ 695325 h 695325"/>
            <a:gd name="connsiteX1" fmla="*/ 309856 w 309856"/>
            <a:gd name="connsiteY1" fmla="*/ 314325 h 695325"/>
            <a:gd name="connsiteX2" fmla="*/ 0 w 309856"/>
            <a:gd name="connsiteY2" fmla="*/ 0 h 695325"/>
            <a:gd name="connsiteX0" fmla="*/ 389819 w 389819"/>
            <a:gd name="connsiteY0" fmla="*/ 809625 h 809625"/>
            <a:gd name="connsiteX1" fmla="*/ 389819 w 389819"/>
            <a:gd name="connsiteY1" fmla="*/ 428625 h 809625"/>
            <a:gd name="connsiteX2" fmla="*/ 0 w 389819"/>
            <a:gd name="connsiteY2" fmla="*/ 0 h 8096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389819" h="809625">
              <a:moveTo>
                <a:pt x="389819" y="809625"/>
              </a:moveTo>
              <a:lnTo>
                <a:pt x="389819" y="428625"/>
              </a:lnTo>
              <a:lnTo>
                <a:pt x="0" y="0"/>
              </a:ln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950978</xdr:colOff>
      <xdr:row>33</xdr:row>
      <xdr:rowOff>5671</xdr:rowOff>
    </xdr:from>
    <xdr:to>
      <xdr:col>5</xdr:col>
      <xdr:colOff>98714</xdr:colOff>
      <xdr:row>34</xdr:row>
      <xdr:rowOff>5020</xdr:rowOff>
    </xdr:to>
    <xdr:sp macro="" textlink="">
      <xdr:nvSpPr>
        <xdr:cNvPr id="84" name="円/楕円 83">
          <a:extLst>
            <a:ext uri="{FF2B5EF4-FFF2-40B4-BE49-F238E27FC236}">
              <a16:creationId xmlns:a16="http://schemas.microsoft.com/office/drawing/2014/main" id="{00000000-0008-0000-0200-000054000000}"/>
            </a:ext>
          </a:extLst>
        </xdr:cNvPr>
        <xdr:cNvSpPr/>
      </xdr:nvSpPr>
      <xdr:spPr>
        <a:xfrm>
          <a:off x="4170428" y="5663521"/>
          <a:ext cx="176436" cy="170799"/>
        </a:xfrm>
        <a:prstGeom prst="ellipse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</xdr:col>
      <xdr:colOff>92324</xdr:colOff>
      <xdr:row>32</xdr:row>
      <xdr:rowOff>19050</xdr:rowOff>
    </xdr:from>
    <xdr:to>
      <xdr:col>5</xdr:col>
      <xdr:colOff>485932</xdr:colOff>
      <xdr:row>33</xdr:row>
      <xdr:rowOff>85778</xdr:rowOff>
    </xdr:to>
    <xdr:sp macro="" textlink="">
      <xdr:nvSpPr>
        <xdr:cNvPr id="87" name="フリーフォーム 86">
          <a:extLst>
            <a:ext uri="{FF2B5EF4-FFF2-40B4-BE49-F238E27FC236}">
              <a16:creationId xmlns:a16="http://schemas.microsoft.com/office/drawing/2014/main" id="{00000000-0008-0000-0200-000057000000}"/>
            </a:ext>
          </a:extLst>
        </xdr:cNvPr>
        <xdr:cNvSpPr/>
      </xdr:nvSpPr>
      <xdr:spPr>
        <a:xfrm>
          <a:off x="4340474" y="5505450"/>
          <a:ext cx="393608" cy="238178"/>
        </a:xfrm>
        <a:custGeom>
          <a:avLst/>
          <a:gdLst>
            <a:gd name="connsiteX0" fmla="*/ 365709 w 731419"/>
            <a:gd name="connsiteY0" fmla="*/ 701621 h 701622"/>
            <a:gd name="connsiteX1" fmla="*/ 723619 w 731419"/>
            <a:gd name="connsiteY1" fmla="*/ 81053 h 701622"/>
            <a:gd name="connsiteX2" fmla="*/ 7800 w 731419"/>
            <a:gd name="connsiteY2" fmla="*/ 75280 h 701622"/>
            <a:gd name="connsiteX3" fmla="*/ 365709 w 731419"/>
            <a:gd name="connsiteY3" fmla="*/ 701621 h 701622"/>
            <a:gd name="connsiteX0" fmla="*/ 401872 w 767582"/>
            <a:gd name="connsiteY0" fmla="*/ 728815 h 728816"/>
            <a:gd name="connsiteX1" fmla="*/ 759782 w 767582"/>
            <a:gd name="connsiteY1" fmla="*/ 108247 h 728816"/>
            <a:gd name="connsiteX2" fmla="*/ 43963 w 767582"/>
            <a:gd name="connsiteY2" fmla="*/ 102474 h 728816"/>
            <a:gd name="connsiteX3" fmla="*/ 401872 w 767582"/>
            <a:gd name="connsiteY3" fmla="*/ 728815 h 728816"/>
            <a:gd name="connsiteX0" fmla="*/ 401872 w 767582"/>
            <a:gd name="connsiteY0" fmla="*/ 762923 h 762924"/>
            <a:gd name="connsiteX1" fmla="*/ 759782 w 767582"/>
            <a:gd name="connsiteY1" fmla="*/ 142355 h 762924"/>
            <a:gd name="connsiteX2" fmla="*/ 43963 w 767582"/>
            <a:gd name="connsiteY2" fmla="*/ 136582 h 762924"/>
            <a:gd name="connsiteX3" fmla="*/ 401872 w 767582"/>
            <a:gd name="connsiteY3" fmla="*/ 762923 h 762924"/>
            <a:gd name="connsiteX0" fmla="*/ 401872 w 799759"/>
            <a:gd name="connsiteY0" fmla="*/ 762923 h 762924"/>
            <a:gd name="connsiteX1" fmla="*/ 759782 w 799759"/>
            <a:gd name="connsiteY1" fmla="*/ 142355 h 762924"/>
            <a:gd name="connsiteX2" fmla="*/ 43963 w 799759"/>
            <a:gd name="connsiteY2" fmla="*/ 136582 h 762924"/>
            <a:gd name="connsiteX3" fmla="*/ 401872 w 799759"/>
            <a:gd name="connsiteY3" fmla="*/ 762923 h 762924"/>
            <a:gd name="connsiteX0" fmla="*/ 401872 w 799759"/>
            <a:gd name="connsiteY0" fmla="*/ 755635 h 755636"/>
            <a:gd name="connsiteX1" fmla="*/ 759782 w 799759"/>
            <a:gd name="connsiteY1" fmla="*/ 135067 h 755636"/>
            <a:gd name="connsiteX2" fmla="*/ 43963 w 799759"/>
            <a:gd name="connsiteY2" fmla="*/ 129294 h 755636"/>
            <a:gd name="connsiteX3" fmla="*/ 401872 w 799759"/>
            <a:gd name="connsiteY3" fmla="*/ 755635 h 755636"/>
            <a:gd name="connsiteX0" fmla="*/ 401872 w 803745"/>
            <a:gd name="connsiteY0" fmla="*/ 755635 h 755636"/>
            <a:gd name="connsiteX1" fmla="*/ 759782 w 803745"/>
            <a:gd name="connsiteY1" fmla="*/ 135067 h 755636"/>
            <a:gd name="connsiteX2" fmla="*/ 43963 w 803745"/>
            <a:gd name="connsiteY2" fmla="*/ 129294 h 755636"/>
            <a:gd name="connsiteX3" fmla="*/ 401872 w 803745"/>
            <a:gd name="connsiteY3" fmla="*/ 755635 h 755636"/>
            <a:gd name="connsiteX0" fmla="*/ 401872 w 797791"/>
            <a:gd name="connsiteY0" fmla="*/ 755635 h 755636"/>
            <a:gd name="connsiteX1" fmla="*/ 759782 w 797791"/>
            <a:gd name="connsiteY1" fmla="*/ 135067 h 755636"/>
            <a:gd name="connsiteX2" fmla="*/ 43963 w 797791"/>
            <a:gd name="connsiteY2" fmla="*/ 129294 h 755636"/>
            <a:gd name="connsiteX3" fmla="*/ 401872 w 797791"/>
            <a:gd name="connsiteY3" fmla="*/ 755635 h 75563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797791" h="755636">
              <a:moveTo>
                <a:pt x="401872" y="755635"/>
              </a:moveTo>
              <a:cubicBezTo>
                <a:pt x="521175" y="756597"/>
                <a:pt x="921722" y="297134"/>
                <a:pt x="759782" y="135067"/>
              </a:cubicBezTo>
              <a:cubicBezTo>
                <a:pt x="575109" y="-46220"/>
                <a:pt x="222955" y="-41900"/>
                <a:pt x="43963" y="129294"/>
              </a:cubicBezTo>
              <a:cubicBezTo>
                <a:pt x="-135029" y="300488"/>
                <a:pt x="282569" y="754673"/>
                <a:pt x="401872" y="755635"/>
              </a:cubicBezTo>
              <a:close/>
            </a:path>
          </a:pathLst>
        </a:cu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36000" rtlCol="0" anchor="ctr"/>
        <a:lstStyle/>
        <a:p>
          <a:pPr algn="ctr"/>
          <a:r>
            <a:rPr kumimoji="1" lang="en-US" altLang="ja-JP" sz="1200" b="1"/>
            <a:t>293</a:t>
          </a:r>
          <a:endParaRPr kumimoji="1" lang="ja-JP" altLang="en-US" sz="1200" b="1"/>
        </a:p>
      </xdr:txBody>
    </xdr:sp>
    <xdr:clientData/>
  </xdr:twoCellAnchor>
  <xdr:twoCellAnchor>
    <xdr:from>
      <xdr:col>4</xdr:col>
      <xdr:colOff>66675</xdr:colOff>
      <xdr:row>17</xdr:row>
      <xdr:rowOff>161925</xdr:rowOff>
    </xdr:from>
    <xdr:to>
      <xdr:col>5</xdr:col>
      <xdr:colOff>12241</xdr:colOff>
      <xdr:row>21</xdr:row>
      <xdr:rowOff>161925</xdr:rowOff>
    </xdr:to>
    <xdr:sp macro="" textlink="">
      <xdr:nvSpPr>
        <xdr:cNvPr id="88" name="フリーフォーム 87">
          <a:extLst>
            <a:ext uri="{FF2B5EF4-FFF2-40B4-BE49-F238E27FC236}">
              <a16:creationId xmlns:a16="http://schemas.microsoft.com/office/drawing/2014/main" id="{00000000-0008-0000-0200-000058000000}"/>
            </a:ext>
          </a:extLst>
        </xdr:cNvPr>
        <xdr:cNvSpPr/>
      </xdr:nvSpPr>
      <xdr:spPr>
        <a:xfrm flipH="1">
          <a:off x="3286125" y="3076575"/>
          <a:ext cx="974266" cy="685800"/>
        </a:xfrm>
        <a:custGeom>
          <a:avLst/>
          <a:gdLst>
            <a:gd name="connsiteX0" fmla="*/ 0 w 809625"/>
            <a:gd name="connsiteY0" fmla="*/ 381000 h 381000"/>
            <a:gd name="connsiteX1" fmla="*/ 0 w 809625"/>
            <a:gd name="connsiteY1" fmla="*/ 0 h 381000"/>
            <a:gd name="connsiteX2" fmla="*/ 809625 w 809625"/>
            <a:gd name="connsiteY2" fmla="*/ 0 h 381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09625" h="381000">
              <a:moveTo>
                <a:pt x="0" y="381000"/>
              </a:moveTo>
              <a:lnTo>
                <a:pt x="0" y="0"/>
              </a:lnTo>
              <a:lnTo>
                <a:pt x="809625" y="0"/>
              </a:ln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950978</xdr:colOff>
      <xdr:row>17</xdr:row>
      <xdr:rowOff>72346</xdr:rowOff>
    </xdr:from>
    <xdr:to>
      <xdr:col>5</xdr:col>
      <xdr:colOff>98714</xdr:colOff>
      <xdr:row>18</xdr:row>
      <xdr:rowOff>71695</xdr:rowOff>
    </xdr:to>
    <xdr:sp macro="" textlink="">
      <xdr:nvSpPr>
        <xdr:cNvPr id="89" name="円/楕円 88">
          <a:extLst>
            <a:ext uri="{FF2B5EF4-FFF2-40B4-BE49-F238E27FC236}">
              <a16:creationId xmlns:a16="http://schemas.microsoft.com/office/drawing/2014/main" id="{00000000-0008-0000-0200-000059000000}"/>
            </a:ext>
          </a:extLst>
        </xdr:cNvPr>
        <xdr:cNvSpPr/>
      </xdr:nvSpPr>
      <xdr:spPr>
        <a:xfrm>
          <a:off x="4170428" y="2986996"/>
          <a:ext cx="176436" cy="170799"/>
        </a:xfrm>
        <a:prstGeom prst="ellipse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363855</xdr:colOff>
      <xdr:row>17</xdr:row>
      <xdr:rowOff>43815</xdr:rowOff>
    </xdr:from>
    <xdr:to>
      <xdr:col>4</xdr:col>
      <xdr:colOff>731521</xdr:colOff>
      <xdr:row>18</xdr:row>
      <xdr:rowOff>60885</xdr:rowOff>
    </xdr:to>
    <xdr:sp macro="" textlink="">
      <xdr:nvSpPr>
        <xdr:cNvPr id="96" name="六角形 95">
          <a:extLst>
            <a:ext uri="{FF2B5EF4-FFF2-40B4-BE49-F238E27FC236}">
              <a16:creationId xmlns:a16="http://schemas.microsoft.com/office/drawing/2014/main" id="{00000000-0008-0000-0200-000060000000}"/>
            </a:ext>
          </a:extLst>
        </xdr:cNvPr>
        <xdr:cNvSpPr/>
      </xdr:nvSpPr>
      <xdr:spPr>
        <a:xfrm>
          <a:off x="3583305" y="2958465"/>
          <a:ext cx="367666" cy="188520"/>
        </a:xfrm>
        <a:prstGeom prst="hexagon">
          <a:avLst/>
        </a:pr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0" rtlCol="0" anchor="ctr"/>
        <a:lstStyle/>
        <a:p>
          <a:pPr algn="ctr"/>
          <a:r>
            <a:rPr kumimoji="1" lang="en-US" altLang="ja-JP" sz="1200" b="1"/>
            <a:t>131</a:t>
          </a:r>
          <a:endParaRPr kumimoji="1" lang="ja-JP" altLang="en-US" sz="1200" b="1"/>
        </a:p>
      </xdr:txBody>
    </xdr:sp>
    <xdr:clientData/>
  </xdr:twoCellAnchor>
  <xdr:twoCellAnchor>
    <xdr:from>
      <xdr:col>5</xdr:col>
      <xdr:colOff>9525</xdr:colOff>
      <xdr:row>10</xdr:row>
      <xdr:rowOff>1</xdr:rowOff>
    </xdr:from>
    <xdr:to>
      <xdr:col>5</xdr:col>
      <xdr:colOff>9525</xdr:colOff>
      <xdr:row>13</xdr:row>
      <xdr:rowOff>57150</xdr:rowOff>
    </xdr:to>
    <xdr:cxnSp macro="">
      <xdr:nvCxnSpPr>
        <xdr:cNvPr id="104" name="直線コネクタ 103">
          <a:extLst>
            <a:ext uri="{FF2B5EF4-FFF2-40B4-BE49-F238E27FC236}">
              <a16:creationId xmlns:a16="http://schemas.microsoft.com/office/drawing/2014/main" id="{00000000-0008-0000-0200-000068000000}"/>
            </a:ext>
          </a:extLst>
        </xdr:cNvPr>
        <xdr:cNvCxnSpPr/>
      </xdr:nvCxnSpPr>
      <xdr:spPr>
        <a:xfrm flipV="1">
          <a:off x="4257675" y="1714501"/>
          <a:ext cx="0" cy="571499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361949</xdr:colOff>
      <xdr:row>11</xdr:row>
      <xdr:rowOff>76200</xdr:rowOff>
    </xdr:from>
    <xdr:to>
      <xdr:col>5</xdr:col>
      <xdr:colOff>8358</xdr:colOff>
      <xdr:row>14</xdr:row>
      <xdr:rowOff>152400</xdr:rowOff>
    </xdr:to>
    <xdr:sp macro="" textlink="">
      <xdr:nvSpPr>
        <xdr:cNvPr id="105" name="フリーフォーム 104">
          <a:extLst>
            <a:ext uri="{FF2B5EF4-FFF2-40B4-BE49-F238E27FC236}">
              <a16:creationId xmlns:a16="http://schemas.microsoft.com/office/drawing/2014/main" id="{00000000-0008-0000-0200-000069000000}"/>
            </a:ext>
          </a:extLst>
        </xdr:cNvPr>
        <xdr:cNvSpPr/>
      </xdr:nvSpPr>
      <xdr:spPr>
        <a:xfrm>
          <a:off x="3581399" y="1962150"/>
          <a:ext cx="675109" cy="590550"/>
        </a:xfrm>
        <a:custGeom>
          <a:avLst/>
          <a:gdLst>
            <a:gd name="connsiteX0" fmla="*/ 0 w 809625"/>
            <a:gd name="connsiteY0" fmla="*/ 381000 h 381000"/>
            <a:gd name="connsiteX1" fmla="*/ 0 w 809625"/>
            <a:gd name="connsiteY1" fmla="*/ 0 h 381000"/>
            <a:gd name="connsiteX2" fmla="*/ 809625 w 809625"/>
            <a:gd name="connsiteY2" fmla="*/ 0 h 381000"/>
            <a:gd name="connsiteX0" fmla="*/ 309856 w 309856"/>
            <a:gd name="connsiteY0" fmla="*/ 695325 h 695325"/>
            <a:gd name="connsiteX1" fmla="*/ 309856 w 309856"/>
            <a:gd name="connsiteY1" fmla="*/ 314325 h 695325"/>
            <a:gd name="connsiteX2" fmla="*/ 0 w 309856"/>
            <a:gd name="connsiteY2" fmla="*/ 0 h 695325"/>
            <a:gd name="connsiteX0" fmla="*/ 389819 w 389819"/>
            <a:gd name="connsiteY0" fmla="*/ 809625 h 809625"/>
            <a:gd name="connsiteX1" fmla="*/ 389819 w 389819"/>
            <a:gd name="connsiteY1" fmla="*/ 428625 h 809625"/>
            <a:gd name="connsiteX2" fmla="*/ 0 w 389819"/>
            <a:gd name="connsiteY2" fmla="*/ 0 h 8096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389819" h="809625">
              <a:moveTo>
                <a:pt x="389819" y="809625"/>
              </a:moveTo>
              <a:lnTo>
                <a:pt x="389819" y="428625"/>
              </a:lnTo>
              <a:lnTo>
                <a:pt x="0" y="0"/>
              </a:ln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950978</xdr:colOff>
      <xdr:row>12</xdr:row>
      <xdr:rowOff>139021</xdr:rowOff>
    </xdr:from>
    <xdr:to>
      <xdr:col>5</xdr:col>
      <xdr:colOff>98714</xdr:colOff>
      <xdr:row>13</xdr:row>
      <xdr:rowOff>138370</xdr:rowOff>
    </xdr:to>
    <xdr:sp macro="" textlink="">
      <xdr:nvSpPr>
        <xdr:cNvPr id="106" name="円/楕円 105">
          <a:extLst>
            <a:ext uri="{FF2B5EF4-FFF2-40B4-BE49-F238E27FC236}">
              <a16:creationId xmlns:a16="http://schemas.microsoft.com/office/drawing/2014/main" id="{00000000-0008-0000-0200-00006A000000}"/>
            </a:ext>
          </a:extLst>
        </xdr:cNvPr>
        <xdr:cNvSpPr/>
      </xdr:nvSpPr>
      <xdr:spPr>
        <a:xfrm>
          <a:off x="4170428" y="2196421"/>
          <a:ext cx="176436" cy="170799"/>
        </a:xfrm>
        <a:prstGeom prst="ellipse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 editAs="oneCell">
    <xdr:from>
      <xdr:col>4</xdr:col>
      <xdr:colOff>676275</xdr:colOff>
      <xdr:row>10</xdr:row>
      <xdr:rowOff>0</xdr:rowOff>
    </xdr:from>
    <xdr:to>
      <xdr:col>4</xdr:col>
      <xdr:colOff>1016454</xdr:colOff>
      <xdr:row>11</xdr:row>
      <xdr:rowOff>161731</xdr:rowOff>
    </xdr:to>
    <xdr:pic>
      <xdr:nvPicPr>
        <xdr:cNvPr id="114" name="図 113">
          <a:extLst>
            <a:ext uri="{FF2B5EF4-FFF2-40B4-BE49-F238E27FC236}">
              <a16:creationId xmlns:a16="http://schemas.microsoft.com/office/drawing/2014/main" id="{00000000-0008-0000-0200-00007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895725" y="1714500"/>
          <a:ext cx="340179" cy="333181"/>
        </a:xfrm>
        <a:prstGeom prst="rect">
          <a:avLst/>
        </a:prstGeom>
      </xdr:spPr>
    </xdr:pic>
    <xdr:clientData/>
  </xdr:twoCellAnchor>
  <xdr:twoCellAnchor>
    <xdr:from>
      <xdr:col>4</xdr:col>
      <xdr:colOff>476251</xdr:colOff>
      <xdr:row>1</xdr:row>
      <xdr:rowOff>38101</xdr:rowOff>
    </xdr:from>
    <xdr:to>
      <xdr:col>5</xdr:col>
      <xdr:colOff>123827</xdr:colOff>
      <xdr:row>7</xdr:row>
      <xdr:rowOff>122655</xdr:rowOff>
    </xdr:to>
    <xdr:sp macro="" textlink="">
      <xdr:nvSpPr>
        <xdr:cNvPr id="14" name="フリーフォーム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/>
      </xdr:nvSpPr>
      <xdr:spPr>
        <a:xfrm>
          <a:off x="3695701" y="209551"/>
          <a:ext cx="676276" cy="1113254"/>
        </a:xfrm>
        <a:custGeom>
          <a:avLst/>
          <a:gdLst>
            <a:gd name="connsiteX0" fmla="*/ 495300 w 619125"/>
            <a:gd name="connsiteY0" fmla="*/ 790575 h 790575"/>
            <a:gd name="connsiteX1" fmla="*/ 619125 w 619125"/>
            <a:gd name="connsiteY1" fmla="*/ 314325 h 790575"/>
            <a:gd name="connsiteX2" fmla="*/ 0 w 619125"/>
            <a:gd name="connsiteY2" fmla="*/ 0 h 790575"/>
            <a:gd name="connsiteX0" fmla="*/ 495300 w 619125"/>
            <a:gd name="connsiteY0" fmla="*/ 790575 h 790575"/>
            <a:gd name="connsiteX1" fmla="*/ 619125 w 619125"/>
            <a:gd name="connsiteY1" fmla="*/ 314325 h 790575"/>
            <a:gd name="connsiteX2" fmla="*/ 0 w 619125"/>
            <a:gd name="connsiteY2" fmla="*/ 0 h 790575"/>
            <a:gd name="connsiteX0" fmla="*/ 495300 w 619125"/>
            <a:gd name="connsiteY0" fmla="*/ 790575 h 790575"/>
            <a:gd name="connsiteX1" fmla="*/ 619125 w 619125"/>
            <a:gd name="connsiteY1" fmla="*/ 314325 h 790575"/>
            <a:gd name="connsiteX2" fmla="*/ 0 w 619125"/>
            <a:gd name="connsiteY2" fmla="*/ 0 h 790575"/>
            <a:gd name="connsiteX0" fmla="*/ 495300 w 619125"/>
            <a:gd name="connsiteY0" fmla="*/ 990600 h 990600"/>
            <a:gd name="connsiteX1" fmla="*/ 619125 w 619125"/>
            <a:gd name="connsiteY1" fmla="*/ 314325 h 990600"/>
            <a:gd name="connsiteX2" fmla="*/ 0 w 619125"/>
            <a:gd name="connsiteY2" fmla="*/ 0 h 990600"/>
            <a:gd name="connsiteX0" fmla="*/ 495300 w 619125"/>
            <a:gd name="connsiteY0" fmla="*/ 990600 h 990600"/>
            <a:gd name="connsiteX1" fmla="*/ 619125 w 619125"/>
            <a:gd name="connsiteY1" fmla="*/ 314325 h 990600"/>
            <a:gd name="connsiteX2" fmla="*/ 0 w 619125"/>
            <a:gd name="connsiteY2" fmla="*/ 0 h 990600"/>
            <a:gd name="connsiteX0" fmla="*/ 495300 w 619125"/>
            <a:gd name="connsiteY0" fmla="*/ 1019175 h 1019175"/>
            <a:gd name="connsiteX1" fmla="*/ 619125 w 619125"/>
            <a:gd name="connsiteY1" fmla="*/ 314325 h 1019175"/>
            <a:gd name="connsiteX2" fmla="*/ 0 w 619125"/>
            <a:gd name="connsiteY2" fmla="*/ 0 h 10191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619125" h="1019175">
              <a:moveTo>
                <a:pt x="495300" y="1019175"/>
              </a:moveTo>
              <a:cubicBezTo>
                <a:pt x="488950" y="727075"/>
                <a:pt x="473075" y="511175"/>
                <a:pt x="619125" y="314325"/>
              </a:cubicBezTo>
              <a:lnTo>
                <a:pt x="0" y="0"/>
              </a:ln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113590</xdr:colOff>
      <xdr:row>1</xdr:row>
      <xdr:rowOff>104775</xdr:rowOff>
    </xdr:from>
    <xdr:to>
      <xdr:col>5</xdr:col>
      <xdr:colOff>524588</xdr:colOff>
      <xdr:row>4</xdr:row>
      <xdr:rowOff>57151</xdr:rowOff>
    </xdr:to>
    <xdr:sp macro="" textlink="">
      <xdr:nvSpPr>
        <xdr:cNvPr id="15" name="フリーフォーム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/>
      </xdr:nvSpPr>
      <xdr:spPr>
        <a:xfrm>
          <a:off x="4361740" y="276225"/>
          <a:ext cx="410998" cy="466726"/>
        </a:xfrm>
        <a:custGeom>
          <a:avLst/>
          <a:gdLst>
            <a:gd name="connsiteX0" fmla="*/ 657225 w 657225"/>
            <a:gd name="connsiteY0" fmla="*/ 638175 h 638175"/>
            <a:gd name="connsiteX1" fmla="*/ 0 w 657225"/>
            <a:gd name="connsiteY1" fmla="*/ 371475 h 638175"/>
            <a:gd name="connsiteX2" fmla="*/ 323850 w 657225"/>
            <a:gd name="connsiteY2" fmla="*/ 0 h 6381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657225" h="638175">
              <a:moveTo>
                <a:pt x="657225" y="638175"/>
              </a:moveTo>
              <a:lnTo>
                <a:pt x="0" y="371475"/>
              </a:lnTo>
              <a:lnTo>
                <a:pt x="323850" y="0"/>
              </a:lnTo>
            </a:path>
          </a:pathLst>
        </a:custGeom>
        <a:noFill/>
        <a:ln w="28575">
          <a:solidFill>
            <a:schemeClr val="tx1"/>
          </a:solidFill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46104</xdr:colOff>
      <xdr:row>2</xdr:row>
      <xdr:rowOff>119971</xdr:rowOff>
    </xdr:from>
    <xdr:to>
      <xdr:col>5</xdr:col>
      <xdr:colOff>222540</xdr:colOff>
      <xdr:row>3</xdr:row>
      <xdr:rowOff>119320</xdr:rowOff>
    </xdr:to>
    <xdr:sp macro="" textlink="">
      <xdr:nvSpPr>
        <xdr:cNvPr id="122" name="円/楕円 121">
          <a:extLst>
            <a:ext uri="{FF2B5EF4-FFF2-40B4-BE49-F238E27FC236}">
              <a16:creationId xmlns:a16="http://schemas.microsoft.com/office/drawing/2014/main" id="{00000000-0008-0000-0200-00007A000000}"/>
            </a:ext>
          </a:extLst>
        </xdr:cNvPr>
        <xdr:cNvSpPr/>
      </xdr:nvSpPr>
      <xdr:spPr>
        <a:xfrm>
          <a:off x="4294254" y="462871"/>
          <a:ext cx="176436" cy="170799"/>
        </a:xfrm>
        <a:prstGeom prst="ellipse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7</xdr:col>
      <xdr:colOff>934140</xdr:colOff>
      <xdr:row>59</xdr:row>
      <xdr:rowOff>0</xdr:rowOff>
    </xdr:from>
    <xdr:to>
      <xdr:col>8</xdr:col>
      <xdr:colOff>581025</xdr:colOff>
      <xdr:row>62</xdr:row>
      <xdr:rowOff>85725</xdr:rowOff>
    </xdr:to>
    <xdr:sp macro="" textlink="">
      <xdr:nvSpPr>
        <xdr:cNvPr id="128" name="フリーフォーム 127">
          <a:extLst>
            <a:ext uri="{FF2B5EF4-FFF2-40B4-BE49-F238E27FC236}">
              <a16:creationId xmlns:a16="http://schemas.microsoft.com/office/drawing/2014/main" id="{00000000-0008-0000-0200-000080000000}"/>
            </a:ext>
          </a:extLst>
        </xdr:cNvPr>
        <xdr:cNvSpPr/>
      </xdr:nvSpPr>
      <xdr:spPr>
        <a:xfrm>
          <a:off x="6792015" y="10115550"/>
          <a:ext cx="675585" cy="600075"/>
        </a:xfrm>
        <a:custGeom>
          <a:avLst/>
          <a:gdLst>
            <a:gd name="connsiteX0" fmla="*/ 657225 w 657225"/>
            <a:gd name="connsiteY0" fmla="*/ 638175 h 638175"/>
            <a:gd name="connsiteX1" fmla="*/ 0 w 657225"/>
            <a:gd name="connsiteY1" fmla="*/ 371475 h 638175"/>
            <a:gd name="connsiteX2" fmla="*/ 323850 w 657225"/>
            <a:gd name="connsiteY2" fmla="*/ 0 h 638175"/>
            <a:gd name="connsiteX0" fmla="*/ 790091 w 790091"/>
            <a:gd name="connsiteY0" fmla="*/ 600075 h 600075"/>
            <a:gd name="connsiteX1" fmla="*/ 132866 w 790091"/>
            <a:gd name="connsiteY1" fmla="*/ 333375 h 600075"/>
            <a:gd name="connsiteX2" fmla="*/ 0 w 790091"/>
            <a:gd name="connsiteY2" fmla="*/ 0 h 6000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790091" h="600075">
              <a:moveTo>
                <a:pt x="790091" y="600075"/>
              </a:moveTo>
              <a:lnTo>
                <a:pt x="132866" y="333375"/>
              </a:lnTo>
              <a:lnTo>
                <a:pt x="0" y="0"/>
              </a:lnTo>
            </a:path>
          </a:pathLst>
        </a:custGeom>
        <a:noFill/>
        <a:ln w="28575">
          <a:solidFill>
            <a:schemeClr val="tx1"/>
          </a:solidFill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333375</xdr:colOff>
      <xdr:row>60</xdr:row>
      <xdr:rowOff>161926</xdr:rowOff>
    </xdr:from>
    <xdr:to>
      <xdr:col>8</xdr:col>
      <xdr:colOff>19050</xdr:colOff>
      <xdr:row>61</xdr:row>
      <xdr:rowOff>19050</xdr:rowOff>
    </xdr:to>
    <xdr:cxnSp macro="">
      <xdr:nvCxnSpPr>
        <xdr:cNvPr id="133" name="直線コネクタ 132">
          <a:extLst>
            <a:ext uri="{FF2B5EF4-FFF2-40B4-BE49-F238E27FC236}">
              <a16:creationId xmlns:a16="http://schemas.microsoft.com/office/drawing/2014/main" id="{00000000-0008-0000-0200-000085000000}"/>
            </a:ext>
          </a:extLst>
        </xdr:cNvPr>
        <xdr:cNvCxnSpPr/>
      </xdr:nvCxnSpPr>
      <xdr:spPr>
        <a:xfrm flipH="1">
          <a:off x="6191250" y="10448926"/>
          <a:ext cx="714375" cy="28574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19050</xdr:colOff>
      <xdr:row>58</xdr:row>
      <xdr:rowOff>76200</xdr:rowOff>
    </xdr:from>
    <xdr:to>
      <xdr:col>8</xdr:col>
      <xdr:colOff>371475</xdr:colOff>
      <xdr:row>63</xdr:row>
      <xdr:rowOff>114300</xdr:rowOff>
    </xdr:to>
    <xdr:sp macro="" textlink="">
      <xdr:nvSpPr>
        <xdr:cNvPr id="16" name="フリーフォーム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/>
      </xdr:nvSpPr>
      <xdr:spPr>
        <a:xfrm>
          <a:off x="6905625" y="10020300"/>
          <a:ext cx="352425" cy="895350"/>
        </a:xfrm>
        <a:custGeom>
          <a:avLst/>
          <a:gdLst>
            <a:gd name="connsiteX0" fmla="*/ 0 w 352425"/>
            <a:gd name="connsiteY0" fmla="*/ 895350 h 895350"/>
            <a:gd name="connsiteX1" fmla="*/ 0 w 352425"/>
            <a:gd name="connsiteY1" fmla="*/ 428625 h 895350"/>
            <a:gd name="connsiteX2" fmla="*/ 352425 w 352425"/>
            <a:gd name="connsiteY2" fmla="*/ 0 h 8953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352425" h="895350">
              <a:moveTo>
                <a:pt x="0" y="895350"/>
              </a:moveTo>
              <a:lnTo>
                <a:pt x="0" y="428625"/>
              </a:lnTo>
              <a:lnTo>
                <a:pt x="352425" y="0"/>
              </a:ln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12241</xdr:colOff>
      <xdr:row>54</xdr:row>
      <xdr:rowOff>12051</xdr:rowOff>
    </xdr:from>
    <xdr:to>
      <xdr:col>8</xdr:col>
      <xdr:colOff>915759</xdr:colOff>
      <xdr:row>56</xdr:row>
      <xdr:rowOff>144429</xdr:rowOff>
    </xdr:to>
    <xdr:sp macro="" textlink="">
      <xdr:nvSpPr>
        <xdr:cNvPr id="143" name="フリーフォーム 142">
          <a:extLst>
            <a:ext uri="{FF2B5EF4-FFF2-40B4-BE49-F238E27FC236}">
              <a16:creationId xmlns:a16="http://schemas.microsoft.com/office/drawing/2014/main" id="{00000000-0008-0000-0200-00008F000000}"/>
            </a:ext>
          </a:extLst>
        </xdr:cNvPr>
        <xdr:cNvSpPr/>
      </xdr:nvSpPr>
      <xdr:spPr>
        <a:xfrm>
          <a:off x="6898816" y="9270351"/>
          <a:ext cx="903518" cy="475278"/>
        </a:xfrm>
        <a:custGeom>
          <a:avLst/>
          <a:gdLst>
            <a:gd name="connsiteX0" fmla="*/ 0 w 809625"/>
            <a:gd name="connsiteY0" fmla="*/ 381000 h 381000"/>
            <a:gd name="connsiteX1" fmla="*/ 0 w 809625"/>
            <a:gd name="connsiteY1" fmla="*/ 0 h 381000"/>
            <a:gd name="connsiteX2" fmla="*/ 809625 w 809625"/>
            <a:gd name="connsiteY2" fmla="*/ 0 h 381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09625" h="381000">
              <a:moveTo>
                <a:pt x="0" y="381000"/>
              </a:moveTo>
              <a:lnTo>
                <a:pt x="0" y="0"/>
              </a:lnTo>
              <a:lnTo>
                <a:pt x="809625" y="0"/>
              </a:ln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7</xdr:col>
      <xdr:colOff>114300</xdr:colOff>
      <xdr:row>51</xdr:row>
      <xdr:rowOff>9525</xdr:rowOff>
    </xdr:from>
    <xdr:to>
      <xdr:col>8</xdr:col>
      <xdr:colOff>2328</xdr:colOff>
      <xdr:row>54</xdr:row>
      <xdr:rowOff>2527</xdr:rowOff>
    </xdr:to>
    <xdr:sp macro="" textlink="">
      <xdr:nvSpPr>
        <xdr:cNvPr id="146" name="フリーフォーム 145">
          <a:extLst>
            <a:ext uri="{FF2B5EF4-FFF2-40B4-BE49-F238E27FC236}">
              <a16:creationId xmlns:a16="http://schemas.microsoft.com/office/drawing/2014/main" id="{00000000-0008-0000-0200-000092000000}"/>
            </a:ext>
          </a:extLst>
        </xdr:cNvPr>
        <xdr:cNvSpPr/>
      </xdr:nvSpPr>
      <xdr:spPr>
        <a:xfrm flipH="1" flipV="1">
          <a:off x="5972175" y="8753475"/>
          <a:ext cx="916728" cy="507352"/>
        </a:xfrm>
        <a:custGeom>
          <a:avLst/>
          <a:gdLst>
            <a:gd name="connsiteX0" fmla="*/ 0 w 809625"/>
            <a:gd name="connsiteY0" fmla="*/ 381000 h 381000"/>
            <a:gd name="connsiteX1" fmla="*/ 0 w 809625"/>
            <a:gd name="connsiteY1" fmla="*/ 0 h 381000"/>
            <a:gd name="connsiteX2" fmla="*/ 809625 w 809625"/>
            <a:gd name="connsiteY2" fmla="*/ 0 h 381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09625" h="381000">
              <a:moveTo>
                <a:pt x="0" y="381000"/>
              </a:moveTo>
              <a:lnTo>
                <a:pt x="0" y="0"/>
              </a:lnTo>
              <a:lnTo>
                <a:pt x="809625" y="0"/>
              </a:lnTo>
            </a:path>
          </a:pathLst>
        </a:custGeom>
        <a:noFill/>
        <a:ln w="28575">
          <a:solidFill>
            <a:schemeClr val="tx1"/>
          </a:solidFill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7</xdr:col>
      <xdr:colOff>950978</xdr:colOff>
      <xdr:row>53</xdr:row>
      <xdr:rowOff>91396</xdr:rowOff>
    </xdr:from>
    <xdr:to>
      <xdr:col>8</xdr:col>
      <xdr:colOff>98714</xdr:colOff>
      <xdr:row>54</xdr:row>
      <xdr:rowOff>90745</xdr:rowOff>
    </xdr:to>
    <xdr:sp macro="" textlink="">
      <xdr:nvSpPr>
        <xdr:cNvPr id="156" name="円/楕円 155">
          <a:extLst>
            <a:ext uri="{FF2B5EF4-FFF2-40B4-BE49-F238E27FC236}">
              <a16:creationId xmlns:a16="http://schemas.microsoft.com/office/drawing/2014/main" id="{00000000-0008-0000-0200-00009C000000}"/>
            </a:ext>
          </a:extLst>
        </xdr:cNvPr>
        <xdr:cNvSpPr/>
      </xdr:nvSpPr>
      <xdr:spPr>
        <a:xfrm>
          <a:off x="6808853" y="9178246"/>
          <a:ext cx="176436" cy="170799"/>
        </a:xfrm>
        <a:prstGeom prst="ellipse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7</xdr:col>
      <xdr:colOff>304800</xdr:colOff>
      <xdr:row>51</xdr:row>
      <xdr:rowOff>152400</xdr:rowOff>
    </xdr:from>
    <xdr:to>
      <xdr:col>7</xdr:col>
      <xdr:colOff>543859</xdr:colOff>
      <xdr:row>53</xdr:row>
      <xdr:rowOff>56430</xdr:rowOff>
    </xdr:to>
    <xdr:sp macro="" textlink="">
      <xdr:nvSpPr>
        <xdr:cNvPr id="160" name="円/楕円 159">
          <a:extLst>
            <a:ext uri="{FF2B5EF4-FFF2-40B4-BE49-F238E27FC236}">
              <a16:creationId xmlns:a16="http://schemas.microsoft.com/office/drawing/2014/main" id="{00000000-0008-0000-0200-0000A0000000}"/>
            </a:ext>
          </a:extLst>
        </xdr:cNvPr>
        <xdr:cNvSpPr/>
      </xdr:nvSpPr>
      <xdr:spPr>
        <a:xfrm>
          <a:off x="6162675" y="8896350"/>
          <a:ext cx="239059" cy="246930"/>
        </a:xfrm>
        <a:prstGeom prst="ellipse">
          <a:avLst/>
        </a:prstGeom>
        <a:noFill/>
        <a:ln w="28575">
          <a:solidFill>
            <a:schemeClr val="tx1"/>
          </a:solidFill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HGｺﾞｼｯｸE" panose="020B0909000000000000" pitchFamily="49" charset="-128"/>
              <a:ea typeface="HGｺﾞｼｯｸE" panose="020B0909000000000000" pitchFamily="49" charset="-128"/>
            </a:rPr>
            <a:t>文</a:t>
          </a:r>
        </a:p>
      </xdr:txBody>
    </xdr:sp>
    <xdr:clientData/>
  </xdr:twoCellAnchor>
  <xdr:twoCellAnchor>
    <xdr:from>
      <xdr:col>8</xdr:col>
      <xdr:colOff>230505</xdr:colOff>
      <xdr:row>53</xdr:row>
      <xdr:rowOff>72390</xdr:rowOff>
    </xdr:from>
    <xdr:to>
      <xdr:col>8</xdr:col>
      <xdr:colOff>598171</xdr:colOff>
      <xdr:row>54</xdr:row>
      <xdr:rowOff>89460</xdr:rowOff>
    </xdr:to>
    <xdr:sp macro="" textlink="">
      <xdr:nvSpPr>
        <xdr:cNvPr id="165" name="六角形 164">
          <a:extLst>
            <a:ext uri="{FF2B5EF4-FFF2-40B4-BE49-F238E27FC236}">
              <a16:creationId xmlns:a16="http://schemas.microsoft.com/office/drawing/2014/main" id="{00000000-0008-0000-0200-0000A5000000}"/>
            </a:ext>
          </a:extLst>
        </xdr:cNvPr>
        <xdr:cNvSpPr/>
      </xdr:nvSpPr>
      <xdr:spPr>
        <a:xfrm>
          <a:off x="7117080" y="9159240"/>
          <a:ext cx="367666" cy="188520"/>
        </a:xfrm>
        <a:prstGeom prst="hexagon">
          <a:avLst/>
        </a:pr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0" rtlCol="0" anchor="ctr"/>
        <a:lstStyle/>
        <a:p>
          <a:pPr algn="ctr"/>
          <a:r>
            <a:rPr kumimoji="1" lang="en-US" altLang="ja-JP" sz="1200" b="1"/>
            <a:t>36</a:t>
          </a:r>
          <a:endParaRPr kumimoji="1" lang="ja-JP" altLang="en-US" sz="1200" b="1"/>
        </a:p>
      </xdr:txBody>
    </xdr:sp>
    <xdr:clientData/>
  </xdr:twoCellAnchor>
  <xdr:twoCellAnchor>
    <xdr:from>
      <xdr:col>7</xdr:col>
      <xdr:colOff>104775</xdr:colOff>
      <xdr:row>47</xdr:row>
      <xdr:rowOff>12051</xdr:rowOff>
    </xdr:from>
    <xdr:to>
      <xdr:col>8</xdr:col>
      <xdr:colOff>12241</xdr:colOff>
      <xdr:row>49</xdr:row>
      <xdr:rowOff>144429</xdr:rowOff>
    </xdr:to>
    <xdr:sp macro="" textlink="">
      <xdr:nvSpPr>
        <xdr:cNvPr id="166" name="フリーフォーム 165">
          <a:extLst>
            <a:ext uri="{FF2B5EF4-FFF2-40B4-BE49-F238E27FC236}">
              <a16:creationId xmlns:a16="http://schemas.microsoft.com/office/drawing/2014/main" id="{00000000-0008-0000-0200-0000A6000000}"/>
            </a:ext>
          </a:extLst>
        </xdr:cNvPr>
        <xdr:cNvSpPr/>
      </xdr:nvSpPr>
      <xdr:spPr>
        <a:xfrm flipH="1">
          <a:off x="5962650" y="8070201"/>
          <a:ext cx="936166" cy="475278"/>
        </a:xfrm>
        <a:custGeom>
          <a:avLst/>
          <a:gdLst>
            <a:gd name="connsiteX0" fmla="*/ 0 w 809625"/>
            <a:gd name="connsiteY0" fmla="*/ 381000 h 381000"/>
            <a:gd name="connsiteX1" fmla="*/ 0 w 809625"/>
            <a:gd name="connsiteY1" fmla="*/ 0 h 381000"/>
            <a:gd name="connsiteX2" fmla="*/ 809625 w 809625"/>
            <a:gd name="connsiteY2" fmla="*/ 0 h 381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09625" h="381000">
              <a:moveTo>
                <a:pt x="0" y="381000"/>
              </a:moveTo>
              <a:lnTo>
                <a:pt x="0" y="0"/>
              </a:lnTo>
              <a:lnTo>
                <a:pt x="809625" y="0"/>
              </a:ln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7</xdr:col>
      <xdr:colOff>142875</xdr:colOff>
      <xdr:row>44</xdr:row>
      <xdr:rowOff>9525</xdr:rowOff>
    </xdr:from>
    <xdr:to>
      <xdr:col>7</xdr:col>
      <xdr:colOff>971550</xdr:colOff>
      <xdr:row>46</xdr:row>
      <xdr:rowOff>57150</xdr:rowOff>
    </xdr:to>
    <xdr:sp macro="" textlink="">
      <xdr:nvSpPr>
        <xdr:cNvPr id="168" name="正方形/長方形 167">
          <a:extLst>
            <a:ext uri="{FF2B5EF4-FFF2-40B4-BE49-F238E27FC236}">
              <a16:creationId xmlns:a16="http://schemas.microsoft.com/office/drawing/2014/main" id="{00000000-0008-0000-0200-0000A8000000}"/>
            </a:ext>
          </a:extLst>
        </xdr:cNvPr>
        <xdr:cNvSpPr/>
      </xdr:nvSpPr>
      <xdr:spPr>
        <a:xfrm>
          <a:off x="6000750" y="7553325"/>
          <a:ext cx="828675" cy="390525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wrap="none" lIns="36000" tIns="0" rIns="36000" bIns="0" rtlCol="0" anchor="ctr"/>
        <a:lstStyle/>
        <a:p>
          <a:pPr algn="ctr"/>
          <a:r>
            <a:rPr kumimoji="1" lang="ja-JP" altLang="en-US" sz="1050">
              <a:solidFill>
                <a:schemeClr val="tx1"/>
              </a:solidFill>
            </a:rPr>
            <a:t>ヘアーサロン</a:t>
          </a:r>
          <a:endParaRPr kumimoji="1" lang="en-US" altLang="ja-JP" sz="1050">
            <a:solidFill>
              <a:schemeClr val="tx1"/>
            </a:solidFill>
          </a:endParaRPr>
        </a:p>
        <a:p>
          <a:pPr algn="ctr"/>
          <a:r>
            <a:rPr kumimoji="1" lang="ja-JP" altLang="en-US" sz="1050">
              <a:solidFill>
                <a:schemeClr val="tx1"/>
              </a:solidFill>
            </a:rPr>
            <a:t>マエダ</a:t>
          </a:r>
          <a:endParaRPr kumimoji="1" lang="en-US" altLang="ja-JP" sz="1050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526203</xdr:colOff>
      <xdr:row>30</xdr:row>
      <xdr:rowOff>0</xdr:rowOff>
    </xdr:from>
    <xdr:to>
      <xdr:col>8</xdr:col>
      <xdr:colOff>971551</xdr:colOff>
      <xdr:row>32</xdr:row>
      <xdr:rowOff>164452</xdr:rowOff>
    </xdr:to>
    <xdr:sp macro="" textlink="">
      <xdr:nvSpPr>
        <xdr:cNvPr id="169" name="フリーフォーム 168">
          <a:extLst>
            <a:ext uri="{FF2B5EF4-FFF2-40B4-BE49-F238E27FC236}">
              <a16:creationId xmlns:a16="http://schemas.microsoft.com/office/drawing/2014/main" id="{00000000-0008-0000-0200-0000A9000000}"/>
            </a:ext>
          </a:extLst>
        </xdr:cNvPr>
        <xdr:cNvSpPr/>
      </xdr:nvSpPr>
      <xdr:spPr>
        <a:xfrm flipV="1">
          <a:off x="7412778" y="5143500"/>
          <a:ext cx="445348" cy="507352"/>
        </a:xfrm>
        <a:custGeom>
          <a:avLst/>
          <a:gdLst>
            <a:gd name="connsiteX0" fmla="*/ 0 w 809625"/>
            <a:gd name="connsiteY0" fmla="*/ 381000 h 381000"/>
            <a:gd name="connsiteX1" fmla="*/ 0 w 809625"/>
            <a:gd name="connsiteY1" fmla="*/ 0 h 381000"/>
            <a:gd name="connsiteX2" fmla="*/ 809625 w 809625"/>
            <a:gd name="connsiteY2" fmla="*/ 0 h 381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09625" h="381000">
              <a:moveTo>
                <a:pt x="0" y="381000"/>
              </a:moveTo>
              <a:lnTo>
                <a:pt x="0" y="0"/>
              </a:lnTo>
              <a:lnTo>
                <a:pt x="809625" y="0"/>
              </a:lnTo>
            </a:path>
          </a:pathLst>
        </a:custGeom>
        <a:noFill/>
        <a:ln w="28575">
          <a:solidFill>
            <a:schemeClr val="tx1"/>
          </a:solidFill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7</xdr:col>
      <xdr:colOff>38100</xdr:colOff>
      <xdr:row>33</xdr:row>
      <xdr:rowOff>2526</xdr:rowOff>
    </xdr:from>
    <xdr:to>
      <xdr:col>8</xdr:col>
      <xdr:colOff>536116</xdr:colOff>
      <xdr:row>35</xdr:row>
      <xdr:rowOff>134904</xdr:rowOff>
    </xdr:to>
    <xdr:sp macro="" textlink="">
      <xdr:nvSpPr>
        <xdr:cNvPr id="170" name="フリーフォーム 169">
          <a:extLst>
            <a:ext uri="{FF2B5EF4-FFF2-40B4-BE49-F238E27FC236}">
              <a16:creationId xmlns:a16="http://schemas.microsoft.com/office/drawing/2014/main" id="{00000000-0008-0000-0200-0000AA000000}"/>
            </a:ext>
          </a:extLst>
        </xdr:cNvPr>
        <xdr:cNvSpPr/>
      </xdr:nvSpPr>
      <xdr:spPr>
        <a:xfrm flipH="1">
          <a:off x="5895975" y="5660376"/>
          <a:ext cx="1526716" cy="475278"/>
        </a:xfrm>
        <a:custGeom>
          <a:avLst/>
          <a:gdLst>
            <a:gd name="connsiteX0" fmla="*/ 0 w 809625"/>
            <a:gd name="connsiteY0" fmla="*/ 381000 h 381000"/>
            <a:gd name="connsiteX1" fmla="*/ 0 w 809625"/>
            <a:gd name="connsiteY1" fmla="*/ 0 h 381000"/>
            <a:gd name="connsiteX2" fmla="*/ 809625 w 809625"/>
            <a:gd name="connsiteY2" fmla="*/ 0 h 381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09625" h="381000">
              <a:moveTo>
                <a:pt x="0" y="381000"/>
              </a:moveTo>
              <a:lnTo>
                <a:pt x="0" y="0"/>
              </a:lnTo>
              <a:lnTo>
                <a:pt x="809625" y="0"/>
              </a:ln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8</xdr:col>
      <xdr:colOff>446153</xdr:colOff>
      <xdr:row>32</xdr:row>
      <xdr:rowOff>72346</xdr:rowOff>
    </xdr:from>
    <xdr:to>
      <xdr:col>8</xdr:col>
      <xdr:colOff>622589</xdr:colOff>
      <xdr:row>33</xdr:row>
      <xdr:rowOff>71695</xdr:rowOff>
    </xdr:to>
    <xdr:sp macro="" textlink="">
      <xdr:nvSpPr>
        <xdr:cNvPr id="171" name="円/楕円 170">
          <a:extLst>
            <a:ext uri="{FF2B5EF4-FFF2-40B4-BE49-F238E27FC236}">
              <a16:creationId xmlns:a16="http://schemas.microsoft.com/office/drawing/2014/main" id="{00000000-0008-0000-0200-0000AB000000}"/>
            </a:ext>
          </a:extLst>
        </xdr:cNvPr>
        <xdr:cNvSpPr/>
      </xdr:nvSpPr>
      <xdr:spPr>
        <a:xfrm>
          <a:off x="7332728" y="5558746"/>
          <a:ext cx="176436" cy="170799"/>
        </a:xfrm>
        <a:prstGeom prst="ellipse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8</xdr:col>
      <xdr:colOff>20955</xdr:colOff>
      <xdr:row>32</xdr:row>
      <xdr:rowOff>81915</xdr:rowOff>
    </xdr:from>
    <xdr:to>
      <xdr:col>8</xdr:col>
      <xdr:colOff>388621</xdr:colOff>
      <xdr:row>33</xdr:row>
      <xdr:rowOff>98985</xdr:rowOff>
    </xdr:to>
    <xdr:sp macro="" textlink="">
      <xdr:nvSpPr>
        <xdr:cNvPr id="172" name="六角形 171">
          <a:extLst>
            <a:ext uri="{FF2B5EF4-FFF2-40B4-BE49-F238E27FC236}">
              <a16:creationId xmlns:a16="http://schemas.microsoft.com/office/drawing/2014/main" id="{00000000-0008-0000-0200-0000AC000000}"/>
            </a:ext>
          </a:extLst>
        </xdr:cNvPr>
        <xdr:cNvSpPr/>
      </xdr:nvSpPr>
      <xdr:spPr>
        <a:xfrm>
          <a:off x="6907530" y="5568315"/>
          <a:ext cx="367666" cy="188520"/>
        </a:xfrm>
        <a:prstGeom prst="hexagon">
          <a:avLst/>
        </a:pr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0" rtlCol="0" anchor="ctr"/>
        <a:lstStyle/>
        <a:p>
          <a:pPr algn="ctr"/>
          <a:r>
            <a:rPr kumimoji="1" lang="en-US" altLang="ja-JP" sz="1200" b="1"/>
            <a:t>174</a:t>
          </a:r>
          <a:endParaRPr kumimoji="1" lang="ja-JP" altLang="en-US" sz="1200" b="1"/>
        </a:p>
      </xdr:txBody>
    </xdr:sp>
    <xdr:clientData/>
  </xdr:twoCellAnchor>
  <xdr:twoCellAnchor>
    <xdr:from>
      <xdr:col>8</xdr:col>
      <xdr:colOff>12241</xdr:colOff>
      <xdr:row>26</xdr:row>
      <xdr:rowOff>88251</xdr:rowOff>
    </xdr:from>
    <xdr:to>
      <xdr:col>8</xdr:col>
      <xdr:colOff>915759</xdr:colOff>
      <xdr:row>28</xdr:row>
      <xdr:rowOff>133350</xdr:rowOff>
    </xdr:to>
    <xdr:sp macro="" textlink="">
      <xdr:nvSpPr>
        <xdr:cNvPr id="173" name="フリーフォーム 172">
          <a:extLst>
            <a:ext uri="{FF2B5EF4-FFF2-40B4-BE49-F238E27FC236}">
              <a16:creationId xmlns:a16="http://schemas.microsoft.com/office/drawing/2014/main" id="{00000000-0008-0000-0200-0000AD000000}"/>
            </a:ext>
          </a:extLst>
        </xdr:cNvPr>
        <xdr:cNvSpPr/>
      </xdr:nvSpPr>
      <xdr:spPr>
        <a:xfrm>
          <a:off x="6898816" y="4545951"/>
          <a:ext cx="903518" cy="387999"/>
        </a:xfrm>
        <a:custGeom>
          <a:avLst/>
          <a:gdLst>
            <a:gd name="connsiteX0" fmla="*/ 0 w 809625"/>
            <a:gd name="connsiteY0" fmla="*/ 381000 h 381000"/>
            <a:gd name="connsiteX1" fmla="*/ 0 w 809625"/>
            <a:gd name="connsiteY1" fmla="*/ 0 h 381000"/>
            <a:gd name="connsiteX2" fmla="*/ 809625 w 809625"/>
            <a:gd name="connsiteY2" fmla="*/ 0 h 381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09625" h="381000">
              <a:moveTo>
                <a:pt x="0" y="381000"/>
              </a:moveTo>
              <a:lnTo>
                <a:pt x="0" y="0"/>
              </a:lnTo>
              <a:lnTo>
                <a:pt x="809625" y="0"/>
              </a:ln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7</xdr:col>
      <xdr:colOff>114300</xdr:colOff>
      <xdr:row>23</xdr:row>
      <xdr:rowOff>171449</xdr:rowOff>
    </xdr:from>
    <xdr:to>
      <xdr:col>8</xdr:col>
      <xdr:colOff>2328</xdr:colOff>
      <xdr:row>26</xdr:row>
      <xdr:rowOff>78726</xdr:rowOff>
    </xdr:to>
    <xdr:sp macro="" textlink="">
      <xdr:nvSpPr>
        <xdr:cNvPr id="174" name="フリーフォーム 173">
          <a:extLst>
            <a:ext uri="{FF2B5EF4-FFF2-40B4-BE49-F238E27FC236}">
              <a16:creationId xmlns:a16="http://schemas.microsoft.com/office/drawing/2014/main" id="{00000000-0008-0000-0200-0000AE000000}"/>
            </a:ext>
          </a:extLst>
        </xdr:cNvPr>
        <xdr:cNvSpPr/>
      </xdr:nvSpPr>
      <xdr:spPr>
        <a:xfrm flipH="1" flipV="1">
          <a:off x="5972175" y="4114799"/>
          <a:ext cx="916728" cy="421627"/>
        </a:xfrm>
        <a:custGeom>
          <a:avLst/>
          <a:gdLst>
            <a:gd name="connsiteX0" fmla="*/ 0 w 809625"/>
            <a:gd name="connsiteY0" fmla="*/ 381000 h 381000"/>
            <a:gd name="connsiteX1" fmla="*/ 0 w 809625"/>
            <a:gd name="connsiteY1" fmla="*/ 0 h 381000"/>
            <a:gd name="connsiteX2" fmla="*/ 809625 w 809625"/>
            <a:gd name="connsiteY2" fmla="*/ 0 h 381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09625" h="381000">
              <a:moveTo>
                <a:pt x="0" y="381000"/>
              </a:moveTo>
              <a:lnTo>
                <a:pt x="0" y="0"/>
              </a:lnTo>
              <a:lnTo>
                <a:pt x="809625" y="0"/>
              </a:lnTo>
            </a:path>
          </a:pathLst>
        </a:custGeom>
        <a:noFill/>
        <a:ln w="28575">
          <a:solidFill>
            <a:schemeClr val="tx1"/>
          </a:solidFill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7</xdr:col>
      <xdr:colOff>950978</xdr:colOff>
      <xdr:row>25</xdr:row>
      <xdr:rowOff>167596</xdr:rowOff>
    </xdr:from>
    <xdr:to>
      <xdr:col>8</xdr:col>
      <xdr:colOff>98714</xdr:colOff>
      <xdr:row>26</xdr:row>
      <xdr:rowOff>166945</xdr:rowOff>
    </xdr:to>
    <xdr:sp macro="" textlink="">
      <xdr:nvSpPr>
        <xdr:cNvPr id="175" name="円/楕円 174">
          <a:extLst>
            <a:ext uri="{FF2B5EF4-FFF2-40B4-BE49-F238E27FC236}">
              <a16:creationId xmlns:a16="http://schemas.microsoft.com/office/drawing/2014/main" id="{00000000-0008-0000-0200-0000AF000000}"/>
            </a:ext>
          </a:extLst>
        </xdr:cNvPr>
        <xdr:cNvSpPr/>
      </xdr:nvSpPr>
      <xdr:spPr>
        <a:xfrm>
          <a:off x="6808853" y="4453846"/>
          <a:ext cx="176436" cy="170799"/>
        </a:xfrm>
        <a:prstGeom prst="ellipse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 editAs="oneCell">
    <xdr:from>
      <xdr:col>8</xdr:col>
      <xdr:colOff>118305</xdr:colOff>
      <xdr:row>27</xdr:row>
      <xdr:rowOff>0</xdr:rowOff>
    </xdr:from>
    <xdr:to>
      <xdr:col>8</xdr:col>
      <xdr:colOff>436907</xdr:colOff>
      <xdr:row>28</xdr:row>
      <xdr:rowOff>145790</xdr:rowOff>
    </xdr:to>
    <xdr:pic>
      <xdr:nvPicPr>
        <xdr:cNvPr id="176" name="図 175">
          <a:extLst>
            <a:ext uri="{FF2B5EF4-FFF2-40B4-BE49-F238E27FC236}">
              <a16:creationId xmlns:a16="http://schemas.microsoft.com/office/drawing/2014/main" id="{00000000-0008-0000-0200-0000B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004880" y="4629150"/>
          <a:ext cx="318602" cy="317240"/>
        </a:xfrm>
        <a:prstGeom prst="rect">
          <a:avLst/>
        </a:prstGeom>
      </xdr:spPr>
    </xdr:pic>
    <xdr:clientData/>
  </xdr:twoCellAnchor>
  <xdr:twoCellAnchor editAs="oneCell">
    <xdr:from>
      <xdr:col>7</xdr:col>
      <xdr:colOff>504825</xdr:colOff>
      <xdr:row>24</xdr:row>
      <xdr:rowOff>49141</xdr:rowOff>
    </xdr:from>
    <xdr:to>
      <xdr:col>7</xdr:col>
      <xdr:colOff>921543</xdr:colOff>
      <xdr:row>26</xdr:row>
      <xdr:rowOff>39615</xdr:rowOff>
    </xdr:to>
    <xdr:pic>
      <xdr:nvPicPr>
        <xdr:cNvPr id="177" name="図 176">
          <a:extLst>
            <a:ext uri="{FF2B5EF4-FFF2-40B4-BE49-F238E27FC236}">
              <a16:creationId xmlns:a16="http://schemas.microsoft.com/office/drawing/2014/main" id="{00000000-0008-0000-0200-0000B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362700" y="4163941"/>
          <a:ext cx="416718" cy="333374"/>
        </a:xfrm>
        <a:prstGeom prst="rect">
          <a:avLst/>
        </a:prstGeom>
      </xdr:spPr>
    </xdr:pic>
    <xdr:clientData/>
  </xdr:twoCellAnchor>
  <xdr:twoCellAnchor>
    <xdr:from>
      <xdr:col>8</xdr:col>
      <xdr:colOff>282824</xdr:colOff>
      <xdr:row>25</xdr:row>
      <xdr:rowOff>123825</xdr:rowOff>
    </xdr:from>
    <xdr:to>
      <xdr:col>8</xdr:col>
      <xdr:colOff>676432</xdr:colOff>
      <xdr:row>27</xdr:row>
      <xdr:rowOff>19103</xdr:rowOff>
    </xdr:to>
    <xdr:sp macro="" textlink="">
      <xdr:nvSpPr>
        <xdr:cNvPr id="178" name="フリーフォーム 177">
          <a:extLst>
            <a:ext uri="{FF2B5EF4-FFF2-40B4-BE49-F238E27FC236}">
              <a16:creationId xmlns:a16="http://schemas.microsoft.com/office/drawing/2014/main" id="{00000000-0008-0000-0200-0000B2000000}"/>
            </a:ext>
          </a:extLst>
        </xdr:cNvPr>
        <xdr:cNvSpPr/>
      </xdr:nvSpPr>
      <xdr:spPr>
        <a:xfrm>
          <a:off x="7169399" y="4410075"/>
          <a:ext cx="393608" cy="238178"/>
        </a:xfrm>
        <a:custGeom>
          <a:avLst/>
          <a:gdLst>
            <a:gd name="connsiteX0" fmla="*/ 365709 w 731419"/>
            <a:gd name="connsiteY0" fmla="*/ 701621 h 701622"/>
            <a:gd name="connsiteX1" fmla="*/ 723619 w 731419"/>
            <a:gd name="connsiteY1" fmla="*/ 81053 h 701622"/>
            <a:gd name="connsiteX2" fmla="*/ 7800 w 731419"/>
            <a:gd name="connsiteY2" fmla="*/ 75280 h 701622"/>
            <a:gd name="connsiteX3" fmla="*/ 365709 w 731419"/>
            <a:gd name="connsiteY3" fmla="*/ 701621 h 701622"/>
            <a:gd name="connsiteX0" fmla="*/ 401872 w 767582"/>
            <a:gd name="connsiteY0" fmla="*/ 728815 h 728816"/>
            <a:gd name="connsiteX1" fmla="*/ 759782 w 767582"/>
            <a:gd name="connsiteY1" fmla="*/ 108247 h 728816"/>
            <a:gd name="connsiteX2" fmla="*/ 43963 w 767582"/>
            <a:gd name="connsiteY2" fmla="*/ 102474 h 728816"/>
            <a:gd name="connsiteX3" fmla="*/ 401872 w 767582"/>
            <a:gd name="connsiteY3" fmla="*/ 728815 h 728816"/>
            <a:gd name="connsiteX0" fmla="*/ 401872 w 767582"/>
            <a:gd name="connsiteY0" fmla="*/ 762923 h 762924"/>
            <a:gd name="connsiteX1" fmla="*/ 759782 w 767582"/>
            <a:gd name="connsiteY1" fmla="*/ 142355 h 762924"/>
            <a:gd name="connsiteX2" fmla="*/ 43963 w 767582"/>
            <a:gd name="connsiteY2" fmla="*/ 136582 h 762924"/>
            <a:gd name="connsiteX3" fmla="*/ 401872 w 767582"/>
            <a:gd name="connsiteY3" fmla="*/ 762923 h 762924"/>
            <a:gd name="connsiteX0" fmla="*/ 401872 w 799759"/>
            <a:gd name="connsiteY0" fmla="*/ 762923 h 762924"/>
            <a:gd name="connsiteX1" fmla="*/ 759782 w 799759"/>
            <a:gd name="connsiteY1" fmla="*/ 142355 h 762924"/>
            <a:gd name="connsiteX2" fmla="*/ 43963 w 799759"/>
            <a:gd name="connsiteY2" fmla="*/ 136582 h 762924"/>
            <a:gd name="connsiteX3" fmla="*/ 401872 w 799759"/>
            <a:gd name="connsiteY3" fmla="*/ 762923 h 762924"/>
            <a:gd name="connsiteX0" fmla="*/ 401872 w 799759"/>
            <a:gd name="connsiteY0" fmla="*/ 755635 h 755636"/>
            <a:gd name="connsiteX1" fmla="*/ 759782 w 799759"/>
            <a:gd name="connsiteY1" fmla="*/ 135067 h 755636"/>
            <a:gd name="connsiteX2" fmla="*/ 43963 w 799759"/>
            <a:gd name="connsiteY2" fmla="*/ 129294 h 755636"/>
            <a:gd name="connsiteX3" fmla="*/ 401872 w 799759"/>
            <a:gd name="connsiteY3" fmla="*/ 755635 h 755636"/>
            <a:gd name="connsiteX0" fmla="*/ 401872 w 803745"/>
            <a:gd name="connsiteY0" fmla="*/ 755635 h 755636"/>
            <a:gd name="connsiteX1" fmla="*/ 759782 w 803745"/>
            <a:gd name="connsiteY1" fmla="*/ 135067 h 755636"/>
            <a:gd name="connsiteX2" fmla="*/ 43963 w 803745"/>
            <a:gd name="connsiteY2" fmla="*/ 129294 h 755636"/>
            <a:gd name="connsiteX3" fmla="*/ 401872 w 803745"/>
            <a:gd name="connsiteY3" fmla="*/ 755635 h 755636"/>
            <a:gd name="connsiteX0" fmla="*/ 401872 w 797791"/>
            <a:gd name="connsiteY0" fmla="*/ 755635 h 755636"/>
            <a:gd name="connsiteX1" fmla="*/ 759782 w 797791"/>
            <a:gd name="connsiteY1" fmla="*/ 135067 h 755636"/>
            <a:gd name="connsiteX2" fmla="*/ 43963 w 797791"/>
            <a:gd name="connsiteY2" fmla="*/ 129294 h 755636"/>
            <a:gd name="connsiteX3" fmla="*/ 401872 w 797791"/>
            <a:gd name="connsiteY3" fmla="*/ 755635 h 75563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797791" h="755636">
              <a:moveTo>
                <a:pt x="401872" y="755635"/>
              </a:moveTo>
              <a:cubicBezTo>
                <a:pt x="521175" y="756597"/>
                <a:pt x="921722" y="297134"/>
                <a:pt x="759782" y="135067"/>
              </a:cubicBezTo>
              <a:cubicBezTo>
                <a:pt x="575109" y="-46220"/>
                <a:pt x="222955" y="-41900"/>
                <a:pt x="43963" y="129294"/>
              </a:cubicBezTo>
              <a:cubicBezTo>
                <a:pt x="-135029" y="300488"/>
                <a:pt x="282569" y="754673"/>
                <a:pt x="401872" y="755635"/>
              </a:cubicBezTo>
              <a:close/>
            </a:path>
          </a:pathLst>
        </a:cu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36000" rtlCol="0" anchor="ctr"/>
        <a:lstStyle/>
        <a:p>
          <a:pPr algn="ctr"/>
          <a:r>
            <a:rPr kumimoji="1" lang="en-US" altLang="ja-JP" sz="1200" b="1"/>
            <a:t>4</a:t>
          </a:r>
          <a:endParaRPr kumimoji="1" lang="ja-JP" altLang="en-US" sz="1200" b="1"/>
        </a:p>
      </xdr:txBody>
    </xdr:sp>
    <xdr:clientData/>
  </xdr:twoCellAnchor>
  <xdr:twoCellAnchor>
    <xdr:from>
      <xdr:col>7</xdr:col>
      <xdr:colOff>981074</xdr:colOff>
      <xdr:row>15</xdr:row>
      <xdr:rowOff>66675</xdr:rowOff>
    </xdr:from>
    <xdr:to>
      <xdr:col>8</xdr:col>
      <xdr:colOff>76199</xdr:colOff>
      <xdr:row>22</xdr:row>
      <xdr:rowOff>0</xdr:rowOff>
    </xdr:to>
    <xdr:sp macro="" textlink="">
      <xdr:nvSpPr>
        <xdr:cNvPr id="18" name="フリーフォーム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/>
      </xdr:nvSpPr>
      <xdr:spPr>
        <a:xfrm>
          <a:off x="6838949" y="2638425"/>
          <a:ext cx="123825" cy="1133475"/>
        </a:xfrm>
        <a:custGeom>
          <a:avLst/>
          <a:gdLst>
            <a:gd name="connsiteX0" fmla="*/ 47625 w 95250"/>
            <a:gd name="connsiteY0" fmla="*/ 942975 h 942975"/>
            <a:gd name="connsiteX1" fmla="*/ 0 w 95250"/>
            <a:gd name="connsiteY1" fmla="*/ 514350 h 942975"/>
            <a:gd name="connsiteX2" fmla="*/ 95250 w 95250"/>
            <a:gd name="connsiteY2" fmla="*/ 0 h 942975"/>
            <a:gd name="connsiteX0" fmla="*/ 47625 w 95250"/>
            <a:gd name="connsiteY0" fmla="*/ 942975 h 942975"/>
            <a:gd name="connsiteX1" fmla="*/ 0 w 95250"/>
            <a:gd name="connsiteY1" fmla="*/ 514350 h 942975"/>
            <a:gd name="connsiteX2" fmla="*/ 95250 w 95250"/>
            <a:gd name="connsiteY2" fmla="*/ 0 h 942975"/>
            <a:gd name="connsiteX0" fmla="*/ 47625 w 95250"/>
            <a:gd name="connsiteY0" fmla="*/ 1000125 h 1000125"/>
            <a:gd name="connsiteX1" fmla="*/ 0 w 95250"/>
            <a:gd name="connsiteY1" fmla="*/ 514350 h 1000125"/>
            <a:gd name="connsiteX2" fmla="*/ 95250 w 95250"/>
            <a:gd name="connsiteY2" fmla="*/ 0 h 1000125"/>
            <a:gd name="connsiteX0" fmla="*/ 47625 w 95250"/>
            <a:gd name="connsiteY0" fmla="*/ 1000125 h 1000125"/>
            <a:gd name="connsiteX1" fmla="*/ 0 w 95250"/>
            <a:gd name="connsiteY1" fmla="*/ 514350 h 1000125"/>
            <a:gd name="connsiteX2" fmla="*/ 95250 w 95250"/>
            <a:gd name="connsiteY2" fmla="*/ 0 h 1000125"/>
            <a:gd name="connsiteX0" fmla="*/ 47625 w 95250"/>
            <a:gd name="connsiteY0" fmla="*/ 1000125 h 1000125"/>
            <a:gd name="connsiteX1" fmla="*/ 0 w 95250"/>
            <a:gd name="connsiteY1" fmla="*/ 514350 h 1000125"/>
            <a:gd name="connsiteX2" fmla="*/ 95250 w 95250"/>
            <a:gd name="connsiteY2" fmla="*/ 0 h 1000125"/>
            <a:gd name="connsiteX0" fmla="*/ 47625 w 95250"/>
            <a:gd name="connsiteY0" fmla="*/ 1000125 h 1000125"/>
            <a:gd name="connsiteX1" fmla="*/ 0 w 95250"/>
            <a:gd name="connsiteY1" fmla="*/ 514350 h 1000125"/>
            <a:gd name="connsiteX2" fmla="*/ 95250 w 95250"/>
            <a:gd name="connsiteY2" fmla="*/ 0 h 1000125"/>
            <a:gd name="connsiteX0" fmla="*/ 47625 w 95250"/>
            <a:gd name="connsiteY0" fmla="*/ 1000125 h 1000125"/>
            <a:gd name="connsiteX1" fmla="*/ 0 w 95250"/>
            <a:gd name="connsiteY1" fmla="*/ 514350 h 1000125"/>
            <a:gd name="connsiteX2" fmla="*/ 95250 w 95250"/>
            <a:gd name="connsiteY2" fmla="*/ 0 h 1000125"/>
            <a:gd name="connsiteX0" fmla="*/ 47625 w 95250"/>
            <a:gd name="connsiteY0" fmla="*/ 1000125 h 1000125"/>
            <a:gd name="connsiteX1" fmla="*/ 0 w 95250"/>
            <a:gd name="connsiteY1" fmla="*/ 573181 h 1000125"/>
            <a:gd name="connsiteX2" fmla="*/ 95250 w 95250"/>
            <a:gd name="connsiteY2" fmla="*/ 0 h 10001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95250" h="1000125">
              <a:moveTo>
                <a:pt x="47625" y="1000125"/>
              </a:moveTo>
              <a:cubicBezTo>
                <a:pt x="50800" y="685800"/>
                <a:pt x="44450" y="677956"/>
                <a:pt x="0" y="573181"/>
              </a:cubicBezTo>
              <a:cubicBezTo>
                <a:pt x="79375" y="477931"/>
                <a:pt x="82550" y="390525"/>
                <a:pt x="95250" y="0"/>
              </a:cubicBez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657225</xdr:colOff>
      <xdr:row>16</xdr:row>
      <xdr:rowOff>161925</xdr:rowOff>
    </xdr:from>
    <xdr:to>
      <xdr:col>7</xdr:col>
      <xdr:colOff>981075</xdr:colOff>
      <xdr:row>19</xdr:row>
      <xdr:rowOff>28576</xdr:rowOff>
    </xdr:to>
    <xdr:cxnSp macro="">
      <xdr:nvCxnSpPr>
        <xdr:cNvPr id="179" name="直線コネクタ 178">
          <a:extLst>
            <a:ext uri="{FF2B5EF4-FFF2-40B4-BE49-F238E27FC236}">
              <a16:creationId xmlns:a16="http://schemas.microsoft.com/office/drawing/2014/main" id="{00000000-0008-0000-0200-0000B3000000}"/>
            </a:ext>
          </a:extLst>
        </xdr:cNvPr>
        <xdr:cNvCxnSpPr/>
      </xdr:nvCxnSpPr>
      <xdr:spPr>
        <a:xfrm flipH="1" flipV="1">
          <a:off x="6515100" y="2905125"/>
          <a:ext cx="323850" cy="381001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893828</xdr:colOff>
      <xdr:row>18</xdr:row>
      <xdr:rowOff>110446</xdr:rowOff>
    </xdr:from>
    <xdr:to>
      <xdr:col>8</xdr:col>
      <xdr:colOff>41564</xdr:colOff>
      <xdr:row>19</xdr:row>
      <xdr:rowOff>109795</xdr:rowOff>
    </xdr:to>
    <xdr:sp macro="" textlink="">
      <xdr:nvSpPr>
        <xdr:cNvPr id="180" name="円/楕円 179">
          <a:extLst>
            <a:ext uri="{FF2B5EF4-FFF2-40B4-BE49-F238E27FC236}">
              <a16:creationId xmlns:a16="http://schemas.microsoft.com/office/drawing/2014/main" id="{00000000-0008-0000-0200-0000B4000000}"/>
            </a:ext>
          </a:extLst>
        </xdr:cNvPr>
        <xdr:cNvSpPr/>
      </xdr:nvSpPr>
      <xdr:spPr>
        <a:xfrm>
          <a:off x="6751703" y="3196546"/>
          <a:ext cx="176436" cy="170799"/>
        </a:xfrm>
        <a:prstGeom prst="ellipse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7</xdr:col>
      <xdr:colOff>963930</xdr:colOff>
      <xdr:row>16</xdr:row>
      <xdr:rowOff>110490</xdr:rowOff>
    </xdr:from>
    <xdr:to>
      <xdr:col>8</xdr:col>
      <xdr:colOff>302896</xdr:colOff>
      <xdr:row>17</xdr:row>
      <xdr:rowOff>127560</xdr:rowOff>
    </xdr:to>
    <xdr:sp macro="" textlink="">
      <xdr:nvSpPr>
        <xdr:cNvPr id="181" name="六角形 180">
          <a:extLst>
            <a:ext uri="{FF2B5EF4-FFF2-40B4-BE49-F238E27FC236}">
              <a16:creationId xmlns:a16="http://schemas.microsoft.com/office/drawing/2014/main" id="{00000000-0008-0000-0200-0000B5000000}"/>
            </a:ext>
          </a:extLst>
        </xdr:cNvPr>
        <xdr:cNvSpPr/>
      </xdr:nvSpPr>
      <xdr:spPr>
        <a:xfrm>
          <a:off x="6821805" y="2853690"/>
          <a:ext cx="367666" cy="188520"/>
        </a:xfrm>
        <a:prstGeom prst="hexagon">
          <a:avLst/>
        </a:pr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0" rtlCol="0" anchor="ctr"/>
        <a:lstStyle/>
        <a:p>
          <a:pPr algn="ctr"/>
          <a:r>
            <a:rPr kumimoji="1" lang="en-US" altLang="ja-JP" sz="1200" b="1"/>
            <a:t>261</a:t>
          </a:r>
          <a:endParaRPr kumimoji="1" lang="ja-JP" altLang="en-US" sz="1200" b="1"/>
        </a:p>
      </xdr:txBody>
    </xdr:sp>
    <xdr:clientData/>
  </xdr:twoCellAnchor>
  <xdr:twoCellAnchor>
    <xdr:from>
      <xdr:col>7</xdr:col>
      <xdr:colOff>666750</xdr:colOff>
      <xdr:row>10</xdr:row>
      <xdr:rowOff>38099</xdr:rowOff>
    </xdr:from>
    <xdr:to>
      <xdr:col>8</xdr:col>
      <xdr:colOff>8359</xdr:colOff>
      <xdr:row>14</xdr:row>
      <xdr:rowOff>161925</xdr:rowOff>
    </xdr:to>
    <xdr:sp macro="" textlink="">
      <xdr:nvSpPr>
        <xdr:cNvPr id="182" name="フリーフォーム 181">
          <a:extLst>
            <a:ext uri="{FF2B5EF4-FFF2-40B4-BE49-F238E27FC236}">
              <a16:creationId xmlns:a16="http://schemas.microsoft.com/office/drawing/2014/main" id="{00000000-0008-0000-0200-0000B6000000}"/>
            </a:ext>
          </a:extLst>
        </xdr:cNvPr>
        <xdr:cNvSpPr/>
      </xdr:nvSpPr>
      <xdr:spPr>
        <a:xfrm>
          <a:off x="6524625" y="1752599"/>
          <a:ext cx="370309" cy="809626"/>
        </a:xfrm>
        <a:custGeom>
          <a:avLst/>
          <a:gdLst>
            <a:gd name="connsiteX0" fmla="*/ 0 w 809625"/>
            <a:gd name="connsiteY0" fmla="*/ 381000 h 381000"/>
            <a:gd name="connsiteX1" fmla="*/ 0 w 809625"/>
            <a:gd name="connsiteY1" fmla="*/ 0 h 381000"/>
            <a:gd name="connsiteX2" fmla="*/ 809625 w 809625"/>
            <a:gd name="connsiteY2" fmla="*/ 0 h 381000"/>
            <a:gd name="connsiteX0" fmla="*/ 309856 w 309856"/>
            <a:gd name="connsiteY0" fmla="*/ 695325 h 695325"/>
            <a:gd name="connsiteX1" fmla="*/ 309856 w 309856"/>
            <a:gd name="connsiteY1" fmla="*/ 314325 h 695325"/>
            <a:gd name="connsiteX2" fmla="*/ 0 w 309856"/>
            <a:gd name="connsiteY2" fmla="*/ 0 h 695325"/>
            <a:gd name="connsiteX0" fmla="*/ 389819 w 389819"/>
            <a:gd name="connsiteY0" fmla="*/ 809625 h 809625"/>
            <a:gd name="connsiteX1" fmla="*/ 389819 w 389819"/>
            <a:gd name="connsiteY1" fmla="*/ 428625 h 809625"/>
            <a:gd name="connsiteX2" fmla="*/ 0 w 389819"/>
            <a:gd name="connsiteY2" fmla="*/ 0 h 809625"/>
            <a:gd name="connsiteX0" fmla="*/ 389819 w 389819"/>
            <a:gd name="connsiteY0" fmla="*/ 716207 h 716207"/>
            <a:gd name="connsiteX1" fmla="*/ 389819 w 389819"/>
            <a:gd name="connsiteY1" fmla="*/ 428625 h 716207"/>
            <a:gd name="connsiteX2" fmla="*/ 0 w 389819"/>
            <a:gd name="connsiteY2" fmla="*/ 0 h 716207"/>
            <a:gd name="connsiteX0" fmla="*/ 389819 w 389819"/>
            <a:gd name="connsiteY0" fmla="*/ 801840 h 801840"/>
            <a:gd name="connsiteX1" fmla="*/ 389819 w 389819"/>
            <a:gd name="connsiteY1" fmla="*/ 428625 h 801840"/>
            <a:gd name="connsiteX2" fmla="*/ 0 w 389819"/>
            <a:gd name="connsiteY2" fmla="*/ 0 h 80184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389819" h="801840">
              <a:moveTo>
                <a:pt x="389819" y="801840"/>
              </a:moveTo>
              <a:lnTo>
                <a:pt x="389819" y="428625"/>
              </a:lnTo>
              <a:lnTo>
                <a:pt x="0" y="0"/>
              </a:ln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7</xdr:col>
      <xdr:colOff>350874</xdr:colOff>
      <xdr:row>11</xdr:row>
      <xdr:rowOff>28575</xdr:rowOff>
    </xdr:from>
    <xdr:to>
      <xdr:col>8</xdr:col>
      <xdr:colOff>762000</xdr:colOff>
      <xdr:row>14</xdr:row>
      <xdr:rowOff>20024</xdr:rowOff>
    </xdr:to>
    <xdr:cxnSp macro="">
      <xdr:nvCxnSpPr>
        <xdr:cNvPr id="183" name="直線コネクタ 182">
          <a:extLst>
            <a:ext uri="{FF2B5EF4-FFF2-40B4-BE49-F238E27FC236}">
              <a16:creationId xmlns:a16="http://schemas.microsoft.com/office/drawing/2014/main" id="{00000000-0008-0000-0200-0000B7000000}"/>
            </a:ext>
          </a:extLst>
        </xdr:cNvPr>
        <xdr:cNvCxnSpPr/>
      </xdr:nvCxnSpPr>
      <xdr:spPr>
        <a:xfrm flipV="1">
          <a:off x="6208749" y="1914525"/>
          <a:ext cx="1439826" cy="505799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941453</xdr:colOff>
      <xdr:row>12</xdr:row>
      <xdr:rowOff>43771</xdr:rowOff>
    </xdr:from>
    <xdr:to>
      <xdr:col>8</xdr:col>
      <xdr:colOff>89189</xdr:colOff>
      <xdr:row>13</xdr:row>
      <xdr:rowOff>43120</xdr:rowOff>
    </xdr:to>
    <xdr:sp macro="" textlink="">
      <xdr:nvSpPr>
        <xdr:cNvPr id="184" name="円/楕円 183">
          <a:extLst>
            <a:ext uri="{FF2B5EF4-FFF2-40B4-BE49-F238E27FC236}">
              <a16:creationId xmlns:a16="http://schemas.microsoft.com/office/drawing/2014/main" id="{00000000-0008-0000-0200-0000B8000000}"/>
            </a:ext>
          </a:extLst>
        </xdr:cNvPr>
        <xdr:cNvSpPr/>
      </xdr:nvSpPr>
      <xdr:spPr>
        <a:xfrm>
          <a:off x="6799328" y="2101171"/>
          <a:ext cx="176436" cy="170799"/>
        </a:xfrm>
        <a:prstGeom prst="ellipse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7</xdr:col>
      <xdr:colOff>802005</xdr:colOff>
      <xdr:row>10</xdr:row>
      <xdr:rowOff>139065</xdr:rowOff>
    </xdr:from>
    <xdr:to>
      <xdr:col>8</xdr:col>
      <xdr:colOff>140971</xdr:colOff>
      <xdr:row>11</xdr:row>
      <xdr:rowOff>156135</xdr:rowOff>
    </xdr:to>
    <xdr:sp macro="" textlink="">
      <xdr:nvSpPr>
        <xdr:cNvPr id="185" name="六角形 184">
          <a:extLst>
            <a:ext uri="{FF2B5EF4-FFF2-40B4-BE49-F238E27FC236}">
              <a16:creationId xmlns:a16="http://schemas.microsoft.com/office/drawing/2014/main" id="{00000000-0008-0000-0200-0000B9000000}"/>
            </a:ext>
          </a:extLst>
        </xdr:cNvPr>
        <xdr:cNvSpPr/>
      </xdr:nvSpPr>
      <xdr:spPr>
        <a:xfrm>
          <a:off x="6659880" y="1853565"/>
          <a:ext cx="367666" cy="188520"/>
        </a:xfrm>
        <a:prstGeom prst="hexagon">
          <a:avLst/>
        </a:pr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0" rtlCol="0" anchor="ctr"/>
        <a:lstStyle/>
        <a:p>
          <a:pPr algn="ctr"/>
          <a:r>
            <a:rPr kumimoji="1" lang="en-US" altLang="ja-JP" sz="1200" b="1"/>
            <a:t>261</a:t>
          </a:r>
          <a:endParaRPr kumimoji="1" lang="ja-JP" altLang="en-US" sz="1200" b="1"/>
        </a:p>
      </xdr:txBody>
    </xdr:sp>
    <xdr:clientData/>
  </xdr:twoCellAnchor>
  <xdr:twoCellAnchor>
    <xdr:from>
      <xdr:col>10</xdr:col>
      <xdr:colOff>602791</xdr:colOff>
      <xdr:row>61</xdr:row>
      <xdr:rowOff>12051</xdr:rowOff>
    </xdr:from>
    <xdr:to>
      <xdr:col>11</xdr:col>
      <xdr:colOff>923925</xdr:colOff>
      <xdr:row>63</xdr:row>
      <xdr:rowOff>144429</xdr:rowOff>
    </xdr:to>
    <xdr:sp macro="" textlink="">
      <xdr:nvSpPr>
        <xdr:cNvPr id="186" name="フリーフォーム 185">
          <a:extLst>
            <a:ext uri="{FF2B5EF4-FFF2-40B4-BE49-F238E27FC236}">
              <a16:creationId xmlns:a16="http://schemas.microsoft.com/office/drawing/2014/main" id="{00000000-0008-0000-0200-0000BA000000}"/>
            </a:ext>
          </a:extLst>
        </xdr:cNvPr>
        <xdr:cNvSpPr/>
      </xdr:nvSpPr>
      <xdr:spPr>
        <a:xfrm>
          <a:off x="9099091" y="10470501"/>
          <a:ext cx="1349834" cy="475278"/>
        </a:xfrm>
        <a:custGeom>
          <a:avLst/>
          <a:gdLst>
            <a:gd name="connsiteX0" fmla="*/ 0 w 809625"/>
            <a:gd name="connsiteY0" fmla="*/ 381000 h 381000"/>
            <a:gd name="connsiteX1" fmla="*/ 0 w 809625"/>
            <a:gd name="connsiteY1" fmla="*/ 0 h 381000"/>
            <a:gd name="connsiteX2" fmla="*/ 809625 w 809625"/>
            <a:gd name="connsiteY2" fmla="*/ 0 h 381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09625" h="381000">
              <a:moveTo>
                <a:pt x="0" y="381000"/>
              </a:moveTo>
              <a:lnTo>
                <a:pt x="0" y="0"/>
              </a:lnTo>
              <a:lnTo>
                <a:pt x="809625" y="0"/>
              </a:ln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</xdr:col>
      <xdr:colOff>47623</xdr:colOff>
      <xdr:row>59</xdr:row>
      <xdr:rowOff>38099</xdr:rowOff>
    </xdr:from>
    <xdr:to>
      <xdr:col>10</xdr:col>
      <xdr:colOff>592876</xdr:colOff>
      <xdr:row>61</xdr:row>
      <xdr:rowOff>2526</xdr:rowOff>
    </xdr:to>
    <xdr:sp macro="" textlink="">
      <xdr:nvSpPr>
        <xdr:cNvPr id="187" name="フリーフォーム 186">
          <a:extLst>
            <a:ext uri="{FF2B5EF4-FFF2-40B4-BE49-F238E27FC236}">
              <a16:creationId xmlns:a16="http://schemas.microsoft.com/office/drawing/2014/main" id="{00000000-0008-0000-0200-0000BB000000}"/>
            </a:ext>
          </a:extLst>
        </xdr:cNvPr>
        <xdr:cNvSpPr/>
      </xdr:nvSpPr>
      <xdr:spPr>
        <a:xfrm flipH="1" flipV="1">
          <a:off x="8543923" y="10153649"/>
          <a:ext cx="545253" cy="307327"/>
        </a:xfrm>
        <a:custGeom>
          <a:avLst/>
          <a:gdLst>
            <a:gd name="connsiteX0" fmla="*/ 0 w 809625"/>
            <a:gd name="connsiteY0" fmla="*/ 381000 h 381000"/>
            <a:gd name="connsiteX1" fmla="*/ 0 w 809625"/>
            <a:gd name="connsiteY1" fmla="*/ 0 h 381000"/>
            <a:gd name="connsiteX2" fmla="*/ 809625 w 809625"/>
            <a:gd name="connsiteY2" fmla="*/ 0 h 381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09625" h="381000">
              <a:moveTo>
                <a:pt x="0" y="381000"/>
              </a:moveTo>
              <a:lnTo>
                <a:pt x="0" y="0"/>
              </a:lnTo>
              <a:lnTo>
                <a:pt x="809625" y="0"/>
              </a:lnTo>
            </a:path>
          </a:pathLst>
        </a:custGeom>
        <a:noFill/>
        <a:ln w="28575">
          <a:solidFill>
            <a:schemeClr val="tx1"/>
          </a:solidFill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</xdr:col>
      <xdr:colOff>512828</xdr:colOff>
      <xdr:row>60</xdr:row>
      <xdr:rowOff>91396</xdr:rowOff>
    </xdr:from>
    <xdr:to>
      <xdr:col>10</xdr:col>
      <xdr:colOff>689264</xdr:colOff>
      <xdr:row>61</xdr:row>
      <xdr:rowOff>90745</xdr:rowOff>
    </xdr:to>
    <xdr:sp macro="" textlink="">
      <xdr:nvSpPr>
        <xdr:cNvPr id="188" name="円/楕円 187">
          <a:extLst>
            <a:ext uri="{FF2B5EF4-FFF2-40B4-BE49-F238E27FC236}">
              <a16:creationId xmlns:a16="http://schemas.microsoft.com/office/drawing/2014/main" id="{00000000-0008-0000-0200-0000BC000000}"/>
            </a:ext>
          </a:extLst>
        </xdr:cNvPr>
        <xdr:cNvSpPr/>
      </xdr:nvSpPr>
      <xdr:spPr>
        <a:xfrm>
          <a:off x="9009128" y="10378396"/>
          <a:ext cx="176436" cy="170799"/>
        </a:xfrm>
        <a:prstGeom prst="ellipse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11</xdr:col>
      <xdr:colOff>6599</xdr:colOff>
      <xdr:row>60</xdr:row>
      <xdr:rowOff>66675</xdr:rowOff>
    </xdr:from>
    <xdr:to>
      <xdr:col>11</xdr:col>
      <xdr:colOff>400207</xdr:colOff>
      <xdr:row>61</xdr:row>
      <xdr:rowOff>133403</xdr:rowOff>
    </xdr:to>
    <xdr:sp macro="" textlink="">
      <xdr:nvSpPr>
        <xdr:cNvPr id="198" name="フリーフォーム 197">
          <a:extLst>
            <a:ext uri="{FF2B5EF4-FFF2-40B4-BE49-F238E27FC236}">
              <a16:creationId xmlns:a16="http://schemas.microsoft.com/office/drawing/2014/main" id="{00000000-0008-0000-0200-0000C6000000}"/>
            </a:ext>
          </a:extLst>
        </xdr:cNvPr>
        <xdr:cNvSpPr/>
      </xdr:nvSpPr>
      <xdr:spPr>
        <a:xfrm>
          <a:off x="9531599" y="10353675"/>
          <a:ext cx="393608" cy="238178"/>
        </a:xfrm>
        <a:custGeom>
          <a:avLst/>
          <a:gdLst>
            <a:gd name="connsiteX0" fmla="*/ 365709 w 731419"/>
            <a:gd name="connsiteY0" fmla="*/ 701621 h 701622"/>
            <a:gd name="connsiteX1" fmla="*/ 723619 w 731419"/>
            <a:gd name="connsiteY1" fmla="*/ 81053 h 701622"/>
            <a:gd name="connsiteX2" fmla="*/ 7800 w 731419"/>
            <a:gd name="connsiteY2" fmla="*/ 75280 h 701622"/>
            <a:gd name="connsiteX3" fmla="*/ 365709 w 731419"/>
            <a:gd name="connsiteY3" fmla="*/ 701621 h 701622"/>
            <a:gd name="connsiteX0" fmla="*/ 401872 w 767582"/>
            <a:gd name="connsiteY0" fmla="*/ 728815 h 728816"/>
            <a:gd name="connsiteX1" fmla="*/ 759782 w 767582"/>
            <a:gd name="connsiteY1" fmla="*/ 108247 h 728816"/>
            <a:gd name="connsiteX2" fmla="*/ 43963 w 767582"/>
            <a:gd name="connsiteY2" fmla="*/ 102474 h 728816"/>
            <a:gd name="connsiteX3" fmla="*/ 401872 w 767582"/>
            <a:gd name="connsiteY3" fmla="*/ 728815 h 728816"/>
            <a:gd name="connsiteX0" fmla="*/ 401872 w 767582"/>
            <a:gd name="connsiteY0" fmla="*/ 762923 h 762924"/>
            <a:gd name="connsiteX1" fmla="*/ 759782 w 767582"/>
            <a:gd name="connsiteY1" fmla="*/ 142355 h 762924"/>
            <a:gd name="connsiteX2" fmla="*/ 43963 w 767582"/>
            <a:gd name="connsiteY2" fmla="*/ 136582 h 762924"/>
            <a:gd name="connsiteX3" fmla="*/ 401872 w 767582"/>
            <a:gd name="connsiteY3" fmla="*/ 762923 h 762924"/>
            <a:gd name="connsiteX0" fmla="*/ 401872 w 799759"/>
            <a:gd name="connsiteY0" fmla="*/ 762923 h 762924"/>
            <a:gd name="connsiteX1" fmla="*/ 759782 w 799759"/>
            <a:gd name="connsiteY1" fmla="*/ 142355 h 762924"/>
            <a:gd name="connsiteX2" fmla="*/ 43963 w 799759"/>
            <a:gd name="connsiteY2" fmla="*/ 136582 h 762924"/>
            <a:gd name="connsiteX3" fmla="*/ 401872 w 799759"/>
            <a:gd name="connsiteY3" fmla="*/ 762923 h 762924"/>
            <a:gd name="connsiteX0" fmla="*/ 401872 w 799759"/>
            <a:gd name="connsiteY0" fmla="*/ 755635 h 755636"/>
            <a:gd name="connsiteX1" fmla="*/ 759782 w 799759"/>
            <a:gd name="connsiteY1" fmla="*/ 135067 h 755636"/>
            <a:gd name="connsiteX2" fmla="*/ 43963 w 799759"/>
            <a:gd name="connsiteY2" fmla="*/ 129294 h 755636"/>
            <a:gd name="connsiteX3" fmla="*/ 401872 w 799759"/>
            <a:gd name="connsiteY3" fmla="*/ 755635 h 755636"/>
            <a:gd name="connsiteX0" fmla="*/ 401872 w 803745"/>
            <a:gd name="connsiteY0" fmla="*/ 755635 h 755636"/>
            <a:gd name="connsiteX1" fmla="*/ 759782 w 803745"/>
            <a:gd name="connsiteY1" fmla="*/ 135067 h 755636"/>
            <a:gd name="connsiteX2" fmla="*/ 43963 w 803745"/>
            <a:gd name="connsiteY2" fmla="*/ 129294 h 755636"/>
            <a:gd name="connsiteX3" fmla="*/ 401872 w 803745"/>
            <a:gd name="connsiteY3" fmla="*/ 755635 h 755636"/>
            <a:gd name="connsiteX0" fmla="*/ 401872 w 797791"/>
            <a:gd name="connsiteY0" fmla="*/ 755635 h 755636"/>
            <a:gd name="connsiteX1" fmla="*/ 759782 w 797791"/>
            <a:gd name="connsiteY1" fmla="*/ 135067 h 755636"/>
            <a:gd name="connsiteX2" fmla="*/ 43963 w 797791"/>
            <a:gd name="connsiteY2" fmla="*/ 129294 h 755636"/>
            <a:gd name="connsiteX3" fmla="*/ 401872 w 797791"/>
            <a:gd name="connsiteY3" fmla="*/ 755635 h 75563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797791" h="755636">
              <a:moveTo>
                <a:pt x="401872" y="755635"/>
              </a:moveTo>
              <a:cubicBezTo>
                <a:pt x="521175" y="756597"/>
                <a:pt x="921722" y="297134"/>
                <a:pt x="759782" y="135067"/>
              </a:cubicBezTo>
              <a:cubicBezTo>
                <a:pt x="575109" y="-46220"/>
                <a:pt x="222955" y="-41900"/>
                <a:pt x="43963" y="129294"/>
              </a:cubicBezTo>
              <a:cubicBezTo>
                <a:pt x="-135029" y="300488"/>
                <a:pt x="282569" y="754673"/>
                <a:pt x="401872" y="755635"/>
              </a:cubicBezTo>
              <a:close/>
            </a:path>
          </a:pathLst>
        </a:cu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36000" rtlCol="0" anchor="ctr"/>
        <a:lstStyle/>
        <a:p>
          <a:pPr algn="ctr"/>
          <a:r>
            <a:rPr kumimoji="1" lang="en-US" altLang="ja-JP" sz="1200" b="1"/>
            <a:t>354</a:t>
          </a:r>
          <a:endParaRPr kumimoji="1" lang="ja-JP" altLang="en-US" sz="1200" b="1"/>
        </a:p>
      </xdr:txBody>
    </xdr:sp>
    <xdr:clientData/>
  </xdr:twoCellAnchor>
  <xdr:twoCellAnchor>
    <xdr:from>
      <xdr:col>10</xdr:col>
      <xdr:colOff>104775</xdr:colOff>
      <xdr:row>53</xdr:row>
      <xdr:rowOff>2526</xdr:rowOff>
    </xdr:from>
    <xdr:to>
      <xdr:col>11</xdr:col>
      <xdr:colOff>21766</xdr:colOff>
      <xdr:row>56</xdr:row>
      <xdr:rowOff>133350</xdr:rowOff>
    </xdr:to>
    <xdr:sp macro="" textlink="">
      <xdr:nvSpPr>
        <xdr:cNvPr id="199" name="フリーフォーム 198">
          <a:extLst>
            <a:ext uri="{FF2B5EF4-FFF2-40B4-BE49-F238E27FC236}">
              <a16:creationId xmlns:a16="http://schemas.microsoft.com/office/drawing/2014/main" id="{00000000-0008-0000-0200-0000C7000000}"/>
            </a:ext>
          </a:extLst>
        </xdr:cNvPr>
        <xdr:cNvSpPr/>
      </xdr:nvSpPr>
      <xdr:spPr>
        <a:xfrm flipH="1">
          <a:off x="8601075" y="9089376"/>
          <a:ext cx="945691" cy="645174"/>
        </a:xfrm>
        <a:custGeom>
          <a:avLst/>
          <a:gdLst>
            <a:gd name="connsiteX0" fmla="*/ 0 w 809625"/>
            <a:gd name="connsiteY0" fmla="*/ 381000 h 381000"/>
            <a:gd name="connsiteX1" fmla="*/ 0 w 809625"/>
            <a:gd name="connsiteY1" fmla="*/ 0 h 381000"/>
            <a:gd name="connsiteX2" fmla="*/ 809625 w 809625"/>
            <a:gd name="connsiteY2" fmla="*/ 0 h 381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09625" h="381000">
              <a:moveTo>
                <a:pt x="0" y="381000"/>
              </a:moveTo>
              <a:lnTo>
                <a:pt x="0" y="0"/>
              </a:lnTo>
              <a:lnTo>
                <a:pt x="809625" y="0"/>
              </a:ln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</xdr:col>
      <xdr:colOff>960503</xdr:colOff>
      <xdr:row>52</xdr:row>
      <xdr:rowOff>81871</xdr:rowOff>
    </xdr:from>
    <xdr:to>
      <xdr:col>11</xdr:col>
      <xdr:colOff>108239</xdr:colOff>
      <xdr:row>53</xdr:row>
      <xdr:rowOff>81220</xdr:rowOff>
    </xdr:to>
    <xdr:sp macro="" textlink="">
      <xdr:nvSpPr>
        <xdr:cNvPr id="200" name="円/楕円 199">
          <a:extLst>
            <a:ext uri="{FF2B5EF4-FFF2-40B4-BE49-F238E27FC236}">
              <a16:creationId xmlns:a16="http://schemas.microsoft.com/office/drawing/2014/main" id="{00000000-0008-0000-0200-0000C8000000}"/>
            </a:ext>
          </a:extLst>
        </xdr:cNvPr>
        <xdr:cNvSpPr/>
      </xdr:nvSpPr>
      <xdr:spPr>
        <a:xfrm>
          <a:off x="9456803" y="8997271"/>
          <a:ext cx="176436" cy="170799"/>
        </a:xfrm>
        <a:prstGeom prst="ellipse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</xdr:col>
      <xdr:colOff>421005</xdr:colOff>
      <xdr:row>52</xdr:row>
      <xdr:rowOff>81915</xdr:rowOff>
    </xdr:from>
    <xdr:to>
      <xdr:col>10</xdr:col>
      <xdr:colOff>788671</xdr:colOff>
      <xdr:row>53</xdr:row>
      <xdr:rowOff>98985</xdr:rowOff>
    </xdr:to>
    <xdr:sp macro="" textlink="">
      <xdr:nvSpPr>
        <xdr:cNvPr id="207" name="六角形 206">
          <a:extLst>
            <a:ext uri="{FF2B5EF4-FFF2-40B4-BE49-F238E27FC236}">
              <a16:creationId xmlns:a16="http://schemas.microsoft.com/office/drawing/2014/main" id="{00000000-0008-0000-0200-0000CF000000}"/>
            </a:ext>
          </a:extLst>
        </xdr:cNvPr>
        <xdr:cNvSpPr/>
      </xdr:nvSpPr>
      <xdr:spPr>
        <a:xfrm>
          <a:off x="8917305" y="8997315"/>
          <a:ext cx="367666" cy="188520"/>
        </a:xfrm>
        <a:prstGeom prst="hexagon">
          <a:avLst/>
        </a:pr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0" rtlCol="0" anchor="ctr"/>
        <a:lstStyle/>
        <a:p>
          <a:pPr algn="ctr"/>
          <a:r>
            <a:rPr kumimoji="1" lang="en-US" altLang="ja-JP" sz="1200" b="1"/>
            <a:t>368</a:t>
          </a:r>
          <a:endParaRPr kumimoji="1" lang="ja-JP" altLang="en-US" sz="1200" b="1"/>
        </a:p>
      </xdr:txBody>
    </xdr:sp>
    <xdr:clientData/>
  </xdr:twoCellAnchor>
  <xdr:twoCellAnchor>
    <xdr:from>
      <xdr:col>11</xdr:col>
      <xdr:colOff>2716</xdr:colOff>
      <xdr:row>47</xdr:row>
      <xdr:rowOff>31101</xdr:rowOff>
    </xdr:from>
    <xdr:to>
      <xdr:col>11</xdr:col>
      <xdr:colOff>990600</xdr:colOff>
      <xdr:row>49</xdr:row>
      <xdr:rowOff>163479</xdr:rowOff>
    </xdr:to>
    <xdr:sp macro="" textlink="">
      <xdr:nvSpPr>
        <xdr:cNvPr id="208" name="フリーフォーム 207">
          <a:extLst>
            <a:ext uri="{FF2B5EF4-FFF2-40B4-BE49-F238E27FC236}">
              <a16:creationId xmlns:a16="http://schemas.microsoft.com/office/drawing/2014/main" id="{00000000-0008-0000-0200-0000D0000000}"/>
            </a:ext>
          </a:extLst>
        </xdr:cNvPr>
        <xdr:cNvSpPr/>
      </xdr:nvSpPr>
      <xdr:spPr>
        <a:xfrm>
          <a:off x="9527716" y="8089251"/>
          <a:ext cx="987884" cy="475278"/>
        </a:xfrm>
        <a:custGeom>
          <a:avLst/>
          <a:gdLst>
            <a:gd name="connsiteX0" fmla="*/ 0 w 809625"/>
            <a:gd name="connsiteY0" fmla="*/ 381000 h 381000"/>
            <a:gd name="connsiteX1" fmla="*/ 0 w 809625"/>
            <a:gd name="connsiteY1" fmla="*/ 0 h 381000"/>
            <a:gd name="connsiteX2" fmla="*/ 809625 w 809625"/>
            <a:gd name="connsiteY2" fmla="*/ 0 h 381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09625" h="381000">
              <a:moveTo>
                <a:pt x="0" y="381000"/>
              </a:moveTo>
              <a:lnTo>
                <a:pt x="0" y="0"/>
              </a:lnTo>
              <a:lnTo>
                <a:pt x="809625" y="0"/>
              </a:ln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8</xdr:col>
      <xdr:colOff>2716</xdr:colOff>
      <xdr:row>5</xdr:row>
      <xdr:rowOff>31101</xdr:rowOff>
    </xdr:from>
    <xdr:to>
      <xdr:col>8</xdr:col>
      <xdr:colOff>923925</xdr:colOff>
      <xdr:row>7</xdr:row>
      <xdr:rowOff>163479</xdr:rowOff>
    </xdr:to>
    <xdr:sp macro="" textlink="">
      <xdr:nvSpPr>
        <xdr:cNvPr id="209" name="フリーフォーム 208">
          <a:extLst>
            <a:ext uri="{FF2B5EF4-FFF2-40B4-BE49-F238E27FC236}">
              <a16:creationId xmlns:a16="http://schemas.microsoft.com/office/drawing/2014/main" id="{00000000-0008-0000-0200-0000D1000000}"/>
            </a:ext>
          </a:extLst>
        </xdr:cNvPr>
        <xdr:cNvSpPr/>
      </xdr:nvSpPr>
      <xdr:spPr>
        <a:xfrm>
          <a:off x="6889291" y="888351"/>
          <a:ext cx="921209" cy="475278"/>
        </a:xfrm>
        <a:custGeom>
          <a:avLst/>
          <a:gdLst>
            <a:gd name="connsiteX0" fmla="*/ 0 w 809625"/>
            <a:gd name="connsiteY0" fmla="*/ 381000 h 381000"/>
            <a:gd name="connsiteX1" fmla="*/ 0 w 809625"/>
            <a:gd name="connsiteY1" fmla="*/ 0 h 381000"/>
            <a:gd name="connsiteX2" fmla="*/ 809625 w 809625"/>
            <a:gd name="connsiteY2" fmla="*/ 0 h 381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09625" h="381000">
              <a:moveTo>
                <a:pt x="0" y="381000"/>
              </a:moveTo>
              <a:lnTo>
                <a:pt x="0" y="0"/>
              </a:lnTo>
              <a:lnTo>
                <a:pt x="809625" y="0"/>
              </a:ln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7</xdr:col>
      <xdr:colOff>95250</xdr:colOff>
      <xdr:row>3</xdr:row>
      <xdr:rowOff>47625</xdr:rowOff>
    </xdr:from>
    <xdr:to>
      <xdr:col>7</xdr:col>
      <xdr:colOff>1021502</xdr:colOff>
      <xdr:row>5</xdr:row>
      <xdr:rowOff>21577</xdr:rowOff>
    </xdr:to>
    <xdr:sp macro="" textlink="">
      <xdr:nvSpPr>
        <xdr:cNvPr id="210" name="フリーフォーム 209">
          <a:extLst>
            <a:ext uri="{FF2B5EF4-FFF2-40B4-BE49-F238E27FC236}">
              <a16:creationId xmlns:a16="http://schemas.microsoft.com/office/drawing/2014/main" id="{00000000-0008-0000-0200-0000D2000000}"/>
            </a:ext>
          </a:extLst>
        </xdr:cNvPr>
        <xdr:cNvSpPr/>
      </xdr:nvSpPr>
      <xdr:spPr>
        <a:xfrm flipH="1" flipV="1">
          <a:off x="5953125" y="561975"/>
          <a:ext cx="926252" cy="316852"/>
        </a:xfrm>
        <a:custGeom>
          <a:avLst/>
          <a:gdLst>
            <a:gd name="connsiteX0" fmla="*/ 0 w 809625"/>
            <a:gd name="connsiteY0" fmla="*/ 381000 h 381000"/>
            <a:gd name="connsiteX1" fmla="*/ 0 w 809625"/>
            <a:gd name="connsiteY1" fmla="*/ 0 h 381000"/>
            <a:gd name="connsiteX2" fmla="*/ 809625 w 809625"/>
            <a:gd name="connsiteY2" fmla="*/ 0 h 381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09625" h="381000">
              <a:moveTo>
                <a:pt x="0" y="381000"/>
              </a:moveTo>
              <a:lnTo>
                <a:pt x="0" y="0"/>
              </a:lnTo>
              <a:lnTo>
                <a:pt x="809625" y="0"/>
              </a:lnTo>
            </a:path>
          </a:pathLst>
        </a:custGeom>
        <a:noFill/>
        <a:ln w="28575">
          <a:solidFill>
            <a:schemeClr val="tx1"/>
          </a:solidFill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7</xdr:col>
      <xdr:colOff>941453</xdr:colOff>
      <xdr:row>4</xdr:row>
      <xdr:rowOff>110446</xdr:rowOff>
    </xdr:from>
    <xdr:to>
      <xdr:col>8</xdr:col>
      <xdr:colOff>89189</xdr:colOff>
      <xdr:row>5</xdr:row>
      <xdr:rowOff>109795</xdr:rowOff>
    </xdr:to>
    <xdr:sp macro="" textlink="">
      <xdr:nvSpPr>
        <xdr:cNvPr id="211" name="円/楕円 210">
          <a:extLst>
            <a:ext uri="{FF2B5EF4-FFF2-40B4-BE49-F238E27FC236}">
              <a16:creationId xmlns:a16="http://schemas.microsoft.com/office/drawing/2014/main" id="{00000000-0008-0000-0200-0000D3000000}"/>
            </a:ext>
          </a:extLst>
        </xdr:cNvPr>
        <xdr:cNvSpPr/>
      </xdr:nvSpPr>
      <xdr:spPr>
        <a:xfrm>
          <a:off x="6799328" y="796246"/>
          <a:ext cx="176436" cy="170799"/>
        </a:xfrm>
        <a:prstGeom prst="ellipse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8</xdr:col>
      <xdr:colOff>220980</xdr:colOff>
      <xdr:row>4</xdr:row>
      <xdr:rowOff>100965</xdr:rowOff>
    </xdr:from>
    <xdr:to>
      <xdr:col>8</xdr:col>
      <xdr:colOff>588646</xdr:colOff>
      <xdr:row>5</xdr:row>
      <xdr:rowOff>118035</xdr:rowOff>
    </xdr:to>
    <xdr:sp macro="" textlink="">
      <xdr:nvSpPr>
        <xdr:cNvPr id="212" name="六角形 211">
          <a:extLst>
            <a:ext uri="{FF2B5EF4-FFF2-40B4-BE49-F238E27FC236}">
              <a16:creationId xmlns:a16="http://schemas.microsoft.com/office/drawing/2014/main" id="{00000000-0008-0000-0200-0000D4000000}"/>
            </a:ext>
          </a:extLst>
        </xdr:cNvPr>
        <xdr:cNvSpPr/>
      </xdr:nvSpPr>
      <xdr:spPr>
        <a:xfrm>
          <a:off x="7107555" y="786765"/>
          <a:ext cx="367666" cy="188520"/>
        </a:xfrm>
        <a:prstGeom prst="hexagon">
          <a:avLst/>
        </a:pr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0" rtlCol="0" anchor="ctr"/>
        <a:lstStyle/>
        <a:p>
          <a:pPr algn="ctr"/>
          <a:r>
            <a:rPr kumimoji="1" lang="en-US" altLang="ja-JP" sz="1200" b="1"/>
            <a:t>9</a:t>
          </a:r>
          <a:endParaRPr kumimoji="1" lang="ja-JP" altLang="en-US" sz="1200" b="1"/>
        </a:p>
      </xdr:txBody>
    </xdr:sp>
    <xdr:clientData/>
  </xdr:twoCellAnchor>
  <xdr:twoCellAnchor>
    <xdr:from>
      <xdr:col>10</xdr:col>
      <xdr:colOff>319088</xdr:colOff>
      <xdr:row>43</xdr:row>
      <xdr:rowOff>48309</xdr:rowOff>
    </xdr:from>
    <xdr:to>
      <xdr:col>10</xdr:col>
      <xdr:colOff>904874</xdr:colOff>
      <xdr:row>49</xdr:row>
      <xdr:rowOff>129951</xdr:rowOff>
    </xdr:to>
    <xdr:sp macro="" textlink="">
      <xdr:nvSpPr>
        <xdr:cNvPr id="190" name="正方形/長方形 189">
          <a:extLst>
            <a:ext uri="{FF2B5EF4-FFF2-40B4-BE49-F238E27FC236}">
              <a16:creationId xmlns:a16="http://schemas.microsoft.com/office/drawing/2014/main" id="{00000000-0008-0000-0200-0000BE000000}"/>
            </a:ext>
          </a:extLst>
        </xdr:cNvPr>
        <xdr:cNvSpPr/>
      </xdr:nvSpPr>
      <xdr:spPr>
        <a:xfrm rot="5400000">
          <a:off x="8553110" y="7682937"/>
          <a:ext cx="1110342" cy="585786"/>
        </a:xfrm>
        <a:prstGeom prst="rect">
          <a:avLst/>
        </a:prstGeom>
        <a:gradFill>
          <a:gsLst>
            <a:gs pos="100000">
              <a:schemeClr val="accent1">
                <a:tint val="44500"/>
                <a:satMod val="160000"/>
              </a:schemeClr>
            </a:gs>
            <a:gs pos="0">
              <a:schemeClr val="tx2">
                <a:lumMod val="60000"/>
                <a:lumOff val="40000"/>
              </a:schemeClr>
            </a:gs>
          </a:gsLst>
          <a:lin ang="5400000" scaled="0"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11</xdr:col>
      <xdr:colOff>2</xdr:colOff>
      <xdr:row>37</xdr:row>
      <xdr:rowOff>38101</xdr:rowOff>
    </xdr:from>
    <xdr:to>
      <xdr:col>11</xdr:col>
      <xdr:colOff>3</xdr:colOff>
      <xdr:row>42</xdr:row>
      <xdr:rowOff>152400</xdr:rowOff>
    </xdr:to>
    <xdr:cxnSp macro="">
      <xdr:nvCxnSpPr>
        <xdr:cNvPr id="191" name="直線矢印コネクタ 190">
          <a:extLst>
            <a:ext uri="{FF2B5EF4-FFF2-40B4-BE49-F238E27FC236}">
              <a16:creationId xmlns:a16="http://schemas.microsoft.com/office/drawing/2014/main" id="{00000000-0008-0000-0200-0000BF000000}"/>
            </a:ext>
          </a:extLst>
        </xdr:cNvPr>
        <xdr:cNvCxnSpPr/>
      </xdr:nvCxnSpPr>
      <xdr:spPr>
        <a:xfrm flipV="1">
          <a:off x="9525002" y="6381751"/>
          <a:ext cx="1" cy="971549"/>
        </a:xfrm>
        <a:prstGeom prst="straightConnector1">
          <a:avLst/>
        </a:prstGeom>
        <a:ln w="57150">
          <a:solidFill>
            <a:srgbClr val="FF0000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57150</xdr:colOff>
      <xdr:row>37</xdr:row>
      <xdr:rowOff>152403</xdr:rowOff>
    </xdr:from>
    <xdr:to>
      <xdr:col>11</xdr:col>
      <xdr:colOff>981075</xdr:colOff>
      <xdr:row>41</xdr:row>
      <xdr:rowOff>150570</xdr:rowOff>
    </xdr:to>
    <xdr:cxnSp macro="">
      <xdr:nvCxnSpPr>
        <xdr:cNvPr id="192" name="直線コネクタ 191">
          <a:extLst>
            <a:ext uri="{FF2B5EF4-FFF2-40B4-BE49-F238E27FC236}">
              <a16:creationId xmlns:a16="http://schemas.microsoft.com/office/drawing/2014/main" id="{00000000-0008-0000-0200-0000C0000000}"/>
            </a:ext>
          </a:extLst>
        </xdr:cNvPr>
        <xdr:cNvCxnSpPr/>
      </xdr:nvCxnSpPr>
      <xdr:spPr>
        <a:xfrm flipV="1">
          <a:off x="8553450" y="6496053"/>
          <a:ext cx="1952625" cy="683967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941453</xdr:colOff>
      <xdr:row>39</xdr:row>
      <xdr:rowOff>62821</xdr:rowOff>
    </xdr:from>
    <xdr:to>
      <xdr:col>11</xdr:col>
      <xdr:colOff>89189</xdr:colOff>
      <xdr:row>40</xdr:row>
      <xdr:rowOff>62170</xdr:rowOff>
    </xdr:to>
    <xdr:sp macro="" textlink="">
      <xdr:nvSpPr>
        <xdr:cNvPr id="213" name="円/楕円 212">
          <a:extLst>
            <a:ext uri="{FF2B5EF4-FFF2-40B4-BE49-F238E27FC236}">
              <a16:creationId xmlns:a16="http://schemas.microsoft.com/office/drawing/2014/main" id="{00000000-0008-0000-0200-0000D5000000}"/>
            </a:ext>
          </a:extLst>
        </xdr:cNvPr>
        <xdr:cNvSpPr/>
      </xdr:nvSpPr>
      <xdr:spPr>
        <a:xfrm>
          <a:off x="9437753" y="6749371"/>
          <a:ext cx="176436" cy="170799"/>
        </a:xfrm>
        <a:prstGeom prst="ellipse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</xdr:col>
      <xdr:colOff>152400</xdr:colOff>
      <xdr:row>41</xdr:row>
      <xdr:rowOff>123825</xdr:rowOff>
    </xdr:from>
    <xdr:to>
      <xdr:col>10</xdr:col>
      <xdr:colOff>628650</xdr:colOff>
      <xdr:row>42</xdr:row>
      <xdr:rowOff>142875</xdr:rowOff>
    </xdr:to>
    <xdr:sp macro="" textlink="">
      <xdr:nvSpPr>
        <xdr:cNvPr id="214" name="正方形/長方形 213">
          <a:extLst>
            <a:ext uri="{FF2B5EF4-FFF2-40B4-BE49-F238E27FC236}">
              <a16:creationId xmlns:a16="http://schemas.microsoft.com/office/drawing/2014/main" id="{00000000-0008-0000-0200-0000D6000000}"/>
            </a:ext>
          </a:extLst>
        </xdr:cNvPr>
        <xdr:cNvSpPr/>
      </xdr:nvSpPr>
      <xdr:spPr>
        <a:xfrm>
          <a:off x="8648700" y="7153275"/>
          <a:ext cx="476250" cy="190500"/>
        </a:xfrm>
        <a:prstGeom prst="rect">
          <a:avLst/>
        </a:prstGeom>
        <a:solidFill>
          <a:srgbClr val="FFFF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wrap="none" lIns="36000" tIns="0" rIns="36000" bIns="0" rtlCol="0" anchor="ctr"/>
        <a:lstStyle/>
        <a:p>
          <a:pPr algn="ctr"/>
          <a:r>
            <a:rPr kumimoji="1" lang="en-US" altLang="ja-JP" sz="1200">
              <a:solidFill>
                <a:srgbClr val="FF0000"/>
              </a:solidFill>
            </a:rPr>
            <a:t>PC1</a:t>
          </a:r>
          <a:endParaRPr kumimoji="1" lang="ja-JP" altLang="en-US" sz="1200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11</xdr:col>
      <xdr:colOff>99255</xdr:colOff>
      <xdr:row>37</xdr:row>
      <xdr:rowOff>28575</xdr:rowOff>
    </xdr:from>
    <xdr:to>
      <xdr:col>11</xdr:col>
      <xdr:colOff>417857</xdr:colOff>
      <xdr:row>39</xdr:row>
      <xdr:rowOff>2915</xdr:rowOff>
    </xdr:to>
    <xdr:pic>
      <xdr:nvPicPr>
        <xdr:cNvPr id="215" name="図 214">
          <a:extLst>
            <a:ext uri="{FF2B5EF4-FFF2-40B4-BE49-F238E27FC236}">
              <a16:creationId xmlns:a16="http://schemas.microsoft.com/office/drawing/2014/main" id="{00000000-0008-0000-0200-0000D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9624255" y="6372225"/>
          <a:ext cx="318602" cy="317240"/>
        </a:xfrm>
        <a:prstGeom prst="rect">
          <a:avLst/>
        </a:prstGeom>
      </xdr:spPr>
    </xdr:pic>
    <xdr:clientData/>
  </xdr:twoCellAnchor>
  <xdr:twoCellAnchor>
    <xdr:from>
      <xdr:col>11</xdr:col>
      <xdr:colOff>2715</xdr:colOff>
      <xdr:row>32</xdr:row>
      <xdr:rowOff>88250</xdr:rowOff>
    </xdr:from>
    <xdr:to>
      <xdr:col>11</xdr:col>
      <xdr:colOff>839558</xdr:colOff>
      <xdr:row>35</xdr:row>
      <xdr:rowOff>153953</xdr:rowOff>
    </xdr:to>
    <xdr:sp macro="" textlink="">
      <xdr:nvSpPr>
        <xdr:cNvPr id="216" name="フリーフォーム 215">
          <a:extLst>
            <a:ext uri="{FF2B5EF4-FFF2-40B4-BE49-F238E27FC236}">
              <a16:creationId xmlns:a16="http://schemas.microsoft.com/office/drawing/2014/main" id="{00000000-0008-0000-0200-0000D8000000}"/>
            </a:ext>
          </a:extLst>
        </xdr:cNvPr>
        <xdr:cNvSpPr/>
      </xdr:nvSpPr>
      <xdr:spPr>
        <a:xfrm>
          <a:off x="9527715" y="5574650"/>
          <a:ext cx="836843" cy="580053"/>
        </a:xfrm>
        <a:custGeom>
          <a:avLst/>
          <a:gdLst>
            <a:gd name="connsiteX0" fmla="*/ 0 w 809625"/>
            <a:gd name="connsiteY0" fmla="*/ 381000 h 381000"/>
            <a:gd name="connsiteX1" fmla="*/ 0 w 809625"/>
            <a:gd name="connsiteY1" fmla="*/ 0 h 381000"/>
            <a:gd name="connsiteX2" fmla="*/ 809625 w 809625"/>
            <a:gd name="connsiteY2" fmla="*/ 0 h 381000"/>
            <a:gd name="connsiteX0" fmla="*/ 0 w 749879"/>
            <a:gd name="connsiteY0" fmla="*/ 533712 h 533712"/>
            <a:gd name="connsiteX1" fmla="*/ 0 w 749879"/>
            <a:gd name="connsiteY1" fmla="*/ 152712 h 533712"/>
            <a:gd name="connsiteX2" fmla="*/ 749879 w 749879"/>
            <a:gd name="connsiteY2" fmla="*/ 0 h 533712"/>
            <a:gd name="connsiteX0" fmla="*/ 0 w 749879"/>
            <a:gd name="connsiteY0" fmla="*/ 533712 h 533712"/>
            <a:gd name="connsiteX1" fmla="*/ 0 w 749879"/>
            <a:gd name="connsiteY1" fmla="*/ 152712 h 533712"/>
            <a:gd name="connsiteX2" fmla="*/ 749879 w 749879"/>
            <a:gd name="connsiteY2" fmla="*/ 0 h 533712"/>
            <a:gd name="connsiteX0" fmla="*/ 0 w 749879"/>
            <a:gd name="connsiteY0" fmla="*/ 533712 h 533712"/>
            <a:gd name="connsiteX1" fmla="*/ 0 w 749879"/>
            <a:gd name="connsiteY1" fmla="*/ 152712 h 533712"/>
            <a:gd name="connsiteX2" fmla="*/ 749879 w 749879"/>
            <a:gd name="connsiteY2" fmla="*/ 0 h 533712"/>
            <a:gd name="connsiteX0" fmla="*/ 0 w 749879"/>
            <a:gd name="connsiteY0" fmla="*/ 464992 h 464992"/>
            <a:gd name="connsiteX1" fmla="*/ 0 w 749879"/>
            <a:gd name="connsiteY1" fmla="*/ 152712 h 464992"/>
            <a:gd name="connsiteX2" fmla="*/ 749879 w 749879"/>
            <a:gd name="connsiteY2" fmla="*/ 0 h 46499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749879" h="464992">
              <a:moveTo>
                <a:pt x="0" y="464992"/>
              </a:moveTo>
              <a:lnTo>
                <a:pt x="0" y="152712"/>
              </a:lnTo>
              <a:cubicBezTo>
                <a:pt x="261340" y="106898"/>
                <a:pt x="445863" y="61085"/>
                <a:pt x="749879" y="0"/>
              </a:cubicBez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</xdr:col>
      <xdr:colOff>269412</xdr:colOff>
      <xdr:row>32</xdr:row>
      <xdr:rowOff>9202</xdr:rowOff>
    </xdr:from>
    <xdr:to>
      <xdr:col>10</xdr:col>
      <xdr:colOff>1014689</xdr:colOff>
      <xdr:row>33</xdr:row>
      <xdr:rowOff>163623</xdr:rowOff>
    </xdr:to>
    <xdr:sp macro="" textlink="">
      <xdr:nvSpPr>
        <xdr:cNvPr id="217" name="フリーフォーム 216">
          <a:extLst>
            <a:ext uri="{FF2B5EF4-FFF2-40B4-BE49-F238E27FC236}">
              <a16:creationId xmlns:a16="http://schemas.microsoft.com/office/drawing/2014/main" id="{00000000-0008-0000-0200-0000D9000000}"/>
            </a:ext>
          </a:extLst>
        </xdr:cNvPr>
        <xdr:cNvSpPr/>
      </xdr:nvSpPr>
      <xdr:spPr>
        <a:xfrm rot="21134921" flipH="1" flipV="1">
          <a:off x="8765712" y="5495602"/>
          <a:ext cx="745277" cy="325871"/>
        </a:xfrm>
        <a:custGeom>
          <a:avLst/>
          <a:gdLst>
            <a:gd name="connsiteX0" fmla="*/ 0 w 809625"/>
            <a:gd name="connsiteY0" fmla="*/ 381000 h 381000"/>
            <a:gd name="connsiteX1" fmla="*/ 0 w 809625"/>
            <a:gd name="connsiteY1" fmla="*/ 0 h 381000"/>
            <a:gd name="connsiteX2" fmla="*/ 809625 w 809625"/>
            <a:gd name="connsiteY2" fmla="*/ 0 h 381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09625" h="381000">
              <a:moveTo>
                <a:pt x="0" y="381000"/>
              </a:moveTo>
              <a:lnTo>
                <a:pt x="0" y="0"/>
              </a:lnTo>
              <a:lnTo>
                <a:pt x="809625" y="0"/>
              </a:lnTo>
            </a:path>
          </a:pathLst>
        </a:custGeom>
        <a:noFill/>
        <a:ln w="28575">
          <a:solidFill>
            <a:schemeClr val="tx1"/>
          </a:solidFill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</xdr:col>
      <xdr:colOff>941453</xdr:colOff>
      <xdr:row>33</xdr:row>
      <xdr:rowOff>24721</xdr:rowOff>
    </xdr:from>
    <xdr:to>
      <xdr:col>11</xdr:col>
      <xdr:colOff>89189</xdr:colOff>
      <xdr:row>34</xdr:row>
      <xdr:rowOff>24070</xdr:rowOff>
    </xdr:to>
    <xdr:sp macro="" textlink="">
      <xdr:nvSpPr>
        <xdr:cNvPr id="218" name="円/楕円 217">
          <a:extLst>
            <a:ext uri="{FF2B5EF4-FFF2-40B4-BE49-F238E27FC236}">
              <a16:creationId xmlns:a16="http://schemas.microsoft.com/office/drawing/2014/main" id="{00000000-0008-0000-0200-0000DA000000}"/>
            </a:ext>
          </a:extLst>
        </xdr:cNvPr>
        <xdr:cNvSpPr/>
      </xdr:nvSpPr>
      <xdr:spPr>
        <a:xfrm>
          <a:off x="9437753" y="5682571"/>
          <a:ext cx="176436" cy="170799"/>
        </a:xfrm>
        <a:prstGeom prst="ellipse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</xdr:col>
      <xdr:colOff>161926</xdr:colOff>
      <xdr:row>24</xdr:row>
      <xdr:rowOff>88251</xdr:rowOff>
    </xdr:from>
    <xdr:to>
      <xdr:col>11</xdr:col>
      <xdr:colOff>2716</xdr:colOff>
      <xdr:row>28</xdr:row>
      <xdr:rowOff>115855</xdr:rowOff>
    </xdr:to>
    <xdr:sp macro="" textlink="">
      <xdr:nvSpPr>
        <xdr:cNvPr id="219" name="フリーフォーム 218">
          <a:extLst>
            <a:ext uri="{FF2B5EF4-FFF2-40B4-BE49-F238E27FC236}">
              <a16:creationId xmlns:a16="http://schemas.microsoft.com/office/drawing/2014/main" id="{00000000-0008-0000-0200-0000DB000000}"/>
            </a:ext>
          </a:extLst>
        </xdr:cNvPr>
        <xdr:cNvSpPr/>
      </xdr:nvSpPr>
      <xdr:spPr>
        <a:xfrm flipH="1">
          <a:off x="8658226" y="4203051"/>
          <a:ext cx="869490" cy="713404"/>
        </a:xfrm>
        <a:custGeom>
          <a:avLst/>
          <a:gdLst>
            <a:gd name="connsiteX0" fmla="*/ 0 w 809625"/>
            <a:gd name="connsiteY0" fmla="*/ 381000 h 381000"/>
            <a:gd name="connsiteX1" fmla="*/ 0 w 809625"/>
            <a:gd name="connsiteY1" fmla="*/ 0 h 381000"/>
            <a:gd name="connsiteX2" fmla="*/ 809625 w 809625"/>
            <a:gd name="connsiteY2" fmla="*/ 0 h 381000"/>
            <a:gd name="connsiteX0" fmla="*/ 0 w 749879"/>
            <a:gd name="connsiteY0" fmla="*/ 533712 h 533712"/>
            <a:gd name="connsiteX1" fmla="*/ 0 w 749879"/>
            <a:gd name="connsiteY1" fmla="*/ 152712 h 533712"/>
            <a:gd name="connsiteX2" fmla="*/ 749879 w 749879"/>
            <a:gd name="connsiteY2" fmla="*/ 0 h 533712"/>
            <a:gd name="connsiteX0" fmla="*/ 0 w 749879"/>
            <a:gd name="connsiteY0" fmla="*/ 533712 h 533712"/>
            <a:gd name="connsiteX1" fmla="*/ 0 w 749879"/>
            <a:gd name="connsiteY1" fmla="*/ 152712 h 533712"/>
            <a:gd name="connsiteX2" fmla="*/ 749879 w 749879"/>
            <a:gd name="connsiteY2" fmla="*/ 0 h 533712"/>
            <a:gd name="connsiteX0" fmla="*/ 0 w 749879"/>
            <a:gd name="connsiteY0" fmla="*/ 533712 h 533712"/>
            <a:gd name="connsiteX1" fmla="*/ 0 w 749879"/>
            <a:gd name="connsiteY1" fmla="*/ 152712 h 533712"/>
            <a:gd name="connsiteX2" fmla="*/ 749879 w 749879"/>
            <a:gd name="connsiteY2" fmla="*/ 0 h 533712"/>
            <a:gd name="connsiteX0" fmla="*/ 0 w 758094"/>
            <a:gd name="connsiteY0" fmla="*/ 625339 h 625339"/>
            <a:gd name="connsiteX1" fmla="*/ 8215 w 758094"/>
            <a:gd name="connsiteY1" fmla="*/ 152712 h 625339"/>
            <a:gd name="connsiteX2" fmla="*/ 758094 w 758094"/>
            <a:gd name="connsiteY2" fmla="*/ 0 h 625339"/>
            <a:gd name="connsiteX0" fmla="*/ 0 w 749879"/>
            <a:gd name="connsiteY0" fmla="*/ 632975 h 632975"/>
            <a:gd name="connsiteX1" fmla="*/ 0 w 749879"/>
            <a:gd name="connsiteY1" fmla="*/ 152712 h 632975"/>
            <a:gd name="connsiteX2" fmla="*/ 749879 w 749879"/>
            <a:gd name="connsiteY2" fmla="*/ 0 h 632975"/>
            <a:gd name="connsiteX0" fmla="*/ 0 w 749879"/>
            <a:gd name="connsiteY0" fmla="*/ 571890 h 571890"/>
            <a:gd name="connsiteX1" fmla="*/ 0 w 749879"/>
            <a:gd name="connsiteY1" fmla="*/ 152712 h 571890"/>
            <a:gd name="connsiteX2" fmla="*/ 749879 w 749879"/>
            <a:gd name="connsiteY2" fmla="*/ 0 h 57189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749879" h="571890">
              <a:moveTo>
                <a:pt x="0" y="571890"/>
              </a:moveTo>
              <a:lnTo>
                <a:pt x="0" y="152712"/>
              </a:lnTo>
              <a:cubicBezTo>
                <a:pt x="261340" y="106898"/>
                <a:pt x="445863" y="61085"/>
                <a:pt x="749879" y="0"/>
              </a:cubicBez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</xdr:col>
      <xdr:colOff>941453</xdr:colOff>
      <xdr:row>25</xdr:row>
      <xdr:rowOff>24721</xdr:rowOff>
    </xdr:from>
    <xdr:to>
      <xdr:col>11</xdr:col>
      <xdr:colOff>89189</xdr:colOff>
      <xdr:row>26</xdr:row>
      <xdr:rowOff>24070</xdr:rowOff>
    </xdr:to>
    <xdr:sp macro="" textlink="">
      <xdr:nvSpPr>
        <xdr:cNvPr id="220" name="円/楕円 219">
          <a:extLst>
            <a:ext uri="{FF2B5EF4-FFF2-40B4-BE49-F238E27FC236}">
              <a16:creationId xmlns:a16="http://schemas.microsoft.com/office/drawing/2014/main" id="{00000000-0008-0000-0200-0000DC000000}"/>
            </a:ext>
          </a:extLst>
        </xdr:cNvPr>
        <xdr:cNvSpPr/>
      </xdr:nvSpPr>
      <xdr:spPr>
        <a:xfrm>
          <a:off x="9437753" y="4310971"/>
          <a:ext cx="176436" cy="170799"/>
        </a:xfrm>
        <a:prstGeom prst="ellipse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11</xdr:col>
      <xdr:colOff>2715</xdr:colOff>
      <xdr:row>18</xdr:row>
      <xdr:rowOff>2526</xdr:rowOff>
    </xdr:from>
    <xdr:to>
      <xdr:col>11</xdr:col>
      <xdr:colOff>839558</xdr:colOff>
      <xdr:row>21</xdr:row>
      <xdr:rowOff>153954</xdr:rowOff>
    </xdr:to>
    <xdr:sp macro="" textlink="">
      <xdr:nvSpPr>
        <xdr:cNvPr id="222" name="フリーフォーム 221">
          <a:extLst>
            <a:ext uri="{FF2B5EF4-FFF2-40B4-BE49-F238E27FC236}">
              <a16:creationId xmlns:a16="http://schemas.microsoft.com/office/drawing/2014/main" id="{00000000-0008-0000-0200-0000DE000000}"/>
            </a:ext>
          </a:extLst>
        </xdr:cNvPr>
        <xdr:cNvSpPr/>
      </xdr:nvSpPr>
      <xdr:spPr>
        <a:xfrm>
          <a:off x="9527715" y="3088626"/>
          <a:ext cx="836843" cy="665778"/>
        </a:xfrm>
        <a:custGeom>
          <a:avLst/>
          <a:gdLst>
            <a:gd name="connsiteX0" fmla="*/ 0 w 809625"/>
            <a:gd name="connsiteY0" fmla="*/ 381000 h 381000"/>
            <a:gd name="connsiteX1" fmla="*/ 0 w 809625"/>
            <a:gd name="connsiteY1" fmla="*/ 0 h 381000"/>
            <a:gd name="connsiteX2" fmla="*/ 809625 w 809625"/>
            <a:gd name="connsiteY2" fmla="*/ 0 h 381000"/>
            <a:gd name="connsiteX0" fmla="*/ 0 w 749879"/>
            <a:gd name="connsiteY0" fmla="*/ 533712 h 533712"/>
            <a:gd name="connsiteX1" fmla="*/ 0 w 749879"/>
            <a:gd name="connsiteY1" fmla="*/ 152712 h 533712"/>
            <a:gd name="connsiteX2" fmla="*/ 749879 w 749879"/>
            <a:gd name="connsiteY2" fmla="*/ 0 h 533712"/>
            <a:gd name="connsiteX0" fmla="*/ 0 w 749879"/>
            <a:gd name="connsiteY0" fmla="*/ 533712 h 533712"/>
            <a:gd name="connsiteX1" fmla="*/ 0 w 749879"/>
            <a:gd name="connsiteY1" fmla="*/ 152712 h 533712"/>
            <a:gd name="connsiteX2" fmla="*/ 749879 w 749879"/>
            <a:gd name="connsiteY2" fmla="*/ 0 h 533712"/>
            <a:gd name="connsiteX0" fmla="*/ 0 w 749879"/>
            <a:gd name="connsiteY0" fmla="*/ 533712 h 533712"/>
            <a:gd name="connsiteX1" fmla="*/ 0 w 749879"/>
            <a:gd name="connsiteY1" fmla="*/ 152712 h 533712"/>
            <a:gd name="connsiteX2" fmla="*/ 749879 w 749879"/>
            <a:gd name="connsiteY2" fmla="*/ 0 h 53371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749879" h="533712">
              <a:moveTo>
                <a:pt x="0" y="533712"/>
              </a:moveTo>
              <a:lnTo>
                <a:pt x="0" y="152712"/>
              </a:lnTo>
              <a:cubicBezTo>
                <a:pt x="261340" y="106898"/>
                <a:pt x="445863" y="61085"/>
                <a:pt x="749879" y="0"/>
              </a:cubicBez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</xdr:col>
      <xdr:colOff>238124</xdr:colOff>
      <xdr:row>16</xdr:row>
      <xdr:rowOff>19049</xdr:rowOff>
    </xdr:from>
    <xdr:to>
      <xdr:col>10</xdr:col>
      <xdr:colOff>764327</xdr:colOff>
      <xdr:row>18</xdr:row>
      <xdr:rowOff>40626</xdr:rowOff>
    </xdr:to>
    <xdr:sp macro="" textlink="">
      <xdr:nvSpPr>
        <xdr:cNvPr id="223" name="フリーフォーム 222">
          <a:extLst>
            <a:ext uri="{FF2B5EF4-FFF2-40B4-BE49-F238E27FC236}">
              <a16:creationId xmlns:a16="http://schemas.microsoft.com/office/drawing/2014/main" id="{00000000-0008-0000-0200-0000DF000000}"/>
            </a:ext>
          </a:extLst>
        </xdr:cNvPr>
        <xdr:cNvSpPr/>
      </xdr:nvSpPr>
      <xdr:spPr>
        <a:xfrm flipH="1" flipV="1">
          <a:off x="8734424" y="2762249"/>
          <a:ext cx="526203" cy="364477"/>
        </a:xfrm>
        <a:custGeom>
          <a:avLst/>
          <a:gdLst>
            <a:gd name="connsiteX0" fmla="*/ 0 w 809625"/>
            <a:gd name="connsiteY0" fmla="*/ 381000 h 381000"/>
            <a:gd name="connsiteX1" fmla="*/ 0 w 809625"/>
            <a:gd name="connsiteY1" fmla="*/ 0 h 381000"/>
            <a:gd name="connsiteX2" fmla="*/ 809625 w 809625"/>
            <a:gd name="connsiteY2" fmla="*/ 0 h 381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09625" h="381000">
              <a:moveTo>
                <a:pt x="0" y="381000"/>
              </a:moveTo>
              <a:lnTo>
                <a:pt x="0" y="0"/>
              </a:lnTo>
              <a:lnTo>
                <a:pt x="809625" y="0"/>
              </a:lnTo>
            </a:path>
          </a:pathLst>
        </a:custGeom>
        <a:noFill/>
        <a:ln w="28575">
          <a:solidFill>
            <a:schemeClr val="tx1"/>
          </a:solidFill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</xdr:col>
      <xdr:colOff>942975</xdr:colOff>
      <xdr:row>9</xdr:row>
      <xdr:rowOff>152400</xdr:rowOff>
    </xdr:from>
    <xdr:to>
      <xdr:col>11</xdr:col>
      <xdr:colOff>19050</xdr:colOff>
      <xdr:row>12</xdr:row>
      <xdr:rowOff>104775</xdr:rowOff>
    </xdr:to>
    <xdr:sp macro="" textlink="">
      <xdr:nvSpPr>
        <xdr:cNvPr id="17" name="フリーフォーム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/>
      </xdr:nvSpPr>
      <xdr:spPr>
        <a:xfrm>
          <a:off x="9439275" y="1695450"/>
          <a:ext cx="104775" cy="466725"/>
        </a:xfrm>
        <a:custGeom>
          <a:avLst/>
          <a:gdLst>
            <a:gd name="connsiteX0" fmla="*/ 0 w 123825"/>
            <a:gd name="connsiteY0" fmla="*/ 419100 h 419100"/>
            <a:gd name="connsiteX1" fmla="*/ 123825 w 123825"/>
            <a:gd name="connsiteY1" fmla="*/ 0 h 419100"/>
            <a:gd name="connsiteX0" fmla="*/ 0 w 123825"/>
            <a:gd name="connsiteY0" fmla="*/ 419100 h 419100"/>
            <a:gd name="connsiteX1" fmla="*/ 123825 w 123825"/>
            <a:gd name="connsiteY1" fmla="*/ 0 h 419100"/>
            <a:gd name="connsiteX0" fmla="*/ 0 w 124815"/>
            <a:gd name="connsiteY0" fmla="*/ 419100 h 419100"/>
            <a:gd name="connsiteX1" fmla="*/ 123825 w 124815"/>
            <a:gd name="connsiteY1" fmla="*/ 0 h 4191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24815" h="419100">
              <a:moveTo>
                <a:pt x="0" y="419100"/>
              </a:moveTo>
              <a:cubicBezTo>
                <a:pt x="107950" y="365125"/>
                <a:pt x="130175" y="387350"/>
                <a:pt x="123825" y="0"/>
              </a:cubicBezTo>
            </a:path>
          </a:pathLst>
        </a:custGeom>
        <a:noFill/>
        <a:ln w="28575">
          <a:solidFill>
            <a:schemeClr val="tx1"/>
          </a:solidFill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447675</xdr:colOff>
      <xdr:row>11</xdr:row>
      <xdr:rowOff>104775</xdr:rowOff>
    </xdr:from>
    <xdr:to>
      <xdr:col>11</xdr:col>
      <xdr:colOff>0</xdr:colOff>
      <xdr:row>14</xdr:row>
      <xdr:rowOff>152401</xdr:rowOff>
    </xdr:to>
    <xdr:sp macro="" textlink="">
      <xdr:nvSpPr>
        <xdr:cNvPr id="13" name="フリーフォーム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/>
      </xdr:nvSpPr>
      <xdr:spPr>
        <a:xfrm>
          <a:off x="8943975" y="1990725"/>
          <a:ext cx="581025" cy="561976"/>
        </a:xfrm>
        <a:custGeom>
          <a:avLst/>
          <a:gdLst>
            <a:gd name="connsiteX0" fmla="*/ 581025 w 581025"/>
            <a:gd name="connsiteY0" fmla="*/ 790575 h 790575"/>
            <a:gd name="connsiteX1" fmla="*/ 0 w 581025"/>
            <a:gd name="connsiteY1" fmla="*/ 0 h 790575"/>
            <a:gd name="connsiteX2" fmla="*/ 76200 w 581025"/>
            <a:gd name="connsiteY2" fmla="*/ 0 h 790575"/>
            <a:gd name="connsiteX0" fmla="*/ 581025 w 581025"/>
            <a:gd name="connsiteY0" fmla="*/ 790575 h 790575"/>
            <a:gd name="connsiteX1" fmla="*/ 0 w 581025"/>
            <a:gd name="connsiteY1" fmla="*/ 0 h 790575"/>
            <a:gd name="connsiteX0" fmla="*/ 581025 w 581100"/>
            <a:gd name="connsiteY0" fmla="*/ 790575 h 790575"/>
            <a:gd name="connsiteX1" fmla="*/ 0 w 581100"/>
            <a:gd name="connsiteY1" fmla="*/ 0 h 790575"/>
            <a:gd name="connsiteX0" fmla="*/ 581025 w 581762"/>
            <a:gd name="connsiteY0" fmla="*/ 790575 h 790575"/>
            <a:gd name="connsiteX1" fmla="*/ 0 w 581762"/>
            <a:gd name="connsiteY1" fmla="*/ 0 h 790575"/>
            <a:gd name="connsiteX0" fmla="*/ 581025 w 581025"/>
            <a:gd name="connsiteY0" fmla="*/ 790575 h 790575"/>
            <a:gd name="connsiteX1" fmla="*/ 0 w 581025"/>
            <a:gd name="connsiteY1" fmla="*/ 0 h 790575"/>
            <a:gd name="connsiteX0" fmla="*/ 581025 w 581025"/>
            <a:gd name="connsiteY0" fmla="*/ 790575 h 790575"/>
            <a:gd name="connsiteX1" fmla="*/ 0 w 581025"/>
            <a:gd name="connsiteY1" fmla="*/ 0 h 7905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581025" h="790575">
              <a:moveTo>
                <a:pt x="581025" y="790575"/>
              </a:moveTo>
              <a:cubicBezTo>
                <a:pt x="577850" y="307975"/>
                <a:pt x="584200" y="273050"/>
                <a:pt x="0" y="0"/>
              </a:cubicBez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836678</xdr:colOff>
      <xdr:row>12</xdr:row>
      <xdr:rowOff>24721</xdr:rowOff>
    </xdr:from>
    <xdr:to>
      <xdr:col>10</xdr:col>
      <xdr:colOff>1013114</xdr:colOff>
      <xdr:row>13</xdr:row>
      <xdr:rowOff>24070</xdr:rowOff>
    </xdr:to>
    <xdr:sp macro="" textlink="">
      <xdr:nvSpPr>
        <xdr:cNvPr id="225" name="円/楕円 224">
          <a:extLst>
            <a:ext uri="{FF2B5EF4-FFF2-40B4-BE49-F238E27FC236}">
              <a16:creationId xmlns:a16="http://schemas.microsoft.com/office/drawing/2014/main" id="{00000000-0008-0000-0200-0000E1000000}"/>
            </a:ext>
          </a:extLst>
        </xdr:cNvPr>
        <xdr:cNvSpPr/>
      </xdr:nvSpPr>
      <xdr:spPr>
        <a:xfrm>
          <a:off x="9332978" y="2082121"/>
          <a:ext cx="176436" cy="170799"/>
        </a:xfrm>
        <a:prstGeom prst="ellipse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11</xdr:col>
      <xdr:colOff>0</xdr:colOff>
      <xdr:row>2</xdr:row>
      <xdr:rowOff>1</xdr:rowOff>
    </xdr:from>
    <xdr:to>
      <xdr:col>11</xdr:col>
      <xdr:colOff>323850</xdr:colOff>
      <xdr:row>7</xdr:row>
      <xdr:rowOff>152401</xdr:rowOff>
    </xdr:to>
    <xdr:sp macro="" textlink="">
      <xdr:nvSpPr>
        <xdr:cNvPr id="226" name="フリーフォーム 225">
          <a:extLst>
            <a:ext uri="{FF2B5EF4-FFF2-40B4-BE49-F238E27FC236}">
              <a16:creationId xmlns:a16="http://schemas.microsoft.com/office/drawing/2014/main" id="{00000000-0008-0000-0200-0000E2000000}"/>
            </a:ext>
          </a:extLst>
        </xdr:cNvPr>
        <xdr:cNvSpPr/>
      </xdr:nvSpPr>
      <xdr:spPr>
        <a:xfrm flipH="1">
          <a:off x="9525000" y="342901"/>
          <a:ext cx="323850" cy="1009650"/>
        </a:xfrm>
        <a:custGeom>
          <a:avLst/>
          <a:gdLst>
            <a:gd name="connsiteX0" fmla="*/ 581025 w 581025"/>
            <a:gd name="connsiteY0" fmla="*/ 790575 h 790575"/>
            <a:gd name="connsiteX1" fmla="*/ 0 w 581025"/>
            <a:gd name="connsiteY1" fmla="*/ 0 h 790575"/>
            <a:gd name="connsiteX2" fmla="*/ 76200 w 581025"/>
            <a:gd name="connsiteY2" fmla="*/ 0 h 790575"/>
            <a:gd name="connsiteX0" fmla="*/ 581025 w 581025"/>
            <a:gd name="connsiteY0" fmla="*/ 790575 h 790575"/>
            <a:gd name="connsiteX1" fmla="*/ 0 w 581025"/>
            <a:gd name="connsiteY1" fmla="*/ 0 h 790575"/>
            <a:gd name="connsiteX0" fmla="*/ 581025 w 581100"/>
            <a:gd name="connsiteY0" fmla="*/ 790575 h 790575"/>
            <a:gd name="connsiteX1" fmla="*/ 0 w 581100"/>
            <a:gd name="connsiteY1" fmla="*/ 0 h 790575"/>
            <a:gd name="connsiteX0" fmla="*/ 581025 w 581762"/>
            <a:gd name="connsiteY0" fmla="*/ 790575 h 790575"/>
            <a:gd name="connsiteX1" fmla="*/ 0 w 581762"/>
            <a:gd name="connsiteY1" fmla="*/ 0 h 790575"/>
            <a:gd name="connsiteX0" fmla="*/ 581025 w 581025"/>
            <a:gd name="connsiteY0" fmla="*/ 790575 h 790575"/>
            <a:gd name="connsiteX1" fmla="*/ 0 w 581025"/>
            <a:gd name="connsiteY1" fmla="*/ 0 h 790575"/>
            <a:gd name="connsiteX0" fmla="*/ 581025 w 581025"/>
            <a:gd name="connsiteY0" fmla="*/ 790575 h 790575"/>
            <a:gd name="connsiteX1" fmla="*/ 0 w 581025"/>
            <a:gd name="connsiteY1" fmla="*/ 0 h 7905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581025" h="790575">
              <a:moveTo>
                <a:pt x="581025" y="790575"/>
              </a:moveTo>
              <a:cubicBezTo>
                <a:pt x="577850" y="307975"/>
                <a:pt x="584200" y="273050"/>
                <a:pt x="0" y="0"/>
              </a:cubicBez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950978</xdr:colOff>
      <xdr:row>4</xdr:row>
      <xdr:rowOff>91396</xdr:rowOff>
    </xdr:from>
    <xdr:to>
      <xdr:col>11</xdr:col>
      <xdr:colOff>98714</xdr:colOff>
      <xdr:row>5</xdr:row>
      <xdr:rowOff>90745</xdr:rowOff>
    </xdr:to>
    <xdr:sp macro="" textlink="">
      <xdr:nvSpPr>
        <xdr:cNvPr id="227" name="円/楕円 226">
          <a:extLst>
            <a:ext uri="{FF2B5EF4-FFF2-40B4-BE49-F238E27FC236}">
              <a16:creationId xmlns:a16="http://schemas.microsoft.com/office/drawing/2014/main" id="{00000000-0008-0000-0200-0000E3000000}"/>
            </a:ext>
          </a:extLst>
        </xdr:cNvPr>
        <xdr:cNvSpPr/>
      </xdr:nvSpPr>
      <xdr:spPr>
        <a:xfrm>
          <a:off x="9447278" y="777196"/>
          <a:ext cx="176436" cy="170799"/>
        </a:xfrm>
        <a:prstGeom prst="ellipse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13</xdr:col>
      <xdr:colOff>171451</xdr:colOff>
      <xdr:row>60</xdr:row>
      <xdr:rowOff>2526</xdr:rowOff>
    </xdr:from>
    <xdr:to>
      <xdr:col>14</xdr:col>
      <xdr:colOff>12241</xdr:colOff>
      <xdr:row>63</xdr:row>
      <xdr:rowOff>152400</xdr:rowOff>
    </xdr:to>
    <xdr:sp macro="" textlink="">
      <xdr:nvSpPr>
        <xdr:cNvPr id="230" name="フリーフォーム 229">
          <a:extLst>
            <a:ext uri="{FF2B5EF4-FFF2-40B4-BE49-F238E27FC236}">
              <a16:creationId xmlns:a16="http://schemas.microsoft.com/office/drawing/2014/main" id="{00000000-0008-0000-0200-0000E6000000}"/>
            </a:ext>
          </a:extLst>
        </xdr:cNvPr>
        <xdr:cNvSpPr/>
      </xdr:nvSpPr>
      <xdr:spPr>
        <a:xfrm flipH="1">
          <a:off x="11306176" y="10289526"/>
          <a:ext cx="869490" cy="664224"/>
        </a:xfrm>
        <a:custGeom>
          <a:avLst/>
          <a:gdLst>
            <a:gd name="connsiteX0" fmla="*/ 0 w 809625"/>
            <a:gd name="connsiteY0" fmla="*/ 381000 h 381000"/>
            <a:gd name="connsiteX1" fmla="*/ 0 w 809625"/>
            <a:gd name="connsiteY1" fmla="*/ 0 h 381000"/>
            <a:gd name="connsiteX2" fmla="*/ 809625 w 809625"/>
            <a:gd name="connsiteY2" fmla="*/ 0 h 381000"/>
            <a:gd name="connsiteX0" fmla="*/ 0 w 749879"/>
            <a:gd name="connsiteY0" fmla="*/ 533712 h 533712"/>
            <a:gd name="connsiteX1" fmla="*/ 0 w 749879"/>
            <a:gd name="connsiteY1" fmla="*/ 152712 h 533712"/>
            <a:gd name="connsiteX2" fmla="*/ 749879 w 749879"/>
            <a:gd name="connsiteY2" fmla="*/ 0 h 533712"/>
            <a:gd name="connsiteX0" fmla="*/ 0 w 749879"/>
            <a:gd name="connsiteY0" fmla="*/ 533712 h 533712"/>
            <a:gd name="connsiteX1" fmla="*/ 0 w 749879"/>
            <a:gd name="connsiteY1" fmla="*/ 152712 h 533712"/>
            <a:gd name="connsiteX2" fmla="*/ 749879 w 749879"/>
            <a:gd name="connsiteY2" fmla="*/ 0 h 533712"/>
            <a:gd name="connsiteX0" fmla="*/ 0 w 749879"/>
            <a:gd name="connsiteY0" fmla="*/ 533712 h 533712"/>
            <a:gd name="connsiteX1" fmla="*/ 0 w 749879"/>
            <a:gd name="connsiteY1" fmla="*/ 152712 h 533712"/>
            <a:gd name="connsiteX2" fmla="*/ 749879 w 749879"/>
            <a:gd name="connsiteY2" fmla="*/ 0 h 533712"/>
            <a:gd name="connsiteX0" fmla="*/ 0 w 758094"/>
            <a:gd name="connsiteY0" fmla="*/ 625339 h 625339"/>
            <a:gd name="connsiteX1" fmla="*/ 8215 w 758094"/>
            <a:gd name="connsiteY1" fmla="*/ 152712 h 625339"/>
            <a:gd name="connsiteX2" fmla="*/ 758094 w 758094"/>
            <a:gd name="connsiteY2" fmla="*/ 0 h 625339"/>
            <a:gd name="connsiteX0" fmla="*/ 0 w 749879"/>
            <a:gd name="connsiteY0" fmla="*/ 632975 h 632975"/>
            <a:gd name="connsiteX1" fmla="*/ 0 w 749879"/>
            <a:gd name="connsiteY1" fmla="*/ 152712 h 632975"/>
            <a:gd name="connsiteX2" fmla="*/ 749879 w 749879"/>
            <a:gd name="connsiteY2" fmla="*/ 0 h 6329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749879" h="632975">
              <a:moveTo>
                <a:pt x="0" y="632975"/>
              </a:moveTo>
              <a:lnTo>
                <a:pt x="0" y="152712"/>
              </a:lnTo>
              <a:cubicBezTo>
                <a:pt x="261340" y="106898"/>
                <a:pt x="445863" y="61085"/>
                <a:pt x="749879" y="0"/>
              </a:cubicBez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14</xdr:col>
      <xdr:colOff>0</xdr:colOff>
      <xdr:row>58</xdr:row>
      <xdr:rowOff>57150</xdr:rowOff>
    </xdr:from>
    <xdr:to>
      <xdr:col>14</xdr:col>
      <xdr:colOff>123825</xdr:colOff>
      <xdr:row>60</xdr:row>
      <xdr:rowOff>161925</xdr:rowOff>
    </xdr:to>
    <xdr:sp macro="" textlink="">
      <xdr:nvSpPr>
        <xdr:cNvPr id="21" name="フリーフォーム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/>
      </xdr:nvSpPr>
      <xdr:spPr>
        <a:xfrm>
          <a:off x="12163425" y="10001250"/>
          <a:ext cx="123825" cy="447675"/>
        </a:xfrm>
        <a:custGeom>
          <a:avLst/>
          <a:gdLst>
            <a:gd name="connsiteX0" fmla="*/ 0 w 190500"/>
            <a:gd name="connsiteY0" fmla="*/ 400050 h 400050"/>
            <a:gd name="connsiteX1" fmla="*/ 190500 w 190500"/>
            <a:gd name="connsiteY1" fmla="*/ 0 h 400050"/>
            <a:gd name="connsiteX0" fmla="*/ 0 w 190500"/>
            <a:gd name="connsiteY0" fmla="*/ 400050 h 400050"/>
            <a:gd name="connsiteX1" fmla="*/ 190500 w 190500"/>
            <a:gd name="connsiteY1" fmla="*/ 0 h 400050"/>
            <a:gd name="connsiteX0" fmla="*/ 0 w 190500"/>
            <a:gd name="connsiteY0" fmla="*/ 400050 h 400050"/>
            <a:gd name="connsiteX1" fmla="*/ 190500 w 190500"/>
            <a:gd name="connsiteY1" fmla="*/ 0 h 4000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90500" h="400050">
              <a:moveTo>
                <a:pt x="0" y="400050"/>
              </a:moveTo>
              <a:cubicBezTo>
                <a:pt x="6350" y="142875"/>
                <a:pt x="50800" y="104775"/>
                <a:pt x="190500" y="0"/>
              </a:cubicBezTo>
            </a:path>
          </a:pathLst>
        </a:custGeom>
        <a:noFill/>
        <a:ln w="28575">
          <a:solidFill>
            <a:schemeClr val="tx1"/>
          </a:solidFill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941453</xdr:colOff>
      <xdr:row>60</xdr:row>
      <xdr:rowOff>81871</xdr:rowOff>
    </xdr:from>
    <xdr:to>
      <xdr:col>14</xdr:col>
      <xdr:colOff>89189</xdr:colOff>
      <xdr:row>61</xdr:row>
      <xdr:rowOff>81220</xdr:rowOff>
    </xdr:to>
    <xdr:sp macro="" textlink="">
      <xdr:nvSpPr>
        <xdr:cNvPr id="231" name="円/楕円 230">
          <a:extLst>
            <a:ext uri="{FF2B5EF4-FFF2-40B4-BE49-F238E27FC236}">
              <a16:creationId xmlns:a16="http://schemas.microsoft.com/office/drawing/2014/main" id="{00000000-0008-0000-0200-0000E7000000}"/>
            </a:ext>
          </a:extLst>
        </xdr:cNvPr>
        <xdr:cNvSpPr/>
      </xdr:nvSpPr>
      <xdr:spPr>
        <a:xfrm>
          <a:off x="12076178" y="10368871"/>
          <a:ext cx="176436" cy="170799"/>
        </a:xfrm>
        <a:prstGeom prst="ellipse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13</xdr:col>
      <xdr:colOff>921186</xdr:colOff>
      <xdr:row>50</xdr:row>
      <xdr:rowOff>133350</xdr:rowOff>
    </xdr:from>
    <xdr:to>
      <xdr:col>14</xdr:col>
      <xdr:colOff>797361</xdr:colOff>
      <xdr:row>53</xdr:row>
      <xdr:rowOff>47576</xdr:rowOff>
    </xdr:to>
    <xdr:sp macro="" textlink="">
      <xdr:nvSpPr>
        <xdr:cNvPr id="233" name="フリーフォーム 232">
          <a:extLst>
            <a:ext uri="{FF2B5EF4-FFF2-40B4-BE49-F238E27FC236}">
              <a16:creationId xmlns:a16="http://schemas.microsoft.com/office/drawing/2014/main" id="{00000000-0008-0000-0200-0000E9000000}"/>
            </a:ext>
          </a:extLst>
        </xdr:cNvPr>
        <xdr:cNvSpPr/>
      </xdr:nvSpPr>
      <xdr:spPr>
        <a:xfrm flipH="1">
          <a:off x="12055911" y="8705850"/>
          <a:ext cx="904875" cy="428576"/>
        </a:xfrm>
        <a:custGeom>
          <a:avLst/>
          <a:gdLst>
            <a:gd name="connsiteX0" fmla="*/ 0 w 190500"/>
            <a:gd name="connsiteY0" fmla="*/ 400050 h 400050"/>
            <a:gd name="connsiteX1" fmla="*/ 190500 w 190500"/>
            <a:gd name="connsiteY1" fmla="*/ 0 h 400050"/>
            <a:gd name="connsiteX0" fmla="*/ 0 w 190500"/>
            <a:gd name="connsiteY0" fmla="*/ 400050 h 400050"/>
            <a:gd name="connsiteX1" fmla="*/ 190500 w 190500"/>
            <a:gd name="connsiteY1" fmla="*/ 0 h 400050"/>
            <a:gd name="connsiteX0" fmla="*/ 0 w 190500"/>
            <a:gd name="connsiteY0" fmla="*/ 400050 h 400050"/>
            <a:gd name="connsiteX1" fmla="*/ 190500 w 190500"/>
            <a:gd name="connsiteY1" fmla="*/ 0 h 400050"/>
            <a:gd name="connsiteX0" fmla="*/ 0 w 394607"/>
            <a:gd name="connsiteY0" fmla="*/ 553261 h 553261"/>
            <a:gd name="connsiteX1" fmla="*/ 394607 w 394607"/>
            <a:gd name="connsiteY1" fmla="*/ 0 h 553261"/>
            <a:gd name="connsiteX0" fmla="*/ 0 w 394607"/>
            <a:gd name="connsiteY0" fmla="*/ 553261 h 553261"/>
            <a:gd name="connsiteX1" fmla="*/ 217716 w 394607"/>
            <a:gd name="connsiteY1" fmla="*/ 383027 h 553261"/>
            <a:gd name="connsiteX2" fmla="*/ 394607 w 394607"/>
            <a:gd name="connsiteY2" fmla="*/ 0 h 553261"/>
            <a:gd name="connsiteX0" fmla="*/ 0 w 1047750"/>
            <a:gd name="connsiteY0" fmla="*/ 136187 h 387747"/>
            <a:gd name="connsiteX1" fmla="*/ 870859 w 1047750"/>
            <a:gd name="connsiteY1" fmla="*/ 383027 h 387747"/>
            <a:gd name="connsiteX2" fmla="*/ 1047750 w 1047750"/>
            <a:gd name="connsiteY2" fmla="*/ 0 h 387747"/>
            <a:gd name="connsiteX0" fmla="*/ 0 w 1292679"/>
            <a:gd name="connsiteY0" fmla="*/ 110652 h 387437"/>
            <a:gd name="connsiteX1" fmla="*/ 1115788 w 1292679"/>
            <a:gd name="connsiteY1" fmla="*/ 383027 h 387437"/>
            <a:gd name="connsiteX2" fmla="*/ 1292679 w 1292679"/>
            <a:gd name="connsiteY2" fmla="*/ 0 h 387437"/>
            <a:gd name="connsiteX0" fmla="*/ 0 w 1292679"/>
            <a:gd name="connsiteY0" fmla="*/ 110652 h 395819"/>
            <a:gd name="connsiteX1" fmla="*/ 1115788 w 1292679"/>
            <a:gd name="connsiteY1" fmla="*/ 383027 h 395819"/>
            <a:gd name="connsiteX2" fmla="*/ 1292679 w 1292679"/>
            <a:gd name="connsiteY2" fmla="*/ 0 h 395819"/>
            <a:gd name="connsiteX0" fmla="*/ 0 w 1292679"/>
            <a:gd name="connsiteY0" fmla="*/ 110652 h 395819"/>
            <a:gd name="connsiteX1" fmla="*/ 1115788 w 1292679"/>
            <a:gd name="connsiteY1" fmla="*/ 383027 h 395819"/>
            <a:gd name="connsiteX2" fmla="*/ 1292679 w 1292679"/>
            <a:gd name="connsiteY2" fmla="*/ 0 h 395819"/>
            <a:gd name="connsiteX0" fmla="*/ 0 w 1292679"/>
            <a:gd name="connsiteY0" fmla="*/ 110652 h 383027"/>
            <a:gd name="connsiteX1" fmla="*/ 1115788 w 1292679"/>
            <a:gd name="connsiteY1" fmla="*/ 383027 h 383027"/>
            <a:gd name="connsiteX2" fmla="*/ 1292679 w 1292679"/>
            <a:gd name="connsiteY2" fmla="*/ 0 h 383027"/>
            <a:gd name="connsiteX0" fmla="*/ 0 w 1292679"/>
            <a:gd name="connsiteY0" fmla="*/ 110652 h 383027"/>
            <a:gd name="connsiteX1" fmla="*/ 1115788 w 1292679"/>
            <a:gd name="connsiteY1" fmla="*/ 383027 h 383027"/>
            <a:gd name="connsiteX2" fmla="*/ 1292679 w 1292679"/>
            <a:gd name="connsiteY2" fmla="*/ 0 h 38302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292679" h="383027">
              <a:moveTo>
                <a:pt x="0" y="110652"/>
              </a:moveTo>
              <a:cubicBezTo>
                <a:pt x="281839" y="173370"/>
                <a:pt x="848644" y="315453"/>
                <a:pt x="1115788" y="383027"/>
              </a:cubicBezTo>
              <a:cubicBezTo>
                <a:pt x="1115542" y="283510"/>
                <a:pt x="1152979" y="104775"/>
                <a:pt x="1292679" y="0"/>
              </a:cubicBezTo>
            </a:path>
          </a:pathLst>
        </a:custGeom>
        <a:noFill/>
        <a:ln w="28575">
          <a:solidFill>
            <a:schemeClr val="tx1"/>
          </a:solidFill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21765</xdr:colOff>
      <xdr:row>53</xdr:row>
      <xdr:rowOff>69202</xdr:rowOff>
    </xdr:from>
    <xdr:to>
      <xdr:col>14</xdr:col>
      <xdr:colOff>942974</xdr:colOff>
      <xdr:row>56</xdr:row>
      <xdr:rowOff>153956</xdr:rowOff>
    </xdr:to>
    <xdr:sp macro="" textlink="">
      <xdr:nvSpPr>
        <xdr:cNvPr id="232" name="フリーフォーム 231">
          <a:extLst>
            <a:ext uri="{FF2B5EF4-FFF2-40B4-BE49-F238E27FC236}">
              <a16:creationId xmlns:a16="http://schemas.microsoft.com/office/drawing/2014/main" id="{00000000-0008-0000-0200-0000E8000000}"/>
            </a:ext>
          </a:extLst>
        </xdr:cNvPr>
        <xdr:cNvSpPr/>
      </xdr:nvSpPr>
      <xdr:spPr>
        <a:xfrm>
          <a:off x="12185190" y="9156052"/>
          <a:ext cx="921209" cy="599104"/>
        </a:xfrm>
        <a:custGeom>
          <a:avLst/>
          <a:gdLst>
            <a:gd name="connsiteX0" fmla="*/ 0 w 809625"/>
            <a:gd name="connsiteY0" fmla="*/ 381000 h 381000"/>
            <a:gd name="connsiteX1" fmla="*/ 0 w 809625"/>
            <a:gd name="connsiteY1" fmla="*/ 0 h 381000"/>
            <a:gd name="connsiteX2" fmla="*/ 809625 w 809625"/>
            <a:gd name="connsiteY2" fmla="*/ 0 h 381000"/>
            <a:gd name="connsiteX0" fmla="*/ 0 w 749879"/>
            <a:gd name="connsiteY0" fmla="*/ 533712 h 533712"/>
            <a:gd name="connsiteX1" fmla="*/ 0 w 749879"/>
            <a:gd name="connsiteY1" fmla="*/ 152712 h 533712"/>
            <a:gd name="connsiteX2" fmla="*/ 749879 w 749879"/>
            <a:gd name="connsiteY2" fmla="*/ 0 h 533712"/>
            <a:gd name="connsiteX0" fmla="*/ 0 w 749879"/>
            <a:gd name="connsiteY0" fmla="*/ 533712 h 533712"/>
            <a:gd name="connsiteX1" fmla="*/ 0 w 749879"/>
            <a:gd name="connsiteY1" fmla="*/ 152712 h 533712"/>
            <a:gd name="connsiteX2" fmla="*/ 749879 w 749879"/>
            <a:gd name="connsiteY2" fmla="*/ 0 h 533712"/>
            <a:gd name="connsiteX0" fmla="*/ 0 w 749879"/>
            <a:gd name="connsiteY0" fmla="*/ 533712 h 533712"/>
            <a:gd name="connsiteX1" fmla="*/ 0 w 749879"/>
            <a:gd name="connsiteY1" fmla="*/ 152712 h 533712"/>
            <a:gd name="connsiteX2" fmla="*/ 749879 w 749879"/>
            <a:gd name="connsiteY2" fmla="*/ 0 h 533712"/>
            <a:gd name="connsiteX0" fmla="*/ 0 w 758094"/>
            <a:gd name="connsiteY0" fmla="*/ 625339 h 625339"/>
            <a:gd name="connsiteX1" fmla="*/ 8215 w 758094"/>
            <a:gd name="connsiteY1" fmla="*/ 152712 h 625339"/>
            <a:gd name="connsiteX2" fmla="*/ 758094 w 758094"/>
            <a:gd name="connsiteY2" fmla="*/ 0 h 625339"/>
            <a:gd name="connsiteX0" fmla="*/ 0 w 749879"/>
            <a:gd name="connsiteY0" fmla="*/ 632975 h 632975"/>
            <a:gd name="connsiteX1" fmla="*/ 0 w 749879"/>
            <a:gd name="connsiteY1" fmla="*/ 152712 h 632975"/>
            <a:gd name="connsiteX2" fmla="*/ 749879 w 749879"/>
            <a:gd name="connsiteY2" fmla="*/ 0 h 632975"/>
            <a:gd name="connsiteX0" fmla="*/ 0 w 727318"/>
            <a:gd name="connsiteY0" fmla="*/ 484761 h 484761"/>
            <a:gd name="connsiteX1" fmla="*/ 0 w 727318"/>
            <a:gd name="connsiteY1" fmla="*/ 4498 h 484761"/>
            <a:gd name="connsiteX2" fmla="*/ 727318 w 727318"/>
            <a:gd name="connsiteY2" fmla="*/ 218294 h 484761"/>
            <a:gd name="connsiteX0" fmla="*/ 0 w 727318"/>
            <a:gd name="connsiteY0" fmla="*/ 480263 h 480263"/>
            <a:gd name="connsiteX1" fmla="*/ 0 w 727318"/>
            <a:gd name="connsiteY1" fmla="*/ 0 h 480263"/>
            <a:gd name="connsiteX2" fmla="*/ 727318 w 727318"/>
            <a:gd name="connsiteY2" fmla="*/ 213796 h 480263"/>
            <a:gd name="connsiteX0" fmla="*/ 0 w 727318"/>
            <a:gd name="connsiteY0" fmla="*/ 480263 h 480263"/>
            <a:gd name="connsiteX1" fmla="*/ 0 w 727318"/>
            <a:gd name="connsiteY1" fmla="*/ 0 h 480263"/>
            <a:gd name="connsiteX2" fmla="*/ 727318 w 727318"/>
            <a:gd name="connsiteY2" fmla="*/ 213796 h 480263"/>
            <a:gd name="connsiteX0" fmla="*/ 0 w 727318"/>
            <a:gd name="connsiteY0" fmla="*/ 480263 h 480263"/>
            <a:gd name="connsiteX1" fmla="*/ 0 w 727318"/>
            <a:gd name="connsiteY1" fmla="*/ 0 h 480263"/>
            <a:gd name="connsiteX2" fmla="*/ 727318 w 727318"/>
            <a:gd name="connsiteY2" fmla="*/ 213796 h 48026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727318" h="480263">
              <a:moveTo>
                <a:pt x="0" y="480263"/>
              </a:moveTo>
              <a:lnTo>
                <a:pt x="0" y="0"/>
              </a:lnTo>
              <a:cubicBezTo>
                <a:pt x="283902" y="76355"/>
                <a:pt x="378180" y="114534"/>
                <a:pt x="727318" y="213796"/>
              </a:cubicBez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13</xdr:col>
      <xdr:colOff>114300</xdr:colOff>
      <xdr:row>46</xdr:row>
      <xdr:rowOff>19050</xdr:rowOff>
    </xdr:from>
    <xdr:to>
      <xdr:col>14</xdr:col>
      <xdr:colOff>2328</xdr:colOff>
      <xdr:row>47</xdr:row>
      <xdr:rowOff>12052</xdr:rowOff>
    </xdr:to>
    <xdr:sp macro="" textlink="">
      <xdr:nvSpPr>
        <xdr:cNvPr id="235" name="フリーフォーム 234">
          <a:extLst>
            <a:ext uri="{FF2B5EF4-FFF2-40B4-BE49-F238E27FC236}">
              <a16:creationId xmlns:a16="http://schemas.microsoft.com/office/drawing/2014/main" id="{00000000-0008-0000-0200-0000EB000000}"/>
            </a:ext>
          </a:extLst>
        </xdr:cNvPr>
        <xdr:cNvSpPr/>
      </xdr:nvSpPr>
      <xdr:spPr>
        <a:xfrm flipH="1" flipV="1">
          <a:off x="11249025" y="7905750"/>
          <a:ext cx="916728" cy="164452"/>
        </a:xfrm>
        <a:custGeom>
          <a:avLst/>
          <a:gdLst>
            <a:gd name="connsiteX0" fmla="*/ 0 w 809625"/>
            <a:gd name="connsiteY0" fmla="*/ 381000 h 381000"/>
            <a:gd name="connsiteX1" fmla="*/ 0 w 809625"/>
            <a:gd name="connsiteY1" fmla="*/ 0 h 381000"/>
            <a:gd name="connsiteX2" fmla="*/ 809625 w 809625"/>
            <a:gd name="connsiteY2" fmla="*/ 0 h 381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09625" h="381000">
              <a:moveTo>
                <a:pt x="0" y="381000"/>
              </a:moveTo>
              <a:lnTo>
                <a:pt x="0" y="0"/>
              </a:lnTo>
              <a:lnTo>
                <a:pt x="809625" y="0"/>
              </a:lnTo>
            </a:path>
          </a:pathLst>
        </a:custGeom>
        <a:noFill/>
        <a:ln w="28575">
          <a:solidFill>
            <a:schemeClr val="tx1"/>
          </a:solidFill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14</xdr:col>
      <xdr:colOff>12241</xdr:colOff>
      <xdr:row>47</xdr:row>
      <xdr:rowOff>21576</xdr:rowOff>
    </xdr:from>
    <xdr:to>
      <xdr:col>14</xdr:col>
      <xdr:colOff>915759</xdr:colOff>
      <xdr:row>49</xdr:row>
      <xdr:rowOff>153954</xdr:rowOff>
    </xdr:to>
    <xdr:sp macro="" textlink="">
      <xdr:nvSpPr>
        <xdr:cNvPr id="234" name="フリーフォーム 233">
          <a:extLst>
            <a:ext uri="{FF2B5EF4-FFF2-40B4-BE49-F238E27FC236}">
              <a16:creationId xmlns:a16="http://schemas.microsoft.com/office/drawing/2014/main" id="{00000000-0008-0000-0200-0000EA000000}"/>
            </a:ext>
          </a:extLst>
        </xdr:cNvPr>
        <xdr:cNvSpPr/>
      </xdr:nvSpPr>
      <xdr:spPr>
        <a:xfrm>
          <a:off x="12175666" y="8079726"/>
          <a:ext cx="903518" cy="475278"/>
        </a:xfrm>
        <a:custGeom>
          <a:avLst/>
          <a:gdLst>
            <a:gd name="connsiteX0" fmla="*/ 0 w 809625"/>
            <a:gd name="connsiteY0" fmla="*/ 381000 h 381000"/>
            <a:gd name="connsiteX1" fmla="*/ 0 w 809625"/>
            <a:gd name="connsiteY1" fmla="*/ 0 h 381000"/>
            <a:gd name="connsiteX2" fmla="*/ 809625 w 809625"/>
            <a:gd name="connsiteY2" fmla="*/ 0 h 381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09625" h="381000">
              <a:moveTo>
                <a:pt x="0" y="381000"/>
              </a:moveTo>
              <a:lnTo>
                <a:pt x="0" y="0"/>
              </a:lnTo>
              <a:lnTo>
                <a:pt x="809625" y="0"/>
              </a:ln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13</xdr:col>
      <xdr:colOff>304800</xdr:colOff>
      <xdr:row>45</xdr:row>
      <xdr:rowOff>76200</xdr:rowOff>
    </xdr:from>
    <xdr:to>
      <xdr:col>14</xdr:col>
      <xdr:colOff>695325</xdr:colOff>
      <xdr:row>45</xdr:row>
      <xdr:rowOff>76200</xdr:rowOff>
    </xdr:to>
    <xdr:grpSp>
      <xdr:nvGrpSpPr>
        <xdr:cNvPr id="236" name="グループ化 37">
          <a:extLst>
            <a:ext uri="{FF2B5EF4-FFF2-40B4-BE49-F238E27FC236}">
              <a16:creationId xmlns:a16="http://schemas.microsoft.com/office/drawing/2014/main" id="{00000000-0008-0000-0200-0000EC000000}"/>
            </a:ext>
          </a:extLst>
        </xdr:cNvPr>
        <xdr:cNvGrpSpPr>
          <a:grpSpLocks/>
        </xdr:cNvGrpSpPr>
      </xdr:nvGrpSpPr>
      <xdr:grpSpPr bwMode="auto">
        <a:xfrm>
          <a:off x="11439525" y="7791450"/>
          <a:ext cx="1419225" cy="0"/>
          <a:chOff x="228600" y="4438650"/>
          <a:chExt cx="1143000" cy="0"/>
        </a:xfrm>
      </xdr:grpSpPr>
      <xdr:cxnSp macro="">
        <xdr:nvCxnSpPr>
          <xdr:cNvPr id="237" name="直線コネクタ 236">
            <a:extLst>
              <a:ext uri="{FF2B5EF4-FFF2-40B4-BE49-F238E27FC236}">
                <a16:creationId xmlns:a16="http://schemas.microsoft.com/office/drawing/2014/main" id="{00000000-0008-0000-0200-0000ED000000}"/>
              </a:ext>
            </a:extLst>
          </xdr:cNvPr>
          <xdr:cNvCxnSpPr/>
        </xdr:nvCxnSpPr>
        <xdr:spPr>
          <a:xfrm flipH="1">
            <a:off x="228600" y="4438650"/>
            <a:ext cx="1143000" cy="0"/>
          </a:xfrm>
          <a:prstGeom prst="line">
            <a:avLst/>
          </a:prstGeom>
          <a:ln w="19050">
            <a:solidFill>
              <a:schemeClr val="tx1"/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8" name="直線コネクタ 237">
            <a:extLst>
              <a:ext uri="{FF2B5EF4-FFF2-40B4-BE49-F238E27FC236}">
                <a16:creationId xmlns:a16="http://schemas.microsoft.com/office/drawing/2014/main" id="{00000000-0008-0000-0200-0000EE000000}"/>
              </a:ext>
            </a:extLst>
          </xdr:cNvPr>
          <xdr:cNvCxnSpPr/>
        </xdr:nvCxnSpPr>
        <xdr:spPr>
          <a:xfrm flipH="1">
            <a:off x="228600" y="4438650"/>
            <a:ext cx="1143000" cy="0"/>
          </a:xfrm>
          <a:prstGeom prst="line">
            <a:avLst/>
          </a:prstGeom>
          <a:ln w="57150" cmpd="dbl">
            <a:solidFill>
              <a:schemeClr val="tx1"/>
            </a:solidFill>
            <a:prstDash val="sys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14</xdr:col>
      <xdr:colOff>0</xdr:colOff>
      <xdr:row>40</xdr:row>
      <xdr:rowOff>19050</xdr:rowOff>
    </xdr:from>
    <xdr:to>
      <xdr:col>14</xdr:col>
      <xdr:colOff>819150</xdr:colOff>
      <xdr:row>40</xdr:row>
      <xdr:rowOff>19052</xdr:rowOff>
    </xdr:to>
    <xdr:cxnSp macro="">
      <xdr:nvCxnSpPr>
        <xdr:cNvPr id="244" name="直線コネクタ 243">
          <a:extLst>
            <a:ext uri="{FF2B5EF4-FFF2-40B4-BE49-F238E27FC236}">
              <a16:creationId xmlns:a16="http://schemas.microsoft.com/office/drawing/2014/main" id="{00000000-0008-0000-0200-0000F4000000}"/>
            </a:ext>
          </a:extLst>
        </xdr:cNvPr>
        <xdr:cNvCxnSpPr/>
      </xdr:nvCxnSpPr>
      <xdr:spPr>
        <a:xfrm flipV="1">
          <a:off x="12163425" y="6877050"/>
          <a:ext cx="819150" cy="2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66675</xdr:colOff>
      <xdr:row>40</xdr:row>
      <xdr:rowOff>21576</xdr:rowOff>
    </xdr:from>
    <xdr:to>
      <xdr:col>14</xdr:col>
      <xdr:colOff>2716</xdr:colOff>
      <xdr:row>42</xdr:row>
      <xdr:rowOff>153954</xdr:rowOff>
    </xdr:to>
    <xdr:sp macro="" textlink="">
      <xdr:nvSpPr>
        <xdr:cNvPr id="245" name="フリーフォーム 244">
          <a:extLst>
            <a:ext uri="{FF2B5EF4-FFF2-40B4-BE49-F238E27FC236}">
              <a16:creationId xmlns:a16="http://schemas.microsoft.com/office/drawing/2014/main" id="{00000000-0008-0000-0200-0000F5000000}"/>
            </a:ext>
          </a:extLst>
        </xdr:cNvPr>
        <xdr:cNvSpPr/>
      </xdr:nvSpPr>
      <xdr:spPr>
        <a:xfrm flipH="1">
          <a:off x="11201400" y="6879576"/>
          <a:ext cx="964741" cy="475278"/>
        </a:xfrm>
        <a:custGeom>
          <a:avLst/>
          <a:gdLst>
            <a:gd name="connsiteX0" fmla="*/ 0 w 809625"/>
            <a:gd name="connsiteY0" fmla="*/ 381000 h 381000"/>
            <a:gd name="connsiteX1" fmla="*/ 0 w 809625"/>
            <a:gd name="connsiteY1" fmla="*/ 0 h 381000"/>
            <a:gd name="connsiteX2" fmla="*/ 809625 w 809625"/>
            <a:gd name="connsiteY2" fmla="*/ 0 h 381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09625" h="381000">
              <a:moveTo>
                <a:pt x="0" y="381000"/>
              </a:moveTo>
              <a:lnTo>
                <a:pt x="0" y="0"/>
              </a:lnTo>
              <a:lnTo>
                <a:pt x="809625" y="0"/>
              </a:ln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13</xdr:col>
      <xdr:colOff>941453</xdr:colOff>
      <xdr:row>39</xdr:row>
      <xdr:rowOff>100921</xdr:rowOff>
    </xdr:from>
    <xdr:to>
      <xdr:col>14</xdr:col>
      <xdr:colOff>89189</xdr:colOff>
      <xdr:row>40</xdr:row>
      <xdr:rowOff>100270</xdr:rowOff>
    </xdr:to>
    <xdr:sp macro="" textlink="">
      <xdr:nvSpPr>
        <xdr:cNvPr id="246" name="円/楕円 245">
          <a:extLst>
            <a:ext uri="{FF2B5EF4-FFF2-40B4-BE49-F238E27FC236}">
              <a16:creationId xmlns:a16="http://schemas.microsoft.com/office/drawing/2014/main" id="{00000000-0008-0000-0200-0000F6000000}"/>
            </a:ext>
          </a:extLst>
        </xdr:cNvPr>
        <xdr:cNvSpPr/>
      </xdr:nvSpPr>
      <xdr:spPr>
        <a:xfrm>
          <a:off x="12076178" y="6787471"/>
          <a:ext cx="176436" cy="170799"/>
        </a:xfrm>
        <a:prstGeom prst="ellipse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13</xdr:col>
      <xdr:colOff>1021891</xdr:colOff>
      <xdr:row>33</xdr:row>
      <xdr:rowOff>21576</xdr:rowOff>
    </xdr:from>
    <xdr:to>
      <xdr:col>14</xdr:col>
      <xdr:colOff>896709</xdr:colOff>
      <xdr:row>35</xdr:row>
      <xdr:rowOff>153954</xdr:rowOff>
    </xdr:to>
    <xdr:sp macro="" textlink="">
      <xdr:nvSpPr>
        <xdr:cNvPr id="247" name="フリーフォーム 246">
          <a:extLst>
            <a:ext uri="{FF2B5EF4-FFF2-40B4-BE49-F238E27FC236}">
              <a16:creationId xmlns:a16="http://schemas.microsoft.com/office/drawing/2014/main" id="{00000000-0008-0000-0200-0000F7000000}"/>
            </a:ext>
          </a:extLst>
        </xdr:cNvPr>
        <xdr:cNvSpPr/>
      </xdr:nvSpPr>
      <xdr:spPr>
        <a:xfrm>
          <a:off x="12156616" y="5679426"/>
          <a:ext cx="903518" cy="475278"/>
        </a:xfrm>
        <a:custGeom>
          <a:avLst/>
          <a:gdLst>
            <a:gd name="connsiteX0" fmla="*/ 0 w 809625"/>
            <a:gd name="connsiteY0" fmla="*/ 381000 h 381000"/>
            <a:gd name="connsiteX1" fmla="*/ 0 w 809625"/>
            <a:gd name="connsiteY1" fmla="*/ 0 h 381000"/>
            <a:gd name="connsiteX2" fmla="*/ 809625 w 809625"/>
            <a:gd name="connsiteY2" fmla="*/ 0 h 381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09625" h="381000">
              <a:moveTo>
                <a:pt x="0" y="381000"/>
              </a:moveTo>
              <a:lnTo>
                <a:pt x="0" y="0"/>
              </a:lnTo>
              <a:lnTo>
                <a:pt x="809625" y="0"/>
              </a:ln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13</xdr:col>
      <xdr:colOff>95250</xdr:colOff>
      <xdr:row>30</xdr:row>
      <xdr:rowOff>19050</xdr:rowOff>
    </xdr:from>
    <xdr:to>
      <xdr:col>13</xdr:col>
      <xdr:colOff>1011978</xdr:colOff>
      <xdr:row>33</xdr:row>
      <xdr:rowOff>12052</xdr:rowOff>
    </xdr:to>
    <xdr:sp macro="" textlink="">
      <xdr:nvSpPr>
        <xdr:cNvPr id="248" name="フリーフォーム 247">
          <a:extLst>
            <a:ext uri="{FF2B5EF4-FFF2-40B4-BE49-F238E27FC236}">
              <a16:creationId xmlns:a16="http://schemas.microsoft.com/office/drawing/2014/main" id="{00000000-0008-0000-0200-0000F8000000}"/>
            </a:ext>
          </a:extLst>
        </xdr:cNvPr>
        <xdr:cNvSpPr/>
      </xdr:nvSpPr>
      <xdr:spPr>
        <a:xfrm flipH="1" flipV="1">
          <a:off x="11229975" y="5162550"/>
          <a:ext cx="916728" cy="507352"/>
        </a:xfrm>
        <a:custGeom>
          <a:avLst/>
          <a:gdLst>
            <a:gd name="connsiteX0" fmla="*/ 0 w 809625"/>
            <a:gd name="connsiteY0" fmla="*/ 381000 h 381000"/>
            <a:gd name="connsiteX1" fmla="*/ 0 w 809625"/>
            <a:gd name="connsiteY1" fmla="*/ 0 h 381000"/>
            <a:gd name="connsiteX2" fmla="*/ 809625 w 809625"/>
            <a:gd name="connsiteY2" fmla="*/ 0 h 381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09625" h="381000">
              <a:moveTo>
                <a:pt x="0" y="381000"/>
              </a:moveTo>
              <a:lnTo>
                <a:pt x="0" y="0"/>
              </a:lnTo>
              <a:lnTo>
                <a:pt x="809625" y="0"/>
              </a:lnTo>
            </a:path>
          </a:pathLst>
        </a:custGeom>
        <a:noFill/>
        <a:ln w="28575">
          <a:solidFill>
            <a:schemeClr val="tx1"/>
          </a:solidFill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13</xdr:col>
      <xdr:colOff>931928</xdr:colOff>
      <xdr:row>32</xdr:row>
      <xdr:rowOff>100921</xdr:rowOff>
    </xdr:from>
    <xdr:to>
      <xdr:col>14</xdr:col>
      <xdr:colOff>79664</xdr:colOff>
      <xdr:row>33</xdr:row>
      <xdr:rowOff>100270</xdr:rowOff>
    </xdr:to>
    <xdr:sp macro="" textlink="">
      <xdr:nvSpPr>
        <xdr:cNvPr id="249" name="円/楕円 248">
          <a:extLst>
            <a:ext uri="{FF2B5EF4-FFF2-40B4-BE49-F238E27FC236}">
              <a16:creationId xmlns:a16="http://schemas.microsoft.com/office/drawing/2014/main" id="{00000000-0008-0000-0200-0000F9000000}"/>
            </a:ext>
          </a:extLst>
        </xdr:cNvPr>
        <xdr:cNvSpPr/>
      </xdr:nvSpPr>
      <xdr:spPr>
        <a:xfrm>
          <a:off x="12066653" y="5587321"/>
          <a:ext cx="176436" cy="170799"/>
        </a:xfrm>
        <a:prstGeom prst="ellipse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11</xdr:col>
      <xdr:colOff>76200</xdr:colOff>
      <xdr:row>31</xdr:row>
      <xdr:rowOff>57150</xdr:rowOff>
    </xdr:from>
    <xdr:to>
      <xdr:col>11</xdr:col>
      <xdr:colOff>657225</xdr:colOff>
      <xdr:row>32</xdr:row>
      <xdr:rowOff>114300</xdr:rowOff>
    </xdr:to>
    <xdr:sp macro="" textlink="">
      <xdr:nvSpPr>
        <xdr:cNvPr id="251" name="正方形/長方形 250">
          <a:extLst>
            <a:ext uri="{FF2B5EF4-FFF2-40B4-BE49-F238E27FC236}">
              <a16:creationId xmlns:a16="http://schemas.microsoft.com/office/drawing/2014/main" id="{00000000-0008-0000-0200-0000FB000000}"/>
            </a:ext>
          </a:extLst>
        </xdr:cNvPr>
        <xdr:cNvSpPr/>
      </xdr:nvSpPr>
      <xdr:spPr>
        <a:xfrm rot="21015057">
          <a:off x="9601200" y="5372100"/>
          <a:ext cx="581025" cy="228600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wrap="none" lIns="36000" tIns="0" rIns="36000" bIns="0" rtlCol="0" anchor="ctr"/>
        <a:lstStyle/>
        <a:p>
          <a:pPr algn="ctr"/>
          <a:r>
            <a:rPr kumimoji="1" lang="ja-JP" altLang="en-US" sz="1050">
              <a:solidFill>
                <a:schemeClr val="tx1"/>
              </a:solidFill>
            </a:rPr>
            <a:t>図書館</a:t>
          </a:r>
          <a:endParaRPr kumimoji="1" lang="en-US" altLang="ja-JP" sz="1050">
            <a:solidFill>
              <a:schemeClr val="tx1"/>
            </a:solidFill>
          </a:endParaRPr>
        </a:p>
      </xdr:txBody>
    </xdr:sp>
    <xdr:clientData/>
  </xdr:twoCellAnchor>
  <xdr:twoCellAnchor>
    <xdr:from>
      <xdr:col>10</xdr:col>
      <xdr:colOff>449580</xdr:colOff>
      <xdr:row>24</xdr:row>
      <xdr:rowOff>91440</xdr:rowOff>
    </xdr:from>
    <xdr:to>
      <xdr:col>10</xdr:col>
      <xdr:colOff>817246</xdr:colOff>
      <xdr:row>25</xdr:row>
      <xdr:rowOff>108510</xdr:rowOff>
    </xdr:to>
    <xdr:sp macro="" textlink="">
      <xdr:nvSpPr>
        <xdr:cNvPr id="252" name="六角形 251">
          <a:extLst>
            <a:ext uri="{FF2B5EF4-FFF2-40B4-BE49-F238E27FC236}">
              <a16:creationId xmlns:a16="http://schemas.microsoft.com/office/drawing/2014/main" id="{00000000-0008-0000-0200-0000FC000000}"/>
            </a:ext>
          </a:extLst>
        </xdr:cNvPr>
        <xdr:cNvSpPr/>
      </xdr:nvSpPr>
      <xdr:spPr>
        <a:xfrm>
          <a:off x="8945880" y="4206240"/>
          <a:ext cx="367666" cy="188520"/>
        </a:xfrm>
        <a:prstGeom prst="hexagon">
          <a:avLst/>
        </a:pr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0" rtlCol="0" anchor="ctr"/>
        <a:lstStyle/>
        <a:p>
          <a:pPr algn="ctr"/>
          <a:r>
            <a:rPr kumimoji="1" lang="en-US" altLang="ja-JP" sz="1200" b="1"/>
            <a:t>369</a:t>
          </a:r>
          <a:endParaRPr kumimoji="1" lang="ja-JP" altLang="en-US" sz="1200" b="1"/>
        </a:p>
      </xdr:txBody>
    </xdr:sp>
    <xdr:clientData/>
  </xdr:twoCellAnchor>
  <xdr:twoCellAnchor>
    <xdr:from>
      <xdr:col>11</xdr:col>
      <xdr:colOff>211455</xdr:colOff>
      <xdr:row>18</xdr:row>
      <xdr:rowOff>24765</xdr:rowOff>
    </xdr:from>
    <xdr:to>
      <xdr:col>11</xdr:col>
      <xdr:colOff>579121</xdr:colOff>
      <xdr:row>19</xdr:row>
      <xdr:rowOff>41835</xdr:rowOff>
    </xdr:to>
    <xdr:sp macro="" textlink="">
      <xdr:nvSpPr>
        <xdr:cNvPr id="253" name="六角形 252">
          <a:extLst>
            <a:ext uri="{FF2B5EF4-FFF2-40B4-BE49-F238E27FC236}">
              <a16:creationId xmlns:a16="http://schemas.microsoft.com/office/drawing/2014/main" id="{00000000-0008-0000-0200-0000FD000000}"/>
            </a:ext>
          </a:extLst>
        </xdr:cNvPr>
        <xdr:cNvSpPr/>
      </xdr:nvSpPr>
      <xdr:spPr>
        <a:xfrm>
          <a:off x="9736455" y="3110865"/>
          <a:ext cx="367666" cy="188520"/>
        </a:xfrm>
        <a:prstGeom prst="hexagon">
          <a:avLst/>
        </a:pr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0" rtlCol="0" anchor="ctr"/>
        <a:lstStyle/>
        <a:p>
          <a:pPr algn="ctr"/>
          <a:r>
            <a:rPr kumimoji="1" lang="en-US" altLang="ja-JP" sz="1200" b="1"/>
            <a:t>369</a:t>
          </a:r>
          <a:endParaRPr kumimoji="1" lang="ja-JP" altLang="en-US" sz="1200" b="1"/>
        </a:p>
      </xdr:txBody>
    </xdr:sp>
    <xdr:clientData/>
  </xdr:twoCellAnchor>
  <xdr:twoCellAnchor>
    <xdr:from>
      <xdr:col>10</xdr:col>
      <xdr:colOff>154305</xdr:colOff>
      <xdr:row>11</xdr:row>
      <xdr:rowOff>158115</xdr:rowOff>
    </xdr:from>
    <xdr:to>
      <xdr:col>10</xdr:col>
      <xdr:colOff>521971</xdr:colOff>
      <xdr:row>13</xdr:row>
      <xdr:rowOff>3735</xdr:rowOff>
    </xdr:to>
    <xdr:sp macro="" textlink="">
      <xdr:nvSpPr>
        <xdr:cNvPr id="254" name="六角形 253">
          <a:extLst>
            <a:ext uri="{FF2B5EF4-FFF2-40B4-BE49-F238E27FC236}">
              <a16:creationId xmlns:a16="http://schemas.microsoft.com/office/drawing/2014/main" id="{00000000-0008-0000-0200-0000FE000000}"/>
            </a:ext>
          </a:extLst>
        </xdr:cNvPr>
        <xdr:cNvSpPr/>
      </xdr:nvSpPr>
      <xdr:spPr>
        <a:xfrm>
          <a:off x="8650605" y="2044065"/>
          <a:ext cx="367666" cy="188520"/>
        </a:xfrm>
        <a:prstGeom prst="hexagon">
          <a:avLst/>
        </a:pr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0" rtlCol="0" anchor="ctr"/>
        <a:lstStyle/>
        <a:p>
          <a:pPr algn="ctr"/>
          <a:r>
            <a:rPr kumimoji="1" lang="en-US" altLang="ja-JP" sz="1200" b="1"/>
            <a:t>369</a:t>
          </a:r>
          <a:endParaRPr kumimoji="1" lang="ja-JP" altLang="en-US" sz="1200" b="1"/>
        </a:p>
      </xdr:txBody>
    </xdr:sp>
    <xdr:clientData/>
  </xdr:twoCellAnchor>
  <xdr:twoCellAnchor>
    <xdr:from>
      <xdr:col>10</xdr:col>
      <xdr:colOff>1011555</xdr:colOff>
      <xdr:row>3</xdr:row>
      <xdr:rowOff>34290</xdr:rowOff>
    </xdr:from>
    <xdr:to>
      <xdr:col>11</xdr:col>
      <xdr:colOff>350521</xdr:colOff>
      <xdr:row>4</xdr:row>
      <xdr:rowOff>51360</xdr:rowOff>
    </xdr:to>
    <xdr:sp macro="" textlink="">
      <xdr:nvSpPr>
        <xdr:cNvPr id="255" name="六角形 254">
          <a:extLst>
            <a:ext uri="{FF2B5EF4-FFF2-40B4-BE49-F238E27FC236}">
              <a16:creationId xmlns:a16="http://schemas.microsoft.com/office/drawing/2014/main" id="{00000000-0008-0000-0200-0000FF000000}"/>
            </a:ext>
          </a:extLst>
        </xdr:cNvPr>
        <xdr:cNvSpPr/>
      </xdr:nvSpPr>
      <xdr:spPr>
        <a:xfrm>
          <a:off x="9507855" y="548640"/>
          <a:ext cx="367666" cy="188520"/>
        </a:xfrm>
        <a:prstGeom prst="hexagon">
          <a:avLst/>
        </a:pr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0" rtlCol="0" anchor="ctr"/>
        <a:lstStyle/>
        <a:p>
          <a:pPr algn="ctr"/>
          <a:r>
            <a:rPr kumimoji="1" lang="en-US" altLang="ja-JP" sz="1200" b="1"/>
            <a:t>304</a:t>
          </a:r>
          <a:endParaRPr kumimoji="1" lang="ja-JP" altLang="en-US" sz="1200" b="1"/>
        </a:p>
      </xdr:txBody>
    </xdr:sp>
    <xdr:clientData/>
  </xdr:twoCellAnchor>
  <xdr:twoCellAnchor>
    <xdr:from>
      <xdr:col>14</xdr:col>
      <xdr:colOff>216149</xdr:colOff>
      <xdr:row>32</xdr:row>
      <xdr:rowOff>76200</xdr:rowOff>
    </xdr:from>
    <xdr:to>
      <xdr:col>14</xdr:col>
      <xdr:colOff>609757</xdr:colOff>
      <xdr:row>33</xdr:row>
      <xdr:rowOff>142928</xdr:rowOff>
    </xdr:to>
    <xdr:sp macro="" textlink="">
      <xdr:nvSpPr>
        <xdr:cNvPr id="256" name="フリーフォーム 255">
          <a:extLst>
            <a:ext uri="{FF2B5EF4-FFF2-40B4-BE49-F238E27FC236}">
              <a16:creationId xmlns:a16="http://schemas.microsoft.com/office/drawing/2014/main" id="{00000000-0008-0000-0200-000000010000}"/>
            </a:ext>
          </a:extLst>
        </xdr:cNvPr>
        <xdr:cNvSpPr/>
      </xdr:nvSpPr>
      <xdr:spPr>
        <a:xfrm>
          <a:off x="12379574" y="5562600"/>
          <a:ext cx="393608" cy="238178"/>
        </a:xfrm>
        <a:custGeom>
          <a:avLst/>
          <a:gdLst>
            <a:gd name="connsiteX0" fmla="*/ 365709 w 731419"/>
            <a:gd name="connsiteY0" fmla="*/ 701621 h 701622"/>
            <a:gd name="connsiteX1" fmla="*/ 723619 w 731419"/>
            <a:gd name="connsiteY1" fmla="*/ 81053 h 701622"/>
            <a:gd name="connsiteX2" fmla="*/ 7800 w 731419"/>
            <a:gd name="connsiteY2" fmla="*/ 75280 h 701622"/>
            <a:gd name="connsiteX3" fmla="*/ 365709 w 731419"/>
            <a:gd name="connsiteY3" fmla="*/ 701621 h 701622"/>
            <a:gd name="connsiteX0" fmla="*/ 401872 w 767582"/>
            <a:gd name="connsiteY0" fmla="*/ 728815 h 728816"/>
            <a:gd name="connsiteX1" fmla="*/ 759782 w 767582"/>
            <a:gd name="connsiteY1" fmla="*/ 108247 h 728816"/>
            <a:gd name="connsiteX2" fmla="*/ 43963 w 767582"/>
            <a:gd name="connsiteY2" fmla="*/ 102474 h 728816"/>
            <a:gd name="connsiteX3" fmla="*/ 401872 w 767582"/>
            <a:gd name="connsiteY3" fmla="*/ 728815 h 728816"/>
            <a:gd name="connsiteX0" fmla="*/ 401872 w 767582"/>
            <a:gd name="connsiteY0" fmla="*/ 762923 h 762924"/>
            <a:gd name="connsiteX1" fmla="*/ 759782 w 767582"/>
            <a:gd name="connsiteY1" fmla="*/ 142355 h 762924"/>
            <a:gd name="connsiteX2" fmla="*/ 43963 w 767582"/>
            <a:gd name="connsiteY2" fmla="*/ 136582 h 762924"/>
            <a:gd name="connsiteX3" fmla="*/ 401872 w 767582"/>
            <a:gd name="connsiteY3" fmla="*/ 762923 h 762924"/>
            <a:gd name="connsiteX0" fmla="*/ 401872 w 799759"/>
            <a:gd name="connsiteY0" fmla="*/ 762923 h 762924"/>
            <a:gd name="connsiteX1" fmla="*/ 759782 w 799759"/>
            <a:gd name="connsiteY1" fmla="*/ 142355 h 762924"/>
            <a:gd name="connsiteX2" fmla="*/ 43963 w 799759"/>
            <a:gd name="connsiteY2" fmla="*/ 136582 h 762924"/>
            <a:gd name="connsiteX3" fmla="*/ 401872 w 799759"/>
            <a:gd name="connsiteY3" fmla="*/ 762923 h 762924"/>
            <a:gd name="connsiteX0" fmla="*/ 401872 w 799759"/>
            <a:gd name="connsiteY0" fmla="*/ 755635 h 755636"/>
            <a:gd name="connsiteX1" fmla="*/ 759782 w 799759"/>
            <a:gd name="connsiteY1" fmla="*/ 135067 h 755636"/>
            <a:gd name="connsiteX2" fmla="*/ 43963 w 799759"/>
            <a:gd name="connsiteY2" fmla="*/ 129294 h 755636"/>
            <a:gd name="connsiteX3" fmla="*/ 401872 w 799759"/>
            <a:gd name="connsiteY3" fmla="*/ 755635 h 755636"/>
            <a:gd name="connsiteX0" fmla="*/ 401872 w 803745"/>
            <a:gd name="connsiteY0" fmla="*/ 755635 h 755636"/>
            <a:gd name="connsiteX1" fmla="*/ 759782 w 803745"/>
            <a:gd name="connsiteY1" fmla="*/ 135067 h 755636"/>
            <a:gd name="connsiteX2" fmla="*/ 43963 w 803745"/>
            <a:gd name="connsiteY2" fmla="*/ 129294 h 755636"/>
            <a:gd name="connsiteX3" fmla="*/ 401872 w 803745"/>
            <a:gd name="connsiteY3" fmla="*/ 755635 h 755636"/>
            <a:gd name="connsiteX0" fmla="*/ 401872 w 797791"/>
            <a:gd name="connsiteY0" fmla="*/ 755635 h 755636"/>
            <a:gd name="connsiteX1" fmla="*/ 759782 w 797791"/>
            <a:gd name="connsiteY1" fmla="*/ 135067 h 755636"/>
            <a:gd name="connsiteX2" fmla="*/ 43963 w 797791"/>
            <a:gd name="connsiteY2" fmla="*/ 129294 h 755636"/>
            <a:gd name="connsiteX3" fmla="*/ 401872 w 797791"/>
            <a:gd name="connsiteY3" fmla="*/ 755635 h 75563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797791" h="755636">
              <a:moveTo>
                <a:pt x="401872" y="755635"/>
              </a:moveTo>
              <a:cubicBezTo>
                <a:pt x="521175" y="756597"/>
                <a:pt x="921722" y="297134"/>
                <a:pt x="759782" y="135067"/>
              </a:cubicBezTo>
              <a:cubicBezTo>
                <a:pt x="575109" y="-46220"/>
                <a:pt x="222955" y="-41900"/>
                <a:pt x="43963" y="129294"/>
              </a:cubicBezTo>
              <a:cubicBezTo>
                <a:pt x="-135029" y="300488"/>
                <a:pt x="282569" y="754673"/>
                <a:pt x="401872" y="755635"/>
              </a:cubicBezTo>
              <a:close/>
            </a:path>
          </a:pathLst>
        </a:cu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36000" rtlCol="0" anchor="ctr"/>
        <a:lstStyle/>
        <a:p>
          <a:pPr algn="ctr"/>
          <a:r>
            <a:rPr kumimoji="1" lang="en-US" altLang="ja-JP" sz="1200" b="1"/>
            <a:t>122</a:t>
          </a:r>
          <a:endParaRPr kumimoji="1" lang="ja-JP" altLang="en-US" sz="1200" b="1"/>
        </a:p>
      </xdr:txBody>
    </xdr:sp>
    <xdr:clientData/>
  </xdr:twoCellAnchor>
  <xdr:twoCellAnchor>
    <xdr:from>
      <xdr:col>14</xdr:col>
      <xdr:colOff>323850</xdr:colOff>
      <xdr:row>23</xdr:row>
      <xdr:rowOff>28575</xdr:rowOff>
    </xdr:from>
    <xdr:to>
      <xdr:col>14</xdr:col>
      <xdr:colOff>323850</xdr:colOff>
      <xdr:row>26</xdr:row>
      <xdr:rowOff>142876</xdr:rowOff>
    </xdr:to>
    <xdr:cxnSp macro="">
      <xdr:nvCxnSpPr>
        <xdr:cNvPr id="258" name="直線コネクタ 257">
          <a:extLst>
            <a:ext uri="{FF2B5EF4-FFF2-40B4-BE49-F238E27FC236}">
              <a16:creationId xmlns:a16="http://schemas.microsoft.com/office/drawing/2014/main" id="{00000000-0008-0000-0200-000002010000}"/>
            </a:ext>
          </a:extLst>
        </xdr:cNvPr>
        <xdr:cNvCxnSpPr/>
      </xdr:nvCxnSpPr>
      <xdr:spPr>
        <a:xfrm flipV="1">
          <a:off x="12487275" y="3971925"/>
          <a:ext cx="0" cy="628651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981075</xdr:colOff>
      <xdr:row>16</xdr:row>
      <xdr:rowOff>114300</xdr:rowOff>
    </xdr:from>
    <xdr:to>
      <xdr:col>14</xdr:col>
      <xdr:colOff>238125</xdr:colOff>
      <xdr:row>21</xdr:row>
      <xdr:rowOff>152400</xdr:rowOff>
    </xdr:to>
    <xdr:sp macro="" textlink="">
      <xdr:nvSpPr>
        <xdr:cNvPr id="25" name="フリーフォーム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/>
      </xdr:nvSpPr>
      <xdr:spPr>
        <a:xfrm>
          <a:off x="12115800" y="2857500"/>
          <a:ext cx="285750" cy="895350"/>
        </a:xfrm>
        <a:custGeom>
          <a:avLst/>
          <a:gdLst>
            <a:gd name="connsiteX0" fmla="*/ 95250 w 285750"/>
            <a:gd name="connsiteY0" fmla="*/ 895350 h 895350"/>
            <a:gd name="connsiteX1" fmla="*/ 0 w 285750"/>
            <a:gd name="connsiteY1" fmla="*/ 409575 h 895350"/>
            <a:gd name="connsiteX2" fmla="*/ 285750 w 285750"/>
            <a:gd name="connsiteY2" fmla="*/ 0 h 895350"/>
            <a:gd name="connsiteX0" fmla="*/ 95250 w 285750"/>
            <a:gd name="connsiteY0" fmla="*/ 895350 h 895350"/>
            <a:gd name="connsiteX1" fmla="*/ 0 w 285750"/>
            <a:gd name="connsiteY1" fmla="*/ 409575 h 895350"/>
            <a:gd name="connsiteX2" fmla="*/ 285750 w 285750"/>
            <a:gd name="connsiteY2" fmla="*/ 0 h 895350"/>
            <a:gd name="connsiteX0" fmla="*/ 95250 w 285750"/>
            <a:gd name="connsiteY0" fmla="*/ 895350 h 895350"/>
            <a:gd name="connsiteX1" fmla="*/ 0 w 285750"/>
            <a:gd name="connsiteY1" fmla="*/ 409575 h 895350"/>
            <a:gd name="connsiteX2" fmla="*/ 285750 w 285750"/>
            <a:gd name="connsiteY2" fmla="*/ 0 h 8953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285750" h="895350">
              <a:moveTo>
                <a:pt x="95250" y="895350"/>
              </a:moveTo>
              <a:cubicBezTo>
                <a:pt x="92075" y="571500"/>
                <a:pt x="98425" y="504825"/>
                <a:pt x="0" y="409575"/>
              </a:cubicBezTo>
              <a:lnTo>
                <a:pt x="285750" y="0"/>
              </a:ln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676275</xdr:colOff>
      <xdr:row>17</xdr:row>
      <xdr:rowOff>28575</xdr:rowOff>
    </xdr:from>
    <xdr:to>
      <xdr:col>13</xdr:col>
      <xdr:colOff>981075</xdr:colOff>
      <xdr:row>21</xdr:row>
      <xdr:rowOff>85725</xdr:rowOff>
    </xdr:to>
    <xdr:sp macro="" textlink="">
      <xdr:nvSpPr>
        <xdr:cNvPr id="26" name="フリーフォーム 25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/>
      </xdr:nvSpPr>
      <xdr:spPr>
        <a:xfrm>
          <a:off x="11811000" y="2943225"/>
          <a:ext cx="304800" cy="742950"/>
        </a:xfrm>
        <a:custGeom>
          <a:avLst/>
          <a:gdLst>
            <a:gd name="connsiteX0" fmla="*/ 0 w 304800"/>
            <a:gd name="connsiteY0" fmla="*/ 742950 h 742950"/>
            <a:gd name="connsiteX1" fmla="*/ 304800 w 304800"/>
            <a:gd name="connsiteY1" fmla="*/ 314325 h 742950"/>
            <a:gd name="connsiteX2" fmla="*/ 123825 w 304800"/>
            <a:gd name="connsiteY2" fmla="*/ 0 h 742950"/>
            <a:gd name="connsiteX0" fmla="*/ 0 w 304800"/>
            <a:gd name="connsiteY0" fmla="*/ 742950 h 742950"/>
            <a:gd name="connsiteX1" fmla="*/ 304800 w 304800"/>
            <a:gd name="connsiteY1" fmla="*/ 314325 h 742950"/>
            <a:gd name="connsiteX2" fmla="*/ 123825 w 304800"/>
            <a:gd name="connsiteY2" fmla="*/ 0 h 742950"/>
            <a:gd name="connsiteX0" fmla="*/ 0 w 304800"/>
            <a:gd name="connsiteY0" fmla="*/ 742950 h 742950"/>
            <a:gd name="connsiteX1" fmla="*/ 304800 w 304800"/>
            <a:gd name="connsiteY1" fmla="*/ 314325 h 742950"/>
            <a:gd name="connsiteX2" fmla="*/ 123825 w 304800"/>
            <a:gd name="connsiteY2" fmla="*/ 0 h 7429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304800" h="742950">
              <a:moveTo>
                <a:pt x="0" y="742950"/>
              </a:moveTo>
              <a:lnTo>
                <a:pt x="304800" y="314325"/>
              </a:lnTo>
              <a:cubicBezTo>
                <a:pt x="187325" y="209550"/>
                <a:pt x="155575" y="171450"/>
                <a:pt x="123825" y="0"/>
              </a:cubicBezTo>
            </a:path>
          </a:pathLst>
        </a:custGeom>
        <a:noFill/>
        <a:ln w="28575">
          <a:solidFill>
            <a:schemeClr val="tx1"/>
          </a:solidFill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893828</xdr:colOff>
      <xdr:row>18</xdr:row>
      <xdr:rowOff>81871</xdr:rowOff>
    </xdr:from>
    <xdr:to>
      <xdr:col>14</xdr:col>
      <xdr:colOff>41564</xdr:colOff>
      <xdr:row>19</xdr:row>
      <xdr:rowOff>81220</xdr:rowOff>
    </xdr:to>
    <xdr:sp macro="" textlink="">
      <xdr:nvSpPr>
        <xdr:cNvPr id="259" name="円/楕円 258">
          <a:extLst>
            <a:ext uri="{FF2B5EF4-FFF2-40B4-BE49-F238E27FC236}">
              <a16:creationId xmlns:a16="http://schemas.microsoft.com/office/drawing/2014/main" id="{00000000-0008-0000-0200-000003010000}"/>
            </a:ext>
          </a:extLst>
        </xdr:cNvPr>
        <xdr:cNvSpPr/>
      </xdr:nvSpPr>
      <xdr:spPr>
        <a:xfrm>
          <a:off x="12028553" y="3167971"/>
          <a:ext cx="176436" cy="170799"/>
        </a:xfrm>
        <a:prstGeom prst="ellipse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13</xdr:col>
      <xdr:colOff>923925</xdr:colOff>
      <xdr:row>23</xdr:row>
      <xdr:rowOff>28574</xdr:rowOff>
    </xdr:from>
    <xdr:to>
      <xdr:col>14</xdr:col>
      <xdr:colOff>332209</xdr:colOff>
      <xdr:row>28</xdr:row>
      <xdr:rowOff>142874</xdr:rowOff>
    </xdr:to>
    <xdr:sp macro="" textlink="">
      <xdr:nvSpPr>
        <xdr:cNvPr id="257" name="フリーフォーム 256">
          <a:extLst>
            <a:ext uri="{FF2B5EF4-FFF2-40B4-BE49-F238E27FC236}">
              <a16:creationId xmlns:a16="http://schemas.microsoft.com/office/drawing/2014/main" id="{00000000-0008-0000-0200-000001010000}"/>
            </a:ext>
          </a:extLst>
        </xdr:cNvPr>
        <xdr:cNvSpPr/>
      </xdr:nvSpPr>
      <xdr:spPr>
        <a:xfrm>
          <a:off x="12058650" y="3971924"/>
          <a:ext cx="436984" cy="971550"/>
        </a:xfrm>
        <a:custGeom>
          <a:avLst/>
          <a:gdLst>
            <a:gd name="connsiteX0" fmla="*/ 0 w 809625"/>
            <a:gd name="connsiteY0" fmla="*/ 381000 h 381000"/>
            <a:gd name="connsiteX1" fmla="*/ 0 w 809625"/>
            <a:gd name="connsiteY1" fmla="*/ 0 h 381000"/>
            <a:gd name="connsiteX2" fmla="*/ 809625 w 809625"/>
            <a:gd name="connsiteY2" fmla="*/ 0 h 381000"/>
            <a:gd name="connsiteX0" fmla="*/ 309856 w 309856"/>
            <a:gd name="connsiteY0" fmla="*/ 695325 h 695325"/>
            <a:gd name="connsiteX1" fmla="*/ 309856 w 309856"/>
            <a:gd name="connsiteY1" fmla="*/ 314325 h 695325"/>
            <a:gd name="connsiteX2" fmla="*/ 0 w 309856"/>
            <a:gd name="connsiteY2" fmla="*/ 0 h 695325"/>
            <a:gd name="connsiteX0" fmla="*/ 389819 w 389819"/>
            <a:gd name="connsiteY0" fmla="*/ 809625 h 809625"/>
            <a:gd name="connsiteX1" fmla="*/ 389819 w 389819"/>
            <a:gd name="connsiteY1" fmla="*/ 428625 h 809625"/>
            <a:gd name="connsiteX2" fmla="*/ 0 w 389819"/>
            <a:gd name="connsiteY2" fmla="*/ 0 h 809625"/>
            <a:gd name="connsiteX0" fmla="*/ 460007 w 460007"/>
            <a:gd name="connsiteY0" fmla="*/ 903043 h 903043"/>
            <a:gd name="connsiteX1" fmla="*/ 460007 w 460007"/>
            <a:gd name="connsiteY1" fmla="*/ 522043 h 903043"/>
            <a:gd name="connsiteX2" fmla="*/ 0 w 460007"/>
            <a:gd name="connsiteY2" fmla="*/ 0 h 903043"/>
            <a:gd name="connsiteX0" fmla="*/ 470034 w 470034"/>
            <a:gd name="connsiteY0" fmla="*/ 801840 h 801840"/>
            <a:gd name="connsiteX1" fmla="*/ 460007 w 470034"/>
            <a:gd name="connsiteY1" fmla="*/ 522043 h 801840"/>
            <a:gd name="connsiteX2" fmla="*/ 0 w 470034"/>
            <a:gd name="connsiteY2" fmla="*/ 0 h 801840"/>
            <a:gd name="connsiteX0" fmla="*/ 449980 w 460007"/>
            <a:gd name="connsiteY0" fmla="*/ 794055 h 794055"/>
            <a:gd name="connsiteX1" fmla="*/ 460007 w 460007"/>
            <a:gd name="connsiteY1" fmla="*/ 522043 h 794055"/>
            <a:gd name="connsiteX2" fmla="*/ 0 w 460007"/>
            <a:gd name="connsiteY2" fmla="*/ 0 h 794055"/>
            <a:gd name="connsiteX0" fmla="*/ 460007 w 460007"/>
            <a:gd name="connsiteY0" fmla="*/ 794055 h 794055"/>
            <a:gd name="connsiteX1" fmla="*/ 460007 w 460007"/>
            <a:gd name="connsiteY1" fmla="*/ 522043 h 794055"/>
            <a:gd name="connsiteX2" fmla="*/ 0 w 460007"/>
            <a:gd name="connsiteY2" fmla="*/ 0 h 79405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460007" h="794055">
              <a:moveTo>
                <a:pt x="460007" y="794055"/>
              </a:moveTo>
              <a:lnTo>
                <a:pt x="460007" y="522043"/>
              </a:lnTo>
              <a:cubicBezTo>
                <a:pt x="330067" y="379168"/>
                <a:pt x="129940" y="142875"/>
                <a:pt x="0" y="0"/>
              </a:cubicBez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13</xdr:col>
      <xdr:colOff>806699</xdr:colOff>
      <xdr:row>24</xdr:row>
      <xdr:rowOff>76200</xdr:rowOff>
    </xdr:from>
    <xdr:to>
      <xdr:col>14</xdr:col>
      <xdr:colOff>171607</xdr:colOff>
      <xdr:row>25</xdr:row>
      <xdr:rowOff>142928</xdr:rowOff>
    </xdr:to>
    <xdr:sp macro="" textlink="">
      <xdr:nvSpPr>
        <xdr:cNvPr id="260" name="フリーフォーム 259">
          <a:extLst>
            <a:ext uri="{FF2B5EF4-FFF2-40B4-BE49-F238E27FC236}">
              <a16:creationId xmlns:a16="http://schemas.microsoft.com/office/drawing/2014/main" id="{00000000-0008-0000-0200-000004010000}"/>
            </a:ext>
          </a:extLst>
        </xdr:cNvPr>
        <xdr:cNvSpPr/>
      </xdr:nvSpPr>
      <xdr:spPr>
        <a:xfrm>
          <a:off x="11941424" y="4191000"/>
          <a:ext cx="393608" cy="238178"/>
        </a:xfrm>
        <a:custGeom>
          <a:avLst/>
          <a:gdLst>
            <a:gd name="connsiteX0" fmla="*/ 365709 w 731419"/>
            <a:gd name="connsiteY0" fmla="*/ 701621 h 701622"/>
            <a:gd name="connsiteX1" fmla="*/ 723619 w 731419"/>
            <a:gd name="connsiteY1" fmla="*/ 81053 h 701622"/>
            <a:gd name="connsiteX2" fmla="*/ 7800 w 731419"/>
            <a:gd name="connsiteY2" fmla="*/ 75280 h 701622"/>
            <a:gd name="connsiteX3" fmla="*/ 365709 w 731419"/>
            <a:gd name="connsiteY3" fmla="*/ 701621 h 701622"/>
            <a:gd name="connsiteX0" fmla="*/ 401872 w 767582"/>
            <a:gd name="connsiteY0" fmla="*/ 728815 h 728816"/>
            <a:gd name="connsiteX1" fmla="*/ 759782 w 767582"/>
            <a:gd name="connsiteY1" fmla="*/ 108247 h 728816"/>
            <a:gd name="connsiteX2" fmla="*/ 43963 w 767582"/>
            <a:gd name="connsiteY2" fmla="*/ 102474 h 728816"/>
            <a:gd name="connsiteX3" fmla="*/ 401872 w 767582"/>
            <a:gd name="connsiteY3" fmla="*/ 728815 h 728816"/>
            <a:gd name="connsiteX0" fmla="*/ 401872 w 767582"/>
            <a:gd name="connsiteY0" fmla="*/ 762923 h 762924"/>
            <a:gd name="connsiteX1" fmla="*/ 759782 w 767582"/>
            <a:gd name="connsiteY1" fmla="*/ 142355 h 762924"/>
            <a:gd name="connsiteX2" fmla="*/ 43963 w 767582"/>
            <a:gd name="connsiteY2" fmla="*/ 136582 h 762924"/>
            <a:gd name="connsiteX3" fmla="*/ 401872 w 767582"/>
            <a:gd name="connsiteY3" fmla="*/ 762923 h 762924"/>
            <a:gd name="connsiteX0" fmla="*/ 401872 w 799759"/>
            <a:gd name="connsiteY0" fmla="*/ 762923 h 762924"/>
            <a:gd name="connsiteX1" fmla="*/ 759782 w 799759"/>
            <a:gd name="connsiteY1" fmla="*/ 142355 h 762924"/>
            <a:gd name="connsiteX2" fmla="*/ 43963 w 799759"/>
            <a:gd name="connsiteY2" fmla="*/ 136582 h 762924"/>
            <a:gd name="connsiteX3" fmla="*/ 401872 w 799759"/>
            <a:gd name="connsiteY3" fmla="*/ 762923 h 762924"/>
            <a:gd name="connsiteX0" fmla="*/ 401872 w 799759"/>
            <a:gd name="connsiteY0" fmla="*/ 755635 h 755636"/>
            <a:gd name="connsiteX1" fmla="*/ 759782 w 799759"/>
            <a:gd name="connsiteY1" fmla="*/ 135067 h 755636"/>
            <a:gd name="connsiteX2" fmla="*/ 43963 w 799759"/>
            <a:gd name="connsiteY2" fmla="*/ 129294 h 755636"/>
            <a:gd name="connsiteX3" fmla="*/ 401872 w 799759"/>
            <a:gd name="connsiteY3" fmla="*/ 755635 h 755636"/>
            <a:gd name="connsiteX0" fmla="*/ 401872 w 803745"/>
            <a:gd name="connsiteY0" fmla="*/ 755635 h 755636"/>
            <a:gd name="connsiteX1" fmla="*/ 759782 w 803745"/>
            <a:gd name="connsiteY1" fmla="*/ 135067 h 755636"/>
            <a:gd name="connsiteX2" fmla="*/ 43963 w 803745"/>
            <a:gd name="connsiteY2" fmla="*/ 129294 h 755636"/>
            <a:gd name="connsiteX3" fmla="*/ 401872 w 803745"/>
            <a:gd name="connsiteY3" fmla="*/ 755635 h 755636"/>
            <a:gd name="connsiteX0" fmla="*/ 401872 w 797791"/>
            <a:gd name="connsiteY0" fmla="*/ 755635 h 755636"/>
            <a:gd name="connsiteX1" fmla="*/ 759782 w 797791"/>
            <a:gd name="connsiteY1" fmla="*/ 135067 h 755636"/>
            <a:gd name="connsiteX2" fmla="*/ 43963 w 797791"/>
            <a:gd name="connsiteY2" fmla="*/ 129294 h 755636"/>
            <a:gd name="connsiteX3" fmla="*/ 401872 w 797791"/>
            <a:gd name="connsiteY3" fmla="*/ 755635 h 75563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797791" h="755636">
              <a:moveTo>
                <a:pt x="401872" y="755635"/>
              </a:moveTo>
              <a:cubicBezTo>
                <a:pt x="521175" y="756597"/>
                <a:pt x="921722" y="297134"/>
                <a:pt x="759782" y="135067"/>
              </a:cubicBezTo>
              <a:cubicBezTo>
                <a:pt x="575109" y="-46220"/>
                <a:pt x="222955" y="-41900"/>
                <a:pt x="43963" y="129294"/>
              </a:cubicBezTo>
              <a:cubicBezTo>
                <a:pt x="-135029" y="300488"/>
                <a:pt x="282569" y="754673"/>
                <a:pt x="401872" y="755635"/>
              </a:cubicBezTo>
              <a:close/>
            </a:path>
          </a:pathLst>
        </a:cu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36000" rtlCol="0" anchor="ctr"/>
        <a:lstStyle/>
        <a:p>
          <a:pPr algn="ctr"/>
          <a:r>
            <a:rPr kumimoji="1" lang="en-US" altLang="ja-JP" sz="1200" b="1"/>
            <a:t>122</a:t>
          </a:r>
          <a:endParaRPr kumimoji="1" lang="ja-JP" altLang="en-US" sz="1200" b="1"/>
        </a:p>
      </xdr:txBody>
    </xdr:sp>
    <xdr:clientData/>
  </xdr:twoCellAnchor>
  <xdr:twoCellAnchor>
    <xdr:from>
      <xdr:col>14</xdr:col>
      <xdr:colOff>63749</xdr:colOff>
      <xdr:row>17</xdr:row>
      <xdr:rowOff>133350</xdr:rowOff>
    </xdr:from>
    <xdr:to>
      <xdr:col>14</xdr:col>
      <xdr:colOff>457357</xdr:colOff>
      <xdr:row>19</xdr:row>
      <xdr:rowOff>28628</xdr:rowOff>
    </xdr:to>
    <xdr:sp macro="" textlink="">
      <xdr:nvSpPr>
        <xdr:cNvPr id="261" name="フリーフォーム 260">
          <a:extLst>
            <a:ext uri="{FF2B5EF4-FFF2-40B4-BE49-F238E27FC236}">
              <a16:creationId xmlns:a16="http://schemas.microsoft.com/office/drawing/2014/main" id="{00000000-0008-0000-0200-000005010000}"/>
            </a:ext>
          </a:extLst>
        </xdr:cNvPr>
        <xdr:cNvSpPr/>
      </xdr:nvSpPr>
      <xdr:spPr>
        <a:xfrm>
          <a:off x="12227174" y="3048000"/>
          <a:ext cx="393608" cy="238178"/>
        </a:xfrm>
        <a:custGeom>
          <a:avLst/>
          <a:gdLst>
            <a:gd name="connsiteX0" fmla="*/ 365709 w 731419"/>
            <a:gd name="connsiteY0" fmla="*/ 701621 h 701622"/>
            <a:gd name="connsiteX1" fmla="*/ 723619 w 731419"/>
            <a:gd name="connsiteY1" fmla="*/ 81053 h 701622"/>
            <a:gd name="connsiteX2" fmla="*/ 7800 w 731419"/>
            <a:gd name="connsiteY2" fmla="*/ 75280 h 701622"/>
            <a:gd name="connsiteX3" fmla="*/ 365709 w 731419"/>
            <a:gd name="connsiteY3" fmla="*/ 701621 h 701622"/>
            <a:gd name="connsiteX0" fmla="*/ 401872 w 767582"/>
            <a:gd name="connsiteY0" fmla="*/ 728815 h 728816"/>
            <a:gd name="connsiteX1" fmla="*/ 759782 w 767582"/>
            <a:gd name="connsiteY1" fmla="*/ 108247 h 728816"/>
            <a:gd name="connsiteX2" fmla="*/ 43963 w 767582"/>
            <a:gd name="connsiteY2" fmla="*/ 102474 h 728816"/>
            <a:gd name="connsiteX3" fmla="*/ 401872 w 767582"/>
            <a:gd name="connsiteY3" fmla="*/ 728815 h 728816"/>
            <a:gd name="connsiteX0" fmla="*/ 401872 w 767582"/>
            <a:gd name="connsiteY0" fmla="*/ 762923 h 762924"/>
            <a:gd name="connsiteX1" fmla="*/ 759782 w 767582"/>
            <a:gd name="connsiteY1" fmla="*/ 142355 h 762924"/>
            <a:gd name="connsiteX2" fmla="*/ 43963 w 767582"/>
            <a:gd name="connsiteY2" fmla="*/ 136582 h 762924"/>
            <a:gd name="connsiteX3" fmla="*/ 401872 w 767582"/>
            <a:gd name="connsiteY3" fmla="*/ 762923 h 762924"/>
            <a:gd name="connsiteX0" fmla="*/ 401872 w 799759"/>
            <a:gd name="connsiteY0" fmla="*/ 762923 h 762924"/>
            <a:gd name="connsiteX1" fmla="*/ 759782 w 799759"/>
            <a:gd name="connsiteY1" fmla="*/ 142355 h 762924"/>
            <a:gd name="connsiteX2" fmla="*/ 43963 w 799759"/>
            <a:gd name="connsiteY2" fmla="*/ 136582 h 762924"/>
            <a:gd name="connsiteX3" fmla="*/ 401872 w 799759"/>
            <a:gd name="connsiteY3" fmla="*/ 762923 h 762924"/>
            <a:gd name="connsiteX0" fmla="*/ 401872 w 799759"/>
            <a:gd name="connsiteY0" fmla="*/ 755635 h 755636"/>
            <a:gd name="connsiteX1" fmla="*/ 759782 w 799759"/>
            <a:gd name="connsiteY1" fmla="*/ 135067 h 755636"/>
            <a:gd name="connsiteX2" fmla="*/ 43963 w 799759"/>
            <a:gd name="connsiteY2" fmla="*/ 129294 h 755636"/>
            <a:gd name="connsiteX3" fmla="*/ 401872 w 799759"/>
            <a:gd name="connsiteY3" fmla="*/ 755635 h 755636"/>
            <a:gd name="connsiteX0" fmla="*/ 401872 w 803745"/>
            <a:gd name="connsiteY0" fmla="*/ 755635 h 755636"/>
            <a:gd name="connsiteX1" fmla="*/ 759782 w 803745"/>
            <a:gd name="connsiteY1" fmla="*/ 135067 h 755636"/>
            <a:gd name="connsiteX2" fmla="*/ 43963 w 803745"/>
            <a:gd name="connsiteY2" fmla="*/ 129294 h 755636"/>
            <a:gd name="connsiteX3" fmla="*/ 401872 w 803745"/>
            <a:gd name="connsiteY3" fmla="*/ 755635 h 755636"/>
            <a:gd name="connsiteX0" fmla="*/ 401872 w 797791"/>
            <a:gd name="connsiteY0" fmla="*/ 755635 h 755636"/>
            <a:gd name="connsiteX1" fmla="*/ 759782 w 797791"/>
            <a:gd name="connsiteY1" fmla="*/ 135067 h 755636"/>
            <a:gd name="connsiteX2" fmla="*/ 43963 w 797791"/>
            <a:gd name="connsiteY2" fmla="*/ 129294 h 755636"/>
            <a:gd name="connsiteX3" fmla="*/ 401872 w 797791"/>
            <a:gd name="connsiteY3" fmla="*/ 755635 h 75563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797791" h="755636">
              <a:moveTo>
                <a:pt x="401872" y="755635"/>
              </a:moveTo>
              <a:cubicBezTo>
                <a:pt x="521175" y="756597"/>
                <a:pt x="921722" y="297134"/>
                <a:pt x="759782" y="135067"/>
              </a:cubicBezTo>
              <a:cubicBezTo>
                <a:pt x="575109" y="-46220"/>
                <a:pt x="222955" y="-41900"/>
                <a:pt x="43963" y="129294"/>
              </a:cubicBezTo>
              <a:cubicBezTo>
                <a:pt x="-135029" y="300488"/>
                <a:pt x="282569" y="754673"/>
                <a:pt x="401872" y="755635"/>
              </a:cubicBezTo>
              <a:close/>
            </a:path>
          </a:pathLst>
        </a:cu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36000" rtlCol="0" anchor="ctr"/>
        <a:lstStyle/>
        <a:p>
          <a:pPr algn="ctr"/>
          <a:r>
            <a:rPr kumimoji="1" lang="en-US" altLang="ja-JP" sz="1200" b="1"/>
            <a:t>122</a:t>
          </a:r>
          <a:endParaRPr kumimoji="1" lang="ja-JP" altLang="en-US" sz="1200" b="1"/>
        </a:p>
      </xdr:txBody>
    </xdr:sp>
    <xdr:clientData/>
  </xdr:twoCellAnchor>
  <xdr:twoCellAnchor>
    <xdr:from>
      <xdr:col>13</xdr:col>
      <xdr:colOff>361950</xdr:colOff>
      <xdr:row>9</xdr:row>
      <xdr:rowOff>123825</xdr:rowOff>
    </xdr:from>
    <xdr:to>
      <xdr:col>14</xdr:col>
      <xdr:colOff>952500</xdr:colOff>
      <xdr:row>12</xdr:row>
      <xdr:rowOff>133352</xdr:rowOff>
    </xdr:to>
    <xdr:cxnSp macro="">
      <xdr:nvCxnSpPr>
        <xdr:cNvPr id="263" name="直線コネクタ 262">
          <a:extLst>
            <a:ext uri="{FF2B5EF4-FFF2-40B4-BE49-F238E27FC236}">
              <a16:creationId xmlns:a16="http://schemas.microsoft.com/office/drawing/2014/main" id="{00000000-0008-0000-0200-000007010000}"/>
            </a:ext>
          </a:extLst>
        </xdr:cNvPr>
        <xdr:cNvCxnSpPr/>
      </xdr:nvCxnSpPr>
      <xdr:spPr>
        <a:xfrm flipV="1">
          <a:off x="11496675" y="1666875"/>
          <a:ext cx="1619250" cy="523877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514350</xdr:colOff>
      <xdr:row>9</xdr:row>
      <xdr:rowOff>9525</xdr:rowOff>
    </xdr:from>
    <xdr:to>
      <xdr:col>14</xdr:col>
      <xdr:colOff>514350</xdr:colOff>
      <xdr:row>12</xdr:row>
      <xdr:rowOff>19051</xdr:rowOff>
    </xdr:to>
    <xdr:cxnSp macro="">
      <xdr:nvCxnSpPr>
        <xdr:cNvPr id="264" name="直線コネクタ 263">
          <a:extLst>
            <a:ext uri="{FF2B5EF4-FFF2-40B4-BE49-F238E27FC236}">
              <a16:creationId xmlns:a16="http://schemas.microsoft.com/office/drawing/2014/main" id="{00000000-0008-0000-0200-000008010000}"/>
            </a:ext>
          </a:extLst>
        </xdr:cNvPr>
        <xdr:cNvCxnSpPr/>
      </xdr:nvCxnSpPr>
      <xdr:spPr>
        <a:xfrm flipV="1">
          <a:off x="12677775" y="1552575"/>
          <a:ext cx="0" cy="523876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142876</xdr:colOff>
      <xdr:row>9</xdr:row>
      <xdr:rowOff>28575</xdr:rowOff>
    </xdr:from>
    <xdr:to>
      <xdr:col>14</xdr:col>
      <xdr:colOff>522710</xdr:colOff>
      <xdr:row>14</xdr:row>
      <xdr:rowOff>161925</xdr:rowOff>
    </xdr:to>
    <xdr:sp macro="" textlink="">
      <xdr:nvSpPr>
        <xdr:cNvPr id="262" name="フリーフォーム 261">
          <a:extLst>
            <a:ext uri="{FF2B5EF4-FFF2-40B4-BE49-F238E27FC236}">
              <a16:creationId xmlns:a16="http://schemas.microsoft.com/office/drawing/2014/main" id="{00000000-0008-0000-0200-000006010000}"/>
            </a:ext>
          </a:extLst>
        </xdr:cNvPr>
        <xdr:cNvSpPr/>
      </xdr:nvSpPr>
      <xdr:spPr>
        <a:xfrm>
          <a:off x="12306301" y="1571625"/>
          <a:ext cx="379834" cy="990600"/>
        </a:xfrm>
        <a:custGeom>
          <a:avLst/>
          <a:gdLst>
            <a:gd name="connsiteX0" fmla="*/ 0 w 809625"/>
            <a:gd name="connsiteY0" fmla="*/ 381000 h 381000"/>
            <a:gd name="connsiteX1" fmla="*/ 0 w 809625"/>
            <a:gd name="connsiteY1" fmla="*/ 0 h 381000"/>
            <a:gd name="connsiteX2" fmla="*/ 809625 w 809625"/>
            <a:gd name="connsiteY2" fmla="*/ 0 h 381000"/>
            <a:gd name="connsiteX0" fmla="*/ 309856 w 309856"/>
            <a:gd name="connsiteY0" fmla="*/ 695325 h 695325"/>
            <a:gd name="connsiteX1" fmla="*/ 309856 w 309856"/>
            <a:gd name="connsiteY1" fmla="*/ 314325 h 695325"/>
            <a:gd name="connsiteX2" fmla="*/ 0 w 309856"/>
            <a:gd name="connsiteY2" fmla="*/ 0 h 695325"/>
            <a:gd name="connsiteX0" fmla="*/ 389819 w 389819"/>
            <a:gd name="connsiteY0" fmla="*/ 809625 h 809625"/>
            <a:gd name="connsiteX1" fmla="*/ 389819 w 389819"/>
            <a:gd name="connsiteY1" fmla="*/ 428625 h 809625"/>
            <a:gd name="connsiteX2" fmla="*/ 0 w 389819"/>
            <a:gd name="connsiteY2" fmla="*/ 0 h 8096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389819" h="809625">
              <a:moveTo>
                <a:pt x="389819" y="809625"/>
              </a:moveTo>
              <a:lnTo>
                <a:pt x="389819" y="428625"/>
              </a:lnTo>
              <a:lnTo>
                <a:pt x="0" y="0"/>
              </a:ln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14</xdr:col>
      <xdr:colOff>436628</xdr:colOff>
      <xdr:row>10</xdr:row>
      <xdr:rowOff>15196</xdr:rowOff>
    </xdr:from>
    <xdr:to>
      <xdr:col>14</xdr:col>
      <xdr:colOff>613064</xdr:colOff>
      <xdr:row>11</xdr:row>
      <xdr:rowOff>14545</xdr:rowOff>
    </xdr:to>
    <xdr:sp macro="" textlink="">
      <xdr:nvSpPr>
        <xdr:cNvPr id="265" name="円/楕円 264">
          <a:extLst>
            <a:ext uri="{FF2B5EF4-FFF2-40B4-BE49-F238E27FC236}">
              <a16:creationId xmlns:a16="http://schemas.microsoft.com/office/drawing/2014/main" id="{00000000-0008-0000-0200-000009010000}"/>
            </a:ext>
          </a:extLst>
        </xdr:cNvPr>
        <xdr:cNvSpPr/>
      </xdr:nvSpPr>
      <xdr:spPr>
        <a:xfrm>
          <a:off x="12600053" y="1729696"/>
          <a:ext cx="176436" cy="170799"/>
        </a:xfrm>
        <a:prstGeom prst="ellipse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14</xdr:col>
      <xdr:colOff>0</xdr:colOff>
      <xdr:row>4</xdr:row>
      <xdr:rowOff>123825</xdr:rowOff>
    </xdr:from>
    <xdr:to>
      <xdr:col>14</xdr:col>
      <xdr:colOff>923925</xdr:colOff>
      <xdr:row>7</xdr:row>
      <xdr:rowOff>114300</xdr:rowOff>
    </xdr:to>
    <xdr:sp macro="" textlink="">
      <xdr:nvSpPr>
        <xdr:cNvPr id="29" name="フリーフォーム 28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SpPr/>
      </xdr:nvSpPr>
      <xdr:spPr>
        <a:xfrm>
          <a:off x="12163425" y="809625"/>
          <a:ext cx="923925" cy="504825"/>
        </a:xfrm>
        <a:custGeom>
          <a:avLst/>
          <a:gdLst>
            <a:gd name="connsiteX0" fmla="*/ 0 w 923925"/>
            <a:gd name="connsiteY0" fmla="*/ 504825 h 504825"/>
            <a:gd name="connsiteX1" fmla="*/ 0 w 923925"/>
            <a:gd name="connsiteY1" fmla="*/ 0 h 504825"/>
            <a:gd name="connsiteX2" fmla="*/ 923925 w 923925"/>
            <a:gd name="connsiteY2" fmla="*/ 152400 h 5048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923925" h="504825">
              <a:moveTo>
                <a:pt x="0" y="504825"/>
              </a:moveTo>
              <a:lnTo>
                <a:pt x="0" y="0"/>
              </a:lnTo>
              <a:lnTo>
                <a:pt x="923925" y="152400"/>
              </a:ln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950978</xdr:colOff>
      <xdr:row>4</xdr:row>
      <xdr:rowOff>43771</xdr:rowOff>
    </xdr:from>
    <xdr:to>
      <xdr:col>14</xdr:col>
      <xdr:colOff>98714</xdr:colOff>
      <xdr:row>5</xdr:row>
      <xdr:rowOff>43120</xdr:rowOff>
    </xdr:to>
    <xdr:sp macro="" textlink="">
      <xdr:nvSpPr>
        <xdr:cNvPr id="267" name="円/楕円 266">
          <a:extLst>
            <a:ext uri="{FF2B5EF4-FFF2-40B4-BE49-F238E27FC236}">
              <a16:creationId xmlns:a16="http://schemas.microsoft.com/office/drawing/2014/main" id="{00000000-0008-0000-0200-00000B010000}"/>
            </a:ext>
          </a:extLst>
        </xdr:cNvPr>
        <xdr:cNvSpPr/>
      </xdr:nvSpPr>
      <xdr:spPr>
        <a:xfrm>
          <a:off x="12085703" y="729571"/>
          <a:ext cx="176436" cy="170799"/>
        </a:xfrm>
        <a:prstGeom prst="ellipse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16</xdr:col>
      <xdr:colOff>847725</xdr:colOff>
      <xdr:row>59</xdr:row>
      <xdr:rowOff>0</xdr:rowOff>
    </xdr:from>
    <xdr:to>
      <xdr:col>16</xdr:col>
      <xdr:colOff>847725</xdr:colOff>
      <xdr:row>62</xdr:row>
      <xdr:rowOff>95251</xdr:rowOff>
    </xdr:to>
    <xdr:cxnSp macro="">
      <xdr:nvCxnSpPr>
        <xdr:cNvPr id="268" name="直線コネクタ 267">
          <a:extLst>
            <a:ext uri="{FF2B5EF4-FFF2-40B4-BE49-F238E27FC236}">
              <a16:creationId xmlns:a16="http://schemas.microsoft.com/office/drawing/2014/main" id="{00000000-0008-0000-0200-00000C010000}"/>
            </a:ext>
          </a:extLst>
        </xdr:cNvPr>
        <xdr:cNvCxnSpPr/>
      </xdr:nvCxnSpPr>
      <xdr:spPr>
        <a:xfrm flipV="1">
          <a:off x="14620875" y="10115550"/>
          <a:ext cx="0" cy="609601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904875</xdr:colOff>
      <xdr:row>59</xdr:row>
      <xdr:rowOff>0</xdr:rowOff>
    </xdr:from>
    <xdr:to>
      <xdr:col>16</xdr:col>
      <xdr:colOff>904875</xdr:colOff>
      <xdr:row>63</xdr:row>
      <xdr:rowOff>142875</xdr:rowOff>
    </xdr:to>
    <xdr:cxnSp macro="">
      <xdr:nvCxnSpPr>
        <xdr:cNvPr id="269" name="直線コネクタ 268">
          <a:extLst>
            <a:ext uri="{FF2B5EF4-FFF2-40B4-BE49-F238E27FC236}">
              <a16:creationId xmlns:a16="http://schemas.microsoft.com/office/drawing/2014/main" id="{00000000-0008-0000-0200-00000D010000}"/>
            </a:ext>
          </a:extLst>
        </xdr:cNvPr>
        <xdr:cNvCxnSpPr/>
      </xdr:nvCxnSpPr>
      <xdr:spPr>
        <a:xfrm flipV="1">
          <a:off x="14678025" y="10115550"/>
          <a:ext cx="0" cy="828675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628650</xdr:colOff>
      <xdr:row>58</xdr:row>
      <xdr:rowOff>76200</xdr:rowOff>
    </xdr:from>
    <xdr:to>
      <xdr:col>16</xdr:col>
      <xdr:colOff>838200</xdr:colOff>
      <xdr:row>63</xdr:row>
      <xdr:rowOff>142875</xdr:rowOff>
    </xdr:to>
    <xdr:sp macro="" textlink="">
      <xdr:nvSpPr>
        <xdr:cNvPr id="51969" name="フリーフォーム 51968">
          <a:extLst>
            <a:ext uri="{FF2B5EF4-FFF2-40B4-BE49-F238E27FC236}">
              <a16:creationId xmlns:a16="http://schemas.microsoft.com/office/drawing/2014/main" id="{00000000-0008-0000-0200-000001CB0000}"/>
            </a:ext>
          </a:extLst>
        </xdr:cNvPr>
        <xdr:cNvSpPr/>
      </xdr:nvSpPr>
      <xdr:spPr>
        <a:xfrm>
          <a:off x="14401800" y="10020300"/>
          <a:ext cx="209550" cy="923925"/>
        </a:xfrm>
        <a:custGeom>
          <a:avLst/>
          <a:gdLst>
            <a:gd name="connsiteX0" fmla="*/ 209550 w 209550"/>
            <a:gd name="connsiteY0" fmla="*/ 923925 h 923925"/>
            <a:gd name="connsiteX1" fmla="*/ 209550 w 209550"/>
            <a:gd name="connsiteY1" fmla="*/ 704850 h 923925"/>
            <a:gd name="connsiteX2" fmla="*/ 0 w 209550"/>
            <a:gd name="connsiteY2" fmla="*/ 0 h 923925"/>
            <a:gd name="connsiteX0" fmla="*/ 209550 w 209550"/>
            <a:gd name="connsiteY0" fmla="*/ 923925 h 923925"/>
            <a:gd name="connsiteX1" fmla="*/ 209550 w 209550"/>
            <a:gd name="connsiteY1" fmla="*/ 704850 h 923925"/>
            <a:gd name="connsiteX2" fmla="*/ 0 w 209550"/>
            <a:gd name="connsiteY2" fmla="*/ 0 h 923925"/>
            <a:gd name="connsiteX0" fmla="*/ 209550 w 209550"/>
            <a:gd name="connsiteY0" fmla="*/ 923925 h 923925"/>
            <a:gd name="connsiteX1" fmla="*/ 209550 w 209550"/>
            <a:gd name="connsiteY1" fmla="*/ 704850 h 923925"/>
            <a:gd name="connsiteX2" fmla="*/ 0 w 209550"/>
            <a:gd name="connsiteY2" fmla="*/ 0 h 9239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209550" h="923925">
              <a:moveTo>
                <a:pt x="209550" y="923925"/>
              </a:moveTo>
              <a:lnTo>
                <a:pt x="209550" y="704850"/>
              </a:lnTo>
              <a:cubicBezTo>
                <a:pt x="63500" y="488950"/>
                <a:pt x="-6350" y="501650"/>
                <a:pt x="0" y="0"/>
              </a:cubicBez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904875</xdr:colOff>
      <xdr:row>59</xdr:row>
      <xdr:rowOff>9524</xdr:rowOff>
    </xdr:from>
    <xdr:to>
      <xdr:col>17</xdr:col>
      <xdr:colOff>47625</xdr:colOff>
      <xdr:row>62</xdr:row>
      <xdr:rowOff>95249</xdr:rowOff>
    </xdr:to>
    <xdr:sp macro="" textlink="">
      <xdr:nvSpPr>
        <xdr:cNvPr id="51973" name="フリーフォーム 51972">
          <a:extLst>
            <a:ext uri="{FF2B5EF4-FFF2-40B4-BE49-F238E27FC236}">
              <a16:creationId xmlns:a16="http://schemas.microsoft.com/office/drawing/2014/main" id="{00000000-0008-0000-0200-000005CB0000}"/>
            </a:ext>
          </a:extLst>
        </xdr:cNvPr>
        <xdr:cNvSpPr/>
      </xdr:nvSpPr>
      <xdr:spPr>
        <a:xfrm>
          <a:off x="14678025" y="10125074"/>
          <a:ext cx="171450" cy="600075"/>
        </a:xfrm>
        <a:custGeom>
          <a:avLst/>
          <a:gdLst>
            <a:gd name="connsiteX0" fmla="*/ 0 w 171450"/>
            <a:gd name="connsiteY0" fmla="*/ 666750 h 666750"/>
            <a:gd name="connsiteX1" fmla="*/ 171450 w 171450"/>
            <a:gd name="connsiteY1" fmla="*/ 0 h 666750"/>
            <a:gd name="connsiteX0" fmla="*/ 0 w 171450"/>
            <a:gd name="connsiteY0" fmla="*/ 666750 h 666750"/>
            <a:gd name="connsiteX1" fmla="*/ 171450 w 171450"/>
            <a:gd name="connsiteY1" fmla="*/ 0 h 666750"/>
            <a:gd name="connsiteX0" fmla="*/ 0 w 171450"/>
            <a:gd name="connsiteY0" fmla="*/ 666750 h 666750"/>
            <a:gd name="connsiteX1" fmla="*/ 171450 w 171450"/>
            <a:gd name="connsiteY1" fmla="*/ 0 h 6667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71450" h="666750">
              <a:moveTo>
                <a:pt x="0" y="666750"/>
              </a:moveTo>
              <a:cubicBezTo>
                <a:pt x="142875" y="530225"/>
                <a:pt x="171450" y="479425"/>
                <a:pt x="171450" y="0"/>
              </a:cubicBezTo>
            </a:path>
          </a:pathLst>
        </a:custGeom>
        <a:noFill/>
        <a:ln w="28575">
          <a:solidFill>
            <a:schemeClr val="tx1"/>
          </a:solidFill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259080</xdr:colOff>
      <xdr:row>4</xdr:row>
      <xdr:rowOff>91440</xdr:rowOff>
    </xdr:from>
    <xdr:to>
      <xdr:col>14</xdr:col>
      <xdr:colOff>626746</xdr:colOff>
      <xdr:row>5</xdr:row>
      <xdr:rowOff>108510</xdr:rowOff>
    </xdr:to>
    <xdr:sp macro="" textlink="">
      <xdr:nvSpPr>
        <xdr:cNvPr id="274" name="六角形 273">
          <a:extLst>
            <a:ext uri="{FF2B5EF4-FFF2-40B4-BE49-F238E27FC236}">
              <a16:creationId xmlns:a16="http://schemas.microsoft.com/office/drawing/2014/main" id="{00000000-0008-0000-0200-000012010000}"/>
            </a:ext>
          </a:extLst>
        </xdr:cNvPr>
        <xdr:cNvSpPr/>
      </xdr:nvSpPr>
      <xdr:spPr>
        <a:xfrm>
          <a:off x="12422505" y="777240"/>
          <a:ext cx="367666" cy="188520"/>
        </a:xfrm>
        <a:prstGeom prst="hexagon">
          <a:avLst/>
        </a:pr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0" rtlCol="0" anchor="ctr"/>
        <a:lstStyle/>
        <a:p>
          <a:pPr algn="ctr"/>
          <a:r>
            <a:rPr kumimoji="1" lang="en-US" altLang="ja-JP" sz="1200" b="1"/>
            <a:t>316</a:t>
          </a:r>
          <a:endParaRPr kumimoji="1" lang="ja-JP" altLang="en-US" sz="1200" b="1"/>
        </a:p>
      </xdr:txBody>
    </xdr:sp>
    <xdr:clientData/>
  </xdr:twoCellAnchor>
  <xdr:twoCellAnchor>
    <xdr:from>
      <xdr:col>16</xdr:col>
      <xdr:colOff>359024</xdr:colOff>
      <xdr:row>59</xdr:row>
      <xdr:rowOff>133350</xdr:rowOff>
    </xdr:from>
    <xdr:to>
      <xdr:col>16</xdr:col>
      <xdr:colOff>752632</xdr:colOff>
      <xdr:row>61</xdr:row>
      <xdr:rowOff>28628</xdr:rowOff>
    </xdr:to>
    <xdr:sp macro="" textlink="">
      <xdr:nvSpPr>
        <xdr:cNvPr id="276" name="フリーフォーム 275">
          <a:extLst>
            <a:ext uri="{FF2B5EF4-FFF2-40B4-BE49-F238E27FC236}">
              <a16:creationId xmlns:a16="http://schemas.microsoft.com/office/drawing/2014/main" id="{00000000-0008-0000-0200-000014010000}"/>
            </a:ext>
          </a:extLst>
        </xdr:cNvPr>
        <xdr:cNvSpPr/>
      </xdr:nvSpPr>
      <xdr:spPr>
        <a:xfrm>
          <a:off x="14132174" y="10248900"/>
          <a:ext cx="393608" cy="238178"/>
        </a:xfrm>
        <a:custGeom>
          <a:avLst/>
          <a:gdLst>
            <a:gd name="connsiteX0" fmla="*/ 365709 w 731419"/>
            <a:gd name="connsiteY0" fmla="*/ 701621 h 701622"/>
            <a:gd name="connsiteX1" fmla="*/ 723619 w 731419"/>
            <a:gd name="connsiteY1" fmla="*/ 81053 h 701622"/>
            <a:gd name="connsiteX2" fmla="*/ 7800 w 731419"/>
            <a:gd name="connsiteY2" fmla="*/ 75280 h 701622"/>
            <a:gd name="connsiteX3" fmla="*/ 365709 w 731419"/>
            <a:gd name="connsiteY3" fmla="*/ 701621 h 701622"/>
            <a:gd name="connsiteX0" fmla="*/ 401872 w 767582"/>
            <a:gd name="connsiteY0" fmla="*/ 728815 h 728816"/>
            <a:gd name="connsiteX1" fmla="*/ 759782 w 767582"/>
            <a:gd name="connsiteY1" fmla="*/ 108247 h 728816"/>
            <a:gd name="connsiteX2" fmla="*/ 43963 w 767582"/>
            <a:gd name="connsiteY2" fmla="*/ 102474 h 728816"/>
            <a:gd name="connsiteX3" fmla="*/ 401872 w 767582"/>
            <a:gd name="connsiteY3" fmla="*/ 728815 h 728816"/>
            <a:gd name="connsiteX0" fmla="*/ 401872 w 767582"/>
            <a:gd name="connsiteY0" fmla="*/ 762923 h 762924"/>
            <a:gd name="connsiteX1" fmla="*/ 759782 w 767582"/>
            <a:gd name="connsiteY1" fmla="*/ 142355 h 762924"/>
            <a:gd name="connsiteX2" fmla="*/ 43963 w 767582"/>
            <a:gd name="connsiteY2" fmla="*/ 136582 h 762924"/>
            <a:gd name="connsiteX3" fmla="*/ 401872 w 767582"/>
            <a:gd name="connsiteY3" fmla="*/ 762923 h 762924"/>
            <a:gd name="connsiteX0" fmla="*/ 401872 w 799759"/>
            <a:gd name="connsiteY0" fmla="*/ 762923 h 762924"/>
            <a:gd name="connsiteX1" fmla="*/ 759782 w 799759"/>
            <a:gd name="connsiteY1" fmla="*/ 142355 h 762924"/>
            <a:gd name="connsiteX2" fmla="*/ 43963 w 799759"/>
            <a:gd name="connsiteY2" fmla="*/ 136582 h 762924"/>
            <a:gd name="connsiteX3" fmla="*/ 401872 w 799759"/>
            <a:gd name="connsiteY3" fmla="*/ 762923 h 762924"/>
            <a:gd name="connsiteX0" fmla="*/ 401872 w 799759"/>
            <a:gd name="connsiteY0" fmla="*/ 755635 h 755636"/>
            <a:gd name="connsiteX1" fmla="*/ 759782 w 799759"/>
            <a:gd name="connsiteY1" fmla="*/ 135067 h 755636"/>
            <a:gd name="connsiteX2" fmla="*/ 43963 w 799759"/>
            <a:gd name="connsiteY2" fmla="*/ 129294 h 755636"/>
            <a:gd name="connsiteX3" fmla="*/ 401872 w 799759"/>
            <a:gd name="connsiteY3" fmla="*/ 755635 h 755636"/>
            <a:gd name="connsiteX0" fmla="*/ 401872 w 803745"/>
            <a:gd name="connsiteY0" fmla="*/ 755635 h 755636"/>
            <a:gd name="connsiteX1" fmla="*/ 759782 w 803745"/>
            <a:gd name="connsiteY1" fmla="*/ 135067 h 755636"/>
            <a:gd name="connsiteX2" fmla="*/ 43963 w 803745"/>
            <a:gd name="connsiteY2" fmla="*/ 129294 h 755636"/>
            <a:gd name="connsiteX3" fmla="*/ 401872 w 803745"/>
            <a:gd name="connsiteY3" fmla="*/ 755635 h 755636"/>
            <a:gd name="connsiteX0" fmla="*/ 401872 w 797791"/>
            <a:gd name="connsiteY0" fmla="*/ 755635 h 755636"/>
            <a:gd name="connsiteX1" fmla="*/ 759782 w 797791"/>
            <a:gd name="connsiteY1" fmla="*/ 135067 h 755636"/>
            <a:gd name="connsiteX2" fmla="*/ 43963 w 797791"/>
            <a:gd name="connsiteY2" fmla="*/ 129294 h 755636"/>
            <a:gd name="connsiteX3" fmla="*/ 401872 w 797791"/>
            <a:gd name="connsiteY3" fmla="*/ 755635 h 75563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797791" h="755636">
              <a:moveTo>
                <a:pt x="401872" y="755635"/>
              </a:moveTo>
              <a:cubicBezTo>
                <a:pt x="521175" y="756597"/>
                <a:pt x="921722" y="297134"/>
                <a:pt x="759782" y="135067"/>
              </a:cubicBezTo>
              <a:cubicBezTo>
                <a:pt x="575109" y="-46220"/>
                <a:pt x="222955" y="-41900"/>
                <a:pt x="43963" y="129294"/>
              </a:cubicBezTo>
              <a:cubicBezTo>
                <a:pt x="-135029" y="300488"/>
                <a:pt x="282569" y="754673"/>
                <a:pt x="401872" y="755635"/>
              </a:cubicBezTo>
              <a:close/>
            </a:path>
          </a:pathLst>
        </a:cu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36000" rtlCol="0" anchor="ctr"/>
        <a:lstStyle/>
        <a:p>
          <a:pPr algn="ctr"/>
          <a:r>
            <a:rPr kumimoji="1" lang="en-US" altLang="ja-JP" sz="1200" b="1"/>
            <a:t>50</a:t>
          </a:r>
          <a:endParaRPr kumimoji="1" lang="ja-JP" altLang="en-US" sz="1200" b="1"/>
        </a:p>
      </xdr:txBody>
    </xdr:sp>
    <xdr:clientData/>
  </xdr:twoCellAnchor>
  <xdr:twoCellAnchor>
    <xdr:from>
      <xdr:col>17</xdr:col>
      <xdr:colOff>9527</xdr:colOff>
      <xdr:row>44</xdr:row>
      <xdr:rowOff>28576</xdr:rowOff>
    </xdr:from>
    <xdr:to>
      <xdr:col>17</xdr:col>
      <xdr:colOff>9528</xdr:colOff>
      <xdr:row>49</xdr:row>
      <xdr:rowOff>142875</xdr:rowOff>
    </xdr:to>
    <xdr:cxnSp macro="">
      <xdr:nvCxnSpPr>
        <xdr:cNvPr id="285" name="直線矢印コネクタ 284">
          <a:extLst>
            <a:ext uri="{FF2B5EF4-FFF2-40B4-BE49-F238E27FC236}">
              <a16:creationId xmlns:a16="http://schemas.microsoft.com/office/drawing/2014/main" id="{00000000-0008-0000-0200-00001D010000}"/>
            </a:ext>
          </a:extLst>
        </xdr:cNvPr>
        <xdr:cNvCxnSpPr/>
      </xdr:nvCxnSpPr>
      <xdr:spPr>
        <a:xfrm flipV="1">
          <a:off x="14811377" y="7572376"/>
          <a:ext cx="1" cy="971549"/>
        </a:xfrm>
        <a:prstGeom prst="straightConnector1">
          <a:avLst/>
        </a:prstGeom>
        <a:ln w="57150">
          <a:solidFill>
            <a:srgbClr val="FF0000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504825</xdr:colOff>
      <xdr:row>46</xdr:row>
      <xdr:rowOff>85725</xdr:rowOff>
    </xdr:from>
    <xdr:to>
      <xdr:col>16</xdr:col>
      <xdr:colOff>981075</xdr:colOff>
      <xdr:row>47</xdr:row>
      <xdr:rowOff>104775</xdr:rowOff>
    </xdr:to>
    <xdr:sp macro="" textlink="">
      <xdr:nvSpPr>
        <xdr:cNvPr id="286" name="正方形/長方形 285">
          <a:extLst>
            <a:ext uri="{FF2B5EF4-FFF2-40B4-BE49-F238E27FC236}">
              <a16:creationId xmlns:a16="http://schemas.microsoft.com/office/drawing/2014/main" id="{00000000-0008-0000-0200-00001E010000}"/>
            </a:ext>
          </a:extLst>
        </xdr:cNvPr>
        <xdr:cNvSpPr/>
      </xdr:nvSpPr>
      <xdr:spPr>
        <a:xfrm>
          <a:off x="14277975" y="7972425"/>
          <a:ext cx="476250" cy="190500"/>
        </a:xfrm>
        <a:prstGeom prst="rect">
          <a:avLst/>
        </a:prstGeom>
        <a:solidFill>
          <a:srgbClr val="FFFF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wrap="none" lIns="36000" tIns="0" rIns="36000" bIns="0" rtlCol="0" anchor="ctr"/>
        <a:lstStyle/>
        <a:p>
          <a:pPr algn="ctr"/>
          <a:r>
            <a:rPr kumimoji="1" lang="en-US" altLang="ja-JP" sz="1200">
              <a:solidFill>
                <a:srgbClr val="FF0000"/>
              </a:solidFill>
            </a:rPr>
            <a:t>PC2</a:t>
          </a:r>
          <a:endParaRPr kumimoji="1" lang="ja-JP" altLang="en-US" sz="1200">
            <a:solidFill>
              <a:srgbClr val="FF0000"/>
            </a:solidFill>
          </a:endParaRPr>
        </a:p>
      </xdr:txBody>
    </xdr:sp>
    <xdr:clientData/>
  </xdr:twoCellAnchor>
  <xdr:twoCellAnchor>
    <xdr:from>
      <xdr:col>17</xdr:col>
      <xdr:colOff>2715</xdr:colOff>
      <xdr:row>39</xdr:row>
      <xdr:rowOff>2526</xdr:rowOff>
    </xdr:from>
    <xdr:to>
      <xdr:col>17</xdr:col>
      <xdr:colOff>839558</xdr:colOff>
      <xdr:row>42</xdr:row>
      <xdr:rowOff>153954</xdr:rowOff>
    </xdr:to>
    <xdr:sp macro="" textlink="">
      <xdr:nvSpPr>
        <xdr:cNvPr id="288" name="フリーフォーム 287">
          <a:extLst>
            <a:ext uri="{FF2B5EF4-FFF2-40B4-BE49-F238E27FC236}">
              <a16:creationId xmlns:a16="http://schemas.microsoft.com/office/drawing/2014/main" id="{00000000-0008-0000-0200-000020010000}"/>
            </a:ext>
          </a:extLst>
        </xdr:cNvPr>
        <xdr:cNvSpPr/>
      </xdr:nvSpPr>
      <xdr:spPr>
        <a:xfrm>
          <a:off x="14804565" y="6689076"/>
          <a:ext cx="836843" cy="665778"/>
        </a:xfrm>
        <a:custGeom>
          <a:avLst/>
          <a:gdLst>
            <a:gd name="connsiteX0" fmla="*/ 0 w 809625"/>
            <a:gd name="connsiteY0" fmla="*/ 381000 h 381000"/>
            <a:gd name="connsiteX1" fmla="*/ 0 w 809625"/>
            <a:gd name="connsiteY1" fmla="*/ 0 h 381000"/>
            <a:gd name="connsiteX2" fmla="*/ 809625 w 809625"/>
            <a:gd name="connsiteY2" fmla="*/ 0 h 381000"/>
            <a:gd name="connsiteX0" fmla="*/ 0 w 749879"/>
            <a:gd name="connsiteY0" fmla="*/ 533712 h 533712"/>
            <a:gd name="connsiteX1" fmla="*/ 0 w 749879"/>
            <a:gd name="connsiteY1" fmla="*/ 152712 h 533712"/>
            <a:gd name="connsiteX2" fmla="*/ 749879 w 749879"/>
            <a:gd name="connsiteY2" fmla="*/ 0 h 533712"/>
            <a:gd name="connsiteX0" fmla="*/ 0 w 749879"/>
            <a:gd name="connsiteY0" fmla="*/ 533712 h 533712"/>
            <a:gd name="connsiteX1" fmla="*/ 0 w 749879"/>
            <a:gd name="connsiteY1" fmla="*/ 152712 h 533712"/>
            <a:gd name="connsiteX2" fmla="*/ 749879 w 749879"/>
            <a:gd name="connsiteY2" fmla="*/ 0 h 533712"/>
            <a:gd name="connsiteX0" fmla="*/ 0 w 749879"/>
            <a:gd name="connsiteY0" fmla="*/ 533712 h 533712"/>
            <a:gd name="connsiteX1" fmla="*/ 0 w 749879"/>
            <a:gd name="connsiteY1" fmla="*/ 152712 h 533712"/>
            <a:gd name="connsiteX2" fmla="*/ 749879 w 749879"/>
            <a:gd name="connsiteY2" fmla="*/ 0 h 53371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749879" h="533712">
              <a:moveTo>
                <a:pt x="0" y="533712"/>
              </a:moveTo>
              <a:lnTo>
                <a:pt x="0" y="152712"/>
              </a:lnTo>
              <a:cubicBezTo>
                <a:pt x="261340" y="106898"/>
                <a:pt x="445863" y="61085"/>
                <a:pt x="749879" y="0"/>
              </a:cubicBez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17</xdr:col>
      <xdr:colOff>389515</xdr:colOff>
      <xdr:row>36</xdr:row>
      <xdr:rowOff>91091</xdr:rowOff>
    </xdr:from>
    <xdr:to>
      <xdr:col>17</xdr:col>
      <xdr:colOff>389515</xdr:colOff>
      <xdr:row>42</xdr:row>
      <xdr:rowOff>142391</xdr:rowOff>
    </xdr:to>
    <xdr:grpSp>
      <xdr:nvGrpSpPr>
        <xdr:cNvPr id="290" name="グループ化 37">
          <a:extLst>
            <a:ext uri="{FF2B5EF4-FFF2-40B4-BE49-F238E27FC236}">
              <a16:creationId xmlns:a16="http://schemas.microsoft.com/office/drawing/2014/main" id="{00000000-0008-0000-0200-000022010000}"/>
            </a:ext>
          </a:extLst>
        </xdr:cNvPr>
        <xdr:cNvGrpSpPr>
          <a:grpSpLocks/>
        </xdr:cNvGrpSpPr>
      </xdr:nvGrpSpPr>
      <xdr:grpSpPr bwMode="auto">
        <a:xfrm rot="15342852">
          <a:off x="14651365" y="6803291"/>
          <a:ext cx="1080000" cy="0"/>
          <a:chOff x="228600" y="4438650"/>
          <a:chExt cx="1143000" cy="0"/>
        </a:xfrm>
      </xdr:grpSpPr>
      <xdr:cxnSp macro="">
        <xdr:nvCxnSpPr>
          <xdr:cNvPr id="291" name="直線コネクタ 290">
            <a:extLst>
              <a:ext uri="{FF2B5EF4-FFF2-40B4-BE49-F238E27FC236}">
                <a16:creationId xmlns:a16="http://schemas.microsoft.com/office/drawing/2014/main" id="{00000000-0008-0000-0200-000023010000}"/>
              </a:ext>
            </a:extLst>
          </xdr:cNvPr>
          <xdr:cNvCxnSpPr/>
        </xdr:nvCxnSpPr>
        <xdr:spPr>
          <a:xfrm flipH="1">
            <a:off x="228600" y="4438650"/>
            <a:ext cx="1143000" cy="0"/>
          </a:xfrm>
          <a:prstGeom prst="line">
            <a:avLst/>
          </a:prstGeom>
          <a:ln w="19050">
            <a:solidFill>
              <a:schemeClr val="tx1"/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92" name="直線コネクタ 291">
            <a:extLst>
              <a:ext uri="{FF2B5EF4-FFF2-40B4-BE49-F238E27FC236}">
                <a16:creationId xmlns:a16="http://schemas.microsoft.com/office/drawing/2014/main" id="{00000000-0008-0000-0200-000024010000}"/>
              </a:ext>
            </a:extLst>
          </xdr:cNvPr>
          <xdr:cNvCxnSpPr/>
        </xdr:nvCxnSpPr>
        <xdr:spPr>
          <a:xfrm flipH="1">
            <a:off x="228600" y="4438650"/>
            <a:ext cx="1143000" cy="0"/>
          </a:xfrm>
          <a:prstGeom prst="line">
            <a:avLst/>
          </a:prstGeom>
          <a:ln w="57150" cmpd="dbl">
            <a:solidFill>
              <a:schemeClr val="tx1"/>
            </a:solidFill>
            <a:prstDash val="sys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17</xdr:col>
      <xdr:colOff>40005</xdr:colOff>
      <xdr:row>45</xdr:row>
      <xdr:rowOff>53340</xdr:rowOff>
    </xdr:from>
    <xdr:to>
      <xdr:col>17</xdr:col>
      <xdr:colOff>407671</xdr:colOff>
      <xdr:row>46</xdr:row>
      <xdr:rowOff>70410</xdr:rowOff>
    </xdr:to>
    <xdr:sp macro="" textlink="">
      <xdr:nvSpPr>
        <xdr:cNvPr id="293" name="六角形 292">
          <a:extLst>
            <a:ext uri="{FF2B5EF4-FFF2-40B4-BE49-F238E27FC236}">
              <a16:creationId xmlns:a16="http://schemas.microsoft.com/office/drawing/2014/main" id="{00000000-0008-0000-0200-000025010000}"/>
            </a:ext>
          </a:extLst>
        </xdr:cNvPr>
        <xdr:cNvSpPr/>
      </xdr:nvSpPr>
      <xdr:spPr>
        <a:xfrm>
          <a:off x="14841855" y="7768590"/>
          <a:ext cx="367666" cy="188520"/>
        </a:xfrm>
        <a:prstGeom prst="hexagon">
          <a:avLst/>
        </a:pr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0" rtlCol="0" anchor="ctr"/>
        <a:lstStyle/>
        <a:p>
          <a:pPr algn="ctr"/>
          <a:r>
            <a:rPr kumimoji="1" lang="en-US" altLang="ja-JP" sz="1200" b="1"/>
            <a:t>340</a:t>
          </a:r>
          <a:endParaRPr kumimoji="1" lang="ja-JP" altLang="en-US" sz="1200" b="1"/>
        </a:p>
      </xdr:txBody>
    </xdr:sp>
    <xdr:clientData/>
  </xdr:twoCellAnchor>
  <xdr:twoCellAnchor>
    <xdr:from>
      <xdr:col>17</xdr:col>
      <xdr:colOff>640080</xdr:colOff>
      <xdr:row>37</xdr:row>
      <xdr:rowOff>100965</xdr:rowOff>
    </xdr:from>
    <xdr:to>
      <xdr:col>17</xdr:col>
      <xdr:colOff>1007746</xdr:colOff>
      <xdr:row>38</xdr:row>
      <xdr:rowOff>118035</xdr:rowOff>
    </xdr:to>
    <xdr:sp macro="" textlink="">
      <xdr:nvSpPr>
        <xdr:cNvPr id="294" name="六角形 293">
          <a:extLst>
            <a:ext uri="{FF2B5EF4-FFF2-40B4-BE49-F238E27FC236}">
              <a16:creationId xmlns:a16="http://schemas.microsoft.com/office/drawing/2014/main" id="{00000000-0008-0000-0200-000026010000}"/>
            </a:ext>
          </a:extLst>
        </xdr:cNvPr>
        <xdr:cNvSpPr/>
      </xdr:nvSpPr>
      <xdr:spPr>
        <a:xfrm>
          <a:off x="15441930" y="6444615"/>
          <a:ext cx="367666" cy="188520"/>
        </a:xfrm>
        <a:prstGeom prst="hexagon">
          <a:avLst/>
        </a:pr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0" rtlCol="0" anchor="ctr"/>
        <a:lstStyle/>
        <a:p>
          <a:pPr algn="ctr"/>
          <a:r>
            <a:rPr kumimoji="1" lang="en-US" altLang="ja-JP" sz="1200" b="1"/>
            <a:t>340</a:t>
          </a:r>
          <a:endParaRPr kumimoji="1" lang="ja-JP" altLang="en-US" sz="1200" b="1"/>
        </a:p>
      </xdr:txBody>
    </xdr:sp>
    <xdr:clientData/>
  </xdr:twoCellAnchor>
  <xdr:twoCellAnchor>
    <xdr:from>
      <xdr:col>17</xdr:col>
      <xdr:colOff>0</xdr:colOff>
      <xdr:row>33</xdr:row>
      <xdr:rowOff>9525</xdr:rowOff>
    </xdr:from>
    <xdr:to>
      <xdr:col>17</xdr:col>
      <xdr:colOff>819150</xdr:colOff>
      <xdr:row>33</xdr:row>
      <xdr:rowOff>9527</xdr:rowOff>
    </xdr:to>
    <xdr:cxnSp macro="">
      <xdr:nvCxnSpPr>
        <xdr:cNvPr id="295" name="直線コネクタ 294">
          <a:extLst>
            <a:ext uri="{FF2B5EF4-FFF2-40B4-BE49-F238E27FC236}">
              <a16:creationId xmlns:a16="http://schemas.microsoft.com/office/drawing/2014/main" id="{00000000-0008-0000-0200-000027010000}"/>
            </a:ext>
          </a:extLst>
        </xdr:cNvPr>
        <xdr:cNvCxnSpPr/>
      </xdr:nvCxnSpPr>
      <xdr:spPr>
        <a:xfrm flipV="1">
          <a:off x="14801850" y="5667375"/>
          <a:ext cx="819150" cy="2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66675</xdr:colOff>
      <xdr:row>33</xdr:row>
      <xdr:rowOff>12051</xdr:rowOff>
    </xdr:from>
    <xdr:to>
      <xdr:col>17</xdr:col>
      <xdr:colOff>2716</xdr:colOff>
      <xdr:row>35</xdr:row>
      <xdr:rowOff>144429</xdr:rowOff>
    </xdr:to>
    <xdr:sp macro="" textlink="">
      <xdr:nvSpPr>
        <xdr:cNvPr id="296" name="フリーフォーム 295">
          <a:extLst>
            <a:ext uri="{FF2B5EF4-FFF2-40B4-BE49-F238E27FC236}">
              <a16:creationId xmlns:a16="http://schemas.microsoft.com/office/drawing/2014/main" id="{00000000-0008-0000-0200-000028010000}"/>
            </a:ext>
          </a:extLst>
        </xdr:cNvPr>
        <xdr:cNvSpPr/>
      </xdr:nvSpPr>
      <xdr:spPr>
        <a:xfrm flipH="1">
          <a:off x="13839825" y="5669901"/>
          <a:ext cx="964741" cy="475278"/>
        </a:xfrm>
        <a:custGeom>
          <a:avLst/>
          <a:gdLst>
            <a:gd name="connsiteX0" fmla="*/ 0 w 809625"/>
            <a:gd name="connsiteY0" fmla="*/ 381000 h 381000"/>
            <a:gd name="connsiteX1" fmla="*/ 0 w 809625"/>
            <a:gd name="connsiteY1" fmla="*/ 0 h 381000"/>
            <a:gd name="connsiteX2" fmla="*/ 809625 w 809625"/>
            <a:gd name="connsiteY2" fmla="*/ 0 h 381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09625" h="381000">
              <a:moveTo>
                <a:pt x="0" y="381000"/>
              </a:moveTo>
              <a:lnTo>
                <a:pt x="0" y="0"/>
              </a:lnTo>
              <a:lnTo>
                <a:pt x="809625" y="0"/>
              </a:ln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16</xdr:col>
      <xdr:colOff>941453</xdr:colOff>
      <xdr:row>32</xdr:row>
      <xdr:rowOff>91396</xdr:rowOff>
    </xdr:from>
    <xdr:to>
      <xdr:col>17</xdr:col>
      <xdr:colOff>89189</xdr:colOff>
      <xdr:row>33</xdr:row>
      <xdr:rowOff>90745</xdr:rowOff>
    </xdr:to>
    <xdr:sp macro="" textlink="">
      <xdr:nvSpPr>
        <xdr:cNvPr id="297" name="円/楕円 296">
          <a:extLst>
            <a:ext uri="{FF2B5EF4-FFF2-40B4-BE49-F238E27FC236}">
              <a16:creationId xmlns:a16="http://schemas.microsoft.com/office/drawing/2014/main" id="{00000000-0008-0000-0200-000029010000}"/>
            </a:ext>
          </a:extLst>
        </xdr:cNvPr>
        <xdr:cNvSpPr/>
      </xdr:nvSpPr>
      <xdr:spPr>
        <a:xfrm>
          <a:off x="14714603" y="5577796"/>
          <a:ext cx="176436" cy="170799"/>
        </a:xfrm>
        <a:prstGeom prst="ellipse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16</xdr:col>
      <xdr:colOff>320924</xdr:colOff>
      <xdr:row>32</xdr:row>
      <xdr:rowOff>85725</xdr:rowOff>
    </xdr:from>
    <xdr:to>
      <xdr:col>16</xdr:col>
      <xdr:colOff>714532</xdr:colOff>
      <xdr:row>33</xdr:row>
      <xdr:rowOff>152453</xdr:rowOff>
    </xdr:to>
    <xdr:sp macro="" textlink="">
      <xdr:nvSpPr>
        <xdr:cNvPr id="299" name="フリーフォーム 298">
          <a:extLst>
            <a:ext uri="{FF2B5EF4-FFF2-40B4-BE49-F238E27FC236}">
              <a16:creationId xmlns:a16="http://schemas.microsoft.com/office/drawing/2014/main" id="{00000000-0008-0000-0200-00002B010000}"/>
            </a:ext>
          </a:extLst>
        </xdr:cNvPr>
        <xdr:cNvSpPr/>
      </xdr:nvSpPr>
      <xdr:spPr>
        <a:xfrm>
          <a:off x="14094074" y="5572125"/>
          <a:ext cx="393608" cy="238178"/>
        </a:xfrm>
        <a:custGeom>
          <a:avLst/>
          <a:gdLst>
            <a:gd name="connsiteX0" fmla="*/ 365709 w 731419"/>
            <a:gd name="connsiteY0" fmla="*/ 701621 h 701622"/>
            <a:gd name="connsiteX1" fmla="*/ 723619 w 731419"/>
            <a:gd name="connsiteY1" fmla="*/ 81053 h 701622"/>
            <a:gd name="connsiteX2" fmla="*/ 7800 w 731419"/>
            <a:gd name="connsiteY2" fmla="*/ 75280 h 701622"/>
            <a:gd name="connsiteX3" fmla="*/ 365709 w 731419"/>
            <a:gd name="connsiteY3" fmla="*/ 701621 h 701622"/>
            <a:gd name="connsiteX0" fmla="*/ 401872 w 767582"/>
            <a:gd name="connsiteY0" fmla="*/ 728815 h 728816"/>
            <a:gd name="connsiteX1" fmla="*/ 759782 w 767582"/>
            <a:gd name="connsiteY1" fmla="*/ 108247 h 728816"/>
            <a:gd name="connsiteX2" fmla="*/ 43963 w 767582"/>
            <a:gd name="connsiteY2" fmla="*/ 102474 h 728816"/>
            <a:gd name="connsiteX3" fmla="*/ 401872 w 767582"/>
            <a:gd name="connsiteY3" fmla="*/ 728815 h 728816"/>
            <a:gd name="connsiteX0" fmla="*/ 401872 w 767582"/>
            <a:gd name="connsiteY0" fmla="*/ 762923 h 762924"/>
            <a:gd name="connsiteX1" fmla="*/ 759782 w 767582"/>
            <a:gd name="connsiteY1" fmla="*/ 142355 h 762924"/>
            <a:gd name="connsiteX2" fmla="*/ 43963 w 767582"/>
            <a:gd name="connsiteY2" fmla="*/ 136582 h 762924"/>
            <a:gd name="connsiteX3" fmla="*/ 401872 w 767582"/>
            <a:gd name="connsiteY3" fmla="*/ 762923 h 762924"/>
            <a:gd name="connsiteX0" fmla="*/ 401872 w 799759"/>
            <a:gd name="connsiteY0" fmla="*/ 762923 h 762924"/>
            <a:gd name="connsiteX1" fmla="*/ 759782 w 799759"/>
            <a:gd name="connsiteY1" fmla="*/ 142355 h 762924"/>
            <a:gd name="connsiteX2" fmla="*/ 43963 w 799759"/>
            <a:gd name="connsiteY2" fmla="*/ 136582 h 762924"/>
            <a:gd name="connsiteX3" fmla="*/ 401872 w 799759"/>
            <a:gd name="connsiteY3" fmla="*/ 762923 h 762924"/>
            <a:gd name="connsiteX0" fmla="*/ 401872 w 799759"/>
            <a:gd name="connsiteY0" fmla="*/ 755635 h 755636"/>
            <a:gd name="connsiteX1" fmla="*/ 759782 w 799759"/>
            <a:gd name="connsiteY1" fmla="*/ 135067 h 755636"/>
            <a:gd name="connsiteX2" fmla="*/ 43963 w 799759"/>
            <a:gd name="connsiteY2" fmla="*/ 129294 h 755636"/>
            <a:gd name="connsiteX3" fmla="*/ 401872 w 799759"/>
            <a:gd name="connsiteY3" fmla="*/ 755635 h 755636"/>
            <a:gd name="connsiteX0" fmla="*/ 401872 w 803745"/>
            <a:gd name="connsiteY0" fmla="*/ 755635 h 755636"/>
            <a:gd name="connsiteX1" fmla="*/ 759782 w 803745"/>
            <a:gd name="connsiteY1" fmla="*/ 135067 h 755636"/>
            <a:gd name="connsiteX2" fmla="*/ 43963 w 803745"/>
            <a:gd name="connsiteY2" fmla="*/ 129294 h 755636"/>
            <a:gd name="connsiteX3" fmla="*/ 401872 w 803745"/>
            <a:gd name="connsiteY3" fmla="*/ 755635 h 755636"/>
            <a:gd name="connsiteX0" fmla="*/ 401872 w 797791"/>
            <a:gd name="connsiteY0" fmla="*/ 755635 h 755636"/>
            <a:gd name="connsiteX1" fmla="*/ 759782 w 797791"/>
            <a:gd name="connsiteY1" fmla="*/ 135067 h 755636"/>
            <a:gd name="connsiteX2" fmla="*/ 43963 w 797791"/>
            <a:gd name="connsiteY2" fmla="*/ 129294 h 755636"/>
            <a:gd name="connsiteX3" fmla="*/ 401872 w 797791"/>
            <a:gd name="connsiteY3" fmla="*/ 755635 h 75563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797791" h="755636">
              <a:moveTo>
                <a:pt x="401872" y="755635"/>
              </a:moveTo>
              <a:cubicBezTo>
                <a:pt x="521175" y="756597"/>
                <a:pt x="921722" y="297134"/>
                <a:pt x="759782" y="135067"/>
              </a:cubicBezTo>
              <a:cubicBezTo>
                <a:pt x="575109" y="-46220"/>
                <a:pt x="222955" y="-41900"/>
                <a:pt x="43963" y="129294"/>
              </a:cubicBezTo>
              <a:cubicBezTo>
                <a:pt x="-135029" y="300488"/>
                <a:pt x="282569" y="754673"/>
                <a:pt x="401872" y="755635"/>
              </a:cubicBezTo>
              <a:close/>
            </a:path>
          </a:pathLst>
        </a:cu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36000" rtlCol="0" anchor="ctr"/>
        <a:lstStyle/>
        <a:p>
          <a:pPr algn="ctr"/>
          <a:r>
            <a:rPr kumimoji="1" lang="en-US" altLang="ja-JP" sz="1200" b="1"/>
            <a:t>122</a:t>
          </a:r>
          <a:endParaRPr kumimoji="1" lang="ja-JP" altLang="en-US" sz="1200" b="1"/>
        </a:p>
      </xdr:txBody>
    </xdr:sp>
    <xdr:clientData/>
  </xdr:twoCellAnchor>
  <xdr:twoCellAnchor>
    <xdr:from>
      <xdr:col>16</xdr:col>
      <xdr:colOff>323850</xdr:colOff>
      <xdr:row>31</xdr:row>
      <xdr:rowOff>133350</xdr:rowOff>
    </xdr:from>
    <xdr:to>
      <xdr:col>17</xdr:col>
      <xdr:colOff>714375</xdr:colOff>
      <xdr:row>31</xdr:row>
      <xdr:rowOff>133350</xdr:rowOff>
    </xdr:to>
    <xdr:grpSp>
      <xdr:nvGrpSpPr>
        <xdr:cNvPr id="300" name="グループ化 37">
          <a:extLst>
            <a:ext uri="{FF2B5EF4-FFF2-40B4-BE49-F238E27FC236}">
              <a16:creationId xmlns:a16="http://schemas.microsoft.com/office/drawing/2014/main" id="{00000000-0008-0000-0200-00002C010000}"/>
            </a:ext>
          </a:extLst>
        </xdr:cNvPr>
        <xdr:cNvGrpSpPr>
          <a:grpSpLocks/>
        </xdr:cNvGrpSpPr>
      </xdr:nvGrpSpPr>
      <xdr:grpSpPr bwMode="auto">
        <a:xfrm>
          <a:off x="14097000" y="5448300"/>
          <a:ext cx="1419225" cy="0"/>
          <a:chOff x="228600" y="4438650"/>
          <a:chExt cx="1143000" cy="0"/>
        </a:xfrm>
      </xdr:grpSpPr>
      <xdr:cxnSp macro="">
        <xdr:nvCxnSpPr>
          <xdr:cNvPr id="301" name="直線コネクタ 300">
            <a:extLst>
              <a:ext uri="{FF2B5EF4-FFF2-40B4-BE49-F238E27FC236}">
                <a16:creationId xmlns:a16="http://schemas.microsoft.com/office/drawing/2014/main" id="{00000000-0008-0000-0200-00002D010000}"/>
              </a:ext>
            </a:extLst>
          </xdr:cNvPr>
          <xdr:cNvCxnSpPr/>
        </xdr:nvCxnSpPr>
        <xdr:spPr>
          <a:xfrm flipH="1">
            <a:off x="228600" y="4438650"/>
            <a:ext cx="1143000" cy="0"/>
          </a:xfrm>
          <a:prstGeom prst="line">
            <a:avLst/>
          </a:prstGeom>
          <a:ln w="19050">
            <a:solidFill>
              <a:schemeClr val="tx1"/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2" name="直線コネクタ 301">
            <a:extLst>
              <a:ext uri="{FF2B5EF4-FFF2-40B4-BE49-F238E27FC236}">
                <a16:creationId xmlns:a16="http://schemas.microsoft.com/office/drawing/2014/main" id="{00000000-0008-0000-0200-00002E010000}"/>
              </a:ext>
            </a:extLst>
          </xdr:cNvPr>
          <xdr:cNvCxnSpPr/>
        </xdr:nvCxnSpPr>
        <xdr:spPr>
          <a:xfrm flipH="1">
            <a:off x="228600" y="4438650"/>
            <a:ext cx="1143000" cy="0"/>
          </a:xfrm>
          <a:prstGeom prst="line">
            <a:avLst/>
          </a:prstGeom>
          <a:ln w="57150" cmpd="dbl">
            <a:solidFill>
              <a:schemeClr val="tx1"/>
            </a:solidFill>
            <a:prstDash val="sys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17</xdr:col>
      <xdr:colOff>2716</xdr:colOff>
      <xdr:row>26</xdr:row>
      <xdr:rowOff>21576</xdr:rowOff>
    </xdr:from>
    <xdr:to>
      <xdr:col>17</xdr:col>
      <xdr:colOff>906234</xdr:colOff>
      <xdr:row>28</xdr:row>
      <xdr:rowOff>153954</xdr:rowOff>
    </xdr:to>
    <xdr:sp macro="" textlink="">
      <xdr:nvSpPr>
        <xdr:cNvPr id="303" name="フリーフォーム 302">
          <a:extLst>
            <a:ext uri="{FF2B5EF4-FFF2-40B4-BE49-F238E27FC236}">
              <a16:creationId xmlns:a16="http://schemas.microsoft.com/office/drawing/2014/main" id="{00000000-0008-0000-0200-00002F010000}"/>
            </a:ext>
          </a:extLst>
        </xdr:cNvPr>
        <xdr:cNvSpPr/>
      </xdr:nvSpPr>
      <xdr:spPr>
        <a:xfrm>
          <a:off x="14804566" y="4479276"/>
          <a:ext cx="903518" cy="475278"/>
        </a:xfrm>
        <a:custGeom>
          <a:avLst/>
          <a:gdLst>
            <a:gd name="connsiteX0" fmla="*/ 0 w 809625"/>
            <a:gd name="connsiteY0" fmla="*/ 381000 h 381000"/>
            <a:gd name="connsiteX1" fmla="*/ 0 w 809625"/>
            <a:gd name="connsiteY1" fmla="*/ 0 h 381000"/>
            <a:gd name="connsiteX2" fmla="*/ 809625 w 809625"/>
            <a:gd name="connsiteY2" fmla="*/ 0 h 381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09625" h="381000">
              <a:moveTo>
                <a:pt x="0" y="381000"/>
              </a:moveTo>
              <a:lnTo>
                <a:pt x="0" y="0"/>
              </a:lnTo>
              <a:lnTo>
                <a:pt x="809625" y="0"/>
              </a:ln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16</xdr:col>
      <xdr:colOff>104775</xdr:colOff>
      <xdr:row>23</xdr:row>
      <xdr:rowOff>19050</xdr:rowOff>
    </xdr:from>
    <xdr:to>
      <xdr:col>16</xdr:col>
      <xdr:colOff>1021503</xdr:colOff>
      <xdr:row>26</xdr:row>
      <xdr:rowOff>12052</xdr:rowOff>
    </xdr:to>
    <xdr:sp macro="" textlink="">
      <xdr:nvSpPr>
        <xdr:cNvPr id="304" name="フリーフォーム 303">
          <a:extLst>
            <a:ext uri="{FF2B5EF4-FFF2-40B4-BE49-F238E27FC236}">
              <a16:creationId xmlns:a16="http://schemas.microsoft.com/office/drawing/2014/main" id="{00000000-0008-0000-0200-000030010000}"/>
            </a:ext>
          </a:extLst>
        </xdr:cNvPr>
        <xdr:cNvSpPr/>
      </xdr:nvSpPr>
      <xdr:spPr>
        <a:xfrm flipH="1" flipV="1">
          <a:off x="13877925" y="3962400"/>
          <a:ext cx="916728" cy="507352"/>
        </a:xfrm>
        <a:custGeom>
          <a:avLst/>
          <a:gdLst>
            <a:gd name="connsiteX0" fmla="*/ 0 w 809625"/>
            <a:gd name="connsiteY0" fmla="*/ 381000 h 381000"/>
            <a:gd name="connsiteX1" fmla="*/ 0 w 809625"/>
            <a:gd name="connsiteY1" fmla="*/ 0 h 381000"/>
            <a:gd name="connsiteX2" fmla="*/ 809625 w 809625"/>
            <a:gd name="connsiteY2" fmla="*/ 0 h 381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09625" h="381000">
              <a:moveTo>
                <a:pt x="0" y="381000"/>
              </a:moveTo>
              <a:lnTo>
                <a:pt x="0" y="0"/>
              </a:lnTo>
              <a:lnTo>
                <a:pt x="809625" y="0"/>
              </a:lnTo>
            </a:path>
          </a:pathLst>
        </a:custGeom>
        <a:noFill/>
        <a:ln w="28575">
          <a:solidFill>
            <a:schemeClr val="tx1"/>
          </a:solidFill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16</xdr:col>
      <xdr:colOff>941453</xdr:colOff>
      <xdr:row>25</xdr:row>
      <xdr:rowOff>100921</xdr:rowOff>
    </xdr:from>
    <xdr:to>
      <xdr:col>17</xdr:col>
      <xdr:colOff>89189</xdr:colOff>
      <xdr:row>26</xdr:row>
      <xdr:rowOff>100270</xdr:rowOff>
    </xdr:to>
    <xdr:sp macro="" textlink="">
      <xdr:nvSpPr>
        <xdr:cNvPr id="305" name="円/楕円 304">
          <a:extLst>
            <a:ext uri="{FF2B5EF4-FFF2-40B4-BE49-F238E27FC236}">
              <a16:creationId xmlns:a16="http://schemas.microsoft.com/office/drawing/2014/main" id="{00000000-0008-0000-0200-000031010000}"/>
            </a:ext>
          </a:extLst>
        </xdr:cNvPr>
        <xdr:cNvSpPr/>
      </xdr:nvSpPr>
      <xdr:spPr>
        <a:xfrm>
          <a:off x="14714603" y="4387171"/>
          <a:ext cx="176436" cy="170799"/>
        </a:xfrm>
        <a:prstGeom prst="ellipse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17</xdr:col>
      <xdr:colOff>206624</xdr:colOff>
      <xdr:row>25</xdr:row>
      <xdr:rowOff>76200</xdr:rowOff>
    </xdr:from>
    <xdr:to>
      <xdr:col>17</xdr:col>
      <xdr:colOff>600232</xdr:colOff>
      <xdr:row>26</xdr:row>
      <xdr:rowOff>142928</xdr:rowOff>
    </xdr:to>
    <xdr:sp macro="" textlink="">
      <xdr:nvSpPr>
        <xdr:cNvPr id="306" name="フリーフォーム 305">
          <a:extLst>
            <a:ext uri="{FF2B5EF4-FFF2-40B4-BE49-F238E27FC236}">
              <a16:creationId xmlns:a16="http://schemas.microsoft.com/office/drawing/2014/main" id="{00000000-0008-0000-0200-000032010000}"/>
            </a:ext>
          </a:extLst>
        </xdr:cNvPr>
        <xdr:cNvSpPr/>
      </xdr:nvSpPr>
      <xdr:spPr>
        <a:xfrm>
          <a:off x="15008474" y="4362450"/>
          <a:ext cx="393608" cy="238178"/>
        </a:xfrm>
        <a:custGeom>
          <a:avLst/>
          <a:gdLst>
            <a:gd name="connsiteX0" fmla="*/ 365709 w 731419"/>
            <a:gd name="connsiteY0" fmla="*/ 701621 h 701622"/>
            <a:gd name="connsiteX1" fmla="*/ 723619 w 731419"/>
            <a:gd name="connsiteY1" fmla="*/ 81053 h 701622"/>
            <a:gd name="connsiteX2" fmla="*/ 7800 w 731419"/>
            <a:gd name="connsiteY2" fmla="*/ 75280 h 701622"/>
            <a:gd name="connsiteX3" fmla="*/ 365709 w 731419"/>
            <a:gd name="connsiteY3" fmla="*/ 701621 h 701622"/>
            <a:gd name="connsiteX0" fmla="*/ 401872 w 767582"/>
            <a:gd name="connsiteY0" fmla="*/ 728815 h 728816"/>
            <a:gd name="connsiteX1" fmla="*/ 759782 w 767582"/>
            <a:gd name="connsiteY1" fmla="*/ 108247 h 728816"/>
            <a:gd name="connsiteX2" fmla="*/ 43963 w 767582"/>
            <a:gd name="connsiteY2" fmla="*/ 102474 h 728816"/>
            <a:gd name="connsiteX3" fmla="*/ 401872 w 767582"/>
            <a:gd name="connsiteY3" fmla="*/ 728815 h 728816"/>
            <a:gd name="connsiteX0" fmla="*/ 401872 w 767582"/>
            <a:gd name="connsiteY0" fmla="*/ 762923 h 762924"/>
            <a:gd name="connsiteX1" fmla="*/ 759782 w 767582"/>
            <a:gd name="connsiteY1" fmla="*/ 142355 h 762924"/>
            <a:gd name="connsiteX2" fmla="*/ 43963 w 767582"/>
            <a:gd name="connsiteY2" fmla="*/ 136582 h 762924"/>
            <a:gd name="connsiteX3" fmla="*/ 401872 w 767582"/>
            <a:gd name="connsiteY3" fmla="*/ 762923 h 762924"/>
            <a:gd name="connsiteX0" fmla="*/ 401872 w 799759"/>
            <a:gd name="connsiteY0" fmla="*/ 762923 h 762924"/>
            <a:gd name="connsiteX1" fmla="*/ 759782 w 799759"/>
            <a:gd name="connsiteY1" fmla="*/ 142355 h 762924"/>
            <a:gd name="connsiteX2" fmla="*/ 43963 w 799759"/>
            <a:gd name="connsiteY2" fmla="*/ 136582 h 762924"/>
            <a:gd name="connsiteX3" fmla="*/ 401872 w 799759"/>
            <a:gd name="connsiteY3" fmla="*/ 762923 h 762924"/>
            <a:gd name="connsiteX0" fmla="*/ 401872 w 799759"/>
            <a:gd name="connsiteY0" fmla="*/ 755635 h 755636"/>
            <a:gd name="connsiteX1" fmla="*/ 759782 w 799759"/>
            <a:gd name="connsiteY1" fmla="*/ 135067 h 755636"/>
            <a:gd name="connsiteX2" fmla="*/ 43963 w 799759"/>
            <a:gd name="connsiteY2" fmla="*/ 129294 h 755636"/>
            <a:gd name="connsiteX3" fmla="*/ 401872 w 799759"/>
            <a:gd name="connsiteY3" fmla="*/ 755635 h 755636"/>
            <a:gd name="connsiteX0" fmla="*/ 401872 w 803745"/>
            <a:gd name="connsiteY0" fmla="*/ 755635 h 755636"/>
            <a:gd name="connsiteX1" fmla="*/ 759782 w 803745"/>
            <a:gd name="connsiteY1" fmla="*/ 135067 h 755636"/>
            <a:gd name="connsiteX2" fmla="*/ 43963 w 803745"/>
            <a:gd name="connsiteY2" fmla="*/ 129294 h 755636"/>
            <a:gd name="connsiteX3" fmla="*/ 401872 w 803745"/>
            <a:gd name="connsiteY3" fmla="*/ 755635 h 755636"/>
            <a:gd name="connsiteX0" fmla="*/ 401872 w 797791"/>
            <a:gd name="connsiteY0" fmla="*/ 755635 h 755636"/>
            <a:gd name="connsiteX1" fmla="*/ 759782 w 797791"/>
            <a:gd name="connsiteY1" fmla="*/ 135067 h 755636"/>
            <a:gd name="connsiteX2" fmla="*/ 43963 w 797791"/>
            <a:gd name="connsiteY2" fmla="*/ 129294 h 755636"/>
            <a:gd name="connsiteX3" fmla="*/ 401872 w 797791"/>
            <a:gd name="connsiteY3" fmla="*/ 755635 h 75563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797791" h="755636">
              <a:moveTo>
                <a:pt x="401872" y="755635"/>
              </a:moveTo>
              <a:cubicBezTo>
                <a:pt x="521175" y="756597"/>
                <a:pt x="921722" y="297134"/>
                <a:pt x="759782" y="135067"/>
              </a:cubicBezTo>
              <a:cubicBezTo>
                <a:pt x="575109" y="-46220"/>
                <a:pt x="222955" y="-41900"/>
                <a:pt x="43963" y="129294"/>
              </a:cubicBezTo>
              <a:cubicBezTo>
                <a:pt x="-135029" y="300488"/>
                <a:pt x="282569" y="754673"/>
                <a:pt x="401872" y="755635"/>
              </a:cubicBezTo>
              <a:close/>
            </a:path>
          </a:pathLst>
        </a:cu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36000" rtlCol="0" anchor="ctr"/>
        <a:lstStyle/>
        <a:p>
          <a:pPr algn="ctr"/>
          <a:r>
            <a:rPr kumimoji="1" lang="en-US" altLang="ja-JP" sz="1200" b="1"/>
            <a:t>122</a:t>
          </a:r>
          <a:endParaRPr kumimoji="1" lang="ja-JP" altLang="en-US" sz="1200" b="1"/>
        </a:p>
      </xdr:txBody>
    </xdr:sp>
    <xdr:clientData/>
  </xdr:twoCellAnchor>
  <xdr:twoCellAnchor>
    <xdr:from>
      <xdr:col>16</xdr:col>
      <xdr:colOff>161926</xdr:colOff>
      <xdr:row>17</xdr:row>
      <xdr:rowOff>69201</xdr:rowOff>
    </xdr:from>
    <xdr:to>
      <xdr:col>17</xdr:col>
      <xdr:colOff>2716</xdr:colOff>
      <xdr:row>22</xdr:row>
      <xdr:rowOff>1555</xdr:rowOff>
    </xdr:to>
    <xdr:sp macro="" textlink="">
      <xdr:nvSpPr>
        <xdr:cNvPr id="307" name="フリーフォーム 306">
          <a:extLst>
            <a:ext uri="{FF2B5EF4-FFF2-40B4-BE49-F238E27FC236}">
              <a16:creationId xmlns:a16="http://schemas.microsoft.com/office/drawing/2014/main" id="{00000000-0008-0000-0200-000033010000}"/>
            </a:ext>
          </a:extLst>
        </xdr:cNvPr>
        <xdr:cNvSpPr/>
      </xdr:nvSpPr>
      <xdr:spPr>
        <a:xfrm flipH="1">
          <a:off x="13935076" y="2983851"/>
          <a:ext cx="869490" cy="789604"/>
        </a:xfrm>
        <a:custGeom>
          <a:avLst/>
          <a:gdLst>
            <a:gd name="connsiteX0" fmla="*/ 0 w 809625"/>
            <a:gd name="connsiteY0" fmla="*/ 381000 h 381000"/>
            <a:gd name="connsiteX1" fmla="*/ 0 w 809625"/>
            <a:gd name="connsiteY1" fmla="*/ 0 h 381000"/>
            <a:gd name="connsiteX2" fmla="*/ 809625 w 809625"/>
            <a:gd name="connsiteY2" fmla="*/ 0 h 381000"/>
            <a:gd name="connsiteX0" fmla="*/ 0 w 749879"/>
            <a:gd name="connsiteY0" fmla="*/ 533712 h 533712"/>
            <a:gd name="connsiteX1" fmla="*/ 0 w 749879"/>
            <a:gd name="connsiteY1" fmla="*/ 152712 h 533712"/>
            <a:gd name="connsiteX2" fmla="*/ 749879 w 749879"/>
            <a:gd name="connsiteY2" fmla="*/ 0 h 533712"/>
            <a:gd name="connsiteX0" fmla="*/ 0 w 749879"/>
            <a:gd name="connsiteY0" fmla="*/ 533712 h 533712"/>
            <a:gd name="connsiteX1" fmla="*/ 0 w 749879"/>
            <a:gd name="connsiteY1" fmla="*/ 152712 h 533712"/>
            <a:gd name="connsiteX2" fmla="*/ 749879 w 749879"/>
            <a:gd name="connsiteY2" fmla="*/ 0 h 533712"/>
            <a:gd name="connsiteX0" fmla="*/ 0 w 749879"/>
            <a:gd name="connsiteY0" fmla="*/ 533712 h 533712"/>
            <a:gd name="connsiteX1" fmla="*/ 0 w 749879"/>
            <a:gd name="connsiteY1" fmla="*/ 152712 h 533712"/>
            <a:gd name="connsiteX2" fmla="*/ 749879 w 749879"/>
            <a:gd name="connsiteY2" fmla="*/ 0 h 533712"/>
            <a:gd name="connsiteX0" fmla="*/ 0 w 758094"/>
            <a:gd name="connsiteY0" fmla="*/ 625339 h 625339"/>
            <a:gd name="connsiteX1" fmla="*/ 8215 w 758094"/>
            <a:gd name="connsiteY1" fmla="*/ 152712 h 625339"/>
            <a:gd name="connsiteX2" fmla="*/ 758094 w 758094"/>
            <a:gd name="connsiteY2" fmla="*/ 0 h 625339"/>
            <a:gd name="connsiteX0" fmla="*/ 0 w 749879"/>
            <a:gd name="connsiteY0" fmla="*/ 632975 h 632975"/>
            <a:gd name="connsiteX1" fmla="*/ 0 w 749879"/>
            <a:gd name="connsiteY1" fmla="*/ 152712 h 632975"/>
            <a:gd name="connsiteX2" fmla="*/ 749879 w 749879"/>
            <a:gd name="connsiteY2" fmla="*/ 0 h 6329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749879" h="632975">
              <a:moveTo>
                <a:pt x="0" y="632975"/>
              </a:moveTo>
              <a:lnTo>
                <a:pt x="0" y="152712"/>
              </a:lnTo>
              <a:cubicBezTo>
                <a:pt x="261340" y="106898"/>
                <a:pt x="445863" y="61085"/>
                <a:pt x="749879" y="0"/>
              </a:cubicBez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16</xdr:col>
      <xdr:colOff>941453</xdr:colOff>
      <xdr:row>18</xdr:row>
      <xdr:rowOff>5671</xdr:rowOff>
    </xdr:from>
    <xdr:to>
      <xdr:col>17</xdr:col>
      <xdr:colOff>89189</xdr:colOff>
      <xdr:row>19</xdr:row>
      <xdr:rowOff>5020</xdr:rowOff>
    </xdr:to>
    <xdr:sp macro="" textlink="">
      <xdr:nvSpPr>
        <xdr:cNvPr id="308" name="円/楕円 307">
          <a:extLst>
            <a:ext uri="{FF2B5EF4-FFF2-40B4-BE49-F238E27FC236}">
              <a16:creationId xmlns:a16="http://schemas.microsoft.com/office/drawing/2014/main" id="{00000000-0008-0000-0200-000034010000}"/>
            </a:ext>
          </a:extLst>
        </xdr:cNvPr>
        <xdr:cNvSpPr/>
      </xdr:nvSpPr>
      <xdr:spPr>
        <a:xfrm>
          <a:off x="14714603" y="3091771"/>
          <a:ext cx="176436" cy="170799"/>
        </a:xfrm>
        <a:prstGeom prst="ellipse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16</xdr:col>
      <xdr:colOff>425699</xdr:colOff>
      <xdr:row>17</xdr:row>
      <xdr:rowOff>76200</xdr:rowOff>
    </xdr:from>
    <xdr:to>
      <xdr:col>16</xdr:col>
      <xdr:colOff>819307</xdr:colOff>
      <xdr:row>18</xdr:row>
      <xdr:rowOff>142928</xdr:rowOff>
    </xdr:to>
    <xdr:sp macro="" textlink="">
      <xdr:nvSpPr>
        <xdr:cNvPr id="309" name="フリーフォーム 308">
          <a:extLst>
            <a:ext uri="{FF2B5EF4-FFF2-40B4-BE49-F238E27FC236}">
              <a16:creationId xmlns:a16="http://schemas.microsoft.com/office/drawing/2014/main" id="{00000000-0008-0000-0200-000035010000}"/>
            </a:ext>
          </a:extLst>
        </xdr:cNvPr>
        <xdr:cNvSpPr/>
      </xdr:nvSpPr>
      <xdr:spPr>
        <a:xfrm>
          <a:off x="14198849" y="2990850"/>
          <a:ext cx="393608" cy="238178"/>
        </a:xfrm>
        <a:custGeom>
          <a:avLst/>
          <a:gdLst>
            <a:gd name="connsiteX0" fmla="*/ 365709 w 731419"/>
            <a:gd name="connsiteY0" fmla="*/ 701621 h 701622"/>
            <a:gd name="connsiteX1" fmla="*/ 723619 w 731419"/>
            <a:gd name="connsiteY1" fmla="*/ 81053 h 701622"/>
            <a:gd name="connsiteX2" fmla="*/ 7800 w 731419"/>
            <a:gd name="connsiteY2" fmla="*/ 75280 h 701622"/>
            <a:gd name="connsiteX3" fmla="*/ 365709 w 731419"/>
            <a:gd name="connsiteY3" fmla="*/ 701621 h 701622"/>
            <a:gd name="connsiteX0" fmla="*/ 401872 w 767582"/>
            <a:gd name="connsiteY0" fmla="*/ 728815 h 728816"/>
            <a:gd name="connsiteX1" fmla="*/ 759782 w 767582"/>
            <a:gd name="connsiteY1" fmla="*/ 108247 h 728816"/>
            <a:gd name="connsiteX2" fmla="*/ 43963 w 767582"/>
            <a:gd name="connsiteY2" fmla="*/ 102474 h 728816"/>
            <a:gd name="connsiteX3" fmla="*/ 401872 w 767582"/>
            <a:gd name="connsiteY3" fmla="*/ 728815 h 728816"/>
            <a:gd name="connsiteX0" fmla="*/ 401872 w 767582"/>
            <a:gd name="connsiteY0" fmla="*/ 762923 h 762924"/>
            <a:gd name="connsiteX1" fmla="*/ 759782 w 767582"/>
            <a:gd name="connsiteY1" fmla="*/ 142355 h 762924"/>
            <a:gd name="connsiteX2" fmla="*/ 43963 w 767582"/>
            <a:gd name="connsiteY2" fmla="*/ 136582 h 762924"/>
            <a:gd name="connsiteX3" fmla="*/ 401872 w 767582"/>
            <a:gd name="connsiteY3" fmla="*/ 762923 h 762924"/>
            <a:gd name="connsiteX0" fmla="*/ 401872 w 799759"/>
            <a:gd name="connsiteY0" fmla="*/ 762923 h 762924"/>
            <a:gd name="connsiteX1" fmla="*/ 759782 w 799759"/>
            <a:gd name="connsiteY1" fmla="*/ 142355 h 762924"/>
            <a:gd name="connsiteX2" fmla="*/ 43963 w 799759"/>
            <a:gd name="connsiteY2" fmla="*/ 136582 h 762924"/>
            <a:gd name="connsiteX3" fmla="*/ 401872 w 799759"/>
            <a:gd name="connsiteY3" fmla="*/ 762923 h 762924"/>
            <a:gd name="connsiteX0" fmla="*/ 401872 w 799759"/>
            <a:gd name="connsiteY0" fmla="*/ 755635 h 755636"/>
            <a:gd name="connsiteX1" fmla="*/ 759782 w 799759"/>
            <a:gd name="connsiteY1" fmla="*/ 135067 h 755636"/>
            <a:gd name="connsiteX2" fmla="*/ 43963 w 799759"/>
            <a:gd name="connsiteY2" fmla="*/ 129294 h 755636"/>
            <a:gd name="connsiteX3" fmla="*/ 401872 w 799759"/>
            <a:gd name="connsiteY3" fmla="*/ 755635 h 755636"/>
            <a:gd name="connsiteX0" fmla="*/ 401872 w 803745"/>
            <a:gd name="connsiteY0" fmla="*/ 755635 h 755636"/>
            <a:gd name="connsiteX1" fmla="*/ 759782 w 803745"/>
            <a:gd name="connsiteY1" fmla="*/ 135067 h 755636"/>
            <a:gd name="connsiteX2" fmla="*/ 43963 w 803745"/>
            <a:gd name="connsiteY2" fmla="*/ 129294 h 755636"/>
            <a:gd name="connsiteX3" fmla="*/ 401872 w 803745"/>
            <a:gd name="connsiteY3" fmla="*/ 755635 h 755636"/>
            <a:gd name="connsiteX0" fmla="*/ 401872 w 797791"/>
            <a:gd name="connsiteY0" fmla="*/ 755635 h 755636"/>
            <a:gd name="connsiteX1" fmla="*/ 759782 w 797791"/>
            <a:gd name="connsiteY1" fmla="*/ 135067 h 755636"/>
            <a:gd name="connsiteX2" fmla="*/ 43963 w 797791"/>
            <a:gd name="connsiteY2" fmla="*/ 129294 h 755636"/>
            <a:gd name="connsiteX3" fmla="*/ 401872 w 797791"/>
            <a:gd name="connsiteY3" fmla="*/ 755635 h 75563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797791" h="755636">
              <a:moveTo>
                <a:pt x="401872" y="755635"/>
              </a:moveTo>
              <a:cubicBezTo>
                <a:pt x="521175" y="756597"/>
                <a:pt x="921722" y="297134"/>
                <a:pt x="759782" y="135067"/>
              </a:cubicBezTo>
              <a:cubicBezTo>
                <a:pt x="575109" y="-46220"/>
                <a:pt x="222955" y="-41900"/>
                <a:pt x="43963" y="129294"/>
              </a:cubicBezTo>
              <a:cubicBezTo>
                <a:pt x="-135029" y="300488"/>
                <a:pt x="282569" y="754673"/>
                <a:pt x="401872" y="755635"/>
              </a:cubicBezTo>
              <a:close/>
            </a:path>
          </a:pathLst>
        </a:cu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36000" rtlCol="0" anchor="ctr"/>
        <a:lstStyle/>
        <a:p>
          <a:pPr algn="ctr"/>
          <a:r>
            <a:rPr kumimoji="1" lang="en-US" altLang="ja-JP" sz="1200" b="1"/>
            <a:t>122</a:t>
          </a:r>
          <a:endParaRPr kumimoji="1" lang="ja-JP" altLang="en-US" sz="1200" b="1"/>
        </a:p>
      </xdr:txBody>
    </xdr:sp>
    <xdr:clientData/>
  </xdr:twoCellAnchor>
  <xdr:twoCellAnchor>
    <xdr:from>
      <xdr:col>16</xdr:col>
      <xdr:colOff>95250</xdr:colOff>
      <xdr:row>13</xdr:row>
      <xdr:rowOff>12051</xdr:rowOff>
    </xdr:from>
    <xdr:to>
      <xdr:col>17</xdr:col>
      <xdr:colOff>2716</xdr:colOff>
      <xdr:row>14</xdr:row>
      <xdr:rowOff>152400</xdr:rowOff>
    </xdr:to>
    <xdr:sp macro="" textlink="">
      <xdr:nvSpPr>
        <xdr:cNvPr id="310" name="フリーフォーム 309">
          <a:extLst>
            <a:ext uri="{FF2B5EF4-FFF2-40B4-BE49-F238E27FC236}">
              <a16:creationId xmlns:a16="http://schemas.microsoft.com/office/drawing/2014/main" id="{00000000-0008-0000-0200-000036010000}"/>
            </a:ext>
          </a:extLst>
        </xdr:cNvPr>
        <xdr:cNvSpPr/>
      </xdr:nvSpPr>
      <xdr:spPr>
        <a:xfrm flipH="1">
          <a:off x="13868400" y="2240901"/>
          <a:ext cx="936166" cy="311799"/>
        </a:xfrm>
        <a:custGeom>
          <a:avLst/>
          <a:gdLst>
            <a:gd name="connsiteX0" fmla="*/ 0 w 809625"/>
            <a:gd name="connsiteY0" fmla="*/ 381000 h 381000"/>
            <a:gd name="connsiteX1" fmla="*/ 0 w 809625"/>
            <a:gd name="connsiteY1" fmla="*/ 0 h 381000"/>
            <a:gd name="connsiteX2" fmla="*/ 809625 w 809625"/>
            <a:gd name="connsiteY2" fmla="*/ 0 h 381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09625" h="381000">
              <a:moveTo>
                <a:pt x="0" y="381000"/>
              </a:moveTo>
              <a:lnTo>
                <a:pt x="0" y="0"/>
              </a:lnTo>
              <a:lnTo>
                <a:pt x="809625" y="0"/>
              </a:ln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16</xdr:col>
      <xdr:colOff>1021502</xdr:colOff>
      <xdr:row>9</xdr:row>
      <xdr:rowOff>28575</xdr:rowOff>
    </xdr:from>
    <xdr:to>
      <xdr:col>17</xdr:col>
      <xdr:colOff>971549</xdr:colOff>
      <xdr:row>13</xdr:row>
      <xdr:rowOff>2527</xdr:rowOff>
    </xdr:to>
    <xdr:sp macro="" textlink="">
      <xdr:nvSpPr>
        <xdr:cNvPr id="311" name="フリーフォーム 310">
          <a:extLst>
            <a:ext uri="{FF2B5EF4-FFF2-40B4-BE49-F238E27FC236}">
              <a16:creationId xmlns:a16="http://schemas.microsoft.com/office/drawing/2014/main" id="{00000000-0008-0000-0200-000037010000}"/>
            </a:ext>
          </a:extLst>
        </xdr:cNvPr>
        <xdr:cNvSpPr/>
      </xdr:nvSpPr>
      <xdr:spPr>
        <a:xfrm flipV="1">
          <a:off x="14794652" y="1571625"/>
          <a:ext cx="978747" cy="659752"/>
        </a:xfrm>
        <a:custGeom>
          <a:avLst/>
          <a:gdLst>
            <a:gd name="connsiteX0" fmla="*/ 0 w 809625"/>
            <a:gd name="connsiteY0" fmla="*/ 381000 h 381000"/>
            <a:gd name="connsiteX1" fmla="*/ 0 w 809625"/>
            <a:gd name="connsiteY1" fmla="*/ 0 h 381000"/>
            <a:gd name="connsiteX2" fmla="*/ 809625 w 809625"/>
            <a:gd name="connsiteY2" fmla="*/ 0 h 381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09625" h="381000">
              <a:moveTo>
                <a:pt x="0" y="381000"/>
              </a:moveTo>
              <a:lnTo>
                <a:pt x="0" y="0"/>
              </a:lnTo>
              <a:lnTo>
                <a:pt x="809625" y="0"/>
              </a:lnTo>
            </a:path>
          </a:pathLst>
        </a:custGeom>
        <a:noFill/>
        <a:ln w="28575">
          <a:solidFill>
            <a:schemeClr val="tx1"/>
          </a:solidFill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16</xdr:col>
      <xdr:colOff>941453</xdr:colOff>
      <xdr:row>12</xdr:row>
      <xdr:rowOff>91396</xdr:rowOff>
    </xdr:from>
    <xdr:to>
      <xdr:col>17</xdr:col>
      <xdr:colOff>89189</xdr:colOff>
      <xdr:row>13</xdr:row>
      <xdr:rowOff>90745</xdr:rowOff>
    </xdr:to>
    <xdr:sp macro="" textlink="">
      <xdr:nvSpPr>
        <xdr:cNvPr id="312" name="円/楕円 311">
          <a:extLst>
            <a:ext uri="{FF2B5EF4-FFF2-40B4-BE49-F238E27FC236}">
              <a16:creationId xmlns:a16="http://schemas.microsoft.com/office/drawing/2014/main" id="{00000000-0008-0000-0200-000038010000}"/>
            </a:ext>
          </a:extLst>
        </xdr:cNvPr>
        <xdr:cNvSpPr/>
      </xdr:nvSpPr>
      <xdr:spPr>
        <a:xfrm>
          <a:off x="14714603" y="2148796"/>
          <a:ext cx="176436" cy="170799"/>
        </a:xfrm>
        <a:prstGeom prst="ellipse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16</xdr:col>
      <xdr:colOff>323850</xdr:colOff>
      <xdr:row>12</xdr:row>
      <xdr:rowOff>38100</xdr:rowOff>
    </xdr:from>
    <xdr:to>
      <xdr:col>17</xdr:col>
      <xdr:colOff>714375</xdr:colOff>
      <xdr:row>12</xdr:row>
      <xdr:rowOff>38100</xdr:rowOff>
    </xdr:to>
    <xdr:grpSp>
      <xdr:nvGrpSpPr>
        <xdr:cNvPr id="313" name="グループ化 37">
          <a:extLst>
            <a:ext uri="{FF2B5EF4-FFF2-40B4-BE49-F238E27FC236}">
              <a16:creationId xmlns:a16="http://schemas.microsoft.com/office/drawing/2014/main" id="{00000000-0008-0000-0200-000039010000}"/>
            </a:ext>
          </a:extLst>
        </xdr:cNvPr>
        <xdr:cNvGrpSpPr>
          <a:grpSpLocks/>
        </xdr:cNvGrpSpPr>
      </xdr:nvGrpSpPr>
      <xdr:grpSpPr bwMode="auto">
        <a:xfrm>
          <a:off x="14097000" y="2095500"/>
          <a:ext cx="1419225" cy="0"/>
          <a:chOff x="228600" y="4438650"/>
          <a:chExt cx="1143000" cy="0"/>
        </a:xfrm>
      </xdr:grpSpPr>
      <xdr:cxnSp macro="">
        <xdr:nvCxnSpPr>
          <xdr:cNvPr id="314" name="直線コネクタ 313">
            <a:extLst>
              <a:ext uri="{FF2B5EF4-FFF2-40B4-BE49-F238E27FC236}">
                <a16:creationId xmlns:a16="http://schemas.microsoft.com/office/drawing/2014/main" id="{00000000-0008-0000-0200-00003A010000}"/>
              </a:ext>
            </a:extLst>
          </xdr:cNvPr>
          <xdr:cNvCxnSpPr/>
        </xdr:nvCxnSpPr>
        <xdr:spPr>
          <a:xfrm flipH="1">
            <a:off x="228600" y="4438650"/>
            <a:ext cx="1143000" cy="0"/>
          </a:xfrm>
          <a:prstGeom prst="line">
            <a:avLst/>
          </a:prstGeom>
          <a:ln w="19050">
            <a:solidFill>
              <a:schemeClr val="tx1"/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5" name="直線コネクタ 314">
            <a:extLst>
              <a:ext uri="{FF2B5EF4-FFF2-40B4-BE49-F238E27FC236}">
                <a16:creationId xmlns:a16="http://schemas.microsoft.com/office/drawing/2014/main" id="{00000000-0008-0000-0200-00003B010000}"/>
              </a:ext>
            </a:extLst>
          </xdr:cNvPr>
          <xdr:cNvCxnSpPr/>
        </xdr:nvCxnSpPr>
        <xdr:spPr>
          <a:xfrm flipH="1">
            <a:off x="228600" y="4438650"/>
            <a:ext cx="1143000" cy="0"/>
          </a:xfrm>
          <a:prstGeom prst="line">
            <a:avLst/>
          </a:prstGeom>
          <a:ln w="57150" cmpd="dbl">
            <a:solidFill>
              <a:schemeClr val="tx1"/>
            </a:solidFill>
            <a:prstDash val="sys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16</xdr:col>
      <xdr:colOff>378074</xdr:colOff>
      <xdr:row>12</xdr:row>
      <xdr:rowOff>66675</xdr:rowOff>
    </xdr:from>
    <xdr:to>
      <xdr:col>16</xdr:col>
      <xdr:colOff>771682</xdr:colOff>
      <xdr:row>13</xdr:row>
      <xdr:rowOff>133403</xdr:rowOff>
    </xdr:to>
    <xdr:sp macro="" textlink="">
      <xdr:nvSpPr>
        <xdr:cNvPr id="321" name="フリーフォーム 320">
          <a:extLst>
            <a:ext uri="{FF2B5EF4-FFF2-40B4-BE49-F238E27FC236}">
              <a16:creationId xmlns:a16="http://schemas.microsoft.com/office/drawing/2014/main" id="{00000000-0008-0000-0200-000041010000}"/>
            </a:ext>
          </a:extLst>
        </xdr:cNvPr>
        <xdr:cNvSpPr/>
      </xdr:nvSpPr>
      <xdr:spPr>
        <a:xfrm>
          <a:off x="14151224" y="2124075"/>
          <a:ext cx="393608" cy="238178"/>
        </a:xfrm>
        <a:custGeom>
          <a:avLst/>
          <a:gdLst>
            <a:gd name="connsiteX0" fmla="*/ 365709 w 731419"/>
            <a:gd name="connsiteY0" fmla="*/ 701621 h 701622"/>
            <a:gd name="connsiteX1" fmla="*/ 723619 w 731419"/>
            <a:gd name="connsiteY1" fmla="*/ 81053 h 701622"/>
            <a:gd name="connsiteX2" fmla="*/ 7800 w 731419"/>
            <a:gd name="connsiteY2" fmla="*/ 75280 h 701622"/>
            <a:gd name="connsiteX3" fmla="*/ 365709 w 731419"/>
            <a:gd name="connsiteY3" fmla="*/ 701621 h 701622"/>
            <a:gd name="connsiteX0" fmla="*/ 401872 w 767582"/>
            <a:gd name="connsiteY0" fmla="*/ 728815 h 728816"/>
            <a:gd name="connsiteX1" fmla="*/ 759782 w 767582"/>
            <a:gd name="connsiteY1" fmla="*/ 108247 h 728816"/>
            <a:gd name="connsiteX2" fmla="*/ 43963 w 767582"/>
            <a:gd name="connsiteY2" fmla="*/ 102474 h 728816"/>
            <a:gd name="connsiteX3" fmla="*/ 401872 w 767582"/>
            <a:gd name="connsiteY3" fmla="*/ 728815 h 728816"/>
            <a:gd name="connsiteX0" fmla="*/ 401872 w 767582"/>
            <a:gd name="connsiteY0" fmla="*/ 762923 h 762924"/>
            <a:gd name="connsiteX1" fmla="*/ 759782 w 767582"/>
            <a:gd name="connsiteY1" fmla="*/ 142355 h 762924"/>
            <a:gd name="connsiteX2" fmla="*/ 43963 w 767582"/>
            <a:gd name="connsiteY2" fmla="*/ 136582 h 762924"/>
            <a:gd name="connsiteX3" fmla="*/ 401872 w 767582"/>
            <a:gd name="connsiteY3" fmla="*/ 762923 h 762924"/>
            <a:gd name="connsiteX0" fmla="*/ 401872 w 799759"/>
            <a:gd name="connsiteY0" fmla="*/ 762923 h 762924"/>
            <a:gd name="connsiteX1" fmla="*/ 759782 w 799759"/>
            <a:gd name="connsiteY1" fmla="*/ 142355 h 762924"/>
            <a:gd name="connsiteX2" fmla="*/ 43963 w 799759"/>
            <a:gd name="connsiteY2" fmla="*/ 136582 h 762924"/>
            <a:gd name="connsiteX3" fmla="*/ 401872 w 799759"/>
            <a:gd name="connsiteY3" fmla="*/ 762923 h 762924"/>
            <a:gd name="connsiteX0" fmla="*/ 401872 w 799759"/>
            <a:gd name="connsiteY0" fmla="*/ 755635 h 755636"/>
            <a:gd name="connsiteX1" fmla="*/ 759782 w 799759"/>
            <a:gd name="connsiteY1" fmla="*/ 135067 h 755636"/>
            <a:gd name="connsiteX2" fmla="*/ 43963 w 799759"/>
            <a:gd name="connsiteY2" fmla="*/ 129294 h 755636"/>
            <a:gd name="connsiteX3" fmla="*/ 401872 w 799759"/>
            <a:gd name="connsiteY3" fmla="*/ 755635 h 755636"/>
            <a:gd name="connsiteX0" fmla="*/ 401872 w 803745"/>
            <a:gd name="connsiteY0" fmla="*/ 755635 h 755636"/>
            <a:gd name="connsiteX1" fmla="*/ 759782 w 803745"/>
            <a:gd name="connsiteY1" fmla="*/ 135067 h 755636"/>
            <a:gd name="connsiteX2" fmla="*/ 43963 w 803745"/>
            <a:gd name="connsiteY2" fmla="*/ 129294 h 755636"/>
            <a:gd name="connsiteX3" fmla="*/ 401872 w 803745"/>
            <a:gd name="connsiteY3" fmla="*/ 755635 h 755636"/>
            <a:gd name="connsiteX0" fmla="*/ 401872 w 797791"/>
            <a:gd name="connsiteY0" fmla="*/ 755635 h 755636"/>
            <a:gd name="connsiteX1" fmla="*/ 759782 w 797791"/>
            <a:gd name="connsiteY1" fmla="*/ 135067 h 755636"/>
            <a:gd name="connsiteX2" fmla="*/ 43963 w 797791"/>
            <a:gd name="connsiteY2" fmla="*/ 129294 h 755636"/>
            <a:gd name="connsiteX3" fmla="*/ 401872 w 797791"/>
            <a:gd name="connsiteY3" fmla="*/ 755635 h 75563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797791" h="755636">
              <a:moveTo>
                <a:pt x="401872" y="755635"/>
              </a:moveTo>
              <a:cubicBezTo>
                <a:pt x="521175" y="756597"/>
                <a:pt x="921722" y="297134"/>
                <a:pt x="759782" y="135067"/>
              </a:cubicBezTo>
              <a:cubicBezTo>
                <a:pt x="575109" y="-46220"/>
                <a:pt x="222955" y="-41900"/>
                <a:pt x="43963" y="129294"/>
              </a:cubicBezTo>
              <a:cubicBezTo>
                <a:pt x="-135029" y="300488"/>
                <a:pt x="282569" y="754673"/>
                <a:pt x="401872" y="755635"/>
              </a:cubicBezTo>
              <a:close/>
            </a:path>
          </a:pathLst>
        </a:cu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36000" rtlCol="0" anchor="ctr"/>
        <a:lstStyle/>
        <a:p>
          <a:pPr algn="ctr"/>
          <a:r>
            <a:rPr kumimoji="1" lang="en-US" altLang="ja-JP" sz="1200" b="1"/>
            <a:t>122</a:t>
          </a:r>
          <a:endParaRPr kumimoji="1" lang="ja-JP" altLang="en-US" sz="1200" b="1"/>
        </a:p>
      </xdr:txBody>
    </xdr:sp>
    <xdr:clientData/>
  </xdr:twoCellAnchor>
  <xdr:twoCellAnchor>
    <xdr:from>
      <xdr:col>17</xdr:col>
      <xdr:colOff>398</xdr:colOff>
      <xdr:row>1</xdr:row>
      <xdr:rowOff>20189</xdr:rowOff>
    </xdr:from>
    <xdr:to>
      <xdr:col>17</xdr:col>
      <xdr:colOff>523875</xdr:colOff>
      <xdr:row>7</xdr:row>
      <xdr:rowOff>160647</xdr:rowOff>
    </xdr:to>
    <xdr:sp macro="" textlink="">
      <xdr:nvSpPr>
        <xdr:cNvPr id="322" name="フリーフォーム 321">
          <a:extLst>
            <a:ext uri="{FF2B5EF4-FFF2-40B4-BE49-F238E27FC236}">
              <a16:creationId xmlns:a16="http://schemas.microsoft.com/office/drawing/2014/main" id="{00000000-0008-0000-0200-000042010000}"/>
            </a:ext>
          </a:extLst>
        </xdr:cNvPr>
        <xdr:cNvSpPr/>
      </xdr:nvSpPr>
      <xdr:spPr>
        <a:xfrm flipH="1">
          <a:off x="14802248" y="191639"/>
          <a:ext cx="523477" cy="1169158"/>
        </a:xfrm>
        <a:custGeom>
          <a:avLst/>
          <a:gdLst>
            <a:gd name="connsiteX0" fmla="*/ 0 w 809625"/>
            <a:gd name="connsiteY0" fmla="*/ 381000 h 381000"/>
            <a:gd name="connsiteX1" fmla="*/ 0 w 809625"/>
            <a:gd name="connsiteY1" fmla="*/ 0 h 381000"/>
            <a:gd name="connsiteX2" fmla="*/ 809625 w 809625"/>
            <a:gd name="connsiteY2" fmla="*/ 0 h 381000"/>
            <a:gd name="connsiteX0" fmla="*/ 309856 w 309856"/>
            <a:gd name="connsiteY0" fmla="*/ 695325 h 695325"/>
            <a:gd name="connsiteX1" fmla="*/ 309856 w 309856"/>
            <a:gd name="connsiteY1" fmla="*/ 314325 h 695325"/>
            <a:gd name="connsiteX2" fmla="*/ 0 w 309856"/>
            <a:gd name="connsiteY2" fmla="*/ 0 h 695325"/>
            <a:gd name="connsiteX0" fmla="*/ 389819 w 389819"/>
            <a:gd name="connsiteY0" fmla="*/ 809625 h 809625"/>
            <a:gd name="connsiteX1" fmla="*/ 389819 w 389819"/>
            <a:gd name="connsiteY1" fmla="*/ 428625 h 809625"/>
            <a:gd name="connsiteX2" fmla="*/ 0 w 389819"/>
            <a:gd name="connsiteY2" fmla="*/ 0 h 809625"/>
            <a:gd name="connsiteX0" fmla="*/ 389819 w 389819"/>
            <a:gd name="connsiteY0" fmla="*/ 955493 h 955493"/>
            <a:gd name="connsiteX1" fmla="*/ 389819 w 389819"/>
            <a:gd name="connsiteY1" fmla="*/ 428625 h 955493"/>
            <a:gd name="connsiteX2" fmla="*/ 0 w 389819"/>
            <a:gd name="connsiteY2" fmla="*/ 0 h 95549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389819" h="955493">
              <a:moveTo>
                <a:pt x="389819" y="955493"/>
              </a:moveTo>
              <a:lnTo>
                <a:pt x="389819" y="428625"/>
              </a:lnTo>
              <a:lnTo>
                <a:pt x="0" y="0"/>
              </a:ln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16</xdr:col>
      <xdr:colOff>941453</xdr:colOff>
      <xdr:row>3</xdr:row>
      <xdr:rowOff>111584</xdr:rowOff>
    </xdr:from>
    <xdr:to>
      <xdr:col>17</xdr:col>
      <xdr:colOff>89189</xdr:colOff>
      <xdr:row>4</xdr:row>
      <xdr:rowOff>110933</xdr:rowOff>
    </xdr:to>
    <xdr:sp macro="" textlink="">
      <xdr:nvSpPr>
        <xdr:cNvPr id="324" name="円/楕円 323">
          <a:extLst>
            <a:ext uri="{FF2B5EF4-FFF2-40B4-BE49-F238E27FC236}">
              <a16:creationId xmlns:a16="http://schemas.microsoft.com/office/drawing/2014/main" id="{00000000-0008-0000-0200-000044010000}"/>
            </a:ext>
          </a:extLst>
        </xdr:cNvPr>
        <xdr:cNvSpPr/>
      </xdr:nvSpPr>
      <xdr:spPr>
        <a:xfrm>
          <a:off x="14714603" y="625934"/>
          <a:ext cx="176436" cy="170799"/>
        </a:xfrm>
        <a:prstGeom prst="ellipse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19</xdr:col>
      <xdr:colOff>1009652</xdr:colOff>
      <xdr:row>58</xdr:row>
      <xdr:rowOff>28576</xdr:rowOff>
    </xdr:from>
    <xdr:to>
      <xdr:col>19</xdr:col>
      <xdr:colOff>1009653</xdr:colOff>
      <xdr:row>63</xdr:row>
      <xdr:rowOff>142875</xdr:rowOff>
    </xdr:to>
    <xdr:cxnSp macro="">
      <xdr:nvCxnSpPr>
        <xdr:cNvPr id="330" name="直線矢印コネクタ 329">
          <a:extLst>
            <a:ext uri="{FF2B5EF4-FFF2-40B4-BE49-F238E27FC236}">
              <a16:creationId xmlns:a16="http://schemas.microsoft.com/office/drawing/2014/main" id="{00000000-0008-0000-0200-00004A010000}"/>
            </a:ext>
          </a:extLst>
        </xdr:cNvPr>
        <xdr:cNvCxnSpPr/>
      </xdr:nvCxnSpPr>
      <xdr:spPr>
        <a:xfrm flipV="1">
          <a:off x="17421227" y="9972676"/>
          <a:ext cx="1" cy="971549"/>
        </a:xfrm>
        <a:prstGeom prst="straightConnector1">
          <a:avLst/>
        </a:prstGeom>
        <a:ln w="57150">
          <a:solidFill>
            <a:srgbClr val="FF0000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28575</xdr:colOff>
      <xdr:row>60</xdr:row>
      <xdr:rowOff>85725</xdr:rowOff>
    </xdr:from>
    <xdr:to>
      <xdr:col>20</xdr:col>
      <xdr:colOff>504825</xdr:colOff>
      <xdr:row>61</xdr:row>
      <xdr:rowOff>104775</xdr:rowOff>
    </xdr:to>
    <xdr:sp macro="" textlink="">
      <xdr:nvSpPr>
        <xdr:cNvPr id="331" name="正方形/長方形 330">
          <a:extLst>
            <a:ext uri="{FF2B5EF4-FFF2-40B4-BE49-F238E27FC236}">
              <a16:creationId xmlns:a16="http://schemas.microsoft.com/office/drawing/2014/main" id="{00000000-0008-0000-0200-00004B010000}"/>
            </a:ext>
          </a:extLst>
        </xdr:cNvPr>
        <xdr:cNvSpPr/>
      </xdr:nvSpPr>
      <xdr:spPr>
        <a:xfrm>
          <a:off x="17468850" y="10372725"/>
          <a:ext cx="476250" cy="190500"/>
        </a:xfrm>
        <a:prstGeom prst="rect">
          <a:avLst/>
        </a:prstGeom>
        <a:solidFill>
          <a:srgbClr val="FFFF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wrap="none" lIns="36000" tIns="0" rIns="36000" bIns="0" rtlCol="0" anchor="ctr"/>
        <a:lstStyle/>
        <a:p>
          <a:pPr algn="ctr"/>
          <a:r>
            <a:rPr kumimoji="1" lang="en-US" altLang="ja-JP" sz="1200">
              <a:solidFill>
                <a:srgbClr val="FF0000"/>
              </a:solidFill>
            </a:rPr>
            <a:t>PC3</a:t>
          </a:r>
          <a:endParaRPr kumimoji="1" lang="ja-JP" altLang="en-US" sz="1200">
            <a:solidFill>
              <a:srgbClr val="FF0000"/>
            </a:solidFill>
          </a:endParaRPr>
        </a:p>
      </xdr:txBody>
    </xdr:sp>
    <xdr:clientData/>
  </xdr:twoCellAnchor>
  <xdr:twoCellAnchor>
    <xdr:from>
      <xdr:col>17</xdr:col>
      <xdr:colOff>120899</xdr:colOff>
      <xdr:row>2</xdr:row>
      <xdr:rowOff>47625</xdr:rowOff>
    </xdr:from>
    <xdr:to>
      <xdr:col>17</xdr:col>
      <xdr:colOff>514507</xdr:colOff>
      <xdr:row>3</xdr:row>
      <xdr:rowOff>114353</xdr:rowOff>
    </xdr:to>
    <xdr:sp macro="" textlink="">
      <xdr:nvSpPr>
        <xdr:cNvPr id="333" name="フリーフォーム 332">
          <a:extLst>
            <a:ext uri="{FF2B5EF4-FFF2-40B4-BE49-F238E27FC236}">
              <a16:creationId xmlns:a16="http://schemas.microsoft.com/office/drawing/2014/main" id="{00000000-0008-0000-0200-00004D010000}"/>
            </a:ext>
          </a:extLst>
        </xdr:cNvPr>
        <xdr:cNvSpPr/>
      </xdr:nvSpPr>
      <xdr:spPr>
        <a:xfrm>
          <a:off x="14922749" y="390525"/>
          <a:ext cx="393608" cy="238178"/>
        </a:xfrm>
        <a:custGeom>
          <a:avLst/>
          <a:gdLst>
            <a:gd name="connsiteX0" fmla="*/ 365709 w 731419"/>
            <a:gd name="connsiteY0" fmla="*/ 701621 h 701622"/>
            <a:gd name="connsiteX1" fmla="*/ 723619 w 731419"/>
            <a:gd name="connsiteY1" fmla="*/ 81053 h 701622"/>
            <a:gd name="connsiteX2" fmla="*/ 7800 w 731419"/>
            <a:gd name="connsiteY2" fmla="*/ 75280 h 701622"/>
            <a:gd name="connsiteX3" fmla="*/ 365709 w 731419"/>
            <a:gd name="connsiteY3" fmla="*/ 701621 h 701622"/>
            <a:gd name="connsiteX0" fmla="*/ 401872 w 767582"/>
            <a:gd name="connsiteY0" fmla="*/ 728815 h 728816"/>
            <a:gd name="connsiteX1" fmla="*/ 759782 w 767582"/>
            <a:gd name="connsiteY1" fmla="*/ 108247 h 728816"/>
            <a:gd name="connsiteX2" fmla="*/ 43963 w 767582"/>
            <a:gd name="connsiteY2" fmla="*/ 102474 h 728816"/>
            <a:gd name="connsiteX3" fmla="*/ 401872 w 767582"/>
            <a:gd name="connsiteY3" fmla="*/ 728815 h 728816"/>
            <a:gd name="connsiteX0" fmla="*/ 401872 w 767582"/>
            <a:gd name="connsiteY0" fmla="*/ 762923 h 762924"/>
            <a:gd name="connsiteX1" fmla="*/ 759782 w 767582"/>
            <a:gd name="connsiteY1" fmla="*/ 142355 h 762924"/>
            <a:gd name="connsiteX2" fmla="*/ 43963 w 767582"/>
            <a:gd name="connsiteY2" fmla="*/ 136582 h 762924"/>
            <a:gd name="connsiteX3" fmla="*/ 401872 w 767582"/>
            <a:gd name="connsiteY3" fmla="*/ 762923 h 762924"/>
            <a:gd name="connsiteX0" fmla="*/ 401872 w 799759"/>
            <a:gd name="connsiteY0" fmla="*/ 762923 h 762924"/>
            <a:gd name="connsiteX1" fmla="*/ 759782 w 799759"/>
            <a:gd name="connsiteY1" fmla="*/ 142355 h 762924"/>
            <a:gd name="connsiteX2" fmla="*/ 43963 w 799759"/>
            <a:gd name="connsiteY2" fmla="*/ 136582 h 762924"/>
            <a:gd name="connsiteX3" fmla="*/ 401872 w 799759"/>
            <a:gd name="connsiteY3" fmla="*/ 762923 h 762924"/>
            <a:gd name="connsiteX0" fmla="*/ 401872 w 799759"/>
            <a:gd name="connsiteY0" fmla="*/ 755635 h 755636"/>
            <a:gd name="connsiteX1" fmla="*/ 759782 w 799759"/>
            <a:gd name="connsiteY1" fmla="*/ 135067 h 755636"/>
            <a:gd name="connsiteX2" fmla="*/ 43963 w 799759"/>
            <a:gd name="connsiteY2" fmla="*/ 129294 h 755636"/>
            <a:gd name="connsiteX3" fmla="*/ 401872 w 799759"/>
            <a:gd name="connsiteY3" fmla="*/ 755635 h 755636"/>
            <a:gd name="connsiteX0" fmla="*/ 401872 w 803745"/>
            <a:gd name="connsiteY0" fmla="*/ 755635 h 755636"/>
            <a:gd name="connsiteX1" fmla="*/ 759782 w 803745"/>
            <a:gd name="connsiteY1" fmla="*/ 135067 h 755636"/>
            <a:gd name="connsiteX2" fmla="*/ 43963 w 803745"/>
            <a:gd name="connsiteY2" fmla="*/ 129294 h 755636"/>
            <a:gd name="connsiteX3" fmla="*/ 401872 w 803745"/>
            <a:gd name="connsiteY3" fmla="*/ 755635 h 755636"/>
            <a:gd name="connsiteX0" fmla="*/ 401872 w 797791"/>
            <a:gd name="connsiteY0" fmla="*/ 755635 h 755636"/>
            <a:gd name="connsiteX1" fmla="*/ 759782 w 797791"/>
            <a:gd name="connsiteY1" fmla="*/ 135067 h 755636"/>
            <a:gd name="connsiteX2" fmla="*/ 43963 w 797791"/>
            <a:gd name="connsiteY2" fmla="*/ 129294 h 755636"/>
            <a:gd name="connsiteX3" fmla="*/ 401872 w 797791"/>
            <a:gd name="connsiteY3" fmla="*/ 755635 h 75563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797791" h="755636">
              <a:moveTo>
                <a:pt x="401872" y="755635"/>
              </a:moveTo>
              <a:cubicBezTo>
                <a:pt x="521175" y="756597"/>
                <a:pt x="921722" y="297134"/>
                <a:pt x="759782" y="135067"/>
              </a:cubicBezTo>
              <a:cubicBezTo>
                <a:pt x="575109" y="-46220"/>
                <a:pt x="222955" y="-41900"/>
                <a:pt x="43963" y="129294"/>
              </a:cubicBezTo>
              <a:cubicBezTo>
                <a:pt x="-135029" y="300488"/>
                <a:pt x="282569" y="754673"/>
                <a:pt x="401872" y="755635"/>
              </a:cubicBezTo>
              <a:close/>
            </a:path>
          </a:pathLst>
        </a:cu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36000" rtlCol="0" anchor="ctr"/>
        <a:lstStyle/>
        <a:p>
          <a:pPr algn="ctr"/>
          <a:r>
            <a:rPr kumimoji="1" lang="en-US" altLang="ja-JP" sz="1200" b="1"/>
            <a:t>122</a:t>
          </a:r>
          <a:endParaRPr kumimoji="1" lang="ja-JP" altLang="en-US" sz="1200" b="1"/>
        </a:p>
      </xdr:txBody>
    </xdr:sp>
    <xdr:clientData/>
  </xdr:twoCellAnchor>
  <xdr:twoCellAnchor>
    <xdr:from>
      <xdr:col>19</xdr:col>
      <xdr:colOff>673349</xdr:colOff>
      <xdr:row>59</xdr:row>
      <xdr:rowOff>57150</xdr:rowOff>
    </xdr:from>
    <xdr:to>
      <xdr:col>20</xdr:col>
      <xdr:colOff>38257</xdr:colOff>
      <xdr:row>60</xdr:row>
      <xdr:rowOff>123878</xdr:rowOff>
    </xdr:to>
    <xdr:sp macro="" textlink="">
      <xdr:nvSpPr>
        <xdr:cNvPr id="334" name="フリーフォーム 333">
          <a:extLst>
            <a:ext uri="{FF2B5EF4-FFF2-40B4-BE49-F238E27FC236}">
              <a16:creationId xmlns:a16="http://schemas.microsoft.com/office/drawing/2014/main" id="{00000000-0008-0000-0200-00004E010000}"/>
            </a:ext>
          </a:extLst>
        </xdr:cNvPr>
        <xdr:cNvSpPr/>
      </xdr:nvSpPr>
      <xdr:spPr>
        <a:xfrm>
          <a:off x="17084924" y="10172700"/>
          <a:ext cx="393608" cy="238178"/>
        </a:xfrm>
        <a:custGeom>
          <a:avLst/>
          <a:gdLst>
            <a:gd name="connsiteX0" fmla="*/ 365709 w 731419"/>
            <a:gd name="connsiteY0" fmla="*/ 701621 h 701622"/>
            <a:gd name="connsiteX1" fmla="*/ 723619 w 731419"/>
            <a:gd name="connsiteY1" fmla="*/ 81053 h 701622"/>
            <a:gd name="connsiteX2" fmla="*/ 7800 w 731419"/>
            <a:gd name="connsiteY2" fmla="*/ 75280 h 701622"/>
            <a:gd name="connsiteX3" fmla="*/ 365709 w 731419"/>
            <a:gd name="connsiteY3" fmla="*/ 701621 h 701622"/>
            <a:gd name="connsiteX0" fmla="*/ 401872 w 767582"/>
            <a:gd name="connsiteY0" fmla="*/ 728815 h 728816"/>
            <a:gd name="connsiteX1" fmla="*/ 759782 w 767582"/>
            <a:gd name="connsiteY1" fmla="*/ 108247 h 728816"/>
            <a:gd name="connsiteX2" fmla="*/ 43963 w 767582"/>
            <a:gd name="connsiteY2" fmla="*/ 102474 h 728816"/>
            <a:gd name="connsiteX3" fmla="*/ 401872 w 767582"/>
            <a:gd name="connsiteY3" fmla="*/ 728815 h 728816"/>
            <a:gd name="connsiteX0" fmla="*/ 401872 w 767582"/>
            <a:gd name="connsiteY0" fmla="*/ 762923 h 762924"/>
            <a:gd name="connsiteX1" fmla="*/ 759782 w 767582"/>
            <a:gd name="connsiteY1" fmla="*/ 142355 h 762924"/>
            <a:gd name="connsiteX2" fmla="*/ 43963 w 767582"/>
            <a:gd name="connsiteY2" fmla="*/ 136582 h 762924"/>
            <a:gd name="connsiteX3" fmla="*/ 401872 w 767582"/>
            <a:gd name="connsiteY3" fmla="*/ 762923 h 762924"/>
            <a:gd name="connsiteX0" fmla="*/ 401872 w 799759"/>
            <a:gd name="connsiteY0" fmla="*/ 762923 h 762924"/>
            <a:gd name="connsiteX1" fmla="*/ 759782 w 799759"/>
            <a:gd name="connsiteY1" fmla="*/ 142355 h 762924"/>
            <a:gd name="connsiteX2" fmla="*/ 43963 w 799759"/>
            <a:gd name="connsiteY2" fmla="*/ 136582 h 762924"/>
            <a:gd name="connsiteX3" fmla="*/ 401872 w 799759"/>
            <a:gd name="connsiteY3" fmla="*/ 762923 h 762924"/>
            <a:gd name="connsiteX0" fmla="*/ 401872 w 799759"/>
            <a:gd name="connsiteY0" fmla="*/ 755635 h 755636"/>
            <a:gd name="connsiteX1" fmla="*/ 759782 w 799759"/>
            <a:gd name="connsiteY1" fmla="*/ 135067 h 755636"/>
            <a:gd name="connsiteX2" fmla="*/ 43963 w 799759"/>
            <a:gd name="connsiteY2" fmla="*/ 129294 h 755636"/>
            <a:gd name="connsiteX3" fmla="*/ 401872 w 799759"/>
            <a:gd name="connsiteY3" fmla="*/ 755635 h 755636"/>
            <a:gd name="connsiteX0" fmla="*/ 401872 w 803745"/>
            <a:gd name="connsiteY0" fmla="*/ 755635 h 755636"/>
            <a:gd name="connsiteX1" fmla="*/ 759782 w 803745"/>
            <a:gd name="connsiteY1" fmla="*/ 135067 h 755636"/>
            <a:gd name="connsiteX2" fmla="*/ 43963 w 803745"/>
            <a:gd name="connsiteY2" fmla="*/ 129294 h 755636"/>
            <a:gd name="connsiteX3" fmla="*/ 401872 w 803745"/>
            <a:gd name="connsiteY3" fmla="*/ 755635 h 755636"/>
            <a:gd name="connsiteX0" fmla="*/ 401872 w 797791"/>
            <a:gd name="connsiteY0" fmla="*/ 755635 h 755636"/>
            <a:gd name="connsiteX1" fmla="*/ 759782 w 797791"/>
            <a:gd name="connsiteY1" fmla="*/ 135067 h 755636"/>
            <a:gd name="connsiteX2" fmla="*/ 43963 w 797791"/>
            <a:gd name="connsiteY2" fmla="*/ 129294 h 755636"/>
            <a:gd name="connsiteX3" fmla="*/ 401872 w 797791"/>
            <a:gd name="connsiteY3" fmla="*/ 755635 h 75563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797791" h="755636">
              <a:moveTo>
                <a:pt x="401872" y="755635"/>
              </a:moveTo>
              <a:cubicBezTo>
                <a:pt x="521175" y="756597"/>
                <a:pt x="921722" y="297134"/>
                <a:pt x="759782" y="135067"/>
              </a:cubicBezTo>
              <a:cubicBezTo>
                <a:pt x="575109" y="-46220"/>
                <a:pt x="222955" y="-41900"/>
                <a:pt x="43963" y="129294"/>
              </a:cubicBezTo>
              <a:cubicBezTo>
                <a:pt x="-135029" y="300488"/>
                <a:pt x="282569" y="754673"/>
                <a:pt x="401872" y="755635"/>
              </a:cubicBezTo>
              <a:close/>
            </a:path>
          </a:pathLst>
        </a:cu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36000" rtlCol="0" anchor="ctr"/>
        <a:lstStyle/>
        <a:p>
          <a:pPr algn="ctr"/>
          <a:r>
            <a:rPr kumimoji="1" lang="en-US" altLang="ja-JP" sz="1200" b="1"/>
            <a:t>122</a:t>
          </a:r>
          <a:endParaRPr kumimoji="1" lang="ja-JP" altLang="en-US" sz="1200" b="1"/>
        </a:p>
      </xdr:txBody>
    </xdr:sp>
    <xdr:clientData/>
  </xdr:twoCellAnchor>
  <xdr:twoCellAnchor>
    <xdr:from>
      <xdr:col>19</xdr:col>
      <xdr:colOff>698040</xdr:colOff>
      <xdr:row>53</xdr:row>
      <xdr:rowOff>164451</xdr:rowOff>
    </xdr:from>
    <xdr:to>
      <xdr:col>20</xdr:col>
      <xdr:colOff>876300</xdr:colOff>
      <xdr:row>56</xdr:row>
      <xdr:rowOff>142875</xdr:rowOff>
    </xdr:to>
    <xdr:sp macro="" textlink="">
      <xdr:nvSpPr>
        <xdr:cNvPr id="335" name="フリーフォーム 334">
          <a:extLst>
            <a:ext uri="{FF2B5EF4-FFF2-40B4-BE49-F238E27FC236}">
              <a16:creationId xmlns:a16="http://schemas.microsoft.com/office/drawing/2014/main" id="{00000000-0008-0000-0200-00004F010000}"/>
            </a:ext>
          </a:extLst>
        </xdr:cNvPr>
        <xdr:cNvSpPr/>
      </xdr:nvSpPr>
      <xdr:spPr>
        <a:xfrm>
          <a:off x="17109615" y="9251301"/>
          <a:ext cx="1206960" cy="492774"/>
        </a:xfrm>
        <a:custGeom>
          <a:avLst/>
          <a:gdLst>
            <a:gd name="connsiteX0" fmla="*/ 0 w 809625"/>
            <a:gd name="connsiteY0" fmla="*/ 381000 h 381000"/>
            <a:gd name="connsiteX1" fmla="*/ 0 w 809625"/>
            <a:gd name="connsiteY1" fmla="*/ 0 h 381000"/>
            <a:gd name="connsiteX2" fmla="*/ 809625 w 809625"/>
            <a:gd name="connsiteY2" fmla="*/ 0 h 381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09625" h="381000">
              <a:moveTo>
                <a:pt x="0" y="381000"/>
              </a:moveTo>
              <a:lnTo>
                <a:pt x="0" y="0"/>
              </a:lnTo>
              <a:lnTo>
                <a:pt x="809625" y="0"/>
              </a:ln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19</xdr:col>
      <xdr:colOff>608078</xdr:colOff>
      <xdr:row>53</xdr:row>
      <xdr:rowOff>72346</xdr:rowOff>
    </xdr:from>
    <xdr:to>
      <xdr:col>19</xdr:col>
      <xdr:colOff>784514</xdr:colOff>
      <xdr:row>54</xdr:row>
      <xdr:rowOff>71695</xdr:rowOff>
    </xdr:to>
    <xdr:sp macro="" textlink="">
      <xdr:nvSpPr>
        <xdr:cNvPr id="336" name="円/楕円 335">
          <a:extLst>
            <a:ext uri="{FF2B5EF4-FFF2-40B4-BE49-F238E27FC236}">
              <a16:creationId xmlns:a16="http://schemas.microsoft.com/office/drawing/2014/main" id="{00000000-0008-0000-0200-000050010000}"/>
            </a:ext>
          </a:extLst>
        </xdr:cNvPr>
        <xdr:cNvSpPr/>
      </xdr:nvSpPr>
      <xdr:spPr>
        <a:xfrm>
          <a:off x="17019653" y="9159196"/>
          <a:ext cx="176436" cy="170799"/>
        </a:xfrm>
        <a:prstGeom prst="ellipse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19</xdr:col>
      <xdr:colOff>1019175</xdr:colOff>
      <xdr:row>44</xdr:row>
      <xdr:rowOff>19050</xdr:rowOff>
    </xdr:from>
    <xdr:to>
      <xdr:col>19</xdr:col>
      <xdr:colOff>1019175</xdr:colOff>
      <xdr:row>47</xdr:row>
      <xdr:rowOff>9525</xdr:rowOff>
    </xdr:to>
    <xdr:cxnSp macro="">
      <xdr:nvCxnSpPr>
        <xdr:cNvPr id="343" name="直線コネクタ 342">
          <a:extLst>
            <a:ext uri="{FF2B5EF4-FFF2-40B4-BE49-F238E27FC236}">
              <a16:creationId xmlns:a16="http://schemas.microsoft.com/office/drawing/2014/main" id="{00000000-0008-0000-0200-000057010000}"/>
            </a:ext>
          </a:extLst>
        </xdr:cNvPr>
        <xdr:cNvCxnSpPr/>
      </xdr:nvCxnSpPr>
      <xdr:spPr>
        <a:xfrm flipV="1">
          <a:off x="17430750" y="7562850"/>
          <a:ext cx="0" cy="504825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2715</xdr:colOff>
      <xdr:row>47</xdr:row>
      <xdr:rowOff>12051</xdr:rowOff>
    </xdr:from>
    <xdr:to>
      <xdr:col>20</xdr:col>
      <xdr:colOff>904874</xdr:colOff>
      <xdr:row>49</xdr:row>
      <xdr:rowOff>161925</xdr:rowOff>
    </xdr:to>
    <xdr:sp macro="" textlink="">
      <xdr:nvSpPr>
        <xdr:cNvPr id="344" name="フリーフォーム 343">
          <a:extLst>
            <a:ext uri="{FF2B5EF4-FFF2-40B4-BE49-F238E27FC236}">
              <a16:creationId xmlns:a16="http://schemas.microsoft.com/office/drawing/2014/main" id="{00000000-0008-0000-0200-000058010000}"/>
            </a:ext>
          </a:extLst>
        </xdr:cNvPr>
        <xdr:cNvSpPr/>
      </xdr:nvSpPr>
      <xdr:spPr>
        <a:xfrm>
          <a:off x="17442990" y="8070201"/>
          <a:ext cx="902159" cy="492774"/>
        </a:xfrm>
        <a:custGeom>
          <a:avLst/>
          <a:gdLst>
            <a:gd name="connsiteX0" fmla="*/ 0 w 809625"/>
            <a:gd name="connsiteY0" fmla="*/ 381000 h 381000"/>
            <a:gd name="connsiteX1" fmla="*/ 0 w 809625"/>
            <a:gd name="connsiteY1" fmla="*/ 0 h 381000"/>
            <a:gd name="connsiteX2" fmla="*/ 809625 w 809625"/>
            <a:gd name="connsiteY2" fmla="*/ 0 h 381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09625" h="381000">
              <a:moveTo>
                <a:pt x="0" y="381000"/>
              </a:moveTo>
              <a:lnTo>
                <a:pt x="0" y="0"/>
              </a:lnTo>
              <a:lnTo>
                <a:pt x="809625" y="0"/>
              </a:ln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19</xdr:col>
      <xdr:colOff>941453</xdr:colOff>
      <xdr:row>46</xdr:row>
      <xdr:rowOff>91396</xdr:rowOff>
    </xdr:from>
    <xdr:to>
      <xdr:col>20</xdr:col>
      <xdr:colOff>89189</xdr:colOff>
      <xdr:row>47</xdr:row>
      <xdr:rowOff>90745</xdr:rowOff>
    </xdr:to>
    <xdr:sp macro="" textlink="">
      <xdr:nvSpPr>
        <xdr:cNvPr id="345" name="円/楕円 344">
          <a:extLst>
            <a:ext uri="{FF2B5EF4-FFF2-40B4-BE49-F238E27FC236}">
              <a16:creationId xmlns:a16="http://schemas.microsoft.com/office/drawing/2014/main" id="{00000000-0008-0000-0200-000059010000}"/>
            </a:ext>
          </a:extLst>
        </xdr:cNvPr>
        <xdr:cNvSpPr/>
      </xdr:nvSpPr>
      <xdr:spPr>
        <a:xfrm>
          <a:off x="17353028" y="7978096"/>
          <a:ext cx="176436" cy="170799"/>
        </a:xfrm>
        <a:prstGeom prst="ellipse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20</xdr:col>
      <xdr:colOff>254249</xdr:colOff>
      <xdr:row>53</xdr:row>
      <xdr:rowOff>28575</xdr:rowOff>
    </xdr:from>
    <xdr:to>
      <xdr:col>20</xdr:col>
      <xdr:colOff>647857</xdr:colOff>
      <xdr:row>54</xdr:row>
      <xdr:rowOff>95303</xdr:rowOff>
    </xdr:to>
    <xdr:sp macro="" textlink="">
      <xdr:nvSpPr>
        <xdr:cNvPr id="346" name="フリーフォーム 345">
          <a:extLst>
            <a:ext uri="{FF2B5EF4-FFF2-40B4-BE49-F238E27FC236}">
              <a16:creationId xmlns:a16="http://schemas.microsoft.com/office/drawing/2014/main" id="{00000000-0008-0000-0200-00005A010000}"/>
            </a:ext>
          </a:extLst>
        </xdr:cNvPr>
        <xdr:cNvSpPr/>
      </xdr:nvSpPr>
      <xdr:spPr>
        <a:xfrm>
          <a:off x="17694524" y="9115425"/>
          <a:ext cx="393608" cy="238178"/>
        </a:xfrm>
        <a:custGeom>
          <a:avLst/>
          <a:gdLst>
            <a:gd name="connsiteX0" fmla="*/ 365709 w 731419"/>
            <a:gd name="connsiteY0" fmla="*/ 701621 h 701622"/>
            <a:gd name="connsiteX1" fmla="*/ 723619 w 731419"/>
            <a:gd name="connsiteY1" fmla="*/ 81053 h 701622"/>
            <a:gd name="connsiteX2" fmla="*/ 7800 w 731419"/>
            <a:gd name="connsiteY2" fmla="*/ 75280 h 701622"/>
            <a:gd name="connsiteX3" fmla="*/ 365709 w 731419"/>
            <a:gd name="connsiteY3" fmla="*/ 701621 h 701622"/>
            <a:gd name="connsiteX0" fmla="*/ 401872 w 767582"/>
            <a:gd name="connsiteY0" fmla="*/ 728815 h 728816"/>
            <a:gd name="connsiteX1" fmla="*/ 759782 w 767582"/>
            <a:gd name="connsiteY1" fmla="*/ 108247 h 728816"/>
            <a:gd name="connsiteX2" fmla="*/ 43963 w 767582"/>
            <a:gd name="connsiteY2" fmla="*/ 102474 h 728816"/>
            <a:gd name="connsiteX3" fmla="*/ 401872 w 767582"/>
            <a:gd name="connsiteY3" fmla="*/ 728815 h 728816"/>
            <a:gd name="connsiteX0" fmla="*/ 401872 w 767582"/>
            <a:gd name="connsiteY0" fmla="*/ 762923 h 762924"/>
            <a:gd name="connsiteX1" fmla="*/ 759782 w 767582"/>
            <a:gd name="connsiteY1" fmla="*/ 142355 h 762924"/>
            <a:gd name="connsiteX2" fmla="*/ 43963 w 767582"/>
            <a:gd name="connsiteY2" fmla="*/ 136582 h 762924"/>
            <a:gd name="connsiteX3" fmla="*/ 401872 w 767582"/>
            <a:gd name="connsiteY3" fmla="*/ 762923 h 762924"/>
            <a:gd name="connsiteX0" fmla="*/ 401872 w 799759"/>
            <a:gd name="connsiteY0" fmla="*/ 762923 h 762924"/>
            <a:gd name="connsiteX1" fmla="*/ 759782 w 799759"/>
            <a:gd name="connsiteY1" fmla="*/ 142355 h 762924"/>
            <a:gd name="connsiteX2" fmla="*/ 43963 w 799759"/>
            <a:gd name="connsiteY2" fmla="*/ 136582 h 762924"/>
            <a:gd name="connsiteX3" fmla="*/ 401872 w 799759"/>
            <a:gd name="connsiteY3" fmla="*/ 762923 h 762924"/>
            <a:gd name="connsiteX0" fmla="*/ 401872 w 799759"/>
            <a:gd name="connsiteY0" fmla="*/ 755635 h 755636"/>
            <a:gd name="connsiteX1" fmla="*/ 759782 w 799759"/>
            <a:gd name="connsiteY1" fmla="*/ 135067 h 755636"/>
            <a:gd name="connsiteX2" fmla="*/ 43963 w 799759"/>
            <a:gd name="connsiteY2" fmla="*/ 129294 h 755636"/>
            <a:gd name="connsiteX3" fmla="*/ 401872 w 799759"/>
            <a:gd name="connsiteY3" fmla="*/ 755635 h 755636"/>
            <a:gd name="connsiteX0" fmla="*/ 401872 w 803745"/>
            <a:gd name="connsiteY0" fmla="*/ 755635 h 755636"/>
            <a:gd name="connsiteX1" fmla="*/ 759782 w 803745"/>
            <a:gd name="connsiteY1" fmla="*/ 135067 h 755636"/>
            <a:gd name="connsiteX2" fmla="*/ 43963 w 803745"/>
            <a:gd name="connsiteY2" fmla="*/ 129294 h 755636"/>
            <a:gd name="connsiteX3" fmla="*/ 401872 w 803745"/>
            <a:gd name="connsiteY3" fmla="*/ 755635 h 755636"/>
            <a:gd name="connsiteX0" fmla="*/ 401872 w 797791"/>
            <a:gd name="connsiteY0" fmla="*/ 755635 h 755636"/>
            <a:gd name="connsiteX1" fmla="*/ 759782 w 797791"/>
            <a:gd name="connsiteY1" fmla="*/ 135067 h 755636"/>
            <a:gd name="connsiteX2" fmla="*/ 43963 w 797791"/>
            <a:gd name="connsiteY2" fmla="*/ 129294 h 755636"/>
            <a:gd name="connsiteX3" fmla="*/ 401872 w 797791"/>
            <a:gd name="connsiteY3" fmla="*/ 755635 h 75563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797791" h="755636">
              <a:moveTo>
                <a:pt x="401872" y="755635"/>
              </a:moveTo>
              <a:cubicBezTo>
                <a:pt x="521175" y="756597"/>
                <a:pt x="921722" y="297134"/>
                <a:pt x="759782" y="135067"/>
              </a:cubicBezTo>
              <a:cubicBezTo>
                <a:pt x="575109" y="-46220"/>
                <a:pt x="222955" y="-41900"/>
                <a:pt x="43963" y="129294"/>
              </a:cubicBezTo>
              <a:cubicBezTo>
                <a:pt x="-135029" y="300488"/>
                <a:pt x="282569" y="754673"/>
                <a:pt x="401872" y="755635"/>
              </a:cubicBezTo>
              <a:close/>
            </a:path>
          </a:pathLst>
        </a:cu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36000" rtlCol="0" anchor="ctr"/>
        <a:lstStyle/>
        <a:p>
          <a:pPr algn="ctr"/>
          <a:r>
            <a:rPr kumimoji="1" lang="en-US" altLang="ja-JP" sz="1200" b="1"/>
            <a:t>122</a:t>
          </a:r>
          <a:endParaRPr kumimoji="1" lang="ja-JP" altLang="en-US" sz="1200" b="1"/>
        </a:p>
      </xdr:txBody>
    </xdr:sp>
    <xdr:clientData/>
  </xdr:twoCellAnchor>
  <xdr:twoCellAnchor>
    <xdr:from>
      <xdr:col>19</xdr:col>
      <xdr:colOff>828675</xdr:colOff>
      <xdr:row>38</xdr:row>
      <xdr:rowOff>47625</xdr:rowOff>
    </xdr:from>
    <xdr:to>
      <xdr:col>20</xdr:col>
      <xdr:colOff>219075</xdr:colOff>
      <xdr:row>42</xdr:row>
      <xdr:rowOff>133350</xdr:rowOff>
    </xdr:to>
    <xdr:sp macro="" textlink="">
      <xdr:nvSpPr>
        <xdr:cNvPr id="51985" name="フリーフォーム 51984">
          <a:extLst>
            <a:ext uri="{FF2B5EF4-FFF2-40B4-BE49-F238E27FC236}">
              <a16:creationId xmlns:a16="http://schemas.microsoft.com/office/drawing/2014/main" id="{00000000-0008-0000-0200-000011CB0000}"/>
            </a:ext>
          </a:extLst>
        </xdr:cNvPr>
        <xdr:cNvSpPr/>
      </xdr:nvSpPr>
      <xdr:spPr>
        <a:xfrm>
          <a:off x="17240250" y="6562725"/>
          <a:ext cx="419100" cy="771525"/>
        </a:xfrm>
        <a:custGeom>
          <a:avLst/>
          <a:gdLst>
            <a:gd name="connsiteX0" fmla="*/ 419100 w 419100"/>
            <a:gd name="connsiteY0" fmla="*/ 771525 h 771525"/>
            <a:gd name="connsiteX1" fmla="*/ 200025 w 419100"/>
            <a:gd name="connsiteY1" fmla="*/ 0 h 771525"/>
            <a:gd name="connsiteX2" fmla="*/ 0 w 419100"/>
            <a:gd name="connsiteY2" fmla="*/ 771525 h 771525"/>
            <a:gd name="connsiteX0" fmla="*/ 419100 w 419100"/>
            <a:gd name="connsiteY0" fmla="*/ 771525 h 771525"/>
            <a:gd name="connsiteX1" fmla="*/ 200025 w 419100"/>
            <a:gd name="connsiteY1" fmla="*/ 0 h 771525"/>
            <a:gd name="connsiteX2" fmla="*/ 0 w 419100"/>
            <a:gd name="connsiteY2" fmla="*/ 771525 h 771525"/>
            <a:gd name="connsiteX0" fmla="*/ 419100 w 419100"/>
            <a:gd name="connsiteY0" fmla="*/ 771525 h 771525"/>
            <a:gd name="connsiteX1" fmla="*/ 200025 w 419100"/>
            <a:gd name="connsiteY1" fmla="*/ 0 h 771525"/>
            <a:gd name="connsiteX2" fmla="*/ 0 w 419100"/>
            <a:gd name="connsiteY2" fmla="*/ 771525 h 771525"/>
            <a:gd name="connsiteX0" fmla="*/ 419100 w 419100"/>
            <a:gd name="connsiteY0" fmla="*/ 771738 h 771738"/>
            <a:gd name="connsiteX1" fmla="*/ 200025 w 419100"/>
            <a:gd name="connsiteY1" fmla="*/ 213 h 771738"/>
            <a:gd name="connsiteX2" fmla="*/ 0 w 419100"/>
            <a:gd name="connsiteY2" fmla="*/ 771738 h 771738"/>
            <a:gd name="connsiteX0" fmla="*/ 419100 w 419100"/>
            <a:gd name="connsiteY0" fmla="*/ 771525 h 771525"/>
            <a:gd name="connsiteX1" fmla="*/ 200025 w 419100"/>
            <a:gd name="connsiteY1" fmla="*/ 0 h 771525"/>
            <a:gd name="connsiteX2" fmla="*/ 0 w 419100"/>
            <a:gd name="connsiteY2" fmla="*/ 771525 h 7715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419100" h="771525">
              <a:moveTo>
                <a:pt x="419100" y="771525"/>
              </a:moveTo>
              <a:cubicBezTo>
                <a:pt x="411162" y="319087"/>
                <a:pt x="393700" y="0"/>
                <a:pt x="200025" y="0"/>
              </a:cubicBezTo>
              <a:cubicBezTo>
                <a:pt x="6350" y="0"/>
                <a:pt x="7937" y="300037"/>
                <a:pt x="0" y="771525"/>
              </a:cubicBez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582930</xdr:colOff>
      <xdr:row>39</xdr:row>
      <xdr:rowOff>110490</xdr:rowOff>
    </xdr:from>
    <xdr:to>
      <xdr:col>19</xdr:col>
      <xdr:colOff>950596</xdr:colOff>
      <xdr:row>40</xdr:row>
      <xdr:rowOff>127560</xdr:rowOff>
    </xdr:to>
    <xdr:sp macro="" textlink="">
      <xdr:nvSpPr>
        <xdr:cNvPr id="348" name="六角形 347">
          <a:extLst>
            <a:ext uri="{FF2B5EF4-FFF2-40B4-BE49-F238E27FC236}">
              <a16:creationId xmlns:a16="http://schemas.microsoft.com/office/drawing/2014/main" id="{00000000-0008-0000-0200-00005C010000}"/>
            </a:ext>
          </a:extLst>
        </xdr:cNvPr>
        <xdr:cNvSpPr/>
      </xdr:nvSpPr>
      <xdr:spPr>
        <a:xfrm>
          <a:off x="16994505" y="6797040"/>
          <a:ext cx="367666" cy="188520"/>
        </a:xfrm>
        <a:prstGeom prst="hexagon">
          <a:avLst/>
        </a:pr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0" rtlCol="0" anchor="ctr"/>
        <a:lstStyle/>
        <a:p>
          <a:pPr algn="ctr"/>
          <a:r>
            <a:rPr kumimoji="1" lang="en-US" altLang="ja-JP" sz="1200" b="1"/>
            <a:t>14</a:t>
          </a:r>
          <a:endParaRPr kumimoji="1" lang="ja-JP" altLang="en-US" sz="1200" b="1"/>
        </a:p>
      </xdr:txBody>
    </xdr:sp>
    <xdr:clientData/>
  </xdr:twoCellAnchor>
  <xdr:twoCellAnchor>
    <xdr:from>
      <xdr:col>20</xdr:col>
      <xdr:colOff>12241</xdr:colOff>
      <xdr:row>33</xdr:row>
      <xdr:rowOff>21576</xdr:rowOff>
    </xdr:from>
    <xdr:to>
      <xdr:col>20</xdr:col>
      <xdr:colOff>915759</xdr:colOff>
      <xdr:row>35</xdr:row>
      <xdr:rowOff>153954</xdr:rowOff>
    </xdr:to>
    <xdr:sp macro="" textlink="">
      <xdr:nvSpPr>
        <xdr:cNvPr id="349" name="フリーフォーム 348">
          <a:extLst>
            <a:ext uri="{FF2B5EF4-FFF2-40B4-BE49-F238E27FC236}">
              <a16:creationId xmlns:a16="http://schemas.microsoft.com/office/drawing/2014/main" id="{00000000-0008-0000-0200-00005D010000}"/>
            </a:ext>
          </a:extLst>
        </xdr:cNvPr>
        <xdr:cNvSpPr/>
      </xdr:nvSpPr>
      <xdr:spPr>
        <a:xfrm>
          <a:off x="17452516" y="5679426"/>
          <a:ext cx="903518" cy="475278"/>
        </a:xfrm>
        <a:custGeom>
          <a:avLst/>
          <a:gdLst>
            <a:gd name="connsiteX0" fmla="*/ 0 w 809625"/>
            <a:gd name="connsiteY0" fmla="*/ 381000 h 381000"/>
            <a:gd name="connsiteX1" fmla="*/ 0 w 809625"/>
            <a:gd name="connsiteY1" fmla="*/ 0 h 381000"/>
            <a:gd name="connsiteX2" fmla="*/ 809625 w 809625"/>
            <a:gd name="connsiteY2" fmla="*/ 0 h 381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09625" h="381000">
              <a:moveTo>
                <a:pt x="0" y="381000"/>
              </a:moveTo>
              <a:lnTo>
                <a:pt x="0" y="0"/>
              </a:lnTo>
              <a:lnTo>
                <a:pt x="809625" y="0"/>
              </a:ln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20</xdr:col>
      <xdr:colOff>249555</xdr:colOff>
      <xdr:row>32</xdr:row>
      <xdr:rowOff>91440</xdr:rowOff>
    </xdr:from>
    <xdr:to>
      <xdr:col>20</xdr:col>
      <xdr:colOff>617221</xdr:colOff>
      <xdr:row>33</xdr:row>
      <xdr:rowOff>108510</xdr:rowOff>
    </xdr:to>
    <xdr:sp macro="" textlink="">
      <xdr:nvSpPr>
        <xdr:cNvPr id="351" name="六角形 350">
          <a:extLst>
            <a:ext uri="{FF2B5EF4-FFF2-40B4-BE49-F238E27FC236}">
              <a16:creationId xmlns:a16="http://schemas.microsoft.com/office/drawing/2014/main" id="{00000000-0008-0000-0200-00005F010000}"/>
            </a:ext>
          </a:extLst>
        </xdr:cNvPr>
        <xdr:cNvSpPr/>
      </xdr:nvSpPr>
      <xdr:spPr>
        <a:xfrm>
          <a:off x="17689830" y="5577840"/>
          <a:ext cx="367666" cy="188520"/>
        </a:xfrm>
        <a:prstGeom prst="hexagon">
          <a:avLst/>
        </a:pr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0" rtlCol="0" anchor="ctr"/>
        <a:lstStyle/>
        <a:p>
          <a:pPr algn="ctr"/>
          <a:r>
            <a:rPr kumimoji="1" lang="en-US" altLang="ja-JP" sz="1200" b="1"/>
            <a:t>14</a:t>
          </a:r>
          <a:endParaRPr kumimoji="1" lang="ja-JP" altLang="en-US" sz="1200" b="1"/>
        </a:p>
      </xdr:txBody>
    </xdr:sp>
    <xdr:clientData/>
  </xdr:twoCellAnchor>
  <xdr:twoCellAnchor>
    <xdr:from>
      <xdr:col>19</xdr:col>
      <xdr:colOff>57150</xdr:colOff>
      <xdr:row>26</xdr:row>
      <xdr:rowOff>12051</xdr:rowOff>
    </xdr:from>
    <xdr:to>
      <xdr:col>20</xdr:col>
      <xdr:colOff>12241</xdr:colOff>
      <xdr:row>28</xdr:row>
      <xdr:rowOff>144429</xdr:rowOff>
    </xdr:to>
    <xdr:sp macro="" textlink="">
      <xdr:nvSpPr>
        <xdr:cNvPr id="352" name="フリーフォーム 351">
          <a:extLst>
            <a:ext uri="{FF2B5EF4-FFF2-40B4-BE49-F238E27FC236}">
              <a16:creationId xmlns:a16="http://schemas.microsoft.com/office/drawing/2014/main" id="{00000000-0008-0000-0200-000060010000}"/>
            </a:ext>
          </a:extLst>
        </xdr:cNvPr>
        <xdr:cNvSpPr/>
      </xdr:nvSpPr>
      <xdr:spPr>
        <a:xfrm flipH="1">
          <a:off x="16468725" y="4469751"/>
          <a:ext cx="983791" cy="475278"/>
        </a:xfrm>
        <a:custGeom>
          <a:avLst/>
          <a:gdLst>
            <a:gd name="connsiteX0" fmla="*/ 0 w 809625"/>
            <a:gd name="connsiteY0" fmla="*/ 381000 h 381000"/>
            <a:gd name="connsiteX1" fmla="*/ 0 w 809625"/>
            <a:gd name="connsiteY1" fmla="*/ 0 h 381000"/>
            <a:gd name="connsiteX2" fmla="*/ 809625 w 809625"/>
            <a:gd name="connsiteY2" fmla="*/ 0 h 381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09625" h="381000">
              <a:moveTo>
                <a:pt x="0" y="381000"/>
              </a:moveTo>
              <a:lnTo>
                <a:pt x="0" y="0"/>
              </a:lnTo>
              <a:lnTo>
                <a:pt x="809625" y="0"/>
              </a:ln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19</xdr:col>
      <xdr:colOff>401955</xdr:colOff>
      <xdr:row>25</xdr:row>
      <xdr:rowOff>81915</xdr:rowOff>
    </xdr:from>
    <xdr:to>
      <xdr:col>19</xdr:col>
      <xdr:colOff>769621</xdr:colOff>
      <xdr:row>26</xdr:row>
      <xdr:rowOff>98985</xdr:rowOff>
    </xdr:to>
    <xdr:sp macro="" textlink="">
      <xdr:nvSpPr>
        <xdr:cNvPr id="353" name="六角形 352">
          <a:extLst>
            <a:ext uri="{FF2B5EF4-FFF2-40B4-BE49-F238E27FC236}">
              <a16:creationId xmlns:a16="http://schemas.microsoft.com/office/drawing/2014/main" id="{00000000-0008-0000-0200-000061010000}"/>
            </a:ext>
          </a:extLst>
        </xdr:cNvPr>
        <xdr:cNvSpPr/>
      </xdr:nvSpPr>
      <xdr:spPr>
        <a:xfrm>
          <a:off x="16813530" y="4368165"/>
          <a:ext cx="367666" cy="188520"/>
        </a:xfrm>
        <a:prstGeom prst="hexagon">
          <a:avLst/>
        </a:pr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0" rtlCol="0" anchor="ctr"/>
        <a:lstStyle/>
        <a:p>
          <a:pPr algn="ctr"/>
          <a:r>
            <a:rPr kumimoji="1" lang="en-US" altLang="ja-JP" sz="1200" b="1"/>
            <a:t>150</a:t>
          </a:r>
          <a:endParaRPr kumimoji="1" lang="ja-JP" altLang="en-US" sz="1200" b="1"/>
        </a:p>
      </xdr:txBody>
    </xdr:sp>
    <xdr:clientData/>
  </xdr:twoCellAnchor>
  <xdr:twoCellAnchor>
    <xdr:from>
      <xdr:col>19</xdr:col>
      <xdr:colOff>1019175</xdr:colOff>
      <xdr:row>16</xdr:row>
      <xdr:rowOff>133350</xdr:rowOff>
    </xdr:from>
    <xdr:to>
      <xdr:col>19</xdr:col>
      <xdr:colOff>1019175</xdr:colOff>
      <xdr:row>19</xdr:row>
      <xdr:rowOff>19052</xdr:rowOff>
    </xdr:to>
    <xdr:cxnSp macro="">
      <xdr:nvCxnSpPr>
        <xdr:cNvPr id="355" name="直線コネクタ 354">
          <a:extLst>
            <a:ext uri="{FF2B5EF4-FFF2-40B4-BE49-F238E27FC236}">
              <a16:creationId xmlns:a16="http://schemas.microsoft.com/office/drawing/2014/main" id="{00000000-0008-0000-0200-000063010000}"/>
            </a:ext>
          </a:extLst>
        </xdr:cNvPr>
        <xdr:cNvCxnSpPr/>
      </xdr:nvCxnSpPr>
      <xdr:spPr>
        <a:xfrm flipV="1">
          <a:off x="17430750" y="2876550"/>
          <a:ext cx="0" cy="400052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1018010</xdr:colOff>
      <xdr:row>16</xdr:row>
      <xdr:rowOff>19050</xdr:rowOff>
    </xdr:from>
    <xdr:to>
      <xdr:col>20</xdr:col>
      <xdr:colOff>409574</xdr:colOff>
      <xdr:row>21</xdr:row>
      <xdr:rowOff>152400</xdr:rowOff>
    </xdr:to>
    <xdr:sp macro="" textlink="">
      <xdr:nvSpPr>
        <xdr:cNvPr id="356" name="フリーフォーム 355">
          <a:extLst>
            <a:ext uri="{FF2B5EF4-FFF2-40B4-BE49-F238E27FC236}">
              <a16:creationId xmlns:a16="http://schemas.microsoft.com/office/drawing/2014/main" id="{00000000-0008-0000-0200-000064010000}"/>
            </a:ext>
          </a:extLst>
        </xdr:cNvPr>
        <xdr:cNvSpPr/>
      </xdr:nvSpPr>
      <xdr:spPr>
        <a:xfrm flipH="1">
          <a:off x="17429585" y="2762250"/>
          <a:ext cx="420264" cy="990600"/>
        </a:xfrm>
        <a:custGeom>
          <a:avLst/>
          <a:gdLst>
            <a:gd name="connsiteX0" fmla="*/ 0 w 809625"/>
            <a:gd name="connsiteY0" fmla="*/ 381000 h 381000"/>
            <a:gd name="connsiteX1" fmla="*/ 0 w 809625"/>
            <a:gd name="connsiteY1" fmla="*/ 0 h 381000"/>
            <a:gd name="connsiteX2" fmla="*/ 809625 w 809625"/>
            <a:gd name="connsiteY2" fmla="*/ 0 h 381000"/>
            <a:gd name="connsiteX0" fmla="*/ 309856 w 309856"/>
            <a:gd name="connsiteY0" fmla="*/ 695325 h 695325"/>
            <a:gd name="connsiteX1" fmla="*/ 309856 w 309856"/>
            <a:gd name="connsiteY1" fmla="*/ 314325 h 695325"/>
            <a:gd name="connsiteX2" fmla="*/ 0 w 309856"/>
            <a:gd name="connsiteY2" fmla="*/ 0 h 695325"/>
            <a:gd name="connsiteX0" fmla="*/ 389819 w 389819"/>
            <a:gd name="connsiteY0" fmla="*/ 809625 h 809625"/>
            <a:gd name="connsiteX1" fmla="*/ 389819 w 389819"/>
            <a:gd name="connsiteY1" fmla="*/ 428625 h 809625"/>
            <a:gd name="connsiteX2" fmla="*/ 0 w 389819"/>
            <a:gd name="connsiteY2" fmla="*/ 0 h 809625"/>
            <a:gd name="connsiteX0" fmla="*/ 389837 w 389837"/>
            <a:gd name="connsiteY0" fmla="*/ 809625 h 809625"/>
            <a:gd name="connsiteX1" fmla="*/ 389837 w 389837"/>
            <a:gd name="connsiteY1" fmla="*/ 428625 h 809625"/>
            <a:gd name="connsiteX2" fmla="*/ 18 w 389837"/>
            <a:gd name="connsiteY2" fmla="*/ 0 h 809625"/>
            <a:gd name="connsiteX0" fmla="*/ 389856 w 389856"/>
            <a:gd name="connsiteY0" fmla="*/ 809625 h 809625"/>
            <a:gd name="connsiteX1" fmla="*/ 389856 w 389856"/>
            <a:gd name="connsiteY1" fmla="*/ 428625 h 809625"/>
            <a:gd name="connsiteX2" fmla="*/ 37 w 389856"/>
            <a:gd name="connsiteY2" fmla="*/ 0 h 809625"/>
            <a:gd name="connsiteX0" fmla="*/ 389819 w 389819"/>
            <a:gd name="connsiteY0" fmla="*/ 809625 h 809625"/>
            <a:gd name="connsiteX1" fmla="*/ 389819 w 389819"/>
            <a:gd name="connsiteY1" fmla="*/ 428625 h 809625"/>
            <a:gd name="connsiteX2" fmla="*/ 0 w 389819"/>
            <a:gd name="connsiteY2" fmla="*/ 0 h 8096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389819" h="809625">
              <a:moveTo>
                <a:pt x="389819" y="809625"/>
              </a:moveTo>
              <a:lnTo>
                <a:pt x="389819" y="428625"/>
              </a:lnTo>
              <a:cubicBezTo>
                <a:pt x="127354" y="394738"/>
                <a:pt x="6251" y="384207"/>
                <a:pt x="0" y="0"/>
              </a:cubicBez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20</xdr:col>
      <xdr:colOff>201930</xdr:colOff>
      <xdr:row>17</xdr:row>
      <xdr:rowOff>91440</xdr:rowOff>
    </xdr:from>
    <xdr:to>
      <xdr:col>20</xdr:col>
      <xdr:colOff>569596</xdr:colOff>
      <xdr:row>18</xdr:row>
      <xdr:rowOff>108510</xdr:rowOff>
    </xdr:to>
    <xdr:sp macro="" textlink="">
      <xdr:nvSpPr>
        <xdr:cNvPr id="357" name="六角形 356">
          <a:extLst>
            <a:ext uri="{FF2B5EF4-FFF2-40B4-BE49-F238E27FC236}">
              <a16:creationId xmlns:a16="http://schemas.microsoft.com/office/drawing/2014/main" id="{00000000-0008-0000-0200-000065010000}"/>
            </a:ext>
          </a:extLst>
        </xdr:cNvPr>
        <xdr:cNvSpPr/>
      </xdr:nvSpPr>
      <xdr:spPr>
        <a:xfrm>
          <a:off x="17642205" y="3006090"/>
          <a:ext cx="367666" cy="188520"/>
        </a:xfrm>
        <a:prstGeom prst="hexagon">
          <a:avLst/>
        </a:pr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0" rtlCol="0" anchor="ctr"/>
        <a:lstStyle/>
        <a:p>
          <a:pPr algn="ctr"/>
          <a:r>
            <a:rPr kumimoji="1" lang="en-US" altLang="ja-JP" sz="1200" b="1"/>
            <a:t>70</a:t>
          </a:r>
          <a:endParaRPr kumimoji="1" lang="ja-JP" altLang="en-US" sz="1200" b="1"/>
        </a:p>
      </xdr:txBody>
    </xdr:sp>
    <xdr:clientData/>
  </xdr:twoCellAnchor>
  <xdr:twoCellAnchor>
    <xdr:from>
      <xdr:col>23</xdr:col>
      <xdr:colOff>88034</xdr:colOff>
      <xdr:row>47</xdr:row>
      <xdr:rowOff>160535</xdr:rowOff>
    </xdr:from>
    <xdr:to>
      <xdr:col>23</xdr:col>
      <xdr:colOff>602382</xdr:colOff>
      <xdr:row>48</xdr:row>
      <xdr:rowOff>45938</xdr:rowOff>
    </xdr:to>
    <xdr:cxnSp macro="">
      <xdr:nvCxnSpPr>
        <xdr:cNvPr id="369" name="直線コネクタ 368">
          <a:extLst>
            <a:ext uri="{FF2B5EF4-FFF2-40B4-BE49-F238E27FC236}">
              <a16:creationId xmlns:a16="http://schemas.microsoft.com/office/drawing/2014/main" id="{00000000-0008-0000-0200-000071010000}"/>
            </a:ext>
          </a:extLst>
        </xdr:cNvPr>
        <xdr:cNvCxnSpPr/>
      </xdr:nvCxnSpPr>
      <xdr:spPr>
        <a:xfrm flipV="1">
          <a:off x="20166734" y="8218685"/>
          <a:ext cx="514348" cy="56853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414648</xdr:colOff>
      <xdr:row>52</xdr:row>
      <xdr:rowOff>18974</xdr:rowOff>
    </xdr:from>
    <xdr:to>
      <xdr:col>23</xdr:col>
      <xdr:colOff>414648</xdr:colOff>
      <xdr:row>54</xdr:row>
      <xdr:rowOff>116014</xdr:rowOff>
    </xdr:to>
    <xdr:cxnSp macro="">
      <xdr:nvCxnSpPr>
        <xdr:cNvPr id="376" name="直線コネクタ 375">
          <a:extLst>
            <a:ext uri="{FF2B5EF4-FFF2-40B4-BE49-F238E27FC236}">
              <a16:creationId xmlns:a16="http://schemas.microsoft.com/office/drawing/2014/main" id="{00000000-0008-0000-0200-000078010000}"/>
            </a:ext>
          </a:extLst>
        </xdr:cNvPr>
        <xdr:cNvCxnSpPr/>
      </xdr:nvCxnSpPr>
      <xdr:spPr>
        <a:xfrm flipV="1">
          <a:off x="20493348" y="8934374"/>
          <a:ext cx="0" cy="439940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161925</xdr:colOff>
      <xdr:row>54</xdr:row>
      <xdr:rowOff>117038</xdr:rowOff>
    </xdr:from>
    <xdr:to>
      <xdr:col>23</xdr:col>
      <xdr:colOff>416202</xdr:colOff>
      <xdr:row>56</xdr:row>
      <xdr:rowOff>166259</xdr:rowOff>
    </xdr:to>
    <xdr:sp macro="" textlink="">
      <xdr:nvSpPr>
        <xdr:cNvPr id="377" name="フリーフォーム 376">
          <a:extLst>
            <a:ext uri="{FF2B5EF4-FFF2-40B4-BE49-F238E27FC236}">
              <a16:creationId xmlns:a16="http://schemas.microsoft.com/office/drawing/2014/main" id="{00000000-0008-0000-0200-000079010000}"/>
            </a:ext>
          </a:extLst>
        </xdr:cNvPr>
        <xdr:cNvSpPr/>
      </xdr:nvSpPr>
      <xdr:spPr>
        <a:xfrm flipH="1">
          <a:off x="19211925" y="9375338"/>
          <a:ext cx="1282977" cy="392121"/>
        </a:xfrm>
        <a:custGeom>
          <a:avLst/>
          <a:gdLst>
            <a:gd name="connsiteX0" fmla="*/ 0 w 809625"/>
            <a:gd name="connsiteY0" fmla="*/ 381000 h 381000"/>
            <a:gd name="connsiteX1" fmla="*/ 0 w 809625"/>
            <a:gd name="connsiteY1" fmla="*/ 0 h 381000"/>
            <a:gd name="connsiteX2" fmla="*/ 809625 w 809625"/>
            <a:gd name="connsiteY2" fmla="*/ 0 h 381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09625" h="381000">
              <a:moveTo>
                <a:pt x="0" y="381000"/>
              </a:moveTo>
              <a:lnTo>
                <a:pt x="0" y="0"/>
              </a:lnTo>
              <a:lnTo>
                <a:pt x="809625" y="0"/>
              </a:ln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22</xdr:col>
      <xdr:colOff>400049</xdr:colOff>
      <xdr:row>52</xdr:row>
      <xdr:rowOff>15037</xdr:rowOff>
    </xdr:from>
    <xdr:to>
      <xdr:col>23</xdr:col>
      <xdr:colOff>328921</xdr:colOff>
      <xdr:row>54</xdr:row>
      <xdr:rowOff>35545</xdr:rowOff>
    </xdr:to>
    <xdr:sp macro="" textlink="">
      <xdr:nvSpPr>
        <xdr:cNvPr id="378" name="正方形/長方形 377">
          <a:extLst>
            <a:ext uri="{FF2B5EF4-FFF2-40B4-BE49-F238E27FC236}">
              <a16:creationId xmlns:a16="http://schemas.microsoft.com/office/drawing/2014/main" id="{00000000-0008-0000-0200-00007A010000}"/>
            </a:ext>
          </a:extLst>
        </xdr:cNvPr>
        <xdr:cNvSpPr/>
      </xdr:nvSpPr>
      <xdr:spPr>
        <a:xfrm>
          <a:off x="19450049" y="8930437"/>
          <a:ext cx="957572" cy="363408"/>
        </a:xfrm>
        <a:prstGeom prst="rect">
          <a:avLst/>
        </a:prstGeom>
        <a:gradFill flip="none" rotWithShape="1">
          <a:gsLst>
            <a:gs pos="50000">
              <a:schemeClr val="accent1">
                <a:tint val="44500"/>
                <a:satMod val="160000"/>
              </a:schemeClr>
            </a:gs>
            <a:gs pos="100000">
              <a:schemeClr val="tx2">
                <a:lumMod val="60000"/>
                <a:lumOff val="40000"/>
              </a:schemeClr>
            </a:gs>
          </a:gsLst>
          <a:path path="rect">
            <a:fillToRect l="50000" t="50000" r="50000" b="50000"/>
          </a:path>
          <a:tileRect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ja-JP" altLang="en-US">
              <a:solidFill>
                <a:schemeClr val="tx1"/>
              </a:solidFill>
            </a:rPr>
            <a:t>赤川ダム</a:t>
          </a:r>
        </a:p>
      </xdr:txBody>
    </xdr:sp>
    <xdr:clientData/>
  </xdr:twoCellAnchor>
  <xdr:twoCellAnchor>
    <xdr:from>
      <xdr:col>22</xdr:col>
      <xdr:colOff>511587</xdr:colOff>
      <xdr:row>46</xdr:row>
      <xdr:rowOff>88674</xdr:rowOff>
    </xdr:from>
    <xdr:to>
      <xdr:col>23</xdr:col>
      <xdr:colOff>97558</xdr:colOff>
      <xdr:row>49</xdr:row>
      <xdr:rowOff>122722</xdr:rowOff>
    </xdr:to>
    <xdr:sp macro="" textlink="">
      <xdr:nvSpPr>
        <xdr:cNvPr id="379" name="フリーフォーム 378">
          <a:extLst>
            <a:ext uri="{FF2B5EF4-FFF2-40B4-BE49-F238E27FC236}">
              <a16:creationId xmlns:a16="http://schemas.microsoft.com/office/drawing/2014/main" id="{00000000-0008-0000-0200-00007B010000}"/>
            </a:ext>
          </a:extLst>
        </xdr:cNvPr>
        <xdr:cNvSpPr/>
      </xdr:nvSpPr>
      <xdr:spPr>
        <a:xfrm>
          <a:off x="19561587" y="7975374"/>
          <a:ext cx="614671" cy="548398"/>
        </a:xfrm>
        <a:custGeom>
          <a:avLst/>
          <a:gdLst>
            <a:gd name="connsiteX0" fmla="*/ 0 w 609600"/>
            <a:gd name="connsiteY0" fmla="*/ 714375 h 714375"/>
            <a:gd name="connsiteX1" fmla="*/ 0 w 609600"/>
            <a:gd name="connsiteY1" fmla="*/ 371475 h 714375"/>
            <a:gd name="connsiteX2" fmla="*/ 609600 w 609600"/>
            <a:gd name="connsiteY2" fmla="*/ 304800 h 714375"/>
            <a:gd name="connsiteX3" fmla="*/ 19050 w 609600"/>
            <a:gd name="connsiteY3" fmla="*/ 171450 h 714375"/>
            <a:gd name="connsiteX4" fmla="*/ 19050 w 609600"/>
            <a:gd name="connsiteY4" fmla="*/ 0 h 714375"/>
            <a:gd name="connsiteX5" fmla="*/ 609600 w 609600"/>
            <a:gd name="connsiteY5" fmla="*/ 0 h 714375"/>
            <a:gd name="connsiteX0" fmla="*/ 19050 w 609600"/>
            <a:gd name="connsiteY0" fmla="*/ 619125 h 619125"/>
            <a:gd name="connsiteX1" fmla="*/ 0 w 609600"/>
            <a:gd name="connsiteY1" fmla="*/ 371475 h 619125"/>
            <a:gd name="connsiteX2" fmla="*/ 609600 w 609600"/>
            <a:gd name="connsiteY2" fmla="*/ 304800 h 619125"/>
            <a:gd name="connsiteX3" fmla="*/ 19050 w 609600"/>
            <a:gd name="connsiteY3" fmla="*/ 171450 h 619125"/>
            <a:gd name="connsiteX4" fmla="*/ 19050 w 609600"/>
            <a:gd name="connsiteY4" fmla="*/ 0 h 619125"/>
            <a:gd name="connsiteX5" fmla="*/ 609600 w 609600"/>
            <a:gd name="connsiteY5" fmla="*/ 0 h 619125"/>
            <a:gd name="connsiteX0" fmla="*/ 0 w 617177"/>
            <a:gd name="connsiteY0" fmla="*/ 578848 h 578848"/>
            <a:gd name="connsiteX1" fmla="*/ 7577 w 617177"/>
            <a:gd name="connsiteY1" fmla="*/ 371475 h 578848"/>
            <a:gd name="connsiteX2" fmla="*/ 617177 w 617177"/>
            <a:gd name="connsiteY2" fmla="*/ 304800 h 578848"/>
            <a:gd name="connsiteX3" fmla="*/ 26627 w 617177"/>
            <a:gd name="connsiteY3" fmla="*/ 171450 h 578848"/>
            <a:gd name="connsiteX4" fmla="*/ 26627 w 617177"/>
            <a:gd name="connsiteY4" fmla="*/ 0 h 578848"/>
            <a:gd name="connsiteX5" fmla="*/ 617177 w 617177"/>
            <a:gd name="connsiteY5" fmla="*/ 0 h 578848"/>
            <a:gd name="connsiteX0" fmla="*/ 0 w 613848"/>
            <a:gd name="connsiteY0" fmla="*/ 568779 h 568779"/>
            <a:gd name="connsiteX1" fmla="*/ 4248 w 613848"/>
            <a:gd name="connsiteY1" fmla="*/ 371475 h 568779"/>
            <a:gd name="connsiteX2" fmla="*/ 613848 w 613848"/>
            <a:gd name="connsiteY2" fmla="*/ 304800 h 568779"/>
            <a:gd name="connsiteX3" fmla="*/ 23298 w 613848"/>
            <a:gd name="connsiteY3" fmla="*/ 171450 h 568779"/>
            <a:gd name="connsiteX4" fmla="*/ 23298 w 613848"/>
            <a:gd name="connsiteY4" fmla="*/ 0 h 568779"/>
            <a:gd name="connsiteX5" fmla="*/ 613848 w 613848"/>
            <a:gd name="connsiteY5" fmla="*/ 0 h 568779"/>
            <a:gd name="connsiteX0" fmla="*/ 2409 w 609600"/>
            <a:gd name="connsiteY0" fmla="*/ 568779 h 568779"/>
            <a:gd name="connsiteX1" fmla="*/ 0 w 609600"/>
            <a:gd name="connsiteY1" fmla="*/ 371475 h 568779"/>
            <a:gd name="connsiteX2" fmla="*/ 609600 w 609600"/>
            <a:gd name="connsiteY2" fmla="*/ 304800 h 568779"/>
            <a:gd name="connsiteX3" fmla="*/ 19050 w 609600"/>
            <a:gd name="connsiteY3" fmla="*/ 171450 h 568779"/>
            <a:gd name="connsiteX4" fmla="*/ 19050 w 609600"/>
            <a:gd name="connsiteY4" fmla="*/ 0 h 568779"/>
            <a:gd name="connsiteX5" fmla="*/ 609600 w 609600"/>
            <a:gd name="connsiteY5" fmla="*/ 0 h 568779"/>
            <a:gd name="connsiteX0" fmla="*/ 2409 w 609600"/>
            <a:gd name="connsiteY0" fmla="*/ 568779 h 568779"/>
            <a:gd name="connsiteX1" fmla="*/ 665 w 609600"/>
            <a:gd name="connsiteY1" fmla="*/ 546090 h 568779"/>
            <a:gd name="connsiteX2" fmla="*/ 0 w 609600"/>
            <a:gd name="connsiteY2" fmla="*/ 371475 h 568779"/>
            <a:gd name="connsiteX3" fmla="*/ 609600 w 609600"/>
            <a:gd name="connsiteY3" fmla="*/ 304800 h 568779"/>
            <a:gd name="connsiteX4" fmla="*/ 19050 w 609600"/>
            <a:gd name="connsiteY4" fmla="*/ 171450 h 568779"/>
            <a:gd name="connsiteX5" fmla="*/ 19050 w 609600"/>
            <a:gd name="connsiteY5" fmla="*/ 0 h 568779"/>
            <a:gd name="connsiteX6" fmla="*/ 609600 w 609600"/>
            <a:gd name="connsiteY6" fmla="*/ 0 h 568779"/>
            <a:gd name="connsiteX0" fmla="*/ 665 w 609600"/>
            <a:gd name="connsiteY0" fmla="*/ 546090 h 546090"/>
            <a:gd name="connsiteX1" fmla="*/ 0 w 609600"/>
            <a:gd name="connsiteY1" fmla="*/ 371475 h 546090"/>
            <a:gd name="connsiteX2" fmla="*/ 609600 w 609600"/>
            <a:gd name="connsiteY2" fmla="*/ 304800 h 546090"/>
            <a:gd name="connsiteX3" fmla="*/ 19050 w 609600"/>
            <a:gd name="connsiteY3" fmla="*/ 171450 h 546090"/>
            <a:gd name="connsiteX4" fmla="*/ 19050 w 609600"/>
            <a:gd name="connsiteY4" fmla="*/ 0 h 546090"/>
            <a:gd name="connsiteX5" fmla="*/ 609600 w 609600"/>
            <a:gd name="connsiteY5" fmla="*/ 0 h 54609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609600" h="546090">
              <a:moveTo>
                <a:pt x="665" y="546090"/>
              </a:moveTo>
              <a:cubicBezTo>
                <a:pt x="443" y="487885"/>
                <a:pt x="222" y="429680"/>
                <a:pt x="0" y="371475"/>
              </a:cubicBezTo>
              <a:lnTo>
                <a:pt x="609600" y="304800"/>
              </a:lnTo>
              <a:lnTo>
                <a:pt x="19050" y="171450"/>
              </a:lnTo>
              <a:lnTo>
                <a:pt x="19050" y="0"/>
              </a:lnTo>
              <a:lnTo>
                <a:pt x="609600" y="0"/>
              </a:ln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22</xdr:col>
      <xdr:colOff>587785</xdr:colOff>
      <xdr:row>48</xdr:row>
      <xdr:rowOff>156578</xdr:rowOff>
    </xdr:from>
    <xdr:to>
      <xdr:col>23</xdr:col>
      <xdr:colOff>516657</xdr:colOff>
      <xdr:row>49</xdr:row>
      <xdr:rowOff>146496</xdr:rowOff>
    </xdr:to>
    <xdr:sp macro="" textlink="">
      <xdr:nvSpPr>
        <xdr:cNvPr id="380" name="正方形/長方形 379">
          <a:extLst>
            <a:ext uri="{FF2B5EF4-FFF2-40B4-BE49-F238E27FC236}">
              <a16:creationId xmlns:a16="http://schemas.microsoft.com/office/drawing/2014/main" id="{00000000-0008-0000-0200-00007C010000}"/>
            </a:ext>
          </a:extLst>
        </xdr:cNvPr>
        <xdr:cNvSpPr/>
      </xdr:nvSpPr>
      <xdr:spPr>
        <a:xfrm>
          <a:off x="19637785" y="8386178"/>
          <a:ext cx="957572" cy="161368"/>
        </a:xfrm>
        <a:prstGeom prst="rect">
          <a:avLst/>
        </a:prstGeom>
        <a:gradFill flip="none" rotWithShape="1">
          <a:gsLst>
            <a:gs pos="50000">
              <a:schemeClr val="accent1">
                <a:tint val="44500"/>
                <a:satMod val="160000"/>
              </a:schemeClr>
            </a:gs>
            <a:gs pos="100000">
              <a:schemeClr val="tx2">
                <a:lumMod val="60000"/>
                <a:lumOff val="40000"/>
              </a:schemeClr>
            </a:gs>
          </a:gsLst>
          <a:path path="rect">
            <a:fillToRect l="50000" t="50000" r="50000" b="50000"/>
          </a:path>
          <a:tileRect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ja-JP" altLang="en-US">
            <a:solidFill>
              <a:schemeClr val="tx1"/>
            </a:solidFill>
          </a:endParaRPr>
        </a:p>
      </xdr:txBody>
    </xdr:sp>
    <xdr:clientData/>
  </xdr:twoCellAnchor>
  <xdr:twoCellAnchor>
    <xdr:from>
      <xdr:col>23</xdr:col>
      <xdr:colOff>107082</xdr:colOff>
      <xdr:row>44</xdr:row>
      <xdr:rowOff>76200</xdr:rowOff>
    </xdr:from>
    <xdr:to>
      <xdr:col>23</xdr:col>
      <xdr:colOff>630957</xdr:colOff>
      <xdr:row>46</xdr:row>
      <xdr:rowOff>45980</xdr:rowOff>
    </xdr:to>
    <xdr:sp macro="" textlink="">
      <xdr:nvSpPr>
        <xdr:cNvPr id="381" name="正方形/長方形 380">
          <a:extLst>
            <a:ext uri="{FF2B5EF4-FFF2-40B4-BE49-F238E27FC236}">
              <a16:creationId xmlns:a16="http://schemas.microsoft.com/office/drawing/2014/main" id="{00000000-0008-0000-0200-00007D010000}"/>
            </a:ext>
          </a:extLst>
        </xdr:cNvPr>
        <xdr:cNvSpPr/>
      </xdr:nvSpPr>
      <xdr:spPr>
        <a:xfrm>
          <a:off x="20185782" y="7620000"/>
          <a:ext cx="523875" cy="312680"/>
        </a:xfrm>
        <a:prstGeom prst="rect">
          <a:avLst/>
        </a:prstGeom>
        <a:solidFill>
          <a:srgbClr val="FFFF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wrap="none" lIns="36000" tIns="0" rIns="36000" bIns="0" rtlCol="0" anchor="ctr"/>
        <a:lstStyle/>
        <a:p>
          <a:pPr algn="ctr"/>
          <a:r>
            <a:rPr kumimoji="1" lang="en-US" altLang="ja-JP" sz="1200">
              <a:solidFill>
                <a:srgbClr val="FF0000"/>
              </a:solidFill>
            </a:rPr>
            <a:t>goal</a:t>
          </a:r>
          <a:endParaRPr kumimoji="1" lang="ja-JP" altLang="en-US" sz="1200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4</xdr:col>
      <xdr:colOff>542926</xdr:colOff>
      <xdr:row>4</xdr:row>
      <xdr:rowOff>28575</xdr:rowOff>
    </xdr:from>
    <xdr:to>
      <xdr:col>4</xdr:col>
      <xdr:colOff>883105</xdr:colOff>
      <xdr:row>6</xdr:row>
      <xdr:rowOff>18856</xdr:rowOff>
    </xdr:to>
    <xdr:pic>
      <xdr:nvPicPr>
        <xdr:cNvPr id="373" name="図 372">
          <a:extLst>
            <a:ext uri="{FF2B5EF4-FFF2-40B4-BE49-F238E27FC236}">
              <a16:creationId xmlns:a16="http://schemas.microsoft.com/office/drawing/2014/main" id="{00000000-0008-0000-0200-00007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762376" y="714375"/>
          <a:ext cx="340179" cy="333181"/>
        </a:xfrm>
        <a:prstGeom prst="rect">
          <a:avLst/>
        </a:prstGeom>
      </xdr:spPr>
    </xdr:pic>
    <xdr:clientData/>
  </xdr:twoCellAnchor>
  <xdr:twoCellAnchor>
    <xdr:from>
      <xdr:col>4</xdr:col>
      <xdr:colOff>847725</xdr:colOff>
      <xdr:row>30</xdr:row>
      <xdr:rowOff>171448</xdr:rowOff>
    </xdr:from>
    <xdr:to>
      <xdr:col>5</xdr:col>
      <xdr:colOff>314325</xdr:colOff>
      <xdr:row>32</xdr:row>
      <xdr:rowOff>85723</xdr:rowOff>
    </xdr:to>
    <xdr:grpSp>
      <xdr:nvGrpSpPr>
        <xdr:cNvPr id="375" name="グループ化 26">
          <a:extLst>
            <a:ext uri="{FF2B5EF4-FFF2-40B4-BE49-F238E27FC236}">
              <a16:creationId xmlns:a16="http://schemas.microsoft.com/office/drawing/2014/main" id="{00000000-0008-0000-0200-000077010000}"/>
            </a:ext>
          </a:extLst>
        </xdr:cNvPr>
        <xdr:cNvGrpSpPr>
          <a:grpSpLocks/>
        </xdr:cNvGrpSpPr>
      </xdr:nvGrpSpPr>
      <xdr:grpSpPr bwMode="auto">
        <a:xfrm>
          <a:off x="4067175" y="5314948"/>
          <a:ext cx="495300" cy="257175"/>
          <a:chOff x="219075" y="3701863"/>
          <a:chExt cx="495300" cy="317687"/>
        </a:xfrm>
      </xdr:grpSpPr>
      <xdr:sp macro="" textlink="">
        <xdr:nvSpPr>
          <xdr:cNvPr id="384" name="正方形/長方形 383">
            <a:extLst>
              <a:ext uri="{FF2B5EF4-FFF2-40B4-BE49-F238E27FC236}">
                <a16:creationId xmlns:a16="http://schemas.microsoft.com/office/drawing/2014/main" id="{00000000-0008-0000-0200-000080010000}"/>
              </a:ext>
            </a:extLst>
          </xdr:cNvPr>
          <xdr:cNvSpPr/>
        </xdr:nvSpPr>
        <xdr:spPr>
          <a:xfrm>
            <a:off x="219075" y="3701863"/>
            <a:ext cx="495300" cy="235324"/>
          </a:xfrm>
          <a:prstGeom prst="rect">
            <a:avLst/>
          </a:prstGeom>
          <a:solidFill>
            <a:schemeClr val="tx2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36000" tIns="0" rIns="36000" bIns="0" rtlCol="0" anchor="ctr"/>
          <a:lstStyle/>
          <a:p>
            <a:pPr algn="ctr"/>
            <a:r>
              <a:rPr kumimoji="1" lang="ja-JP" altLang="en-US" sz="1050" b="1">
                <a:solidFill>
                  <a:schemeClr val="bg1"/>
                </a:solidFill>
              </a:rPr>
              <a:t>鹿沼園</a:t>
            </a:r>
          </a:p>
        </xdr:txBody>
      </xdr:sp>
      <xdr:cxnSp macro="">
        <xdr:nvCxnSpPr>
          <xdr:cNvPr id="385" name="直線コネクタ 384">
            <a:extLst>
              <a:ext uri="{FF2B5EF4-FFF2-40B4-BE49-F238E27FC236}">
                <a16:creationId xmlns:a16="http://schemas.microsoft.com/office/drawing/2014/main" id="{00000000-0008-0000-0200-000081010000}"/>
              </a:ext>
            </a:extLst>
          </xdr:cNvPr>
          <xdr:cNvCxnSpPr/>
        </xdr:nvCxnSpPr>
        <xdr:spPr>
          <a:xfrm>
            <a:off x="447675" y="3925421"/>
            <a:ext cx="0" cy="94129"/>
          </a:xfrm>
          <a:prstGeom prst="line">
            <a:avLst/>
          </a:prstGeom>
          <a:ln w="28575">
            <a:solidFill>
              <a:schemeClr val="accent6">
                <a:lumMod val="50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11</xdr:col>
      <xdr:colOff>47625</xdr:colOff>
      <xdr:row>34</xdr:row>
      <xdr:rowOff>19050</xdr:rowOff>
    </xdr:from>
    <xdr:to>
      <xdr:col>11</xdr:col>
      <xdr:colOff>1000125</xdr:colOff>
      <xdr:row>36</xdr:row>
      <xdr:rowOff>0</xdr:rowOff>
    </xdr:to>
    <xdr:grpSp>
      <xdr:nvGrpSpPr>
        <xdr:cNvPr id="391" name="グループ化 26">
          <a:extLst>
            <a:ext uri="{FF2B5EF4-FFF2-40B4-BE49-F238E27FC236}">
              <a16:creationId xmlns:a16="http://schemas.microsoft.com/office/drawing/2014/main" id="{00000000-0008-0000-0200-000087010000}"/>
            </a:ext>
          </a:extLst>
        </xdr:cNvPr>
        <xdr:cNvGrpSpPr>
          <a:grpSpLocks/>
        </xdr:cNvGrpSpPr>
      </xdr:nvGrpSpPr>
      <xdr:grpSpPr bwMode="auto">
        <a:xfrm>
          <a:off x="9572625" y="5848350"/>
          <a:ext cx="952500" cy="323850"/>
          <a:chOff x="-9525" y="3619500"/>
          <a:chExt cx="952500" cy="400050"/>
        </a:xfrm>
      </xdr:grpSpPr>
      <xdr:sp macro="" textlink="">
        <xdr:nvSpPr>
          <xdr:cNvPr id="392" name="正方形/長方形 391">
            <a:extLst>
              <a:ext uri="{FF2B5EF4-FFF2-40B4-BE49-F238E27FC236}">
                <a16:creationId xmlns:a16="http://schemas.microsoft.com/office/drawing/2014/main" id="{00000000-0008-0000-0200-000088010000}"/>
              </a:ext>
            </a:extLst>
          </xdr:cNvPr>
          <xdr:cNvSpPr/>
        </xdr:nvSpPr>
        <xdr:spPr>
          <a:xfrm>
            <a:off x="-9525" y="3619500"/>
            <a:ext cx="952500" cy="317687"/>
          </a:xfrm>
          <a:prstGeom prst="rect">
            <a:avLst/>
          </a:prstGeom>
          <a:solidFill>
            <a:schemeClr val="tx2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36000" tIns="0" rIns="36000" bIns="0" rtlCol="0" anchor="ctr"/>
          <a:lstStyle/>
          <a:p>
            <a:pPr algn="ctr"/>
            <a:r>
              <a:rPr kumimoji="1" lang="ja-JP" altLang="en-US" sz="1050" b="1">
                <a:solidFill>
                  <a:schemeClr val="bg1"/>
                </a:solidFill>
              </a:rPr>
              <a:t>館林犬猫病院</a:t>
            </a:r>
          </a:p>
        </xdr:txBody>
      </xdr:sp>
      <xdr:cxnSp macro="">
        <xdr:nvCxnSpPr>
          <xdr:cNvPr id="393" name="直線コネクタ 392">
            <a:extLst>
              <a:ext uri="{FF2B5EF4-FFF2-40B4-BE49-F238E27FC236}">
                <a16:creationId xmlns:a16="http://schemas.microsoft.com/office/drawing/2014/main" id="{00000000-0008-0000-0200-000089010000}"/>
              </a:ext>
            </a:extLst>
          </xdr:cNvPr>
          <xdr:cNvCxnSpPr/>
        </xdr:nvCxnSpPr>
        <xdr:spPr>
          <a:xfrm>
            <a:off x="447675" y="3925421"/>
            <a:ext cx="0" cy="94129"/>
          </a:xfrm>
          <a:prstGeom prst="line">
            <a:avLst/>
          </a:prstGeom>
          <a:ln w="28575">
            <a:solidFill>
              <a:schemeClr val="accent6">
                <a:lumMod val="50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10</xdr:col>
      <xdr:colOff>476250</xdr:colOff>
      <xdr:row>27</xdr:row>
      <xdr:rowOff>0</xdr:rowOff>
    </xdr:from>
    <xdr:to>
      <xdr:col>10</xdr:col>
      <xdr:colOff>715309</xdr:colOff>
      <xdr:row>28</xdr:row>
      <xdr:rowOff>75480</xdr:rowOff>
    </xdr:to>
    <xdr:sp macro="" textlink="">
      <xdr:nvSpPr>
        <xdr:cNvPr id="394" name="円/楕円 393">
          <a:extLst>
            <a:ext uri="{FF2B5EF4-FFF2-40B4-BE49-F238E27FC236}">
              <a16:creationId xmlns:a16="http://schemas.microsoft.com/office/drawing/2014/main" id="{00000000-0008-0000-0200-00008A010000}"/>
            </a:ext>
          </a:extLst>
        </xdr:cNvPr>
        <xdr:cNvSpPr/>
      </xdr:nvSpPr>
      <xdr:spPr>
        <a:xfrm>
          <a:off x="8972550" y="4629150"/>
          <a:ext cx="239059" cy="246930"/>
        </a:xfrm>
        <a:prstGeom prst="ellipse">
          <a:avLst/>
        </a:prstGeom>
        <a:noFill/>
        <a:ln w="28575">
          <a:solidFill>
            <a:schemeClr val="tx1"/>
          </a:solidFill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HGｺﾞｼｯｸE" panose="020B0909000000000000" pitchFamily="49" charset="-128"/>
              <a:ea typeface="HGｺﾞｼｯｸE" panose="020B0909000000000000" pitchFamily="49" charset="-128"/>
            </a:rPr>
            <a:t>文</a:t>
          </a:r>
        </a:p>
      </xdr:txBody>
    </xdr:sp>
    <xdr:clientData/>
  </xdr:twoCellAnchor>
  <xdr:twoCellAnchor>
    <xdr:from>
      <xdr:col>10</xdr:col>
      <xdr:colOff>895349</xdr:colOff>
      <xdr:row>26</xdr:row>
      <xdr:rowOff>104775</xdr:rowOff>
    </xdr:from>
    <xdr:to>
      <xdr:col>11</xdr:col>
      <xdr:colOff>142874</xdr:colOff>
      <xdr:row>26</xdr:row>
      <xdr:rowOff>152400</xdr:rowOff>
    </xdr:to>
    <xdr:sp macro="" textlink="">
      <xdr:nvSpPr>
        <xdr:cNvPr id="395" name="フリーフォーム 394">
          <a:extLst>
            <a:ext uri="{FF2B5EF4-FFF2-40B4-BE49-F238E27FC236}">
              <a16:creationId xmlns:a16="http://schemas.microsoft.com/office/drawing/2014/main" id="{00000000-0008-0000-0200-00008B010000}"/>
            </a:ext>
          </a:extLst>
        </xdr:cNvPr>
        <xdr:cNvSpPr/>
      </xdr:nvSpPr>
      <xdr:spPr>
        <a:xfrm>
          <a:off x="9391649" y="4562475"/>
          <a:ext cx="276225" cy="47625"/>
        </a:xfrm>
        <a:custGeom>
          <a:avLst/>
          <a:gdLst>
            <a:gd name="connsiteX0" fmla="*/ 0 w 514350"/>
            <a:gd name="connsiteY0" fmla="*/ 85725 h 85725"/>
            <a:gd name="connsiteX1" fmla="*/ 114300 w 514350"/>
            <a:gd name="connsiteY1" fmla="*/ 0 h 85725"/>
            <a:gd name="connsiteX2" fmla="*/ 428625 w 514350"/>
            <a:gd name="connsiteY2" fmla="*/ 0 h 85725"/>
            <a:gd name="connsiteX3" fmla="*/ 514350 w 514350"/>
            <a:gd name="connsiteY3" fmla="*/ 85725 h 857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514350" h="85725">
              <a:moveTo>
                <a:pt x="0" y="85725"/>
              </a:moveTo>
              <a:lnTo>
                <a:pt x="114300" y="0"/>
              </a:lnTo>
              <a:lnTo>
                <a:pt x="428625" y="0"/>
              </a:lnTo>
              <a:lnTo>
                <a:pt x="514350" y="85725"/>
              </a:lnTo>
            </a:path>
          </a:pathLst>
        </a:custGeom>
        <a:noFill/>
        <a:ln w="19050"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14</xdr:col>
      <xdr:colOff>114300</xdr:colOff>
      <xdr:row>54</xdr:row>
      <xdr:rowOff>28575</xdr:rowOff>
    </xdr:from>
    <xdr:to>
      <xdr:col>14</xdr:col>
      <xdr:colOff>309501</xdr:colOff>
      <xdr:row>55</xdr:row>
      <xdr:rowOff>151039</xdr:rowOff>
    </xdr:to>
    <xdr:sp macro="" textlink="">
      <xdr:nvSpPr>
        <xdr:cNvPr id="399" name="フリーフォーム 398">
          <a:extLst>
            <a:ext uri="{FF2B5EF4-FFF2-40B4-BE49-F238E27FC236}">
              <a16:creationId xmlns:a16="http://schemas.microsoft.com/office/drawing/2014/main" id="{00000000-0008-0000-0200-00008F010000}"/>
            </a:ext>
          </a:extLst>
        </xdr:cNvPr>
        <xdr:cNvSpPr/>
      </xdr:nvSpPr>
      <xdr:spPr>
        <a:xfrm>
          <a:off x="12277725" y="9286875"/>
          <a:ext cx="195201" cy="293914"/>
        </a:xfrm>
        <a:custGeom>
          <a:avLst/>
          <a:gdLst>
            <a:gd name="connsiteX0" fmla="*/ 670638 w 1010816"/>
            <a:gd name="connsiteY0" fmla="*/ 1224642 h 1224642"/>
            <a:gd name="connsiteX1" fmla="*/ 670638 w 1010816"/>
            <a:gd name="connsiteY1" fmla="*/ 0 h 1224642"/>
            <a:gd name="connsiteX2" fmla="*/ 0 w 1010816"/>
            <a:gd name="connsiteY2" fmla="*/ 0 h 1224642"/>
            <a:gd name="connsiteX3" fmla="*/ 0 w 1010816"/>
            <a:gd name="connsiteY3" fmla="*/ 1224642 h 1224642"/>
            <a:gd name="connsiteX4" fmla="*/ 1010816 w 1010816"/>
            <a:gd name="connsiteY4" fmla="*/ 1224642 h 1224642"/>
            <a:gd name="connsiteX0" fmla="*/ 670638 w 1010816"/>
            <a:gd name="connsiteY0" fmla="*/ 1224642 h 1224642"/>
            <a:gd name="connsiteX1" fmla="*/ 670638 w 1010816"/>
            <a:gd name="connsiteY1" fmla="*/ 0 h 1224642"/>
            <a:gd name="connsiteX2" fmla="*/ 0 w 1010816"/>
            <a:gd name="connsiteY2" fmla="*/ 0 h 1224642"/>
            <a:gd name="connsiteX3" fmla="*/ 0 w 1010816"/>
            <a:gd name="connsiteY3" fmla="*/ 1224642 h 1224642"/>
            <a:gd name="connsiteX4" fmla="*/ 1010816 w 1010816"/>
            <a:gd name="connsiteY4" fmla="*/ 1224642 h 1224642"/>
            <a:gd name="connsiteX0" fmla="*/ 670638 w 1010816"/>
            <a:gd name="connsiteY0" fmla="*/ 1397961 h 1397961"/>
            <a:gd name="connsiteX1" fmla="*/ 670638 w 1010816"/>
            <a:gd name="connsiteY1" fmla="*/ 173319 h 1397961"/>
            <a:gd name="connsiteX2" fmla="*/ 0 w 1010816"/>
            <a:gd name="connsiteY2" fmla="*/ 173319 h 1397961"/>
            <a:gd name="connsiteX3" fmla="*/ 0 w 1010816"/>
            <a:gd name="connsiteY3" fmla="*/ 1397961 h 1397961"/>
            <a:gd name="connsiteX4" fmla="*/ 1010816 w 1010816"/>
            <a:gd name="connsiteY4" fmla="*/ 1397961 h 1397961"/>
            <a:gd name="connsiteX0" fmla="*/ 670638 w 1010816"/>
            <a:gd name="connsiteY0" fmla="*/ 1408238 h 1408238"/>
            <a:gd name="connsiteX1" fmla="*/ 670638 w 1010816"/>
            <a:gd name="connsiteY1" fmla="*/ 183596 h 1408238"/>
            <a:gd name="connsiteX2" fmla="*/ 0 w 1010816"/>
            <a:gd name="connsiteY2" fmla="*/ 183596 h 1408238"/>
            <a:gd name="connsiteX3" fmla="*/ 0 w 1010816"/>
            <a:gd name="connsiteY3" fmla="*/ 1408238 h 1408238"/>
            <a:gd name="connsiteX4" fmla="*/ 1010816 w 1010816"/>
            <a:gd name="connsiteY4" fmla="*/ 1408238 h 1408238"/>
            <a:gd name="connsiteX0" fmla="*/ 670638 w 1010816"/>
            <a:gd name="connsiteY0" fmla="*/ 1454118 h 1454118"/>
            <a:gd name="connsiteX1" fmla="*/ 670638 w 1010816"/>
            <a:gd name="connsiteY1" fmla="*/ 229476 h 1454118"/>
            <a:gd name="connsiteX2" fmla="*/ 0 w 1010816"/>
            <a:gd name="connsiteY2" fmla="*/ 229476 h 1454118"/>
            <a:gd name="connsiteX3" fmla="*/ 0 w 1010816"/>
            <a:gd name="connsiteY3" fmla="*/ 1454118 h 1454118"/>
            <a:gd name="connsiteX4" fmla="*/ 1010816 w 1010816"/>
            <a:gd name="connsiteY4" fmla="*/ 1454118 h 1454118"/>
            <a:gd name="connsiteX0" fmla="*/ 670638 w 1010816"/>
            <a:gd name="connsiteY0" fmla="*/ 1486859 h 1486859"/>
            <a:gd name="connsiteX1" fmla="*/ 670638 w 1010816"/>
            <a:gd name="connsiteY1" fmla="*/ 262217 h 1486859"/>
            <a:gd name="connsiteX2" fmla="*/ 0 w 1010816"/>
            <a:gd name="connsiteY2" fmla="*/ 262217 h 1486859"/>
            <a:gd name="connsiteX3" fmla="*/ 0 w 1010816"/>
            <a:gd name="connsiteY3" fmla="*/ 1486859 h 1486859"/>
            <a:gd name="connsiteX4" fmla="*/ 1010816 w 1010816"/>
            <a:gd name="connsiteY4" fmla="*/ 1486859 h 1486859"/>
            <a:gd name="connsiteX0" fmla="*/ 670638 w 1010816"/>
            <a:gd name="connsiteY0" fmla="*/ 1519107 h 1519107"/>
            <a:gd name="connsiteX1" fmla="*/ 670638 w 1010816"/>
            <a:gd name="connsiteY1" fmla="*/ 294465 h 1519107"/>
            <a:gd name="connsiteX2" fmla="*/ 0 w 1010816"/>
            <a:gd name="connsiteY2" fmla="*/ 294465 h 1519107"/>
            <a:gd name="connsiteX3" fmla="*/ 0 w 1010816"/>
            <a:gd name="connsiteY3" fmla="*/ 1519107 h 1519107"/>
            <a:gd name="connsiteX4" fmla="*/ 1010816 w 1010816"/>
            <a:gd name="connsiteY4" fmla="*/ 1519107 h 1519107"/>
            <a:gd name="connsiteX0" fmla="*/ 672058 w 1012236"/>
            <a:gd name="connsiteY0" fmla="*/ 1549840 h 1549840"/>
            <a:gd name="connsiteX1" fmla="*/ 672058 w 1012236"/>
            <a:gd name="connsiteY1" fmla="*/ 325198 h 1549840"/>
            <a:gd name="connsiteX2" fmla="*/ 1420 w 1012236"/>
            <a:gd name="connsiteY2" fmla="*/ 325198 h 1549840"/>
            <a:gd name="connsiteX3" fmla="*/ 1420 w 1012236"/>
            <a:gd name="connsiteY3" fmla="*/ 1549840 h 1549840"/>
            <a:gd name="connsiteX4" fmla="*/ 1012236 w 1012236"/>
            <a:gd name="connsiteY4" fmla="*/ 1549840 h 154984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012236" h="1549840">
              <a:moveTo>
                <a:pt x="672058" y="1549840"/>
              </a:moveTo>
              <a:cubicBezTo>
                <a:pt x="672058" y="1141626"/>
                <a:pt x="673461" y="557901"/>
                <a:pt x="672058" y="325198"/>
              </a:cubicBezTo>
              <a:cubicBezTo>
                <a:pt x="669457" y="-106343"/>
                <a:pt x="4832" y="-110451"/>
                <a:pt x="1420" y="325198"/>
              </a:cubicBezTo>
              <a:cubicBezTo>
                <a:pt x="-1777" y="733399"/>
                <a:pt x="1420" y="1141626"/>
                <a:pt x="1420" y="1549840"/>
              </a:cubicBezTo>
              <a:lnTo>
                <a:pt x="1012236" y="1549840"/>
              </a:lnTo>
            </a:path>
          </a:pathLst>
        </a:cu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704848</xdr:colOff>
      <xdr:row>47</xdr:row>
      <xdr:rowOff>47625</xdr:rowOff>
    </xdr:from>
    <xdr:to>
      <xdr:col>13</xdr:col>
      <xdr:colOff>992491</xdr:colOff>
      <xdr:row>48</xdr:row>
      <xdr:rowOff>152400</xdr:rowOff>
    </xdr:to>
    <xdr:grpSp>
      <xdr:nvGrpSpPr>
        <xdr:cNvPr id="400" name="グループ化 58">
          <a:extLst>
            <a:ext uri="{FF2B5EF4-FFF2-40B4-BE49-F238E27FC236}">
              <a16:creationId xmlns:a16="http://schemas.microsoft.com/office/drawing/2014/main" id="{00000000-0008-0000-0200-000090010000}"/>
            </a:ext>
          </a:extLst>
        </xdr:cNvPr>
        <xdr:cNvGrpSpPr>
          <a:grpSpLocks/>
        </xdr:cNvGrpSpPr>
      </xdr:nvGrpSpPr>
      <xdr:grpSpPr bwMode="auto">
        <a:xfrm>
          <a:off x="11839573" y="8105775"/>
          <a:ext cx="287643" cy="276225"/>
          <a:chOff x="1485901" y="5238750"/>
          <a:chExt cx="320106" cy="285751"/>
        </a:xfrm>
      </xdr:grpSpPr>
      <xdr:sp macro="" textlink="">
        <xdr:nvSpPr>
          <xdr:cNvPr id="401" name="二等辺三角形 400">
            <a:extLst>
              <a:ext uri="{FF2B5EF4-FFF2-40B4-BE49-F238E27FC236}">
                <a16:creationId xmlns:a16="http://schemas.microsoft.com/office/drawing/2014/main" id="{00000000-0008-0000-0200-000091010000}"/>
              </a:ext>
            </a:extLst>
          </xdr:cNvPr>
          <xdr:cNvSpPr/>
        </xdr:nvSpPr>
        <xdr:spPr>
          <a:xfrm flipV="1">
            <a:off x="1496501" y="5278164"/>
            <a:ext cx="286199" cy="246337"/>
          </a:xfrm>
          <a:prstGeom prst="triangle">
            <a:avLst/>
          </a:prstGeom>
          <a:solidFill>
            <a:srgbClr val="FF0000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rtlCol="0" anchor="ctr"/>
          <a:lstStyle/>
          <a:p>
            <a:pPr algn="ctr"/>
            <a:endParaRPr kumimoji="1" lang="ja-JP" altLang="en-US" sz="800"/>
          </a:p>
        </xdr:txBody>
      </xdr:sp>
      <xdr:sp macro="" textlink="">
        <xdr:nvSpPr>
          <xdr:cNvPr id="402" name="テキスト ボックス 401">
            <a:extLst>
              <a:ext uri="{FF2B5EF4-FFF2-40B4-BE49-F238E27FC236}">
                <a16:creationId xmlns:a16="http://schemas.microsoft.com/office/drawing/2014/main" id="{00000000-0008-0000-0200-000092010000}"/>
              </a:ext>
            </a:extLst>
          </xdr:cNvPr>
          <xdr:cNvSpPr txBox="1"/>
        </xdr:nvSpPr>
        <xdr:spPr>
          <a:xfrm>
            <a:off x="1485901" y="5238750"/>
            <a:ext cx="320106" cy="23348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ja-JP" altLang="en-US" sz="800" b="1">
                <a:solidFill>
                  <a:schemeClr val="bg1"/>
                </a:solidFill>
              </a:rPr>
              <a:t>止</a:t>
            </a:r>
          </a:p>
        </xdr:txBody>
      </xdr:sp>
    </xdr:grpSp>
    <xdr:clientData/>
  </xdr:twoCellAnchor>
  <xdr:twoCellAnchor>
    <xdr:from>
      <xdr:col>14</xdr:col>
      <xdr:colOff>142874</xdr:colOff>
      <xdr:row>32</xdr:row>
      <xdr:rowOff>57150</xdr:rowOff>
    </xdr:from>
    <xdr:to>
      <xdr:col>14</xdr:col>
      <xdr:colOff>190499</xdr:colOff>
      <xdr:row>33</xdr:row>
      <xdr:rowOff>161925</xdr:rowOff>
    </xdr:to>
    <xdr:sp macro="" textlink="">
      <xdr:nvSpPr>
        <xdr:cNvPr id="404" name="フリーフォーム 403">
          <a:extLst>
            <a:ext uri="{FF2B5EF4-FFF2-40B4-BE49-F238E27FC236}">
              <a16:creationId xmlns:a16="http://schemas.microsoft.com/office/drawing/2014/main" id="{00000000-0008-0000-0200-000094010000}"/>
            </a:ext>
          </a:extLst>
        </xdr:cNvPr>
        <xdr:cNvSpPr/>
      </xdr:nvSpPr>
      <xdr:spPr>
        <a:xfrm rot="16200000">
          <a:off x="12191999" y="5657850"/>
          <a:ext cx="276225" cy="47625"/>
        </a:xfrm>
        <a:custGeom>
          <a:avLst/>
          <a:gdLst>
            <a:gd name="connsiteX0" fmla="*/ 0 w 514350"/>
            <a:gd name="connsiteY0" fmla="*/ 85725 h 85725"/>
            <a:gd name="connsiteX1" fmla="*/ 114300 w 514350"/>
            <a:gd name="connsiteY1" fmla="*/ 0 h 85725"/>
            <a:gd name="connsiteX2" fmla="*/ 428625 w 514350"/>
            <a:gd name="connsiteY2" fmla="*/ 0 h 85725"/>
            <a:gd name="connsiteX3" fmla="*/ 514350 w 514350"/>
            <a:gd name="connsiteY3" fmla="*/ 85725 h 857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514350" h="85725">
              <a:moveTo>
                <a:pt x="0" y="85725"/>
              </a:moveTo>
              <a:lnTo>
                <a:pt x="114300" y="0"/>
              </a:lnTo>
              <a:lnTo>
                <a:pt x="428625" y="0"/>
              </a:lnTo>
              <a:lnTo>
                <a:pt x="514350" y="85725"/>
              </a:lnTo>
            </a:path>
          </a:pathLst>
        </a:custGeom>
        <a:noFill/>
        <a:ln w="19050"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14</xdr:col>
      <xdr:colOff>38099</xdr:colOff>
      <xdr:row>26</xdr:row>
      <xdr:rowOff>9525</xdr:rowOff>
    </xdr:from>
    <xdr:to>
      <xdr:col>14</xdr:col>
      <xdr:colOff>447675</xdr:colOff>
      <xdr:row>26</xdr:row>
      <xdr:rowOff>66675</xdr:rowOff>
    </xdr:to>
    <xdr:sp macro="" textlink="">
      <xdr:nvSpPr>
        <xdr:cNvPr id="405" name="フリーフォーム 404">
          <a:extLst>
            <a:ext uri="{FF2B5EF4-FFF2-40B4-BE49-F238E27FC236}">
              <a16:creationId xmlns:a16="http://schemas.microsoft.com/office/drawing/2014/main" id="{00000000-0008-0000-0200-000095010000}"/>
            </a:ext>
          </a:extLst>
        </xdr:cNvPr>
        <xdr:cNvSpPr/>
      </xdr:nvSpPr>
      <xdr:spPr>
        <a:xfrm>
          <a:off x="12201524" y="4467225"/>
          <a:ext cx="409576" cy="57150"/>
        </a:xfrm>
        <a:custGeom>
          <a:avLst/>
          <a:gdLst>
            <a:gd name="connsiteX0" fmla="*/ 0 w 514350"/>
            <a:gd name="connsiteY0" fmla="*/ 85725 h 85725"/>
            <a:gd name="connsiteX1" fmla="*/ 114300 w 514350"/>
            <a:gd name="connsiteY1" fmla="*/ 0 h 85725"/>
            <a:gd name="connsiteX2" fmla="*/ 428625 w 514350"/>
            <a:gd name="connsiteY2" fmla="*/ 0 h 85725"/>
            <a:gd name="connsiteX3" fmla="*/ 514350 w 514350"/>
            <a:gd name="connsiteY3" fmla="*/ 85725 h 857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514350" h="85725">
              <a:moveTo>
                <a:pt x="0" y="85725"/>
              </a:moveTo>
              <a:lnTo>
                <a:pt x="114300" y="0"/>
              </a:lnTo>
              <a:lnTo>
                <a:pt x="428625" y="0"/>
              </a:lnTo>
              <a:lnTo>
                <a:pt x="514350" y="85725"/>
              </a:lnTo>
            </a:path>
          </a:pathLst>
        </a:custGeom>
        <a:noFill/>
        <a:ln w="19050"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14</xdr:col>
      <xdr:colOff>271167</xdr:colOff>
      <xdr:row>9</xdr:row>
      <xdr:rowOff>133221</xdr:rowOff>
    </xdr:from>
    <xdr:to>
      <xdr:col>14</xdr:col>
      <xdr:colOff>342327</xdr:colOff>
      <xdr:row>12</xdr:row>
      <xdr:rowOff>3125</xdr:rowOff>
    </xdr:to>
    <xdr:sp macro="" textlink="">
      <xdr:nvSpPr>
        <xdr:cNvPr id="406" name="フリーフォーム 405">
          <a:extLst>
            <a:ext uri="{FF2B5EF4-FFF2-40B4-BE49-F238E27FC236}">
              <a16:creationId xmlns:a16="http://schemas.microsoft.com/office/drawing/2014/main" id="{00000000-0008-0000-0200-000096010000}"/>
            </a:ext>
          </a:extLst>
        </xdr:cNvPr>
        <xdr:cNvSpPr/>
      </xdr:nvSpPr>
      <xdr:spPr>
        <a:xfrm rot="17711303">
          <a:off x="12278045" y="1832818"/>
          <a:ext cx="384254" cy="71160"/>
        </a:xfrm>
        <a:custGeom>
          <a:avLst/>
          <a:gdLst>
            <a:gd name="connsiteX0" fmla="*/ 0 w 514350"/>
            <a:gd name="connsiteY0" fmla="*/ 85725 h 85725"/>
            <a:gd name="connsiteX1" fmla="*/ 114300 w 514350"/>
            <a:gd name="connsiteY1" fmla="*/ 0 h 85725"/>
            <a:gd name="connsiteX2" fmla="*/ 428625 w 514350"/>
            <a:gd name="connsiteY2" fmla="*/ 0 h 85725"/>
            <a:gd name="connsiteX3" fmla="*/ 514350 w 514350"/>
            <a:gd name="connsiteY3" fmla="*/ 85725 h 857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514350" h="85725">
              <a:moveTo>
                <a:pt x="0" y="85725"/>
              </a:moveTo>
              <a:lnTo>
                <a:pt x="114300" y="0"/>
              </a:lnTo>
              <a:lnTo>
                <a:pt x="428625" y="0"/>
              </a:lnTo>
              <a:lnTo>
                <a:pt x="514350" y="85725"/>
              </a:lnTo>
            </a:path>
          </a:pathLst>
        </a:custGeom>
        <a:noFill/>
        <a:ln w="19050"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16</xdr:col>
      <xdr:colOff>789053</xdr:colOff>
      <xdr:row>61</xdr:row>
      <xdr:rowOff>167596</xdr:rowOff>
    </xdr:from>
    <xdr:to>
      <xdr:col>16</xdr:col>
      <xdr:colOff>965489</xdr:colOff>
      <xdr:row>62</xdr:row>
      <xdr:rowOff>166945</xdr:rowOff>
    </xdr:to>
    <xdr:sp macro="" textlink="">
      <xdr:nvSpPr>
        <xdr:cNvPr id="407" name="円/楕円 406">
          <a:extLst>
            <a:ext uri="{FF2B5EF4-FFF2-40B4-BE49-F238E27FC236}">
              <a16:creationId xmlns:a16="http://schemas.microsoft.com/office/drawing/2014/main" id="{00000000-0008-0000-0200-000097010000}"/>
            </a:ext>
          </a:extLst>
        </xdr:cNvPr>
        <xdr:cNvSpPr/>
      </xdr:nvSpPr>
      <xdr:spPr>
        <a:xfrm>
          <a:off x="14562203" y="10626046"/>
          <a:ext cx="176436" cy="170799"/>
        </a:xfrm>
        <a:prstGeom prst="ellipse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16</xdr:col>
      <xdr:colOff>704848</xdr:colOff>
      <xdr:row>40</xdr:row>
      <xdr:rowOff>85725</xdr:rowOff>
    </xdr:from>
    <xdr:to>
      <xdr:col>16</xdr:col>
      <xdr:colOff>992491</xdr:colOff>
      <xdr:row>42</xdr:row>
      <xdr:rowOff>19050</xdr:rowOff>
    </xdr:to>
    <xdr:grpSp>
      <xdr:nvGrpSpPr>
        <xdr:cNvPr id="411" name="グループ化 58">
          <a:extLst>
            <a:ext uri="{FF2B5EF4-FFF2-40B4-BE49-F238E27FC236}">
              <a16:creationId xmlns:a16="http://schemas.microsoft.com/office/drawing/2014/main" id="{00000000-0008-0000-0200-00009B010000}"/>
            </a:ext>
          </a:extLst>
        </xdr:cNvPr>
        <xdr:cNvGrpSpPr>
          <a:grpSpLocks/>
        </xdr:cNvGrpSpPr>
      </xdr:nvGrpSpPr>
      <xdr:grpSpPr bwMode="auto">
        <a:xfrm>
          <a:off x="14477998" y="6943725"/>
          <a:ext cx="287643" cy="276225"/>
          <a:chOff x="1485901" y="5238750"/>
          <a:chExt cx="320106" cy="285751"/>
        </a:xfrm>
      </xdr:grpSpPr>
      <xdr:sp macro="" textlink="">
        <xdr:nvSpPr>
          <xdr:cNvPr id="412" name="二等辺三角形 411">
            <a:extLst>
              <a:ext uri="{FF2B5EF4-FFF2-40B4-BE49-F238E27FC236}">
                <a16:creationId xmlns:a16="http://schemas.microsoft.com/office/drawing/2014/main" id="{00000000-0008-0000-0200-00009C010000}"/>
              </a:ext>
            </a:extLst>
          </xdr:cNvPr>
          <xdr:cNvSpPr/>
        </xdr:nvSpPr>
        <xdr:spPr>
          <a:xfrm flipV="1">
            <a:off x="1496501" y="5278164"/>
            <a:ext cx="286199" cy="246337"/>
          </a:xfrm>
          <a:prstGeom prst="triangle">
            <a:avLst/>
          </a:prstGeom>
          <a:solidFill>
            <a:srgbClr val="FF0000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rtlCol="0" anchor="ctr"/>
          <a:lstStyle/>
          <a:p>
            <a:pPr algn="ctr"/>
            <a:endParaRPr kumimoji="1" lang="ja-JP" altLang="en-US" sz="800"/>
          </a:p>
        </xdr:txBody>
      </xdr:sp>
      <xdr:sp macro="" textlink="">
        <xdr:nvSpPr>
          <xdr:cNvPr id="413" name="テキスト ボックス 412">
            <a:extLst>
              <a:ext uri="{FF2B5EF4-FFF2-40B4-BE49-F238E27FC236}">
                <a16:creationId xmlns:a16="http://schemas.microsoft.com/office/drawing/2014/main" id="{00000000-0008-0000-0200-00009D010000}"/>
              </a:ext>
            </a:extLst>
          </xdr:cNvPr>
          <xdr:cNvSpPr txBox="1"/>
        </xdr:nvSpPr>
        <xdr:spPr>
          <a:xfrm>
            <a:off x="1485901" y="5238750"/>
            <a:ext cx="320106" cy="23348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ja-JP" altLang="en-US" sz="800" b="1">
                <a:solidFill>
                  <a:schemeClr val="bg1"/>
                </a:solidFill>
              </a:rPr>
              <a:t>止</a:t>
            </a:r>
          </a:p>
        </xdr:txBody>
      </xdr:sp>
    </xdr:grpSp>
    <xdr:clientData/>
  </xdr:twoCellAnchor>
  <xdr:twoCellAnchor editAs="oneCell">
    <xdr:from>
      <xdr:col>17</xdr:col>
      <xdr:colOff>76200</xdr:colOff>
      <xdr:row>33</xdr:row>
      <xdr:rowOff>76200</xdr:rowOff>
    </xdr:from>
    <xdr:to>
      <xdr:col>17</xdr:col>
      <xdr:colOff>604352</xdr:colOff>
      <xdr:row>35</xdr:row>
      <xdr:rowOff>67215</xdr:rowOff>
    </xdr:to>
    <xdr:pic>
      <xdr:nvPicPr>
        <xdr:cNvPr id="414" name="図 413">
          <a:extLst>
            <a:ext uri="{FF2B5EF4-FFF2-40B4-BE49-F238E27FC236}">
              <a16:creationId xmlns:a16="http://schemas.microsoft.com/office/drawing/2014/main" id="{00000000-0008-0000-0200-00009E01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14878050" y="5734050"/>
          <a:ext cx="528152" cy="333915"/>
        </a:xfrm>
        <a:prstGeom prst="rect">
          <a:avLst/>
        </a:prstGeom>
      </xdr:spPr>
    </xdr:pic>
    <xdr:clientData/>
  </xdr:twoCellAnchor>
  <xdr:twoCellAnchor editAs="oneCell">
    <xdr:from>
      <xdr:col>17</xdr:col>
      <xdr:colOff>133351</xdr:colOff>
      <xdr:row>13</xdr:row>
      <xdr:rowOff>28576</xdr:rowOff>
    </xdr:from>
    <xdr:to>
      <xdr:col>17</xdr:col>
      <xdr:colOff>444553</xdr:colOff>
      <xdr:row>14</xdr:row>
      <xdr:rowOff>161926</xdr:rowOff>
    </xdr:to>
    <xdr:pic>
      <xdr:nvPicPr>
        <xdr:cNvPr id="415" name="図 414">
          <a:extLst>
            <a:ext uri="{FF2B5EF4-FFF2-40B4-BE49-F238E27FC236}">
              <a16:creationId xmlns:a16="http://schemas.microsoft.com/office/drawing/2014/main" id="{00000000-0008-0000-0200-00009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4935201" y="2257426"/>
          <a:ext cx="311202" cy="304800"/>
        </a:xfrm>
        <a:prstGeom prst="rect">
          <a:avLst/>
        </a:prstGeom>
      </xdr:spPr>
    </xdr:pic>
    <xdr:clientData/>
  </xdr:twoCellAnchor>
  <xdr:twoCellAnchor>
    <xdr:from>
      <xdr:col>19</xdr:col>
      <xdr:colOff>819151</xdr:colOff>
      <xdr:row>55</xdr:row>
      <xdr:rowOff>104774</xdr:rowOff>
    </xdr:from>
    <xdr:to>
      <xdr:col>20</xdr:col>
      <xdr:colOff>209551</xdr:colOff>
      <xdr:row>56</xdr:row>
      <xdr:rowOff>95249</xdr:rowOff>
    </xdr:to>
    <xdr:grpSp>
      <xdr:nvGrpSpPr>
        <xdr:cNvPr id="416" name="グループ化 4933">
          <a:extLst>
            <a:ext uri="{FF2B5EF4-FFF2-40B4-BE49-F238E27FC236}">
              <a16:creationId xmlns:a16="http://schemas.microsoft.com/office/drawing/2014/main" id="{00000000-0008-0000-0200-0000A0010000}"/>
            </a:ext>
          </a:extLst>
        </xdr:cNvPr>
        <xdr:cNvGrpSpPr>
          <a:grpSpLocks/>
        </xdr:cNvGrpSpPr>
      </xdr:nvGrpSpPr>
      <xdr:grpSpPr bwMode="auto">
        <a:xfrm rot="10800000">
          <a:off x="17230726" y="9534524"/>
          <a:ext cx="419100" cy="161925"/>
          <a:chOff x="724766" y="3132726"/>
          <a:chExt cx="414304" cy="247650"/>
        </a:xfrm>
      </xdr:grpSpPr>
      <xdr:sp macro="" textlink="">
        <xdr:nvSpPr>
          <xdr:cNvPr id="417" name="正方形/長方形 416">
            <a:extLst>
              <a:ext uri="{FF2B5EF4-FFF2-40B4-BE49-F238E27FC236}">
                <a16:creationId xmlns:a16="http://schemas.microsoft.com/office/drawing/2014/main" id="{00000000-0008-0000-0200-0000A1010000}"/>
              </a:ext>
            </a:extLst>
          </xdr:cNvPr>
          <xdr:cNvSpPr/>
        </xdr:nvSpPr>
        <xdr:spPr bwMode="auto">
          <a:xfrm rot="10800000">
            <a:off x="800094" y="3189876"/>
            <a:ext cx="263648" cy="1333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418" name="フリーフォーム 417">
            <a:extLst>
              <a:ext uri="{FF2B5EF4-FFF2-40B4-BE49-F238E27FC236}">
                <a16:creationId xmlns:a16="http://schemas.microsoft.com/office/drawing/2014/main" id="{00000000-0008-0000-0200-0000A2010000}"/>
              </a:ext>
            </a:extLst>
          </xdr:cNvPr>
          <xdr:cNvSpPr/>
        </xdr:nvSpPr>
        <xdr:spPr bwMode="auto">
          <a:xfrm rot="5400000">
            <a:off x="903343" y="2954149"/>
            <a:ext cx="57150" cy="414304"/>
          </a:xfrm>
          <a:custGeom>
            <a:avLst/>
            <a:gdLst>
              <a:gd name="connsiteX0" fmla="*/ 0 w 114300"/>
              <a:gd name="connsiteY0" fmla="*/ 0 h 866775"/>
              <a:gd name="connsiteX1" fmla="*/ 114300 w 114300"/>
              <a:gd name="connsiteY1" fmla="*/ 133350 h 866775"/>
              <a:gd name="connsiteX2" fmla="*/ 114300 w 114300"/>
              <a:gd name="connsiteY2" fmla="*/ 752475 h 866775"/>
              <a:gd name="connsiteX3" fmla="*/ 9525 w 114300"/>
              <a:gd name="connsiteY3" fmla="*/ 866775 h 86677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14300" h="866775">
                <a:moveTo>
                  <a:pt x="0" y="0"/>
                </a:moveTo>
                <a:lnTo>
                  <a:pt x="114300" y="133350"/>
                </a:lnTo>
                <a:lnTo>
                  <a:pt x="114300" y="752475"/>
                </a:lnTo>
                <a:lnTo>
                  <a:pt x="9525" y="866775"/>
                </a:lnTo>
              </a:path>
            </a:pathLst>
          </a:custGeom>
          <a:no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419" name="フリーフォーム 418">
            <a:extLst>
              <a:ext uri="{FF2B5EF4-FFF2-40B4-BE49-F238E27FC236}">
                <a16:creationId xmlns:a16="http://schemas.microsoft.com/office/drawing/2014/main" id="{00000000-0008-0000-0200-0000A3010000}"/>
              </a:ext>
            </a:extLst>
          </xdr:cNvPr>
          <xdr:cNvSpPr/>
        </xdr:nvSpPr>
        <xdr:spPr bwMode="auto">
          <a:xfrm rot="5400000" flipH="1">
            <a:off x="903343" y="3144649"/>
            <a:ext cx="57150" cy="414304"/>
          </a:xfrm>
          <a:custGeom>
            <a:avLst/>
            <a:gdLst>
              <a:gd name="connsiteX0" fmla="*/ 0 w 114300"/>
              <a:gd name="connsiteY0" fmla="*/ 0 h 866775"/>
              <a:gd name="connsiteX1" fmla="*/ 114300 w 114300"/>
              <a:gd name="connsiteY1" fmla="*/ 133350 h 866775"/>
              <a:gd name="connsiteX2" fmla="*/ 114300 w 114300"/>
              <a:gd name="connsiteY2" fmla="*/ 752475 h 866775"/>
              <a:gd name="connsiteX3" fmla="*/ 9525 w 114300"/>
              <a:gd name="connsiteY3" fmla="*/ 866775 h 86677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14300" h="866775">
                <a:moveTo>
                  <a:pt x="0" y="0"/>
                </a:moveTo>
                <a:lnTo>
                  <a:pt x="114300" y="133350"/>
                </a:lnTo>
                <a:lnTo>
                  <a:pt x="114300" y="752475"/>
                </a:lnTo>
                <a:lnTo>
                  <a:pt x="9525" y="866775"/>
                </a:lnTo>
              </a:path>
            </a:pathLst>
          </a:custGeom>
          <a:no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</xdr:grpSp>
    <xdr:clientData/>
  </xdr:twoCellAnchor>
  <xdr:twoCellAnchor>
    <xdr:from>
      <xdr:col>19</xdr:col>
      <xdr:colOff>38101</xdr:colOff>
      <xdr:row>52</xdr:row>
      <xdr:rowOff>114301</xdr:rowOff>
    </xdr:from>
    <xdr:to>
      <xdr:col>19</xdr:col>
      <xdr:colOff>571500</xdr:colOff>
      <xdr:row>54</xdr:row>
      <xdr:rowOff>161925</xdr:rowOff>
    </xdr:to>
    <xdr:sp macro="" textlink="">
      <xdr:nvSpPr>
        <xdr:cNvPr id="420" name="正方形/長方形 419">
          <a:extLst>
            <a:ext uri="{FF2B5EF4-FFF2-40B4-BE49-F238E27FC236}">
              <a16:creationId xmlns:a16="http://schemas.microsoft.com/office/drawing/2014/main" id="{00000000-0008-0000-0200-0000A4010000}"/>
            </a:ext>
          </a:extLst>
        </xdr:cNvPr>
        <xdr:cNvSpPr/>
      </xdr:nvSpPr>
      <xdr:spPr>
        <a:xfrm>
          <a:off x="16449676" y="9029701"/>
          <a:ext cx="533399" cy="390524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wrap="none" lIns="36000" tIns="0" rIns="36000" bIns="0" rtlCol="0" anchor="ctr"/>
        <a:lstStyle/>
        <a:p>
          <a:pPr algn="ctr"/>
          <a:r>
            <a:rPr kumimoji="1" lang="ja-JP" altLang="en-US" sz="1050">
              <a:solidFill>
                <a:schemeClr val="tx1"/>
              </a:solidFill>
            </a:rPr>
            <a:t>日光</a:t>
          </a:r>
          <a:endParaRPr kumimoji="1" lang="en-US" altLang="ja-JP" sz="1050">
            <a:solidFill>
              <a:schemeClr val="tx1"/>
            </a:solidFill>
          </a:endParaRPr>
        </a:p>
        <a:p>
          <a:pPr algn="ctr"/>
          <a:r>
            <a:rPr kumimoji="1" lang="ja-JP" altLang="en-US" sz="1050">
              <a:solidFill>
                <a:schemeClr val="tx1"/>
              </a:solidFill>
            </a:rPr>
            <a:t>東照宮</a:t>
          </a:r>
          <a:endParaRPr kumimoji="1" lang="en-US" altLang="ja-JP" sz="1050">
            <a:solidFill>
              <a:schemeClr val="tx1"/>
            </a:solidFill>
          </a:endParaRPr>
        </a:p>
      </xdr:txBody>
    </xdr:sp>
    <xdr:clientData/>
  </xdr:twoCellAnchor>
  <xdr:twoCellAnchor>
    <xdr:from>
      <xdr:col>20</xdr:col>
      <xdr:colOff>66676</xdr:colOff>
      <xdr:row>47</xdr:row>
      <xdr:rowOff>95250</xdr:rowOff>
    </xdr:from>
    <xdr:to>
      <xdr:col>20</xdr:col>
      <xdr:colOff>714375</xdr:colOff>
      <xdr:row>49</xdr:row>
      <xdr:rowOff>133349</xdr:rowOff>
    </xdr:to>
    <xdr:sp macro="" textlink="">
      <xdr:nvSpPr>
        <xdr:cNvPr id="421" name="正方形/長方形 420">
          <a:extLst>
            <a:ext uri="{FF2B5EF4-FFF2-40B4-BE49-F238E27FC236}">
              <a16:creationId xmlns:a16="http://schemas.microsoft.com/office/drawing/2014/main" id="{00000000-0008-0000-0200-0000A5010000}"/>
            </a:ext>
          </a:extLst>
        </xdr:cNvPr>
        <xdr:cNvSpPr/>
      </xdr:nvSpPr>
      <xdr:spPr>
        <a:xfrm>
          <a:off x="17506951" y="8153400"/>
          <a:ext cx="647699" cy="380999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wrap="none" lIns="36000" tIns="0" rIns="36000" bIns="0" rtlCol="0" anchor="ctr"/>
        <a:lstStyle/>
        <a:p>
          <a:pPr algn="ctr"/>
          <a:r>
            <a:rPr kumimoji="1" lang="ja-JP" altLang="en-US" sz="1050">
              <a:solidFill>
                <a:schemeClr val="tx1"/>
              </a:solidFill>
            </a:rPr>
            <a:t>中華料理</a:t>
          </a:r>
          <a:endParaRPr kumimoji="1" lang="en-US" altLang="ja-JP" sz="1050">
            <a:solidFill>
              <a:schemeClr val="tx1"/>
            </a:solidFill>
          </a:endParaRPr>
        </a:p>
        <a:p>
          <a:pPr algn="ctr"/>
          <a:r>
            <a:rPr kumimoji="1" lang="ja-JP" altLang="en-US" sz="1050">
              <a:solidFill>
                <a:schemeClr val="tx1"/>
              </a:solidFill>
            </a:rPr>
            <a:t>成喜</a:t>
          </a:r>
          <a:endParaRPr kumimoji="1" lang="en-US" altLang="ja-JP" sz="1050">
            <a:solidFill>
              <a:schemeClr val="tx1"/>
            </a:solidFill>
          </a:endParaRPr>
        </a:p>
      </xdr:txBody>
    </xdr:sp>
    <xdr:clientData/>
  </xdr:twoCellAnchor>
  <xdr:twoCellAnchor>
    <xdr:from>
      <xdr:col>19</xdr:col>
      <xdr:colOff>923925</xdr:colOff>
      <xdr:row>36</xdr:row>
      <xdr:rowOff>38100</xdr:rowOff>
    </xdr:from>
    <xdr:to>
      <xdr:col>20</xdr:col>
      <xdr:colOff>19050</xdr:colOff>
      <xdr:row>38</xdr:row>
      <xdr:rowOff>4763</xdr:rowOff>
    </xdr:to>
    <xdr:grpSp>
      <xdr:nvGrpSpPr>
        <xdr:cNvPr id="422" name="グループ化 64">
          <a:extLst>
            <a:ext uri="{FF2B5EF4-FFF2-40B4-BE49-F238E27FC236}">
              <a16:creationId xmlns:a16="http://schemas.microsoft.com/office/drawing/2014/main" id="{00000000-0008-0000-0200-0000A6010000}"/>
            </a:ext>
          </a:extLst>
        </xdr:cNvPr>
        <xdr:cNvGrpSpPr>
          <a:grpSpLocks/>
        </xdr:cNvGrpSpPr>
      </xdr:nvGrpSpPr>
      <xdr:grpSpPr bwMode="auto">
        <a:xfrm>
          <a:off x="17335500" y="6210300"/>
          <a:ext cx="123825" cy="309563"/>
          <a:chOff x="1038225" y="5362576"/>
          <a:chExt cx="171450" cy="428624"/>
        </a:xfrm>
      </xdr:grpSpPr>
      <xdr:cxnSp macro="">
        <xdr:nvCxnSpPr>
          <xdr:cNvPr id="423" name="直線コネクタ 422">
            <a:extLst>
              <a:ext uri="{FF2B5EF4-FFF2-40B4-BE49-F238E27FC236}">
                <a16:creationId xmlns:a16="http://schemas.microsoft.com/office/drawing/2014/main" id="{00000000-0008-0000-0200-0000A7010000}"/>
              </a:ext>
            </a:extLst>
          </xdr:cNvPr>
          <xdr:cNvCxnSpPr/>
        </xdr:nvCxnSpPr>
        <xdr:spPr>
          <a:xfrm>
            <a:off x="1162050" y="5610225"/>
            <a:ext cx="0" cy="180975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424" name="円/楕円 423">
            <a:extLst>
              <a:ext uri="{FF2B5EF4-FFF2-40B4-BE49-F238E27FC236}">
                <a16:creationId xmlns:a16="http://schemas.microsoft.com/office/drawing/2014/main" id="{00000000-0008-0000-0200-0000A8010000}"/>
              </a:ext>
            </a:extLst>
          </xdr:cNvPr>
          <xdr:cNvSpPr/>
        </xdr:nvSpPr>
        <xdr:spPr>
          <a:xfrm rot="20512690">
            <a:off x="1038225" y="5362576"/>
            <a:ext cx="171450" cy="314324"/>
          </a:xfrm>
          <a:prstGeom prst="ellipse">
            <a:avLst/>
          </a:prstGeom>
          <a:gradFill flip="none" rotWithShape="1">
            <a:gsLst>
              <a:gs pos="23000">
                <a:schemeClr val="bg1"/>
              </a:gs>
              <a:gs pos="59000">
                <a:schemeClr val="bg1">
                  <a:lumMod val="75000"/>
                </a:schemeClr>
              </a:gs>
              <a:gs pos="100000">
                <a:schemeClr val="tx1"/>
              </a:gs>
            </a:gsLst>
            <a:path path="circle">
              <a:fillToRect t="100000" r="100000"/>
            </a:path>
            <a:tileRect l="-100000" b="-100000"/>
          </a:gra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</xdr:grpSp>
    <xdr:clientData/>
  </xdr:twoCellAnchor>
  <xdr:twoCellAnchor>
    <xdr:from>
      <xdr:col>20</xdr:col>
      <xdr:colOff>95251</xdr:colOff>
      <xdr:row>31</xdr:row>
      <xdr:rowOff>28575</xdr:rowOff>
    </xdr:from>
    <xdr:to>
      <xdr:col>20</xdr:col>
      <xdr:colOff>676276</xdr:colOff>
      <xdr:row>32</xdr:row>
      <xdr:rowOff>85725</xdr:rowOff>
    </xdr:to>
    <xdr:sp macro="" textlink="">
      <xdr:nvSpPr>
        <xdr:cNvPr id="425" name="正方形/長方形 424">
          <a:extLst>
            <a:ext uri="{FF2B5EF4-FFF2-40B4-BE49-F238E27FC236}">
              <a16:creationId xmlns:a16="http://schemas.microsoft.com/office/drawing/2014/main" id="{00000000-0008-0000-0200-0000A9010000}"/>
            </a:ext>
          </a:extLst>
        </xdr:cNvPr>
        <xdr:cNvSpPr/>
      </xdr:nvSpPr>
      <xdr:spPr>
        <a:xfrm>
          <a:off x="17535526" y="5343525"/>
          <a:ext cx="581025" cy="228600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wrap="none" lIns="36000" tIns="0" rIns="36000" bIns="0" rtlCol="0" anchor="ctr"/>
        <a:lstStyle/>
        <a:p>
          <a:pPr algn="ctr"/>
          <a:r>
            <a:rPr kumimoji="1" lang="ja-JP" altLang="en-US" sz="1050">
              <a:solidFill>
                <a:schemeClr val="tx1"/>
              </a:solidFill>
            </a:rPr>
            <a:t>青い小屋</a:t>
          </a:r>
          <a:endParaRPr kumimoji="1" lang="en-US" altLang="ja-JP" sz="1050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20</xdr:col>
      <xdr:colOff>556455</xdr:colOff>
      <xdr:row>60</xdr:row>
      <xdr:rowOff>9525</xdr:rowOff>
    </xdr:from>
    <xdr:to>
      <xdr:col>20</xdr:col>
      <xdr:colOff>875057</xdr:colOff>
      <xdr:row>61</xdr:row>
      <xdr:rowOff>155315</xdr:rowOff>
    </xdr:to>
    <xdr:pic>
      <xdr:nvPicPr>
        <xdr:cNvPr id="426" name="図 425">
          <a:extLst>
            <a:ext uri="{FF2B5EF4-FFF2-40B4-BE49-F238E27FC236}">
              <a16:creationId xmlns:a16="http://schemas.microsoft.com/office/drawing/2014/main" id="{00000000-0008-0000-0200-0000A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7996730" y="10296525"/>
          <a:ext cx="318602" cy="317240"/>
        </a:xfrm>
        <a:prstGeom prst="rect">
          <a:avLst/>
        </a:prstGeom>
      </xdr:spPr>
    </xdr:pic>
    <xdr:clientData/>
  </xdr:twoCellAnchor>
  <xdr:twoCellAnchor editAs="oneCell">
    <xdr:from>
      <xdr:col>16</xdr:col>
      <xdr:colOff>146880</xdr:colOff>
      <xdr:row>46</xdr:row>
      <xdr:rowOff>9525</xdr:rowOff>
    </xdr:from>
    <xdr:to>
      <xdr:col>16</xdr:col>
      <xdr:colOff>465482</xdr:colOff>
      <xdr:row>47</xdr:row>
      <xdr:rowOff>155315</xdr:rowOff>
    </xdr:to>
    <xdr:pic>
      <xdr:nvPicPr>
        <xdr:cNvPr id="456" name="図 455">
          <a:extLst>
            <a:ext uri="{FF2B5EF4-FFF2-40B4-BE49-F238E27FC236}">
              <a16:creationId xmlns:a16="http://schemas.microsoft.com/office/drawing/2014/main" id="{00000000-0008-0000-0200-0000C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3920030" y="7896225"/>
          <a:ext cx="318602" cy="317240"/>
        </a:xfrm>
        <a:prstGeom prst="rect">
          <a:avLst/>
        </a:prstGeom>
      </xdr:spPr>
    </xdr:pic>
    <xdr:clientData/>
  </xdr:twoCellAnchor>
  <xdr:twoCellAnchor editAs="oneCell">
    <xdr:from>
      <xdr:col>10</xdr:col>
      <xdr:colOff>657225</xdr:colOff>
      <xdr:row>40</xdr:row>
      <xdr:rowOff>152400</xdr:rowOff>
    </xdr:from>
    <xdr:to>
      <xdr:col>10</xdr:col>
      <xdr:colOff>997404</xdr:colOff>
      <xdr:row>42</xdr:row>
      <xdr:rowOff>142681</xdr:rowOff>
    </xdr:to>
    <xdr:pic>
      <xdr:nvPicPr>
        <xdr:cNvPr id="409" name="図 408">
          <a:extLst>
            <a:ext uri="{FF2B5EF4-FFF2-40B4-BE49-F238E27FC236}">
              <a16:creationId xmlns:a16="http://schemas.microsoft.com/office/drawing/2014/main" id="{00000000-0008-0000-0200-00009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9153525" y="7010400"/>
          <a:ext cx="340179" cy="333181"/>
        </a:xfrm>
        <a:prstGeom prst="rect">
          <a:avLst/>
        </a:prstGeom>
      </xdr:spPr>
    </xdr:pic>
    <xdr:clientData/>
  </xdr:twoCellAnchor>
  <xdr:oneCellAnchor>
    <xdr:from>
      <xdr:col>14</xdr:col>
      <xdr:colOff>85725</xdr:colOff>
      <xdr:row>55</xdr:row>
      <xdr:rowOff>114300</xdr:rowOff>
    </xdr:from>
    <xdr:ext cx="889987" cy="275717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7997B5E2-C033-42BF-AF4C-E3311F27DD1E}"/>
            </a:ext>
          </a:extLst>
        </xdr:cNvPr>
        <xdr:cNvSpPr txBox="1"/>
      </xdr:nvSpPr>
      <xdr:spPr>
        <a:xfrm>
          <a:off x="12249150" y="9544050"/>
          <a:ext cx="889987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宗龍寺石碑</a:t>
          </a:r>
        </a:p>
      </xdr:txBody>
    </xdr:sp>
    <xdr:clientData/>
  </xdr:oneCellAnchor>
  <xdr:oneCellAnchor>
    <xdr:from>
      <xdr:col>7</xdr:col>
      <xdr:colOff>133350</xdr:colOff>
      <xdr:row>50</xdr:row>
      <xdr:rowOff>76200</xdr:rowOff>
    </xdr:from>
    <xdr:ext cx="607859" cy="275717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4B5ACD1E-8D46-4BFF-983F-044CDC43EC14}"/>
            </a:ext>
          </a:extLst>
        </xdr:cNvPr>
        <xdr:cNvSpPr txBox="1"/>
      </xdr:nvSpPr>
      <xdr:spPr>
        <a:xfrm>
          <a:off x="5991225" y="8648700"/>
          <a:ext cx="607859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美田中</a:t>
          </a:r>
        </a:p>
      </xdr:txBody>
    </xdr:sp>
    <xdr:clientData/>
  </xdr:oneCellAnchor>
  <xdr:twoCellAnchor editAs="oneCell">
    <xdr:from>
      <xdr:col>7</xdr:col>
      <xdr:colOff>647700</xdr:colOff>
      <xdr:row>47</xdr:row>
      <xdr:rowOff>76200</xdr:rowOff>
    </xdr:from>
    <xdr:to>
      <xdr:col>7</xdr:col>
      <xdr:colOff>987879</xdr:colOff>
      <xdr:row>49</xdr:row>
      <xdr:rowOff>66481</xdr:rowOff>
    </xdr:to>
    <xdr:pic>
      <xdr:nvPicPr>
        <xdr:cNvPr id="410" name="図 409">
          <a:extLst>
            <a:ext uri="{FF2B5EF4-FFF2-40B4-BE49-F238E27FC236}">
              <a16:creationId xmlns:a16="http://schemas.microsoft.com/office/drawing/2014/main" id="{19BFC7AD-1CC5-4533-B229-E7FB1E57C1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505575" y="8134350"/>
          <a:ext cx="340179" cy="333181"/>
        </a:xfrm>
        <a:prstGeom prst="rect">
          <a:avLst/>
        </a:prstGeom>
      </xdr:spPr>
    </xdr:pic>
    <xdr:clientData/>
  </xdr:twoCellAnchor>
  <xdr:oneCellAnchor>
    <xdr:from>
      <xdr:col>20</xdr:col>
      <xdr:colOff>161925</xdr:colOff>
      <xdr:row>55</xdr:row>
      <xdr:rowOff>38100</xdr:rowOff>
    </xdr:from>
    <xdr:ext cx="466794" cy="275717"/>
    <xdr:sp macro="" textlink="">
      <xdr:nvSpPr>
        <xdr:cNvPr id="457" name="テキスト ボックス 456">
          <a:extLst>
            <a:ext uri="{FF2B5EF4-FFF2-40B4-BE49-F238E27FC236}">
              <a16:creationId xmlns:a16="http://schemas.microsoft.com/office/drawing/2014/main" id="{46678581-1BF9-4854-AFA9-E5385B48C809}"/>
            </a:ext>
          </a:extLst>
        </xdr:cNvPr>
        <xdr:cNvSpPr txBox="1"/>
      </xdr:nvSpPr>
      <xdr:spPr>
        <a:xfrm>
          <a:off x="17602200" y="9467850"/>
          <a:ext cx="466794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神橋</a:t>
          </a:r>
        </a:p>
      </xdr:txBody>
    </xdr:sp>
    <xdr:clientData/>
  </xdr:oneCellAnchor>
  <xdr:twoCellAnchor>
    <xdr:from>
      <xdr:col>5</xdr:col>
      <xdr:colOff>12241</xdr:colOff>
      <xdr:row>26</xdr:row>
      <xdr:rowOff>116826</xdr:rowOff>
    </xdr:from>
    <xdr:to>
      <xdr:col>5</xdr:col>
      <xdr:colOff>915759</xdr:colOff>
      <xdr:row>28</xdr:row>
      <xdr:rowOff>161925</xdr:rowOff>
    </xdr:to>
    <xdr:sp macro="" textlink="">
      <xdr:nvSpPr>
        <xdr:cNvPr id="458" name="フリーフォーム 172">
          <a:extLst>
            <a:ext uri="{FF2B5EF4-FFF2-40B4-BE49-F238E27FC236}">
              <a16:creationId xmlns:a16="http://schemas.microsoft.com/office/drawing/2014/main" id="{A8AD0126-0710-4261-AF26-1A9F8D926CCB}"/>
            </a:ext>
          </a:extLst>
        </xdr:cNvPr>
        <xdr:cNvSpPr/>
      </xdr:nvSpPr>
      <xdr:spPr>
        <a:xfrm>
          <a:off x="4260391" y="4574526"/>
          <a:ext cx="903518" cy="387999"/>
        </a:xfrm>
        <a:custGeom>
          <a:avLst/>
          <a:gdLst>
            <a:gd name="connsiteX0" fmla="*/ 0 w 809625"/>
            <a:gd name="connsiteY0" fmla="*/ 381000 h 381000"/>
            <a:gd name="connsiteX1" fmla="*/ 0 w 809625"/>
            <a:gd name="connsiteY1" fmla="*/ 0 h 381000"/>
            <a:gd name="connsiteX2" fmla="*/ 809625 w 809625"/>
            <a:gd name="connsiteY2" fmla="*/ 0 h 381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09625" h="381000">
              <a:moveTo>
                <a:pt x="0" y="381000"/>
              </a:moveTo>
              <a:lnTo>
                <a:pt x="0" y="0"/>
              </a:lnTo>
              <a:lnTo>
                <a:pt x="809625" y="0"/>
              </a:ln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114300</xdr:colOff>
      <xdr:row>24</xdr:row>
      <xdr:rowOff>9524</xdr:rowOff>
    </xdr:from>
    <xdr:to>
      <xdr:col>5</xdr:col>
      <xdr:colOff>2328</xdr:colOff>
      <xdr:row>26</xdr:row>
      <xdr:rowOff>107301</xdr:rowOff>
    </xdr:to>
    <xdr:sp macro="" textlink="">
      <xdr:nvSpPr>
        <xdr:cNvPr id="459" name="フリーフォーム 173">
          <a:extLst>
            <a:ext uri="{FF2B5EF4-FFF2-40B4-BE49-F238E27FC236}">
              <a16:creationId xmlns:a16="http://schemas.microsoft.com/office/drawing/2014/main" id="{08E0A545-8157-46AB-A35C-474948ADDC76}"/>
            </a:ext>
          </a:extLst>
        </xdr:cNvPr>
        <xdr:cNvSpPr/>
      </xdr:nvSpPr>
      <xdr:spPr>
        <a:xfrm flipH="1" flipV="1">
          <a:off x="3333750" y="4124324"/>
          <a:ext cx="916728" cy="440677"/>
        </a:xfrm>
        <a:custGeom>
          <a:avLst/>
          <a:gdLst>
            <a:gd name="connsiteX0" fmla="*/ 0 w 809625"/>
            <a:gd name="connsiteY0" fmla="*/ 381000 h 381000"/>
            <a:gd name="connsiteX1" fmla="*/ 0 w 809625"/>
            <a:gd name="connsiteY1" fmla="*/ 0 h 381000"/>
            <a:gd name="connsiteX2" fmla="*/ 809625 w 809625"/>
            <a:gd name="connsiteY2" fmla="*/ 0 h 381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09625" h="381000">
              <a:moveTo>
                <a:pt x="0" y="381000"/>
              </a:moveTo>
              <a:lnTo>
                <a:pt x="0" y="0"/>
              </a:lnTo>
              <a:lnTo>
                <a:pt x="809625" y="0"/>
              </a:lnTo>
            </a:path>
          </a:pathLst>
        </a:custGeom>
        <a:noFill/>
        <a:ln w="28575">
          <a:solidFill>
            <a:schemeClr val="tx1"/>
          </a:solidFill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950978</xdr:colOff>
      <xdr:row>26</xdr:row>
      <xdr:rowOff>24721</xdr:rowOff>
    </xdr:from>
    <xdr:to>
      <xdr:col>5</xdr:col>
      <xdr:colOff>98714</xdr:colOff>
      <xdr:row>27</xdr:row>
      <xdr:rowOff>24070</xdr:rowOff>
    </xdr:to>
    <xdr:sp macro="" textlink="">
      <xdr:nvSpPr>
        <xdr:cNvPr id="460" name="円/楕円 174">
          <a:extLst>
            <a:ext uri="{FF2B5EF4-FFF2-40B4-BE49-F238E27FC236}">
              <a16:creationId xmlns:a16="http://schemas.microsoft.com/office/drawing/2014/main" id="{92A3F9FD-E77E-45DD-B0F0-23EDEAE1AD42}"/>
            </a:ext>
          </a:extLst>
        </xdr:cNvPr>
        <xdr:cNvSpPr/>
      </xdr:nvSpPr>
      <xdr:spPr>
        <a:xfrm>
          <a:off x="4170428" y="4482421"/>
          <a:ext cx="176436" cy="170799"/>
        </a:xfrm>
        <a:prstGeom prst="ellipse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</xdr:col>
      <xdr:colOff>282824</xdr:colOff>
      <xdr:row>25</xdr:row>
      <xdr:rowOff>152400</xdr:rowOff>
    </xdr:from>
    <xdr:to>
      <xdr:col>5</xdr:col>
      <xdr:colOff>676432</xdr:colOff>
      <xdr:row>27</xdr:row>
      <xdr:rowOff>47678</xdr:rowOff>
    </xdr:to>
    <xdr:sp macro="" textlink="">
      <xdr:nvSpPr>
        <xdr:cNvPr id="461" name="フリーフォーム 177">
          <a:extLst>
            <a:ext uri="{FF2B5EF4-FFF2-40B4-BE49-F238E27FC236}">
              <a16:creationId xmlns:a16="http://schemas.microsoft.com/office/drawing/2014/main" id="{12227379-BEAD-47EB-B835-5F531F34C926}"/>
            </a:ext>
          </a:extLst>
        </xdr:cNvPr>
        <xdr:cNvSpPr/>
      </xdr:nvSpPr>
      <xdr:spPr>
        <a:xfrm>
          <a:off x="4530974" y="4438650"/>
          <a:ext cx="393608" cy="238178"/>
        </a:xfrm>
        <a:custGeom>
          <a:avLst/>
          <a:gdLst>
            <a:gd name="connsiteX0" fmla="*/ 365709 w 731419"/>
            <a:gd name="connsiteY0" fmla="*/ 701621 h 701622"/>
            <a:gd name="connsiteX1" fmla="*/ 723619 w 731419"/>
            <a:gd name="connsiteY1" fmla="*/ 81053 h 701622"/>
            <a:gd name="connsiteX2" fmla="*/ 7800 w 731419"/>
            <a:gd name="connsiteY2" fmla="*/ 75280 h 701622"/>
            <a:gd name="connsiteX3" fmla="*/ 365709 w 731419"/>
            <a:gd name="connsiteY3" fmla="*/ 701621 h 701622"/>
            <a:gd name="connsiteX0" fmla="*/ 401872 w 767582"/>
            <a:gd name="connsiteY0" fmla="*/ 728815 h 728816"/>
            <a:gd name="connsiteX1" fmla="*/ 759782 w 767582"/>
            <a:gd name="connsiteY1" fmla="*/ 108247 h 728816"/>
            <a:gd name="connsiteX2" fmla="*/ 43963 w 767582"/>
            <a:gd name="connsiteY2" fmla="*/ 102474 h 728816"/>
            <a:gd name="connsiteX3" fmla="*/ 401872 w 767582"/>
            <a:gd name="connsiteY3" fmla="*/ 728815 h 728816"/>
            <a:gd name="connsiteX0" fmla="*/ 401872 w 767582"/>
            <a:gd name="connsiteY0" fmla="*/ 762923 h 762924"/>
            <a:gd name="connsiteX1" fmla="*/ 759782 w 767582"/>
            <a:gd name="connsiteY1" fmla="*/ 142355 h 762924"/>
            <a:gd name="connsiteX2" fmla="*/ 43963 w 767582"/>
            <a:gd name="connsiteY2" fmla="*/ 136582 h 762924"/>
            <a:gd name="connsiteX3" fmla="*/ 401872 w 767582"/>
            <a:gd name="connsiteY3" fmla="*/ 762923 h 762924"/>
            <a:gd name="connsiteX0" fmla="*/ 401872 w 799759"/>
            <a:gd name="connsiteY0" fmla="*/ 762923 h 762924"/>
            <a:gd name="connsiteX1" fmla="*/ 759782 w 799759"/>
            <a:gd name="connsiteY1" fmla="*/ 142355 h 762924"/>
            <a:gd name="connsiteX2" fmla="*/ 43963 w 799759"/>
            <a:gd name="connsiteY2" fmla="*/ 136582 h 762924"/>
            <a:gd name="connsiteX3" fmla="*/ 401872 w 799759"/>
            <a:gd name="connsiteY3" fmla="*/ 762923 h 762924"/>
            <a:gd name="connsiteX0" fmla="*/ 401872 w 799759"/>
            <a:gd name="connsiteY0" fmla="*/ 755635 h 755636"/>
            <a:gd name="connsiteX1" fmla="*/ 759782 w 799759"/>
            <a:gd name="connsiteY1" fmla="*/ 135067 h 755636"/>
            <a:gd name="connsiteX2" fmla="*/ 43963 w 799759"/>
            <a:gd name="connsiteY2" fmla="*/ 129294 h 755636"/>
            <a:gd name="connsiteX3" fmla="*/ 401872 w 799759"/>
            <a:gd name="connsiteY3" fmla="*/ 755635 h 755636"/>
            <a:gd name="connsiteX0" fmla="*/ 401872 w 803745"/>
            <a:gd name="connsiteY0" fmla="*/ 755635 h 755636"/>
            <a:gd name="connsiteX1" fmla="*/ 759782 w 803745"/>
            <a:gd name="connsiteY1" fmla="*/ 135067 h 755636"/>
            <a:gd name="connsiteX2" fmla="*/ 43963 w 803745"/>
            <a:gd name="connsiteY2" fmla="*/ 129294 h 755636"/>
            <a:gd name="connsiteX3" fmla="*/ 401872 w 803745"/>
            <a:gd name="connsiteY3" fmla="*/ 755635 h 755636"/>
            <a:gd name="connsiteX0" fmla="*/ 401872 w 797791"/>
            <a:gd name="connsiteY0" fmla="*/ 755635 h 755636"/>
            <a:gd name="connsiteX1" fmla="*/ 759782 w 797791"/>
            <a:gd name="connsiteY1" fmla="*/ 135067 h 755636"/>
            <a:gd name="connsiteX2" fmla="*/ 43963 w 797791"/>
            <a:gd name="connsiteY2" fmla="*/ 129294 h 755636"/>
            <a:gd name="connsiteX3" fmla="*/ 401872 w 797791"/>
            <a:gd name="connsiteY3" fmla="*/ 755635 h 75563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797791" h="755636">
              <a:moveTo>
                <a:pt x="401872" y="755635"/>
              </a:moveTo>
              <a:cubicBezTo>
                <a:pt x="521175" y="756597"/>
                <a:pt x="921722" y="297134"/>
                <a:pt x="759782" y="135067"/>
              </a:cubicBezTo>
              <a:cubicBezTo>
                <a:pt x="575109" y="-46220"/>
                <a:pt x="222955" y="-41900"/>
                <a:pt x="43963" y="129294"/>
              </a:cubicBezTo>
              <a:cubicBezTo>
                <a:pt x="-135029" y="300488"/>
                <a:pt x="282569" y="754673"/>
                <a:pt x="401872" y="755635"/>
              </a:cubicBezTo>
              <a:close/>
            </a:path>
          </a:pathLst>
        </a:cu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36000" rtlCol="0" anchor="ctr"/>
        <a:lstStyle/>
        <a:p>
          <a:pPr algn="ctr"/>
          <a:r>
            <a:rPr kumimoji="1" lang="en-US" altLang="ja-JP" sz="1200" b="1"/>
            <a:t>293</a:t>
          </a:r>
          <a:endParaRPr kumimoji="1" lang="ja-JP" altLang="en-US" sz="1200" b="1"/>
        </a:p>
      </xdr:txBody>
    </xdr:sp>
    <xdr:clientData/>
  </xdr:twoCellAnchor>
  <xdr:twoCellAnchor>
    <xdr:from>
      <xdr:col>4</xdr:col>
      <xdr:colOff>941453</xdr:colOff>
      <xdr:row>6</xdr:row>
      <xdr:rowOff>34246</xdr:rowOff>
    </xdr:from>
    <xdr:to>
      <xdr:col>5</xdr:col>
      <xdr:colOff>56753</xdr:colOff>
      <xdr:row>7</xdr:row>
      <xdr:rowOff>6796</xdr:rowOff>
    </xdr:to>
    <xdr:sp macro="" textlink="">
      <xdr:nvSpPr>
        <xdr:cNvPr id="464" name="円/楕円 105">
          <a:extLst>
            <a:ext uri="{FF2B5EF4-FFF2-40B4-BE49-F238E27FC236}">
              <a16:creationId xmlns:a16="http://schemas.microsoft.com/office/drawing/2014/main" id="{E9704853-6C24-4380-A597-38A577ED98BD}"/>
            </a:ext>
          </a:extLst>
        </xdr:cNvPr>
        <xdr:cNvSpPr/>
      </xdr:nvSpPr>
      <xdr:spPr>
        <a:xfrm>
          <a:off x="4160903" y="1062946"/>
          <a:ext cx="144000" cy="144000"/>
        </a:xfrm>
        <a:prstGeom prst="ellipse">
          <a:avLst/>
        </a:prstGeom>
        <a:solidFill>
          <a:schemeClr val="bg1"/>
        </a:solidFill>
        <a:ln w="285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7</xdr:col>
      <xdr:colOff>142875</xdr:colOff>
      <xdr:row>39</xdr:row>
      <xdr:rowOff>76200</xdr:rowOff>
    </xdr:from>
    <xdr:to>
      <xdr:col>8</xdr:col>
      <xdr:colOff>219075</xdr:colOff>
      <xdr:row>39</xdr:row>
      <xdr:rowOff>76200</xdr:rowOff>
    </xdr:to>
    <xdr:cxnSp macro="">
      <xdr:nvCxnSpPr>
        <xdr:cNvPr id="465" name="直線コネクタ 464">
          <a:extLst>
            <a:ext uri="{FF2B5EF4-FFF2-40B4-BE49-F238E27FC236}">
              <a16:creationId xmlns:a16="http://schemas.microsoft.com/office/drawing/2014/main" id="{5F5ACCA9-C129-408D-B9F5-2B9FECCB8215}"/>
            </a:ext>
          </a:extLst>
        </xdr:cNvPr>
        <xdr:cNvCxnSpPr/>
      </xdr:nvCxnSpPr>
      <xdr:spPr>
        <a:xfrm>
          <a:off x="6000750" y="6762750"/>
          <a:ext cx="1104900" cy="0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1019175</xdr:colOff>
      <xdr:row>36</xdr:row>
      <xdr:rowOff>142875</xdr:rowOff>
    </xdr:from>
    <xdr:to>
      <xdr:col>7</xdr:col>
      <xdr:colOff>1019175</xdr:colOff>
      <xdr:row>40</xdr:row>
      <xdr:rowOff>85726</xdr:rowOff>
    </xdr:to>
    <xdr:cxnSp macro="">
      <xdr:nvCxnSpPr>
        <xdr:cNvPr id="466" name="直線コネクタ 465">
          <a:extLst>
            <a:ext uri="{FF2B5EF4-FFF2-40B4-BE49-F238E27FC236}">
              <a16:creationId xmlns:a16="http://schemas.microsoft.com/office/drawing/2014/main" id="{DFBF5C4C-3F1B-473B-888A-5E6664C22A3F}"/>
            </a:ext>
          </a:extLst>
        </xdr:cNvPr>
        <xdr:cNvCxnSpPr/>
      </xdr:nvCxnSpPr>
      <xdr:spPr>
        <a:xfrm flipV="1">
          <a:off x="6877050" y="6315075"/>
          <a:ext cx="0" cy="628651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1027718</xdr:colOff>
      <xdr:row>39</xdr:row>
      <xdr:rowOff>83916</xdr:rowOff>
    </xdr:from>
    <xdr:to>
      <xdr:col>8</xdr:col>
      <xdr:colOff>904876</xdr:colOff>
      <xdr:row>42</xdr:row>
      <xdr:rowOff>142876</xdr:rowOff>
    </xdr:to>
    <xdr:sp macro="" textlink="">
      <xdr:nvSpPr>
        <xdr:cNvPr id="12" name="フリーフォーム: 図形 11">
          <a:extLst>
            <a:ext uri="{FF2B5EF4-FFF2-40B4-BE49-F238E27FC236}">
              <a16:creationId xmlns:a16="http://schemas.microsoft.com/office/drawing/2014/main" id="{7E9F2873-CE1C-4046-B6FD-3588CDD6572E}"/>
            </a:ext>
          </a:extLst>
        </xdr:cNvPr>
        <xdr:cNvSpPr/>
      </xdr:nvSpPr>
      <xdr:spPr>
        <a:xfrm>
          <a:off x="6885593" y="6770466"/>
          <a:ext cx="905858" cy="573310"/>
        </a:xfrm>
        <a:custGeom>
          <a:avLst/>
          <a:gdLst>
            <a:gd name="connsiteX0" fmla="*/ 15581 w 920456"/>
            <a:gd name="connsiteY0" fmla="*/ 595043 h 595043"/>
            <a:gd name="connsiteX1" fmla="*/ 15581 w 920456"/>
            <a:gd name="connsiteY1" fmla="*/ 233093 h 595043"/>
            <a:gd name="connsiteX2" fmla="*/ 177506 w 920456"/>
            <a:gd name="connsiteY2" fmla="*/ 23543 h 595043"/>
            <a:gd name="connsiteX3" fmla="*/ 920456 w 920456"/>
            <a:gd name="connsiteY3" fmla="*/ 14018 h 595043"/>
            <a:gd name="connsiteX0" fmla="*/ 15581 w 920456"/>
            <a:gd name="connsiteY0" fmla="*/ 595043 h 595043"/>
            <a:gd name="connsiteX1" fmla="*/ 15581 w 920456"/>
            <a:gd name="connsiteY1" fmla="*/ 233093 h 595043"/>
            <a:gd name="connsiteX2" fmla="*/ 177506 w 920456"/>
            <a:gd name="connsiteY2" fmla="*/ 23543 h 595043"/>
            <a:gd name="connsiteX3" fmla="*/ 920456 w 920456"/>
            <a:gd name="connsiteY3" fmla="*/ 14018 h 595043"/>
            <a:gd name="connsiteX0" fmla="*/ 15581 w 920456"/>
            <a:gd name="connsiteY0" fmla="*/ 595043 h 595043"/>
            <a:gd name="connsiteX1" fmla="*/ 15581 w 920456"/>
            <a:gd name="connsiteY1" fmla="*/ 233093 h 595043"/>
            <a:gd name="connsiteX2" fmla="*/ 177506 w 920456"/>
            <a:gd name="connsiteY2" fmla="*/ 23543 h 595043"/>
            <a:gd name="connsiteX3" fmla="*/ 920456 w 920456"/>
            <a:gd name="connsiteY3" fmla="*/ 14018 h 595043"/>
            <a:gd name="connsiteX0" fmla="*/ 12356 w 917231"/>
            <a:gd name="connsiteY0" fmla="*/ 595043 h 595043"/>
            <a:gd name="connsiteX1" fmla="*/ 12356 w 917231"/>
            <a:gd name="connsiteY1" fmla="*/ 233093 h 595043"/>
            <a:gd name="connsiteX2" fmla="*/ 174281 w 917231"/>
            <a:gd name="connsiteY2" fmla="*/ 23543 h 595043"/>
            <a:gd name="connsiteX3" fmla="*/ 917231 w 917231"/>
            <a:gd name="connsiteY3" fmla="*/ 14018 h 595043"/>
            <a:gd name="connsiteX0" fmla="*/ 983 w 905858"/>
            <a:gd name="connsiteY0" fmla="*/ 595043 h 595043"/>
            <a:gd name="connsiteX1" fmla="*/ 983 w 905858"/>
            <a:gd name="connsiteY1" fmla="*/ 233093 h 595043"/>
            <a:gd name="connsiteX2" fmla="*/ 162908 w 905858"/>
            <a:gd name="connsiteY2" fmla="*/ 23543 h 595043"/>
            <a:gd name="connsiteX3" fmla="*/ 905858 w 905858"/>
            <a:gd name="connsiteY3" fmla="*/ 14018 h 595043"/>
            <a:gd name="connsiteX0" fmla="*/ 983 w 905858"/>
            <a:gd name="connsiteY0" fmla="*/ 585085 h 585085"/>
            <a:gd name="connsiteX1" fmla="*/ 983 w 905858"/>
            <a:gd name="connsiteY1" fmla="*/ 223135 h 585085"/>
            <a:gd name="connsiteX2" fmla="*/ 162908 w 905858"/>
            <a:gd name="connsiteY2" fmla="*/ 13585 h 585085"/>
            <a:gd name="connsiteX3" fmla="*/ 905858 w 905858"/>
            <a:gd name="connsiteY3" fmla="*/ 4060 h 585085"/>
            <a:gd name="connsiteX0" fmla="*/ 983 w 905858"/>
            <a:gd name="connsiteY0" fmla="*/ 585014 h 585014"/>
            <a:gd name="connsiteX1" fmla="*/ 983 w 905858"/>
            <a:gd name="connsiteY1" fmla="*/ 223064 h 585014"/>
            <a:gd name="connsiteX2" fmla="*/ 162908 w 905858"/>
            <a:gd name="connsiteY2" fmla="*/ 13514 h 585014"/>
            <a:gd name="connsiteX3" fmla="*/ 905858 w 905858"/>
            <a:gd name="connsiteY3" fmla="*/ 3989 h 585014"/>
            <a:gd name="connsiteX0" fmla="*/ 983 w 905858"/>
            <a:gd name="connsiteY0" fmla="*/ 581025 h 581025"/>
            <a:gd name="connsiteX1" fmla="*/ 983 w 905858"/>
            <a:gd name="connsiteY1" fmla="*/ 219075 h 581025"/>
            <a:gd name="connsiteX2" fmla="*/ 162908 w 905858"/>
            <a:gd name="connsiteY2" fmla="*/ 9525 h 581025"/>
            <a:gd name="connsiteX3" fmla="*/ 905858 w 905858"/>
            <a:gd name="connsiteY3" fmla="*/ 0 h 581025"/>
            <a:gd name="connsiteX0" fmla="*/ 983 w 905858"/>
            <a:gd name="connsiteY0" fmla="*/ 587022 h 587022"/>
            <a:gd name="connsiteX1" fmla="*/ 983 w 905858"/>
            <a:gd name="connsiteY1" fmla="*/ 225072 h 587022"/>
            <a:gd name="connsiteX2" fmla="*/ 162908 w 905858"/>
            <a:gd name="connsiteY2" fmla="*/ 15522 h 587022"/>
            <a:gd name="connsiteX3" fmla="*/ 905858 w 905858"/>
            <a:gd name="connsiteY3" fmla="*/ 15522 h 587022"/>
            <a:gd name="connsiteX0" fmla="*/ 983 w 905858"/>
            <a:gd name="connsiteY0" fmla="*/ 572377 h 572377"/>
            <a:gd name="connsiteX1" fmla="*/ 983 w 905858"/>
            <a:gd name="connsiteY1" fmla="*/ 210427 h 572377"/>
            <a:gd name="connsiteX2" fmla="*/ 162908 w 905858"/>
            <a:gd name="connsiteY2" fmla="*/ 877 h 572377"/>
            <a:gd name="connsiteX3" fmla="*/ 905858 w 905858"/>
            <a:gd name="connsiteY3" fmla="*/ 877 h 572377"/>
            <a:gd name="connsiteX0" fmla="*/ 983 w 905858"/>
            <a:gd name="connsiteY0" fmla="*/ 573310 h 573310"/>
            <a:gd name="connsiteX1" fmla="*/ 983 w 905858"/>
            <a:gd name="connsiteY1" fmla="*/ 211360 h 573310"/>
            <a:gd name="connsiteX2" fmla="*/ 162908 w 905858"/>
            <a:gd name="connsiteY2" fmla="*/ 1810 h 573310"/>
            <a:gd name="connsiteX3" fmla="*/ 905858 w 905858"/>
            <a:gd name="connsiteY3" fmla="*/ 1810 h 57331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905858" h="573310">
              <a:moveTo>
                <a:pt x="983" y="573310"/>
              </a:moveTo>
              <a:cubicBezTo>
                <a:pt x="-605" y="425672"/>
                <a:pt x="-17" y="310355"/>
                <a:pt x="983" y="211360"/>
              </a:cubicBezTo>
              <a:cubicBezTo>
                <a:pt x="1777" y="132779"/>
                <a:pt x="12096" y="5779"/>
                <a:pt x="162908" y="1810"/>
              </a:cubicBezTo>
              <a:cubicBezTo>
                <a:pt x="317658" y="-2263"/>
                <a:pt x="658208" y="1810"/>
                <a:pt x="905858" y="1810"/>
              </a:cubicBez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7</xdr:col>
      <xdr:colOff>1019175</xdr:colOff>
      <xdr:row>39</xdr:row>
      <xdr:rowOff>123825</xdr:rowOff>
    </xdr:from>
    <xdr:ext cx="558230" cy="275717"/>
    <xdr:sp macro="" textlink="">
      <xdr:nvSpPr>
        <xdr:cNvPr id="467" name="テキスト ボックス 466">
          <a:extLst>
            <a:ext uri="{FF2B5EF4-FFF2-40B4-BE49-F238E27FC236}">
              <a16:creationId xmlns:a16="http://schemas.microsoft.com/office/drawing/2014/main" id="{B83DBC34-E41F-4485-96CA-CE4600C17DDD}"/>
            </a:ext>
          </a:extLst>
        </xdr:cNvPr>
        <xdr:cNvSpPr txBox="1"/>
      </xdr:nvSpPr>
      <xdr:spPr>
        <a:xfrm>
          <a:off x="6877050" y="6810375"/>
          <a:ext cx="5582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道なり</a:t>
          </a:r>
        </a:p>
      </xdr:txBody>
    </xdr:sp>
    <xdr:clientData/>
  </xdr:oneCellAnchor>
  <xdr:twoCellAnchor>
    <xdr:from>
      <xdr:col>16</xdr:col>
      <xdr:colOff>685800</xdr:colOff>
      <xdr:row>52</xdr:row>
      <xdr:rowOff>10887</xdr:rowOff>
    </xdr:from>
    <xdr:to>
      <xdr:col>17</xdr:col>
      <xdr:colOff>66676</xdr:colOff>
      <xdr:row>56</xdr:row>
      <xdr:rowOff>152401</xdr:rowOff>
    </xdr:to>
    <xdr:sp macro="" textlink="">
      <xdr:nvSpPr>
        <xdr:cNvPr id="23" name="フリーフォーム: 図形 22">
          <a:extLst>
            <a:ext uri="{FF2B5EF4-FFF2-40B4-BE49-F238E27FC236}">
              <a16:creationId xmlns:a16="http://schemas.microsoft.com/office/drawing/2014/main" id="{81104C5F-3E63-49AD-8355-04B0E5B3F076}"/>
            </a:ext>
          </a:extLst>
        </xdr:cNvPr>
        <xdr:cNvSpPr/>
      </xdr:nvSpPr>
      <xdr:spPr>
        <a:xfrm>
          <a:off x="14449425" y="8855530"/>
          <a:ext cx="408215" cy="821871"/>
        </a:xfrm>
        <a:custGeom>
          <a:avLst/>
          <a:gdLst>
            <a:gd name="connsiteX0" fmla="*/ 0 w 209550"/>
            <a:gd name="connsiteY0" fmla="*/ 828675 h 828675"/>
            <a:gd name="connsiteX1" fmla="*/ 209550 w 209550"/>
            <a:gd name="connsiteY1" fmla="*/ 333375 h 828675"/>
            <a:gd name="connsiteX2" fmla="*/ 85725 w 209550"/>
            <a:gd name="connsiteY2" fmla="*/ 0 h 828675"/>
            <a:gd name="connsiteX0" fmla="*/ 0 w 209550"/>
            <a:gd name="connsiteY0" fmla="*/ 828675 h 828675"/>
            <a:gd name="connsiteX1" fmla="*/ 209550 w 209550"/>
            <a:gd name="connsiteY1" fmla="*/ 333375 h 828675"/>
            <a:gd name="connsiteX2" fmla="*/ 85725 w 209550"/>
            <a:gd name="connsiteY2" fmla="*/ 0 h 828675"/>
            <a:gd name="connsiteX0" fmla="*/ 0 w 209550"/>
            <a:gd name="connsiteY0" fmla="*/ 828675 h 828675"/>
            <a:gd name="connsiteX1" fmla="*/ 209550 w 209550"/>
            <a:gd name="connsiteY1" fmla="*/ 333375 h 828675"/>
            <a:gd name="connsiteX2" fmla="*/ 85725 w 209550"/>
            <a:gd name="connsiteY2" fmla="*/ 0 h 828675"/>
            <a:gd name="connsiteX0" fmla="*/ 842 w 210392"/>
            <a:gd name="connsiteY0" fmla="*/ 828675 h 828675"/>
            <a:gd name="connsiteX1" fmla="*/ 210392 w 210392"/>
            <a:gd name="connsiteY1" fmla="*/ 333375 h 828675"/>
            <a:gd name="connsiteX2" fmla="*/ 86567 w 210392"/>
            <a:gd name="connsiteY2" fmla="*/ 0 h 828675"/>
            <a:gd name="connsiteX0" fmla="*/ 842 w 210392"/>
            <a:gd name="connsiteY0" fmla="*/ 800100 h 800100"/>
            <a:gd name="connsiteX1" fmla="*/ 210392 w 210392"/>
            <a:gd name="connsiteY1" fmla="*/ 304800 h 800100"/>
            <a:gd name="connsiteX2" fmla="*/ 164852 w 210392"/>
            <a:gd name="connsiteY2" fmla="*/ 0 h 800100"/>
            <a:gd name="connsiteX0" fmla="*/ 842 w 210392"/>
            <a:gd name="connsiteY0" fmla="*/ 827500 h 827500"/>
            <a:gd name="connsiteX1" fmla="*/ 210392 w 210392"/>
            <a:gd name="connsiteY1" fmla="*/ 332200 h 827500"/>
            <a:gd name="connsiteX2" fmla="*/ 168358 w 210392"/>
            <a:gd name="connsiteY2" fmla="*/ 0 h 8275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210392" h="827500">
              <a:moveTo>
                <a:pt x="842" y="827500"/>
              </a:moveTo>
              <a:cubicBezTo>
                <a:pt x="1635" y="633825"/>
                <a:pt x="-28526" y="428244"/>
                <a:pt x="210392" y="332200"/>
              </a:cubicBezTo>
              <a:lnTo>
                <a:pt x="168358" y="0"/>
              </a:ln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716298</xdr:colOff>
      <xdr:row>53</xdr:row>
      <xdr:rowOff>33337</xdr:rowOff>
    </xdr:from>
    <xdr:to>
      <xdr:col>17</xdr:col>
      <xdr:colOff>7606</xdr:colOff>
      <xdr:row>55</xdr:row>
      <xdr:rowOff>138112</xdr:rowOff>
    </xdr:to>
    <xdr:grpSp>
      <xdr:nvGrpSpPr>
        <xdr:cNvPr id="468" name="グループ化 4933">
          <a:extLst>
            <a:ext uri="{FF2B5EF4-FFF2-40B4-BE49-F238E27FC236}">
              <a16:creationId xmlns:a16="http://schemas.microsoft.com/office/drawing/2014/main" id="{9B59FF94-CFF0-48E1-B31C-4DB6EAE0BDFD}"/>
            </a:ext>
          </a:extLst>
        </xdr:cNvPr>
        <xdr:cNvGrpSpPr>
          <a:grpSpLocks/>
        </xdr:cNvGrpSpPr>
      </xdr:nvGrpSpPr>
      <xdr:grpSpPr bwMode="auto">
        <a:xfrm rot="14353102">
          <a:off x="14425614" y="9184021"/>
          <a:ext cx="447675" cy="320008"/>
          <a:chOff x="724766" y="3132726"/>
          <a:chExt cx="414304" cy="247650"/>
        </a:xfrm>
      </xdr:grpSpPr>
      <xdr:sp macro="" textlink="">
        <xdr:nvSpPr>
          <xdr:cNvPr id="469" name="正方形/長方形 468">
            <a:extLst>
              <a:ext uri="{FF2B5EF4-FFF2-40B4-BE49-F238E27FC236}">
                <a16:creationId xmlns:a16="http://schemas.microsoft.com/office/drawing/2014/main" id="{07182A17-7F2E-4206-AB17-6A381C886B3A}"/>
              </a:ext>
            </a:extLst>
          </xdr:cNvPr>
          <xdr:cNvSpPr/>
        </xdr:nvSpPr>
        <xdr:spPr bwMode="auto">
          <a:xfrm rot="10800000">
            <a:off x="800094" y="3189876"/>
            <a:ext cx="263648" cy="1333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470" name="フリーフォーム 271">
            <a:extLst>
              <a:ext uri="{FF2B5EF4-FFF2-40B4-BE49-F238E27FC236}">
                <a16:creationId xmlns:a16="http://schemas.microsoft.com/office/drawing/2014/main" id="{7802BABC-EC2E-45D5-9881-46DBE904022D}"/>
              </a:ext>
            </a:extLst>
          </xdr:cNvPr>
          <xdr:cNvSpPr/>
        </xdr:nvSpPr>
        <xdr:spPr bwMode="auto">
          <a:xfrm rot="5400000">
            <a:off x="903343" y="2954149"/>
            <a:ext cx="57150" cy="414304"/>
          </a:xfrm>
          <a:custGeom>
            <a:avLst/>
            <a:gdLst>
              <a:gd name="connsiteX0" fmla="*/ 0 w 114300"/>
              <a:gd name="connsiteY0" fmla="*/ 0 h 866775"/>
              <a:gd name="connsiteX1" fmla="*/ 114300 w 114300"/>
              <a:gd name="connsiteY1" fmla="*/ 133350 h 866775"/>
              <a:gd name="connsiteX2" fmla="*/ 114300 w 114300"/>
              <a:gd name="connsiteY2" fmla="*/ 752475 h 866775"/>
              <a:gd name="connsiteX3" fmla="*/ 9525 w 114300"/>
              <a:gd name="connsiteY3" fmla="*/ 866775 h 86677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14300" h="866775">
                <a:moveTo>
                  <a:pt x="0" y="0"/>
                </a:moveTo>
                <a:lnTo>
                  <a:pt x="114300" y="133350"/>
                </a:lnTo>
                <a:lnTo>
                  <a:pt x="114300" y="752475"/>
                </a:lnTo>
                <a:lnTo>
                  <a:pt x="9525" y="866775"/>
                </a:lnTo>
              </a:path>
            </a:pathLst>
          </a:custGeom>
          <a:no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471" name="フリーフォーム 272">
            <a:extLst>
              <a:ext uri="{FF2B5EF4-FFF2-40B4-BE49-F238E27FC236}">
                <a16:creationId xmlns:a16="http://schemas.microsoft.com/office/drawing/2014/main" id="{091080D6-2415-43B7-980D-0BB1515201AC}"/>
              </a:ext>
            </a:extLst>
          </xdr:cNvPr>
          <xdr:cNvSpPr/>
        </xdr:nvSpPr>
        <xdr:spPr bwMode="auto">
          <a:xfrm rot="5400000" flipH="1">
            <a:off x="903343" y="3144649"/>
            <a:ext cx="57150" cy="414304"/>
          </a:xfrm>
          <a:custGeom>
            <a:avLst/>
            <a:gdLst>
              <a:gd name="connsiteX0" fmla="*/ 0 w 114300"/>
              <a:gd name="connsiteY0" fmla="*/ 0 h 866775"/>
              <a:gd name="connsiteX1" fmla="*/ 114300 w 114300"/>
              <a:gd name="connsiteY1" fmla="*/ 133350 h 866775"/>
              <a:gd name="connsiteX2" fmla="*/ 114300 w 114300"/>
              <a:gd name="connsiteY2" fmla="*/ 752475 h 866775"/>
              <a:gd name="connsiteX3" fmla="*/ 9525 w 114300"/>
              <a:gd name="connsiteY3" fmla="*/ 866775 h 86677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14300" h="866775">
                <a:moveTo>
                  <a:pt x="0" y="0"/>
                </a:moveTo>
                <a:lnTo>
                  <a:pt x="114300" y="133350"/>
                </a:lnTo>
                <a:lnTo>
                  <a:pt x="114300" y="752475"/>
                </a:lnTo>
                <a:lnTo>
                  <a:pt x="9525" y="866775"/>
                </a:lnTo>
              </a:path>
            </a:pathLst>
          </a:custGeom>
          <a:no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</xdr:grpSp>
    <xdr:clientData/>
  </xdr:twoCellAnchor>
  <xdr:twoCellAnchor>
    <xdr:from>
      <xdr:col>16</xdr:col>
      <xdr:colOff>607220</xdr:colOff>
      <xdr:row>52</xdr:row>
      <xdr:rowOff>59531</xdr:rowOff>
    </xdr:from>
    <xdr:to>
      <xdr:col>17</xdr:col>
      <xdr:colOff>47626</xdr:colOff>
      <xdr:row>56</xdr:row>
      <xdr:rowOff>150018</xdr:rowOff>
    </xdr:to>
    <xdr:cxnSp macro="">
      <xdr:nvCxnSpPr>
        <xdr:cNvPr id="472" name="直線コネクタ 471">
          <a:extLst>
            <a:ext uri="{FF2B5EF4-FFF2-40B4-BE49-F238E27FC236}">
              <a16:creationId xmlns:a16="http://schemas.microsoft.com/office/drawing/2014/main" id="{732E1A92-AB60-4A43-86BE-FF10E875A5F2}"/>
            </a:ext>
          </a:extLst>
        </xdr:cNvPr>
        <xdr:cNvCxnSpPr/>
      </xdr:nvCxnSpPr>
      <xdr:spPr>
        <a:xfrm>
          <a:off x="14380370" y="8974931"/>
          <a:ext cx="469106" cy="776287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661988</xdr:colOff>
      <xdr:row>52</xdr:row>
      <xdr:rowOff>28575</xdr:rowOff>
    </xdr:from>
    <xdr:to>
      <xdr:col>17</xdr:col>
      <xdr:colOff>102394</xdr:colOff>
      <xdr:row>56</xdr:row>
      <xdr:rowOff>119062</xdr:rowOff>
    </xdr:to>
    <xdr:cxnSp macro="">
      <xdr:nvCxnSpPr>
        <xdr:cNvPr id="473" name="直線コネクタ 472">
          <a:extLst>
            <a:ext uri="{FF2B5EF4-FFF2-40B4-BE49-F238E27FC236}">
              <a16:creationId xmlns:a16="http://schemas.microsoft.com/office/drawing/2014/main" id="{F3B4427C-94E1-4B93-A54B-90A75DCC123E}"/>
            </a:ext>
          </a:extLst>
        </xdr:cNvPr>
        <xdr:cNvCxnSpPr/>
      </xdr:nvCxnSpPr>
      <xdr:spPr>
        <a:xfrm>
          <a:off x="14435138" y="8943975"/>
          <a:ext cx="469106" cy="776287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998603</xdr:colOff>
      <xdr:row>53</xdr:row>
      <xdr:rowOff>91396</xdr:rowOff>
    </xdr:from>
    <xdr:to>
      <xdr:col>17</xdr:col>
      <xdr:colOff>146339</xdr:colOff>
      <xdr:row>54</xdr:row>
      <xdr:rowOff>90745</xdr:rowOff>
    </xdr:to>
    <xdr:sp macro="" textlink="">
      <xdr:nvSpPr>
        <xdr:cNvPr id="474" name="円/楕円 406">
          <a:extLst>
            <a:ext uri="{FF2B5EF4-FFF2-40B4-BE49-F238E27FC236}">
              <a16:creationId xmlns:a16="http://schemas.microsoft.com/office/drawing/2014/main" id="{1AEBB1A4-F4E4-4ED8-8163-D9516F26BE9A}"/>
            </a:ext>
          </a:extLst>
        </xdr:cNvPr>
        <xdr:cNvSpPr/>
      </xdr:nvSpPr>
      <xdr:spPr>
        <a:xfrm>
          <a:off x="14771753" y="9178246"/>
          <a:ext cx="176436" cy="170799"/>
        </a:xfrm>
        <a:prstGeom prst="ellipse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17</xdr:col>
      <xdr:colOff>83480</xdr:colOff>
      <xdr:row>51</xdr:row>
      <xdr:rowOff>126546</xdr:rowOff>
    </xdr:from>
    <xdr:to>
      <xdr:col>17</xdr:col>
      <xdr:colOff>477088</xdr:colOff>
      <xdr:row>53</xdr:row>
      <xdr:rowOff>21824</xdr:rowOff>
    </xdr:to>
    <xdr:sp macro="" textlink="">
      <xdr:nvSpPr>
        <xdr:cNvPr id="475" name="フリーフォーム 275">
          <a:extLst>
            <a:ext uri="{FF2B5EF4-FFF2-40B4-BE49-F238E27FC236}">
              <a16:creationId xmlns:a16="http://schemas.microsoft.com/office/drawing/2014/main" id="{6A041517-480A-45D5-AA6C-9BBD6C10FFC4}"/>
            </a:ext>
          </a:extLst>
        </xdr:cNvPr>
        <xdr:cNvSpPr/>
      </xdr:nvSpPr>
      <xdr:spPr>
        <a:xfrm>
          <a:off x="14874444" y="8801100"/>
          <a:ext cx="393608" cy="235456"/>
        </a:xfrm>
        <a:custGeom>
          <a:avLst/>
          <a:gdLst>
            <a:gd name="connsiteX0" fmla="*/ 365709 w 731419"/>
            <a:gd name="connsiteY0" fmla="*/ 701621 h 701622"/>
            <a:gd name="connsiteX1" fmla="*/ 723619 w 731419"/>
            <a:gd name="connsiteY1" fmla="*/ 81053 h 701622"/>
            <a:gd name="connsiteX2" fmla="*/ 7800 w 731419"/>
            <a:gd name="connsiteY2" fmla="*/ 75280 h 701622"/>
            <a:gd name="connsiteX3" fmla="*/ 365709 w 731419"/>
            <a:gd name="connsiteY3" fmla="*/ 701621 h 701622"/>
            <a:gd name="connsiteX0" fmla="*/ 401872 w 767582"/>
            <a:gd name="connsiteY0" fmla="*/ 728815 h 728816"/>
            <a:gd name="connsiteX1" fmla="*/ 759782 w 767582"/>
            <a:gd name="connsiteY1" fmla="*/ 108247 h 728816"/>
            <a:gd name="connsiteX2" fmla="*/ 43963 w 767582"/>
            <a:gd name="connsiteY2" fmla="*/ 102474 h 728816"/>
            <a:gd name="connsiteX3" fmla="*/ 401872 w 767582"/>
            <a:gd name="connsiteY3" fmla="*/ 728815 h 728816"/>
            <a:gd name="connsiteX0" fmla="*/ 401872 w 767582"/>
            <a:gd name="connsiteY0" fmla="*/ 762923 h 762924"/>
            <a:gd name="connsiteX1" fmla="*/ 759782 w 767582"/>
            <a:gd name="connsiteY1" fmla="*/ 142355 h 762924"/>
            <a:gd name="connsiteX2" fmla="*/ 43963 w 767582"/>
            <a:gd name="connsiteY2" fmla="*/ 136582 h 762924"/>
            <a:gd name="connsiteX3" fmla="*/ 401872 w 767582"/>
            <a:gd name="connsiteY3" fmla="*/ 762923 h 762924"/>
            <a:gd name="connsiteX0" fmla="*/ 401872 w 799759"/>
            <a:gd name="connsiteY0" fmla="*/ 762923 h 762924"/>
            <a:gd name="connsiteX1" fmla="*/ 759782 w 799759"/>
            <a:gd name="connsiteY1" fmla="*/ 142355 h 762924"/>
            <a:gd name="connsiteX2" fmla="*/ 43963 w 799759"/>
            <a:gd name="connsiteY2" fmla="*/ 136582 h 762924"/>
            <a:gd name="connsiteX3" fmla="*/ 401872 w 799759"/>
            <a:gd name="connsiteY3" fmla="*/ 762923 h 762924"/>
            <a:gd name="connsiteX0" fmla="*/ 401872 w 799759"/>
            <a:gd name="connsiteY0" fmla="*/ 755635 h 755636"/>
            <a:gd name="connsiteX1" fmla="*/ 759782 w 799759"/>
            <a:gd name="connsiteY1" fmla="*/ 135067 h 755636"/>
            <a:gd name="connsiteX2" fmla="*/ 43963 w 799759"/>
            <a:gd name="connsiteY2" fmla="*/ 129294 h 755636"/>
            <a:gd name="connsiteX3" fmla="*/ 401872 w 799759"/>
            <a:gd name="connsiteY3" fmla="*/ 755635 h 755636"/>
            <a:gd name="connsiteX0" fmla="*/ 401872 w 803745"/>
            <a:gd name="connsiteY0" fmla="*/ 755635 h 755636"/>
            <a:gd name="connsiteX1" fmla="*/ 759782 w 803745"/>
            <a:gd name="connsiteY1" fmla="*/ 135067 h 755636"/>
            <a:gd name="connsiteX2" fmla="*/ 43963 w 803745"/>
            <a:gd name="connsiteY2" fmla="*/ 129294 h 755636"/>
            <a:gd name="connsiteX3" fmla="*/ 401872 w 803745"/>
            <a:gd name="connsiteY3" fmla="*/ 755635 h 755636"/>
            <a:gd name="connsiteX0" fmla="*/ 401872 w 797791"/>
            <a:gd name="connsiteY0" fmla="*/ 755635 h 755636"/>
            <a:gd name="connsiteX1" fmla="*/ 759782 w 797791"/>
            <a:gd name="connsiteY1" fmla="*/ 135067 h 755636"/>
            <a:gd name="connsiteX2" fmla="*/ 43963 w 797791"/>
            <a:gd name="connsiteY2" fmla="*/ 129294 h 755636"/>
            <a:gd name="connsiteX3" fmla="*/ 401872 w 797791"/>
            <a:gd name="connsiteY3" fmla="*/ 755635 h 75563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797791" h="755636">
              <a:moveTo>
                <a:pt x="401872" y="755635"/>
              </a:moveTo>
              <a:cubicBezTo>
                <a:pt x="521175" y="756597"/>
                <a:pt x="921722" y="297134"/>
                <a:pt x="759782" y="135067"/>
              </a:cubicBezTo>
              <a:cubicBezTo>
                <a:pt x="575109" y="-46220"/>
                <a:pt x="222955" y="-41900"/>
                <a:pt x="43963" y="129294"/>
              </a:cubicBezTo>
              <a:cubicBezTo>
                <a:pt x="-135029" y="300488"/>
                <a:pt x="282569" y="754673"/>
                <a:pt x="401872" y="755635"/>
              </a:cubicBezTo>
              <a:close/>
            </a:path>
          </a:pathLst>
        </a:cu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36000" rtlCol="0" anchor="ctr"/>
        <a:lstStyle/>
        <a:p>
          <a:pPr algn="ctr"/>
          <a:r>
            <a:rPr kumimoji="1" lang="en-US" altLang="ja-JP" sz="1200" b="1"/>
            <a:t>50</a:t>
          </a:r>
          <a:endParaRPr kumimoji="1" lang="ja-JP" altLang="en-US" sz="1200" b="1"/>
        </a:p>
      </xdr:txBody>
    </xdr:sp>
    <xdr:clientData/>
  </xdr:twoCellAnchor>
  <xdr:twoCellAnchor>
    <xdr:from>
      <xdr:col>19</xdr:col>
      <xdr:colOff>200025</xdr:colOff>
      <xdr:row>12</xdr:row>
      <xdr:rowOff>0</xdr:rowOff>
    </xdr:from>
    <xdr:to>
      <xdr:col>19</xdr:col>
      <xdr:colOff>1019175</xdr:colOff>
      <xdr:row>12</xdr:row>
      <xdr:rowOff>2</xdr:rowOff>
    </xdr:to>
    <xdr:cxnSp macro="">
      <xdr:nvCxnSpPr>
        <xdr:cNvPr id="476" name="直線コネクタ 475">
          <a:extLst>
            <a:ext uri="{FF2B5EF4-FFF2-40B4-BE49-F238E27FC236}">
              <a16:creationId xmlns:a16="http://schemas.microsoft.com/office/drawing/2014/main" id="{12387EB6-724F-4EBA-A8DD-3865B496AB48}"/>
            </a:ext>
          </a:extLst>
        </xdr:cNvPr>
        <xdr:cNvCxnSpPr/>
      </xdr:nvCxnSpPr>
      <xdr:spPr>
        <a:xfrm flipV="1">
          <a:off x="16611600" y="2057400"/>
          <a:ext cx="819150" cy="2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12240</xdr:colOff>
      <xdr:row>12</xdr:row>
      <xdr:rowOff>2526</xdr:rowOff>
    </xdr:from>
    <xdr:to>
      <xdr:col>20</xdr:col>
      <xdr:colOff>990599</xdr:colOff>
      <xdr:row>14</xdr:row>
      <xdr:rowOff>134904</xdr:rowOff>
    </xdr:to>
    <xdr:sp macro="" textlink="">
      <xdr:nvSpPr>
        <xdr:cNvPr id="477" name="フリーフォーム 351">
          <a:extLst>
            <a:ext uri="{FF2B5EF4-FFF2-40B4-BE49-F238E27FC236}">
              <a16:creationId xmlns:a16="http://schemas.microsoft.com/office/drawing/2014/main" id="{040A2023-F5A2-44D0-92C3-F821018DD693}"/>
            </a:ext>
          </a:extLst>
        </xdr:cNvPr>
        <xdr:cNvSpPr/>
      </xdr:nvSpPr>
      <xdr:spPr>
        <a:xfrm>
          <a:off x="17452515" y="2059926"/>
          <a:ext cx="978359" cy="475278"/>
        </a:xfrm>
        <a:custGeom>
          <a:avLst/>
          <a:gdLst>
            <a:gd name="connsiteX0" fmla="*/ 0 w 809625"/>
            <a:gd name="connsiteY0" fmla="*/ 381000 h 381000"/>
            <a:gd name="connsiteX1" fmla="*/ 0 w 809625"/>
            <a:gd name="connsiteY1" fmla="*/ 0 h 381000"/>
            <a:gd name="connsiteX2" fmla="*/ 809625 w 809625"/>
            <a:gd name="connsiteY2" fmla="*/ 0 h 381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09625" h="381000">
              <a:moveTo>
                <a:pt x="0" y="381000"/>
              </a:moveTo>
              <a:lnTo>
                <a:pt x="0" y="0"/>
              </a:lnTo>
              <a:lnTo>
                <a:pt x="809625" y="0"/>
              </a:ln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20</xdr:col>
      <xdr:colOff>235199</xdr:colOff>
      <xdr:row>11</xdr:row>
      <xdr:rowOff>66675</xdr:rowOff>
    </xdr:from>
    <xdr:to>
      <xdr:col>20</xdr:col>
      <xdr:colOff>628807</xdr:colOff>
      <xdr:row>12</xdr:row>
      <xdr:rowOff>133403</xdr:rowOff>
    </xdr:to>
    <xdr:sp macro="" textlink="">
      <xdr:nvSpPr>
        <xdr:cNvPr id="478" name="フリーフォーム 308">
          <a:extLst>
            <a:ext uri="{FF2B5EF4-FFF2-40B4-BE49-F238E27FC236}">
              <a16:creationId xmlns:a16="http://schemas.microsoft.com/office/drawing/2014/main" id="{6A347A66-8F82-42CD-8A4F-5BA629DC097A}"/>
            </a:ext>
          </a:extLst>
        </xdr:cNvPr>
        <xdr:cNvSpPr/>
      </xdr:nvSpPr>
      <xdr:spPr>
        <a:xfrm>
          <a:off x="17675474" y="1952625"/>
          <a:ext cx="393608" cy="238178"/>
        </a:xfrm>
        <a:custGeom>
          <a:avLst/>
          <a:gdLst>
            <a:gd name="connsiteX0" fmla="*/ 365709 w 731419"/>
            <a:gd name="connsiteY0" fmla="*/ 701621 h 701622"/>
            <a:gd name="connsiteX1" fmla="*/ 723619 w 731419"/>
            <a:gd name="connsiteY1" fmla="*/ 81053 h 701622"/>
            <a:gd name="connsiteX2" fmla="*/ 7800 w 731419"/>
            <a:gd name="connsiteY2" fmla="*/ 75280 h 701622"/>
            <a:gd name="connsiteX3" fmla="*/ 365709 w 731419"/>
            <a:gd name="connsiteY3" fmla="*/ 701621 h 701622"/>
            <a:gd name="connsiteX0" fmla="*/ 401872 w 767582"/>
            <a:gd name="connsiteY0" fmla="*/ 728815 h 728816"/>
            <a:gd name="connsiteX1" fmla="*/ 759782 w 767582"/>
            <a:gd name="connsiteY1" fmla="*/ 108247 h 728816"/>
            <a:gd name="connsiteX2" fmla="*/ 43963 w 767582"/>
            <a:gd name="connsiteY2" fmla="*/ 102474 h 728816"/>
            <a:gd name="connsiteX3" fmla="*/ 401872 w 767582"/>
            <a:gd name="connsiteY3" fmla="*/ 728815 h 728816"/>
            <a:gd name="connsiteX0" fmla="*/ 401872 w 767582"/>
            <a:gd name="connsiteY0" fmla="*/ 762923 h 762924"/>
            <a:gd name="connsiteX1" fmla="*/ 759782 w 767582"/>
            <a:gd name="connsiteY1" fmla="*/ 142355 h 762924"/>
            <a:gd name="connsiteX2" fmla="*/ 43963 w 767582"/>
            <a:gd name="connsiteY2" fmla="*/ 136582 h 762924"/>
            <a:gd name="connsiteX3" fmla="*/ 401872 w 767582"/>
            <a:gd name="connsiteY3" fmla="*/ 762923 h 762924"/>
            <a:gd name="connsiteX0" fmla="*/ 401872 w 799759"/>
            <a:gd name="connsiteY0" fmla="*/ 762923 h 762924"/>
            <a:gd name="connsiteX1" fmla="*/ 759782 w 799759"/>
            <a:gd name="connsiteY1" fmla="*/ 142355 h 762924"/>
            <a:gd name="connsiteX2" fmla="*/ 43963 w 799759"/>
            <a:gd name="connsiteY2" fmla="*/ 136582 h 762924"/>
            <a:gd name="connsiteX3" fmla="*/ 401872 w 799759"/>
            <a:gd name="connsiteY3" fmla="*/ 762923 h 762924"/>
            <a:gd name="connsiteX0" fmla="*/ 401872 w 799759"/>
            <a:gd name="connsiteY0" fmla="*/ 755635 h 755636"/>
            <a:gd name="connsiteX1" fmla="*/ 759782 w 799759"/>
            <a:gd name="connsiteY1" fmla="*/ 135067 h 755636"/>
            <a:gd name="connsiteX2" fmla="*/ 43963 w 799759"/>
            <a:gd name="connsiteY2" fmla="*/ 129294 h 755636"/>
            <a:gd name="connsiteX3" fmla="*/ 401872 w 799759"/>
            <a:gd name="connsiteY3" fmla="*/ 755635 h 755636"/>
            <a:gd name="connsiteX0" fmla="*/ 401872 w 803745"/>
            <a:gd name="connsiteY0" fmla="*/ 755635 h 755636"/>
            <a:gd name="connsiteX1" fmla="*/ 759782 w 803745"/>
            <a:gd name="connsiteY1" fmla="*/ 135067 h 755636"/>
            <a:gd name="connsiteX2" fmla="*/ 43963 w 803745"/>
            <a:gd name="connsiteY2" fmla="*/ 129294 h 755636"/>
            <a:gd name="connsiteX3" fmla="*/ 401872 w 803745"/>
            <a:gd name="connsiteY3" fmla="*/ 755635 h 755636"/>
            <a:gd name="connsiteX0" fmla="*/ 401872 w 797791"/>
            <a:gd name="connsiteY0" fmla="*/ 755635 h 755636"/>
            <a:gd name="connsiteX1" fmla="*/ 759782 w 797791"/>
            <a:gd name="connsiteY1" fmla="*/ 135067 h 755636"/>
            <a:gd name="connsiteX2" fmla="*/ 43963 w 797791"/>
            <a:gd name="connsiteY2" fmla="*/ 129294 h 755636"/>
            <a:gd name="connsiteX3" fmla="*/ 401872 w 797791"/>
            <a:gd name="connsiteY3" fmla="*/ 755635 h 75563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797791" h="755636">
              <a:moveTo>
                <a:pt x="401872" y="755635"/>
              </a:moveTo>
              <a:cubicBezTo>
                <a:pt x="521175" y="756597"/>
                <a:pt x="921722" y="297134"/>
                <a:pt x="759782" y="135067"/>
              </a:cubicBezTo>
              <a:cubicBezTo>
                <a:pt x="575109" y="-46220"/>
                <a:pt x="222955" y="-41900"/>
                <a:pt x="43963" y="129294"/>
              </a:cubicBezTo>
              <a:cubicBezTo>
                <a:pt x="-135029" y="300488"/>
                <a:pt x="282569" y="754673"/>
                <a:pt x="401872" y="755635"/>
              </a:cubicBezTo>
              <a:close/>
            </a:path>
          </a:pathLst>
        </a:cu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36000" rtlCol="0" anchor="ctr"/>
        <a:lstStyle/>
        <a:p>
          <a:pPr algn="ctr"/>
          <a:r>
            <a:rPr kumimoji="1" lang="en-US" altLang="ja-JP" sz="1200" b="1"/>
            <a:t>121</a:t>
          </a:r>
          <a:endParaRPr kumimoji="1" lang="ja-JP" altLang="en-US" sz="1200" b="1"/>
        </a:p>
      </xdr:txBody>
    </xdr:sp>
    <xdr:clientData/>
  </xdr:twoCellAnchor>
  <xdr:twoCellAnchor>
    <xdr:from>
      <xdr:col>19</xdr:col>
      <xdr:colOff>47625</xdr:colOff>
      <xdr:row>5</xdr:row>
      <xdr:rowOff>12051</xdr:rowOff>
    </xdr:from>
    <xdr:to>
      <xdr:col>20</xdr:col>
      <xdr:colOff>12240</xdr:colOff>
      <xdr:row>7</xdr:row>
      <xdr:rowOff>144429</xdr:rowOff>
    </xdr:to>
    <xdr:sp macro="" textlink="">
      <xdr:nvSpPr>
        <xdr:cNvPr id="479" name="フリーフォーム 351">
          <a:extLst>
            <a:ext uri="{FF2B5EF4-FFF2-40B4-BE49-F238E27FC236}">
              <a16:creationId xmlns:a16="http://schemas.microsoft.com/office/drawing/2014/main" id="{8BD4553B-AFAF-497F-A195-4C412BF38807}"/>
            </a:ext>
          </a:extLst>
        </xdr:cNvPr>
        <xdr:cNvSpPr/>
      </xdr:nvSpPr>
      <xdr:spPr>
        <a:xfrm flipH="1">
          <a:off x="16459200" y="869301"/>
          <a:ext cx="993315" cy="475278"/>
        </a:xfrm>
        <a:custGeom>
          <a:avLst/>
          <a:gdLst>
            <a:gd name="connsiteX0" fmla="*/ 0 w 809625"/>
            <a:gd name="connsiteY0" fmla="*/ 381000 h 381000"/>
            <a:gd name="connsiteX1" fmla="*/ 0 w 809625"/>
            <a:gd name="connsiteY1" fmla="*/ 0 h 381000"/>
            <a:gd name="connsiteX2" fmla="*/ 809625 w 809625"/>
            <a:gd name="connsiteY2" fmla="*/ 0 h 381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09625" h="381000">
              <a:moveTo>
                <a:pt x="0" y="381000"/>
              </a:moveTo>
              <a:lnTo>
                <a:pt x="0" y="0"/>
              </a:lnTo>
              <a:lnTo>
                <a:pt x="809625" y="0"/>
              </a:ln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19</xdr:col>
      <xdr:colOff>950978</xdr:colOff>
      <xdr:row>11</xdr:row>
      <xdr:rowOff>81871</xdr:rowOff>
    </xdr:from>
    <xdr:to>
      <xdr:col>20</xdr:col>
      <xdr:colOff>98714</xdr:colOff>
      <xdr:row>12</xdr:row>
      <xdr:rowOff>81220</xdr:rowOff>
    </xdr:to>
    <xdr:sp macro="" textlink="">
      <xdr:nvSpPr>
        <xdr:cNvPr id="480" name="円/楕円 307">
          <a:extLst>
            <a:ext uri="{FF2B5EF4-FFF2-40B4-BE49-F238E27FC236}">
              <a16:creationId xmlns:a16="http://schemas.microsoft.com/office/drawing/2014/main" id="{6AAB722A-0767-417F-A111-823650311E1C}"/>
            </a:ext>
          </a:extLst>
        </xdr:cNvPr>
        <xdr:cNvSpPr/>
      </xdr:nvSpPr>
      <xdr:spPr>
        <a:xfrm>
          <a:off x="17362553" y="1967821"/>
          <a:ext cx="176436" cy="170799"/>
        </a:xfrm>
        <a:prstGeom prst="ellipse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19</xdr:col>
      <xdr:colOff>950978</xdr:colOff>
      <xdr:row>4</xdr:row>
      <xdr:rowOff>100921</xdr:rowOff>
    </xdr:from>
    <xdr:to>
      <xdr:col>20</xdr:col>
      <xdr:colOff>98714</xdr:colOff>
      <xdr:row>5</xdr:row>
      <xdr:rowOff>100270</xdr:rowOff>
    </xdr:to>
    <xdr:sp macro="" textlink="">
      <xdr:nvSpPr>
        <xdr:cNvPr id="482" name="円/楕円 307">
          <a:extLst>
            <a:ext uri="{FF2B5EF4-FFF2-40B4-BE49-F238E27FC236}">
              <a16:creationId xmlns:a16="http://schemas.microsoft.com/office/drawing/2014/main" id="{11293E21-3232-419A-B0AE-E3617BFF3027}"/>
            </a:ext>
          </a:extLst>
        </xdr:cNvPr>
        <xdr:cNvSpPr/>
      </xdr:nvSpPr>
      <xdr:spPr>
        <a:xfrm>
          <a:off x="17362553" y="786721"/>
          <a:ext cx="176436" cy="170799"/>
        </a:xfrm>
        <a:prstGeom prst="ellipse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22</xdr:col>
      <xdr:colOff>76200</xdr:colOff>
      <xdr:row>61</xdr:row>
      <xdr:rowOff>12051</xdr:rowOff>
    </xdr:from>
    <xdr:to>
      <xdr:col>23</xdr:col>
      <xdr:colOff>2716</xdr:colOff>
      <xdr:row>63</xdr:row>
      <xdr:rowOff>144429</xdr:rowOff>
    </xdr:to>
    <xdr:sp macro="" textlink="">
      <xdr:nvSpPr>
        <xdr:cNvPr id="484" name="フリーフォーム 246">
          <a:extLst>
            <a:ext uri="{FF2B5EF4-FFF2-40B4-BE49-F238E27FC236}">
              <a16:creationId xmlns:a16="http://schemas.microsoft.com/office/drawing/2014/main" id="{4431BB9C-324C-48A4-AF17-B27E93351C05}"/>
            </a:ext>
          </a:extLst>
        </xdr:cNvPr>
        <xdr:cNvSpPr/>
      </xdr:nvSpPr>
      <xdr:spPr>
        <a:xfrm flipH="1">
          <a:off x="19126200" y="10470501"/>
          <a:ext cx="955216" cy="475278"/>
        </a:xfrm>
        <a:custGeom>
          <a:avLst/>
          <a:gdLst>
            <a:gd name="connsiteX0" fmla="*/ 0 w 809625"/>
            <a:gd name="connsiteY0" fmla="*/ 381000 h 381000"/>
            <a:gd name="connsiteX1" fmla="*/ 0 w 809625"/>
            <a:gd name="connsiteY1" fmla="*/ 0 h 381000"/>
            <a:gd name="connsiteX2" fmla="*/ 809625 w 809625"/>
            <a:gd name="connsiteY2" fmla="*/ 0 h 381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09625" h="381000">
              <a:moveTo>
                <a:pt x="0" y="381000"/>
              </a:moveTo>
              <a:lnTo>
                <a:pt x="0" y="0"/>
              </a:lnTo>
              <a:lnTo>
                <a:pt x="809625" y="0"/>
              </a:ln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22</xdr:col>
      <xdr:colOff>1021502</xdr:colOff>
      <xdr:row>58</xdr:row>
      <xdr:rowOff>9525</xdr:rowOff>
    </xdr:from>
    <xdr:to>
      <xdr:col>23</xdr:col>
      <xdr:colOff>971549</xdr:colOff>
      <xdr:row>61</xdr:row>
      <xdr:rowOff>2527</xdr:rowOff>
    </xdr:to>
    <xdr:sp macro="" textlink="">
      <xdr:nvSpPr>
        <xdr:cNvPr id="485" name="フリーフォーム 247">
          <a:extLst>
            <a:ext uri="{FF2B5EF4-FFF2-40B4-BE49-F238E27FC236}">
              <a16:creationId xmlns:a16="http://schemas.microsoft.com/office/drawing/2014/main" id="{973D9FE8-6EFC-4B34-8BA8-3F11ED4AAD94}"/>
            </a:ext>
          </a:extLst>
        </xdr:cNvPr>
        <xdr:cNvSpPr/>
      </xdr:nvSpPr>
      <xdr:spPr>
        <a:xfrm flipV="1">
          <a:off x="20071502" y="9953625"/>
          <a:ext cx="978747" cy="507352"/>
        </a:xfrm>
        <a:custGeom>
          <a:avLst/>
          <a:gdLst>
            <a:gd name="connsiteX0" fmla="*/ 0 w 809625"/>
            <a:gd name="connsiteY0" fmla="*/ 381000 h 381000"/>
            <a:gd name="connsiteX1" fmla="*/ 0 w 809625"/>
            <a:gd name="connsiteY1" fmla="*/ 0 h 381000"/>
            <a:gd name="connsiteX2" fmla="*/ 809625 w 809625"/>
            <a:gd name="connsiteY2" fmla="*/ 0 h 381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09625" h="381000">
              <a:moveTo>
                <a:pt x="0" y="381000"/>
              </a:moveTo>
              <a:lnTo>
                <a:pt x="0" y="0"/>
              </a:lnTo>
              <a:lnTo>
                <a:pt x="809625" y="0"/>
              </a:lnTo>
            </a:path>
          </a:pathLst>
        </a:custGeom>
        <a:noFill/>
        <a:ln w="28575">
          <a:solidFill>
            <a:schemeClr val="tx1"/>
          </a:solidFill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22</xdr:col>
      <xdr:colOff>941453</xdr:colOff>
      <xdr:row>60</xdr:row>
      <xdr:rowOff>91396</xdr:rowOff>
    </xdr:from>
    <xdr:to>
      <xdr:col>23</xdr:col>
      <xdr:colOff>89189</xdr:colOff>
      <xdr:row>61</xdr:row>
      <xdr:rowOff>90745</xdr:rowOff>
    </xdr:to>
    <xdr:sp macro="" textlink="">
      <xdr:nvSpPr>
        <xdr:cNvPr id="486" name="円/楕円 248">
          <a:extLst>
            <a:ext uri="{FF2B5EF4-FFF2-40B4-BE49-F238E27FC236}">
              <a16:creationId xmlns:a16="http://schemas.microsoft.com/office/drawing/2014/main" id="{4BB0629B-DCC6-4DE9-AF73-4567F5F49F18}"/>
            </a:ext>
          </a:extLst>
        </xdr:cNvPr>
        <xdr:cNvSpPr/>
      </xdr:nvSpPr>
      <xdr:spPr>
        <a:xfrm>
          <a:off x="19991453" y="10378396"/>
          <a:ext cx="176436" cy="170799"/>
        </a:xfrm>
        <a:prstGeom prst="ellipse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 editAs="oneCell">
    <xdr:from>
      <xdr:col>22</xdr:col>
      <xdr:colOff>638176</xdr:colOff>
      <xdr:row>58</xdr:row>
      <xdr:rowOff>152401</xdr:rowOff>
    </xdr:from>
    <xdr:to>
      <xdr:col>22</xdr:col>
      <xdr:colOff>949378</xdr:colOff>
      <xdr:row>60</xdr:row>
      <xdr:rowOff>114301</xdr:rowOff>
    </xdr:to>
    <xdr:pic>
      <xdr:nvPicPr>
        <xdr:cNvPr id="487" name="図 486">
          <a:extLst>
            <a:ext uri="{FF2B5EF4-FFF2-40B4-BE49-F238E27FC236}">
              <a16:creationId xmlns:a16="http://schemas.microsoft.com/office/drawing/2014/main" id="{470AD9EB-9894-4D49-91BF-2DE68696A7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9688176" y="10096501"/>
          <a:ext cx="311202" cy="304800"/>
        </a:xfrm>
        <a:prstGeom prst="rect">
          <a:avLst/>
        </a:prstGeom>
      </xdr:spPr>
    </xdr:pic>
    <xdr:clientData/>
  </xdr:twoCellAnchor>
  <xdr:twoCellAnchor editAs="oneCell">
    <xdr:from>
      <xdr:col>23</xdr:col>
      <xdr:colOff>190500</xdr:colOff>
      <xdr:row>58</xdr:row>
      <xdr:rowOff>104775</xdr:rowOff>
    </xdr:from>
    <xdr:to>
      <xdr:col>23</xdr:col>
      <xdr:colOff>535495</xdr:colOff>
      <xdr:row>60</xdr:row>
      <xdr:rowOff>109095</xdr:rowOff>
    </xdr:to>
    <xdr:pic>
      <xdr:nvPicPr>
        <xdr:cNvPr id="488" name="図 487">
          <a:extLst>
            <a:ext uri="{FF2B5EF4-FFF2-40B4-BE49-F238E27FC236}">
              <a16:creationId xmlns:a16="http://schemas.microsoft.com/office/drawing/2014/main" id="{4B1C985D-92F7-48EC-9CDD-AA772F314B5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0269200" y="10048875"/>
          <a:ext cx="344995" cy="347220"/>
        </a:xfrm>
        <a:prstGeom prst="rect">
          <a:avLst/>
        </a:prstGeom>
      </xdr:spPr>
    </xdr:pic>
    <xdr:clientData/>
  </xdr:twoCellAnchor>
  <xdr:twoCellAnchor>
    <xdr:from>
      <xdr:col>11</xdr:col>
      <xdr:colOff>211455</xdr:colOff>
      <xdr:row>32</xdr:row>
      <xdr:rowOff>139065</xdr:rowOff>
    </xdr:from>
    <xdr:to>
      <xdr:col>11</xdr:col>
      <xdr:colOff>579121</xdr:colOff>
      <xdr:row>33</xdr:row>
      <xdr:rowOff>156135</xdr:rowOff>
    </xdr:to>
    <xdr:sp macro="" textlink="">
      <xdr:nvSpPr>
        <xdr:cNvPr id="250" name="六角形 249">
          <a:extLst>
            <a:ext uri="{FF2B5EF4-FFF2-40B4-BE49-F238E27FC236}">
              <a16:creationId xmlns:a16="http://schemas.microsoft.com/office/drawing/2014/main" id="{00000000-0008-0000-0200-0000FA000000}"/>
            </a:ext>
          </a:extLst>
        </xdr:cNvPr>
        <xdr:cNvSpPr/>
      </xdr:nvSpPr>
      <xdr:spPr>
        <a:xfrm>
          <a:off x="9736455" y="5625465"/>
          <a:ext cx="367666" cy="188520"/>
        </a:xfrm>
        <a:prstGeom prst="hexagon">
          <a:avLst/>
        </a:pr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0" rtlCol="0" anchor="ctr"/>
        <a:lstStyle/>
        <a:p>
          <a:pPr algn="ctr"/>
          <a:r>
            <a:rPr kumimoji="1" lang="en-US" altLang="ja-JP" sz="1200" b="1"/>
            <a:t>369</a:t>
          </a:r>
          <a:endParaRPr kumimoji="1" lang="ja-JP" altLang="en-US" sz="1200" b="1"/>
        </a:p>
      </xdr:txBody>
    </xdr:sp>
    <xdr:clientData/>
  </xdr:twoCellAnchor>
  <xdr:twoCellAnchor>
    <xdr:from>
      <xdr:col>13</xdr:col>
      <xdr:colOff>333375</xdr:colOff>
      <xdr:row>9</xdr:row>
      <xdr:rowOff>142875</xdr:rowOff>
    </xdr:from>
    <xdr:to>
      <xdr:col>14</xdr:col>
      <xdr:colOff>133350</xdr:colOff>
      <xdr:row>11</xdr:row>
      <xdr:rowOff>114300</xdr:rowOff>
    </xdr:to>
    <xdr:sp macro="" textlink="">
      <xdr:nvSpPr>
        <xdr:cNvPr id="408" name="正方形/長方形 407">
          <a:extLst>
            <a:ext uri="{FF2B5EF4-FFF2-40B4-BE49-F238E27FC236}">
              <a16:creationId xmlns:a16="http://schemas.microsoft.com/office/drawing/2014/main" id="{FF1AB3EB-6009-42F2-B4DF-DAF59145B7F0}"/>
            </a:ext>
          </a:extLst>
        </xdr:cNvPr>
        <xdr:cNvSpPr/>
      </xdr:nvSpPr>
      <xdr:spPr>
        <a:xfrm rot="20543391">
          <a:off x="11468100" y="1685925"/>
          <a:ext cx="828675" cy="314325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wrap="none" lIns="36000" tIns="0" rIns="36000" bIns="0" rtlCol="0" anchor="ctr"/>
        <a:lstStyle/>
        <a:p>
          <a:pPr algn="ctr"/>
          <a:r>
            <a:rPr kumimoji="1" lang="ja-JP" altLang="en-US" sz="1050">
              <a:solidFill>
                <a:schemeClr val="tx1"/>
              </a:solidFill>
            </a:rPr>
            <a:t>入江御宮店</a:t>
          </a:r>
          <a:endParaRPr kumimoji="1" lang="en-US" altLang="ja-JP" sz="1050">
            <a:solidFill>
              <a:schemeClr val="tx1"/>
            </a:solidFill>
          </a:endParaRPr>
        </a:p>
      </xdr:txBody>
    </xdr:sp>
    <xdr:clientData/>
  </xdr:twoCellAnchor>
  <xdr:twoCellAnchor>
    <xdr:from>
      <xdr:col>19</xdr:col>
      <xdr:colOff>585788</xdr:colOff>
      <xdr:row>2</xdr:row>
      <xdr:rowOff>95362</xdr:rowOff>
    </xdr:from>
    <xdr:to>
      <xdr:col>19</xdr:col>
      <xdr:colOff>585788</xdr:colOff>
      <xdr:row>7</xdr:row>
      <xdr:rowOff>138112</xdr:rowOff>
    </xdr:to>
    <xdr:grpSp>
      <xdr:nvGrpSpPr>
        <xdr:cNvPr id="427" name="グループ化 33">
          <a:extLst>
            <a:ext uri="{FF2B5EF4-FFF2-40B4-BE49-F238E27FC236}">
              <a16:creationId xmlns:a16="http://schemas.microsoft.com/office/drawing/2014/main" id="{237D69BB-6EDD-4ACA-9C96-FB6D4150F5E4}"/>
            </a:ext>
          </a:extLst>
        </xdr:cNvPr>
        <xdr:cNvGrpSpPr>
          <a:grpSpLocks/>
        </xdr:cNvGrpSpPr>
      </xdr:nvGrpSpPr>
      <xdr:grpSpPr bwMode="auto">
        <a:xfrm rot="16200000">
          <a:off x="16547363" y="888262"/>
          <a:ext cx="900000" cy="0"/>
          <a:chOff x="228600" y="4181475"/>
          <a:chExt cx="1143000" cy="0"/>
        </a:xfrm>
      </xdr:grpSpPr>
      <xdr:cxnSp macro="">
        <xdr:nvCxnSpPr>
          <xdr:cNvPr id="428" name="直線コネクタ 427">
            <a:extLst>
              <a:ext uri="{FF2B5EF4-FFF2-40B4-BE49-F238E27FC236}">
                <a16:creationId xmlns:a16="http://schemas.microsoft.com/office/drawing/2014/main" id="{31F28A6F-C0FB-4BB8-93DC-0BA92BA8ED5E}"/>
              </a:ext>
            </a:extLst>
          </xdr:cNvPr>
          <xdr:cNvCxnSpPr/>
        </xdr:nvCxnSpPr>
        <xdr:spPr>
          <a:xfrm flipH="1">
            <a:off x="228600" y="4181475"/>
            <a:ext cx="1143000" cy="0"/>
          </a:xfrm>
          <a:prstGeom prst="line">
            <a:avLst/>
          </a:prstGeom>
          <a:ln w="28575"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29" name="直線コネクタ 428">
            <a:extLst>
              <a:ext uri="{FF2B5EF4-FFF2-40B4-BE49-F238E27FC236}">
                <a16:creationId xmlns:a16="http://schemas.microsoft.com/office/drawing/2014/main" id="{F87F1BE0-96A4-4222-8EE0-A30A129C3F22}"/>
              </a:ext>
            </a:extLst>
          </xdr:cNvPr>
          <xdr:cNvCxnSpPr/>
        </xdr:nvCxnSpPr>
        <xdr:spPr>
          <a:xfrm flipH="1">
            <a:off x="228600" y="4181475"/>
            <a:ext cx="1143000" cy="0"/>
          </a:xfrm>
          <a:prstGeom prst="line">
            <a:avLst/>
          </a:prstGeom>
          <a:ln w="57150" cmpd="dbl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19</xdr:col>
      <xdr:colOff>59055</xdr:colOff>
      <xdr:row>3</xdr:row>
      <xdr:rowOff>53340</xdr:rowOff>
    </xdr:from>
    <xdr:to>
      <xdr:col>19</xdr:col>
      <xdr:colOff>426721</xdr:colOff>
      <xdr:row>4</xdr:row>
      <xdr:rowOff>70410</xdr:rowOff>
    </xdr:to>
    <xdr:sp macro="" textlink="">
      <xdr:nvSpPr>
        <xdr:cNvPr id="483" name="六角形 482">
          <a:extLst>
            <a:ext uri="{FF2B5EF4-FFF2-40B4-BE49-F238E27FC236}">
              <a16:creationId xmlns:a16="http://schemas.microsoft.com/office/drawing/2014/main" id="{34FA7403-A28D-4192-8512-6A413F4AAD83}"/>
            </a:ext>
          </a:extLst>
        </xdr:cNvPr>
        <xdr:cNvSpPr/>
      </xdr:nvSpPr>
      <xdr:spPr>
        <a:xfrm>
          <a:off x="16470630" y="567690"/>
          <a:ext cx="367666" cy="188520"/>
        </a:xfrm>
        <a:prstGeom prst="hexagon">
          <a:avLst/>
        </a:pr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0" rtlCol="0" anchor="ctr"/>
        <a:lstStyle/>
        <a:p>
          <a:pPr algn="ctr"/>
          <a:r>
            <a:rPr kumimoji="1" lang="en-US" altLang="ja-JP" sz="1200" b="1"/>
            <a:t>70</a:t>
          </a:r>
          <a:endParaRPr kumimoji="1" lang="ja-JP" altLang="en-US" sz="1200" b="1"/>
        </a:p>
      </xdr:txBody>
    </xdr:sp>
    <xdr:clientData/>
  </xdr:twoCellAnchor>
  <xdr:twoCellAnchor>
    <xdr:from>
      <xdr:col>19</xdr:col>
      <xdr:colOff>676275</xdr:colOff>
      <xdr:row>5</xdr:row>
      <xdr:rowOff>76200</xdr:rowOff>
    </xdr:from>
    <xdr:to>
      <xdr:col>19</xdr:col>
      <xdr:colOff>875755</xdr:colOff>
      <xdr:row>7</xdr:row>
      <xdr:rowOff>4601</xdr:rowOff>
    </xdr:to>
    <xdr:grpSp>
      <xdr:nvGrpSpPr>
        <xdr:cNvPr id="431" name="グループ化 430">
          <a:extLst>
            <a:ext uri="{FF2B5EF4-FFF2-40B4-BE49-F238E27FC236}">
              <a16:creationId xmlns:a16="http://schemas.microsoft.com/office/drawing/2014/main" id="{22AF4E62-F07E-4159-85C8-C4D2A7C35573}"/>
            </a:ext>
          </a:extLst>
        </xdr:cNvPr>
        <xdr:cNvGrpSpPr/>
      </xdr:nvGrpSpPr>
      <xdr:grpSpPr>
        <a:xfrm>
          <a:off x="17087850" y="933450"/>
          <a:ext cx="199480" cy="271301"/>
          <a:chOff x="8914188" y="3195602"/>
          <a:chExt cx="300668" cy="407176"/>
        </a:xfrm>
      </xdr:grpSpPr>
      <xdr:cxnSp macro="">
        <xdr:nvCxnSpPr>
          <xdr:cNvPr id="432" name="直線コネクタ 431">
            <a:extLst>
              <a:ext uri="{FF2B5EF4-FFF2-40B4-BE49-F238E27FC236}">
                <a16:creationId xmlns:a16="http://schemas.microsoft.com/office/drawing/2014/main" id="{DA2B81C2-959C-4AE7-A95A-115962DA056F}"/>
              </a:ext>
            </a:extLst>
          </xdr:cNvPr>
          <xdr:cNvCxnSpPr/>
        </xdr:nvCxnSpPr>
        <xdr:spPr>
          <a:xfrm flipV="1">
            <a:off x="9066929" y="3282853"/>
            <a:ext cx="0" cy="319925"/>
          </a:xfrm>
          <a:prstGeom prst="line">
            <a:avLst/>
          </a:prstGeom>
          <a:ln w="285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3" name="直線コネクタ 432">
            <a:extLst>
              <a:ext uri="{FF2B5EF4-FFF2-40B4-BE49-F238E27FC236}">
                <a16:creationId xmlns:a16="http://schemas.microsoft.com/office/drawing/2014/main" id="{B8FA5DB7-7F0A-4CFF-BBCD-D25D3EEE084F}"/>
              </a:ext>
            </a:extLst>
          </xdr:cNvPr>
          <xdr:cNvCxnSpPr/>
        </xdr:nvCxnSpPr>
        <xdr:spPr>
          <a:xfrm flipV="1">
            <a:off x="8914188" y="3195602"/>
            <a:ext cx="300668" cy="175149"/>
          </a:xfrm>
          <a:prstGeom prst="line">
            <a:avLst/>
          </a:prstGeom>
          <a:ln w="285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4" name="直線コネクタ 433">
            <a:extLst>
              <a:ext uri="{FF2B5EF4-FFF2-40B4-BE49-F238E27FC236}">
                <a16:creationId xmlns:a16="http://schemas.microsoft.com/office/drawing/2014/main" id="{9F98A35C-1219-4551-A471-40956894409B}"/>
              </a:ext>
            </a:extLst>
          </xdr:cNvPr>
          <xdr:cNvCxnSpPr/>
        </xdr:nvCxnSpPr>
        <xdr:spPr>
          <a:xfrm flipH="1" flipV="1">
            <a:off x="8914188" y="3195602"/>
            <a:ext cx="300668" cy="175149"/>
          </a:xfrm>
          <a:prstGeom prst="line">
            <a:avLst/>
          </a:prstGeom>
          <a:ln w="285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435" name="楕円 434">
            <a:extLst>
              <a:ext uri="{FF2B5EF4-FFF2-40B4-BE49-F238E27FC236}">
                <a16:creationId xmlns:a16="http://schemas.microsoft.com/office/drawing/2014/main" id="{7F15D6E7-3616-4A06-9022-2EE6719C7227}"/>
              </a:ext>
            </a:extLst>
          </xdr:cNvPr>
          <xdr:cNvSpPr/>
        </xdr:nvSpPr>
        <xdr:spPr>
          <a:xfrm>
            <a:off x="8917874" y="3377378"/>
            <a:ext cx="119970" cy="119970"/>
          </a:xfrm>
          <a:prstGeom prst="ellipse">
            <a:avLst/>
          </a:prstGeom>
          <a:solidFill>
            <a:srgbClr val="FF0000"/>
          </a:solidFill>
          <a:ln w="285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36" name="楕円 435">
            <a:extLst>
              <a:ext uri="{FF2B5EF4-FFF2-40B4-BE49-F238E27FC236}">
                <a16:creationId xmlns:a16="http://schemas.microsoft.com/office/drawing/2014/main" id="{C6D6F380-8CC6-41A4-9B3D-ACF577082BAD}"/>
              </a:ext>
            </a:extLst>
          </xdr:cNvPr>
          <xdr:cNvSpPr/>
        </xdr:nvSpPr>
        <xdr:spPr>
          <a:xfrm>
            <a:off x="9092375" y="3377378"/>
            <a:ext cx="119970" cy="119970"/>
          </a:xfrm>
          <a:prstGeom prst="ellipse">
            <a:avLst/>
          </a:prstGeom>
          <a:solidFill>
            <a:srgbClr val="FF0000"/>
          </a:solidFill>
          <a:ln w="285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 w="28575">
          <a:solidFill>
            <a:schemeClr val="tx1"/>
          </a:solidFill>
          <a:headEnd type="none" w="med" len="med"/>
          <a:tailEnd type="none" w="med" len="med"/>
        </a:ln>
      </a:spPr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T155"/>
  <sheetViews>
    <sheetView view="pageBreakPreview" zoomScaleNormal="100" zoomScaleSheetLayoutView="100" workbookViewId="0">
      <pane xSplit="5" ySplit="4" topLeftCell="F35" activePane="bottomRight" state="frozen"/>
      <selection pane="topRight" activeCell="F1" sqref="F1"/>
      <selection pane="bottomLeft" activeCell="A5" sqref="A5"/>
      <selection pane="bottomRight" activeCell="B3" sqref="B3"/>
    </sheetView>
  </sheetViews>
  <sheetFormatPr defaultRowHeight="13.5" x14ac:dyDescent="0.15"/>
  <cols>
    <col min="1" max="1" width="5.125" style="41" bestFit="1" customWidth="1"/>
    <col min="2" max="2" width="5.25" style="41" bestFit="1" customWidth="1"/>
    <col min="3" max="3" width="5.5" style="41" bestFit="1" customWidth="1"/>
    <col min="4" max="4" width="6.625" style="41" bestFit="1" customWidth="1"/>
    <col min="5" max="5" width="7.625" style="41" bestFit="1" customWidth="1"/>
    <col min="6" max="6" width="29.375" style="41" bestFit="1" customWidth="1"/>
    <col min="7" max="7" width="5.25" style="41" bestFit="1" customWidth="1"/>
    <col min="8" max="8" width="11" style="41" bestFit="1" customWidth="1"/>
    <col min="9" max="9" width="4.375" style="41" bestFit="1" customWidth="1"/>
    <col min="10" max="10" width="5.75" style="41" bestFit="1" customWidth="1"/>
    <col min="11" max="11" width="23.375" style="49" customWidth="1"/>
    <col min="12" max="12" width="30.25" style="41" customWidth="1"/>
    <col min="13" max="14" width="9" style="41" bestFit="1" customWidth="1"/>
    <col min="15" max="15" width="2.625" style="41" customWidth="1"/>
    <col min="16" max="16" width="7.875" style="41" bestFit="1" customWidth="1"/>
    <col min="17" max="17" width="8.875" style="41" bestFit="1" customWidth="1"/>
    <col min="18" max="18" width="6" style="41" bestFit="1" customWidth="1"/>
    <col min="19" max="19" width="5.875" style="41" customWidth="1"/>
    <col min="20" max="24" width="6" style="41" bestFit="1" customWidth="1"/>
    <col min="25" max="25" width="5.875" style="41" customWidth="1"/>
    <col min="26" max="26" width="1.625" style="41" customWidth="1"/>
    <col min="27" max="27" width="5.875" style="41" bestFit="1" customWidth="1"/>
    <col min="28" max="28" width="6" style="41" bestFit="1" customWidth="1"/>
    <col min="29" max="30" width="7.625" style="41" bestFit="1" customWidth="1"/>
    <col min="31" max="32" width="5.875" style="41" bestFit="1" customWidth="1"/>
    <col min="33" max="34" width="6" style="41" bestFit="1" customWidth="1"/>
    <col min="35" max="35" width="9" style="41"/>
    <col min="36" max="36" width="5.875" style="41" bestFit="1" customWidth="1"/>
    <col min="37" max="37" width="7" style="41" bestFit="1" customWidth="1"/>
    <col min="38" max="46" width="9" style="41" bestFit="1" customWidth="1"/>
    <col min="47" max="16384" width="9" style="41"/>
  </cols>
  <sheetData>
    <row r="1" spans="1:46" x14ac:dyDescent="0.15">
      <c r="A1" s="37" t="s">
        <v>31</v>
      </c>
      <c r="B1" s="74" t="s">
        <v>32</v>
      </c>
      <c r="C1" s="74"/>
      <c r="D1" s="38" t="s">
        <v>22</v>
      </c>
      <c r="E1" s="38" t="s">
        <v>23</v>
      </c>
      <c r="F1" s="37" t="s">
        <v>33</v>
      </c>
      <c r="G1" s="74" t="s">
        <v>34</v>
      </c>
      <c r="H1" s="74"/>
      <c r="I1" s="38"/>
      <c r="J1" s="38"/>
      <c r="K1" s="39" t="s">
        <v>36</v>
      </c>
      <c r="L1" s="40" t="s">
        <v>38</v>
      </c>
      <c r="M1" s="37"/>
      <c r="N1" s="37"/>
      <c r="P1" s="41" t="s">
        <v>17</v>
      </c>
      <c r="R1" s="42" t="s">
        <v>18</v>
      </c>
      <c r="AA1" s="41" t="s">
        <v>19</v>
      </c>
      <c r="AJ1" s="41" t="s">
        <v>24</v>
      </c>
    </row>
    <row r="2" spans="1:46" x14ac:dyDescent="0.15">
      <c r="A2" s="43">
        <v>3</v>
      </c>
      <c r="B2" s="73" t="s">
        <v>229</v>
      </c>
      <c r="C2" s="73"/>
      <c r="D2" s="45" t="s">
        <v>202</v>
      </c>
      <c r="E2" s="43">
        <v>200</v>
      </c>
      <c r="F2" s="43" t="s">
        <v>90</v>
      </c>
      <c r="G2" s="75">
        <v>0.29166666666666669</v>
      </c>
      <c r="H2" s="75"/>
      <c r="I2" s="38"/>
      <c r="J2" s="38"/>
      <c r="K2" s="46" t="s">
        <v>37</v>
      </c>
      <c r="L2" s="47" t="s">
        <v>39</v>
      </c>
      <c r="M2" s="37"/>
      <c r="N2" s="37"/>
      <c r="P2" s="48"/>
      <c r="Q2" s="48"/>
      <c r="R2" s="43">
        <v>0</v>
      </c>
      <c r="S2" s="48">
        <v>201</v>
      </c>
      <c r="T2" s="48">
        <v>401</v>
      </c>
      <c r="U2" s="48">
        <v>601</v>
      </c>
      <c r="V2" s="48">
        <v>1001</v>
      </c>
      <c r="W2" s="48">
        <v>1201</v>
      </c>
      <c r="X2" s="48">
        <v>1801</v>
      </c>
      <c r="Y2" s="48" t="s">
        <v>21</v>
      </c>
      <c r="Z2" s="48"/>
      <c r="AA2" s="48">
        <v>0</v>
      </c>
      <c r="AB2" s="48">
        <v>61</v>
      </c>
      <c r="AC2" s="48">
        <v>601</v>
      </c>
      <c r="AD2" s="48">
        <v>1201</v>
      </c>
      <c r="AE2" s="48">
        <v>1401</v>
      </c>
      <c r="AF2" s="48">
        <v>1801</v>
      </c>
      <c r="AG2" s="48"/>
      <c r="AJ2" s="48" t="s">
        <v>23</v>
      </c>
      <c r="AK2" s="48"/>
      <c r="AL2" s="48">
        <v>200</v>
      </c>
      <c r="AM2" s="48">
        <v>300</v>
      </c>
      <c r="AN2" s="48">
        <v>400</v>
      </c>
      <c r="AO2" s="48">
        <v>600</v>
      </c>
      <c r="AP2" s="48">
        <v>1000</v>
      </c>
      <c r="AQ2" s="48">
        <v>1200</v>
      </c>
      <c r="AR2" s="48">
        <v>1400</v>
      </c>
      <c r="AS2" s="48">
        <v>1800</v>
      </c>
      <c r="AT2" s="48">
        <v>2000</v>
      </c>
    </row>
    <row r="3" spans="1:46" x14ac:dyDescent="0.15">
      <c r="P3" s="48"/>
      <c r="Q3" s="48"/>
      <c r="R3" s="48">
        <v>200</v>
      </c>
      <c r="S3" s="48">
        <v>400</v>
      </c>
      <c r="T3" s="48">
        <v>600</v>
      </c>
      <c r="U3" s="48">
        <v>1000</v>
      </c>
      <c r="V3" s="48">
        <v>1200</v>
      </c>
      <c r="W3" s="48">
        <v>1800</v>
      </c>
      <c r="X3" s="48">
        <v>2000</v>
      </c>
      <c r="Y3" s="48"/>
      <c r="Z3" s="48"/>
      <c r="AA3" s="48">
        <v>60</v>
      </c>
      <c r="AB3" s="48">
        <v>600</v>
      </c>
      <c r="AC3" s="48">
        <v>1000</v>
      </c>
      <c r="AD3" s="48">
        <v>1400</v>
      </c>
      <c r="AE3" s="48">
        <v>1800</v>
      </c>
      <c r="AF3" s="48">
        <v>2000</v>
      </c>
      <c r="AG3" s="48"/>
      <c r="AJ3" s="48" t="s">
        <v>29</v>
      </c>
      <c r="AK3" s="48" t="s">
        <v>27</v>
      </c>
      <c r="AL3" s="48">
        <v>34</v>
      </c>
      <c r="AM3" s="48">
        <v>32</v>
      </c>
      <c r="AN3" s="48">
        <v>32</v>
      </c>
      <c r="AO3" s="48">
        <v>30</v>
      </c>
      <c r="AP3" s="48">
        <v>28</v>
      </c>
      <c r="AQ3" s="48">
        <v>26</v>
      </c>
      <c r="AR3" s="48">
        <v>25</v>
      </c>
      <c r="AS3" s="48">
        <v>25</v>
      </c>
      <c r="AT3" s="48">
        <v>23</v>
      </c>
    </row>
    <row r="4" spans="1:46" x14ac:dyDescent="0.15">
      <c r="A4" s="48" t="s">
        <v>3</v>
      </c>
      <c r="B4" s="48" t="s">
        <v>0</v>
      </c>
      <c r="C4" s="48" t="s">
        <v>4</v>
      </c>
      <c r="D4" s="48" t="s">
        <v>5</v>
      </c>
      <c r="E4" s="48" t="s">
        <v>6</v>
      </c>
      <c r="F4" s="48" t="s">
        <v>7</v>
      </c>
      <c r="G4" s="48" t="s">
        <v>13</v>
      </c>
      <c r="H4" s="48" t="s">
        <v>11</v>
      </c>
      <c r="I4" s="48" t="s">
        <v>14</v>
      </c>
      <c r="J4" s="48" t="s">
        <v>15</v>
      </c>
      <c r="K4" s="48" t="s">
        <v>16</v>
      </c>
      <c r="L4" s="48" t="s">
        <v>12</v>
      </c>
      <c r="M4" s="48" t="s">
        <v>8</v>
      </c>
      <c r="N4" s="48" t="s">
        <v>9</v>
      </c>
      <c r="P4" s="48" t="s">
        <v>20</v>
      </c>
      <c r="Q4" s="48" t="s">
        <v>40</v>
      </c>
      <c r="R4" s="48">
        <v>34</v>
      </c>
      <c r="S4" s="48">
        <v>32</v>
      </c>
      <c r="T4" s="48">
        <v>30</v>
      </c>
      <c r="U4" s="48">
        <v>28</v>
      </c>
      <c r="V4" s="48">
        <v>26</v>
      </c>
      <c r="W4" s="48">
        <v>25</v>
      </c>
      <c r="X4" s="48">
        <v>23</v>
      </c>
      <c r="Y4" s="48"/>
      <c r="Z4" s="48"/>
      <c r="AA4" s="48">
        <v>20</v>
      </c>
      <c r="AB4" s="48">
        <v>15</v>
      </c>
      <c r="AC4" s="48">
        <v>11.428000000000001</v>
      </c>
      <c r="AD4" s="48">
        <v>13.333</v>
      </c>
      <c r="AE4" s="48">
        <v>10</v>
      </c>
      <c r="AF4" s="48">
        <v>9</v>
      </c>
      <c r="AG4" s="48"/>
      <c r="AJ4" s="48" t="s">
        <v>30</v>
      </c>
      <c r="AK4" s="48" t="s">
        <v>26</v>
      </c>
      <c r="AL4" s="50">
        <f>AL$2/AL3/24</f>
        <v>0.24509803921568629</v>
      </c>
      <c r="AM4" s="50">
        <f>AL4+(AM$2-AL$2)/AM3/24</f>
        <v>0.37530637254901966</v>
      </c>
      <c r="AN4" s="50">
        <f t="shared" ref="AN4:AT4" si="0">AM4+(AN$2-AM$2)/AN3/24</f>
        <v>0.50551470588235303</v>
      </c>
      <c r="AO4" s="50">
        <f t="shared" si="0"/>
        <v>0.78329248366013082</v>
      </c>
      <c r="AP4" s="50">
        <f t="shared" si="0"/>
        <v>1.3785305788982261</v>
      </c>
      <c r="AQ4" s="50">
        <f t="shared" si="0"/>
        <v>1.6990433994110465</v>
      </c>
      <c r="AR4" s="50">
        <f t="shared" si="0"/>
        <v>2.03237673274438</v>
      </c>
      <c r="AS4" s="50">
        <f t="shared" si="0"/>
        <v>2.6990433994110465</v>
      </c>
      <c r="AT4" s="50">
        <f t="shared" si="0"/>
        <v>3.0613622399907565</v>
      </c>
    </row>
    <row r="5" spans="1:46" x14ac:dyDescent="0.15">
      <c r="A5" s="51">
        <v>1</v>
      </c>
      <c r="B5" s="43" t="s">
        <v>86</v>
      </c>
      <c r="C5" s="51">
        <v>0</v>
      </c>
      <c r="D5" s="52">
        <v>0</v>
      </c>
      <c r="E5" s="53">
        <v>0</v>
      </c>
      <c r="F5" s="43" t="s">
        <v>112</v>
      </c>
      <c r="G5" s="43"/>
      <c r="H5" s="43" t="s">
        <v>113</v>
      </c>
      <c r="I5" s="43"/>
      <c r="J5" s="43"/>
      <c r="K5" s="54"/>
      <c r="L5" s="43"/>
      <c r="M5" s="55">
        <f>D2+G2</f>
        <v>43379.291666666664</v>
      </c>
      <c r="N5" s="55">
        <f>M5+0.5/24</f>
        <v>43379.3125</v>
      </c>
      <c r="P5" s="56">
        <f>IF(E5&lt;&gt;"",ROUND(E5,0),"")</f>
        <v>0</v>
      </c>
      <c r="Q5" s="56"/>
      <c r="R5" s="57">
        <f>IF(E5&lt;&gt;"",M$5+P5/34/24,"")</f>
        <v>43379.291666666664</v>
      </c>
      <c r="S5" s="57">
        <f>IF(E5&lt;&gt;"",M$5+200/34/24+(P5-200)/32/24,"")</f>
        <v>43379.276348039217</v>
      </c>
      <c r="T5" s="57">
        <f>IF(E5&lt;&gt;"",M$5+200/34/24+200/32/24+(P5-400)/30/24,"")</f>
        <v>43379.241625816991</v>
      </c>
      <c r="U5" s="57">
        <f>IF(E5&lt;&gt;"",M$5+200/34/24+200/32/24+200/30/24+(P5-600)/28/24,"")</f>
        <v>43379.182102007471</v>
      </c>
      <c r="V5" s="57">
        <f>IF(E5&lt;&gt;"",M$5+200/34/24+200/32/24+200/30/24+400/28/24+(P5-1000)/26/24,"")</f>
        <v>43379.067633143</v>
      </c>
      <c r="W5" s="57">
        <f>IF(E5&lt;&gt;"",M$5+200/34/24+200/32/24+200/30/24+400/28/24+200/26/24+(P5-1200)/25/24,"")</f>
        <v>43378.990710066078</v>
      </c>
      <c r="X5" s="57">
        <f>IF(E5&lt;&gt;"",M$5+200/34/24+200/32/24+200/30/24+400/28/24+200/26/24+600/25/24+(P5-1800)/23/24,"")</f>
        <v>43378.729840500862</v>
      </c>
      <c r="Y5" s="57">
        <f t="shared" ref="Y5:Y68" si="1">IF(E5&lt;&gt;"",MAX(R5:X5)*24*60/24/60+1/120/24,"")</f>
        <v>43379.292013888888</v>
      </c>
      <c r="Z5" s="57"/>
      <c r="AA5" s="57">
        <f>$M5+1/24</f>
        <v>43379.333333333328</v>
      </c>
      <c r="AB5" s="57">
        <f>IF(E5&lt;&gt;"",M$5+P5/15/24,"")</f>
        <v>43379.291666666664</v>
      </c>
      <c r="AC5" s="57">
        <f>IF(E5&lt;&gt;"",M$5+600/15/24+(P5-600)/11.428/24,"")</f>
        <v>43378.770723952861</v>
      </c>
      <c r="AD5" s="57">
        <f>IF(E5&lt;&gt;"",M$5+600/15/24+400/11.428/24+200/13.333/24+(P5-1200)/13.333/24,"")</f>
        <v>43379.291661460018</v>
      </c>
      <c r="AE5" s="57">
        <f>IF(E5&lt;&gt;"",M$5+600/15/24+400/11.428/24+200/13.333/24+200/13.333/24+(P5-1400)/10/24,"")</f>
        <v>43377.833437504414</v>
      </c>
      <c r="AF5" s="57">
        <f>IF(E5&lt;&gt;"",M$5+600/15/24+400/11.428/24+200/13.333/24+200/13.333/24+400/10/24+(P5-1800)/9/24,"")</f>
        <v>43377.000104171078</v>
      </c>
      <c r="AG5" s="57">
        <f>IF(E5&lt;&gt;"",IF(P5&lt;1000,MAX(AB5:AC5),MAX(AD5:AF5)),"")</f>
        <v>43379.291666666664</v>
      </c>
      <c r="AH5" s="57">
        <f t="shared" ref="AH5:AH36" si="2">IF(P5&lt;=60,AA5,AG5)</f>
        <v>43379.333333333328</v>
      </c>
    </row>
    <row r="6" spans="1:46" x14ac:dyDescent="0.15">
      <c r="A6" s="51">
        <f>IF(E6&lt;&gt;"",A5+1,"")</f>
        <v>2</v>
      </c>
      <c r="B6" s="43"/>
      <c r="C6" s="51">
        <f>IF(E6&lt;&gt;"",E6-E5,"")</f>
        <v>8</v>
      </c>
      <c r="D6" s="52">
        <f t="shared" ref="D6:D15" si="3">IF(E6&lt;&gt;"",IF(B5="",D5+C6,C6),"")</f>
        <v>8</v>
      </c>
      <c r="E6" s="53">
        <v>8</v>
      </c>
      <c r="F6" s="43" t="s">
        <v>208</v>
      </c>
      <c r="G6" s="43" t="s">
        <v>114</v>
      </c>
      <c r="H6" s="43" t="s">
        <v>115</v>
      </c>
      <c r="I6" s="43" t="s">
        <v>116</v>
      </c>
      <c r="J6" s="43" t="s">
        <v>117</v>
      </c>
      <c r="K6" s="54" t="s">
        <v>164</v>
      </c>
      <c r="L6" s="43"/>
      <c r="M6" s="55" t="str">
        <f>IF(B6&lt;&gt;"",Y6,"")</f>
        <v/>
      </c>
      <c r="N6" s="55" t="str">
        <f t="shared" ref="N6:N69" si="4">IF(B6="finish",M$5+AL$10,IF(B6&lt;&gt;"",AH6,""))</f>
        <v/>
      </c>
      <c r="P6" s="56">
        <f t="shared" ref="P6:P69" si="5">IF(E6&lt;&gt;"",ROUND(E6,0),"")</f>
        <v>8</v>
      </c>
      <c r="Q6" s="56"/>
      <c r="R6" s="57">
        <f t="shared" ref="R6:R69" si="6">IF(E6&lt;&gt;"",M$5+P6/34/24,"")</f>
        <v>43379.301470588231</v>
      </c>
      <c r="S6" s="57">
        <f t="shared" ref="S6:S69" si="7">IF(E6&lt;&gt;"",M$5+200/34/24+(P6-200)/32/24,"")</f>
        <v>43379.286764705881</v>
      </c>
      <c r="T6" s="57">
        <f t="shared" ref="T6:T69" si="8">IF(E6&lt;&gt;"",M$5+200/34/24+200/32/24+(P6-400)/30/24,"")</f>
        <v>43379.252736928102</v>
      </c>
      <c r="U6" s="57">
        <f t="shared" ref="U6:U69" si="9">IF(E6&lt;&gt;"",M$5+200/34/24+200/32/24+200/30/24+(P6-600)/28/24,"")</f>
        <v>43379.194006769372</v>
      </c>
      <c r="V6" s="57">
        <f t="shared" ref="V6:V69" si="10">IF(E6&lt;&gt;"",M$5+200/34/24+200/32/24+200/30/24+400/28/24+(P6-1000)/26/24,"")</f>
        <v>43379.080453655821</v>
      </c>
      <c r="W6" s="57">
        <f t="shared" ref="W6:W69" si="11">IF(E6&lt;&gt;"",M$5+200/34/24+200/32/24+200/30/24+400/28/24+200/26/24+(P6-1200)/25/24,"")</f>
        <v>43379.004043399415</v>
      </c>
      <c r="X6" s="57">
        <f t="shared" ref="X6:X69" si="12">IF(E6&lt;&gt;"",M$5+200/34/24+200/32/24+200/30/24+400/28/24+200/26/24+600/25/24+(P6-1800)/23/24,"")</f>
        <v>43378.744333254486</v>
      </c>
      <c r="Y6" s="57">
        <f t="shared" si="1"/>
        <v>43379.301817810454</v>
      </c>
      <c r="Z6" s="57"/>
      <c r="AA6" s="57">
        <f>IF(E6&lt;&gt;"",(AA$5+P6/20/24)+1/120/24,"")</f>
        <v>43379.350347222222</v>
      </c>
      <c r="AB6" s="57">
        <f t="shared" ref="AB6:AB69" si="13">IF(E6&lt;&gt;"",M$5+P6/15/24,"")</f>
        <v>43379.313888888886</v>
      </c>
      <c r="AC6" s="57">
        <f t="shared" ref="AC6:AC69" si="14">IF(E6&lt;&gt;"",M$5+600/15/24+(P6-600)/11.428/24,"")</f>
        <v>43378.799892077936</v>
      </c>
      <c r="AD6" s="57">
        <f t="shared" ref="AD6:AD69" si="15">IF(E6&lt;&gt;"",M$5+600/15/24+400/11.428/24+200/13.333/24+(P6-1200)/13.333/24,"")</f>
        <v>43379.316662085032</v>
      </c>
      <c r="AE6" s="57">
        <f t="shared" ref="AE6:AE69" si="16">IF(E6&lt;&gt;"",M$5+600/15/24+400/11.428/24+200/13.333/24+200/13.333/24+(P6-1400)/10/24,"")</f>
        <v>43377.866770837747</v>
      </c>
      <c r="AF6" s="57">
        <f t="shared" ref="AF6:AF69" si="17">IF(E6&lt;&gt;"",M$5+600/15/24+400/11.428/24+200/13.333/24+200/13.333/24+400/10/24+(P6-1800)/9/24,"")</f>
        <v>43377.037141208115</v>
      </c>
      <c r="AG6" s="58">
        <f>IF(E6&lt;&gt;"",IF(P6&lt;1000,MAX(AB6:AC6),MAX(AD6:AF6))+1/120/24,"")</f>
        <v>43379.314236111109</v>
      </c>
      <c r="AH6" s="57">
        <f t="shared" si="2"/>
        <v>43379.350347222222</v>
      </c>
      <c r="AJ6" s="48" t="s">
        <v>28</v>
      </c>
      <c r="AK6" s="48" t="s">
        <v>27</v>
      </c>
      <c r="AL6" s="48">
        <v>15</v>
      </c>
      <c r="AM6" s="48">
        <v>15</v>
      </c>
      <c r="AN6" s="48">
        <v>15</v>
      </c>
      <c r="AO6" s="48">
        <v>15</v>
      </c>
      <c r="AP6" s="48">
        <v>11.428000000000001</v>
      </c>
      <c r="AQ6" s="48">
        <v>13.333</v>
      </c>
      <c r="AR6" s="48">
        <v>13.333</v>
      </c>
      <c r="AS6" s="48">
        <v>10</v>
      </c>
      <c r="AT6" s="48">
        <v>9</v>
      </c>
    </row>
    <row r="7" spans="1:46" x14ac:dyDescent="0.15">
      <c r="A7" s="51">
        <f t="shared" ref="A7:A70" si="18">IF(E7&lt;&gt;"",A6+1,"")</f>
        <v>3</v>
      </c>
      <c r="B7" s="43"/>
      <c r="C7" s="51">
        <f>IF(E7&lt;&gt;"",E7-E6,"")</f>
        <v>1.5</v>
      </c>
      <c r="D7" s="52">
        <f t="shared" si="3"/>
        <v>9.5</v>
      </c>
      <c r="E7" s="53">
        <v>9.5</v>
      </c>
      <c r="F7" s="43" t="s">
        <v>91</v>
      </c>
      <c r="G7" s="43" t="s">
        <v>114</v>
      </c>
      <c r="H7" s="43" t="s">
        <v>118</v>
      </c>
      <c r="I7" s="43" t="s">
        <v>116</v>
      </c>
      <c r="J7" s="43" t="s">
        <v>119</v>
      </c>
      <c r="K7" s="54" t="s">
        <v>164</v>
      </c>
      <c r="L7" s="43"/>
      <c r="M7" s="55" t="str">
        <f t="shared" ref="M7:M70" si="19">IF(B7&lt;&gt;"",Y7,"")</f>
        <v/>
      </c>
      <c r="N7" s="55" t="str">
        <f t="shared" si="4"/>
        <v/>
      </c>
      <c r="P7" s="56">
        <f t="shared" si="5"/>
        <v>10</v>
      </c>
      <c r="Q7" s="56"/>
      <c r="R7" s="57">
        <f t="shared" si="6"/>
        <v>43379.303921568622</v>
      </c>
      <c r="S7" s="57">
        <f t="shared" si="7"/>
        <v>43379.289368872545</v>
      </c>
      <c r="T7" s="57">
        <f t="shared" si="8"/>
        <v>43379.255514705881</v>
      </c>
      <c r="U7" s="57">
        <f t="shared" si="9"/>
        <v>43379.196982959853</v>
      </c>
      <c r="V7" s="57">
        <f t="shared" si="10"/>
        <v>43379.083658784024</v>
      </c>
      <c r="W7" s="57">
        <f t="shared" si="11"/>
        <v>43379.007376732749</v>
      </c>
      <c r="X7" s="57">
        <f t="shared" si="12"/>
        <v>43378.747956442887</v>
      </c>
      <c r="Y7" s="57">
        <f t="shared" si="1"/>
        <v>43379.304268790853</v>
      </c>
      <c r="Z7" s="57"/>
      <c r="AA7" s="57">
        <f t="shared" ref="AA7:AA70" si="20">IF(E7&lt;&gt;"",(AA$5+P7/20/24)+1/120/24,"")</f>
        <v>43379.354513888888</v>
      </c>
      <c r="AB7" s="57">
        <f t="shared" si="13"/>
        <v>43379.319444444445</v>
      </c>
      <c r="AC7" s="57">
        <f t="shared" si="14"/>
        <v>43378.807184109202</v>
      </c>
      <c r="AD7" s="57">
        <f t="shared" si="15"/>
        <v>43379.322912241289</v>
      </c>
      <c r="AE7" s="57">
        <f t="shared" si="16"/>
        <v>43377.875104171086</v>
      </c>
      <c r="AF7" s="57">
        <f t="shared" si="17"/>
        <v>43377.046400467378</v>
      </c>
      <c r="AG7" s="58">
        <f t="shared" ref="AG7:AG70" si="21">IF(E7&lt;&gt;"",IF(P7&lt;1000,MAX(AB7:AC7),MAX(AD7:AF7))+1/120/24,"")</f>
        <v>43379.319791666669</v>
      </c>
      <c r="AH7" s="57">
        <f t="shared" si="2"/>
        <v>43379.354513888888</v>
      </c>
      <c r="AJ7" s="48" t="s">
        <v>10</v>
      </c>
      <c r="AK7" s="48" t="s">
        <v>26</v>
      </c>
      <c r="AL7" s="50">
        <f>AL$2/AL6/24</f>
        <v>0.55555555555555558</v>
      </c>
      <c r="AM7" s="50">
        <f t="shared" ref="AM7:AT7" si="22">AL7+(AM$2-AL$2)/AM6/24</f>
        <v>0.83333333333333337</v>
      </c>
      <c r="AN7" s="50">
        <f t="shared" si="22"/>
        <v>1.1111111111111112</v>
      </c>
      <c r="AO7" s="50">
        <f t="shared" si="22"/>
        <v>1.6666666666666667</v>
      </c>
      <c r="AP7" s="50">
        <f t="shared" si="22"/>
        <v>3.1250729203126824</v>
      </c>
      <c r="AQ7" s="50">
        <f t="shared" si="22"/>
        <v>3.7500885457033171</v>
      </c>
      <c r="AR7" s="50">
        <f t="shared" si="22"/>
        <v>4.3751041710939518</v>
      </c>
      <c r="AS7" s="50">
        <f t="shared" si="22"/>
        <v>6.0417708377606187</v>
      </c>
      <c r="AT7" s="50">
        <f t="shared" si="22"/>
        <v>6.9676967636865443</v>
      </c>
    </row>
    <row r="8" spans="1:46" x14ac:dyDescent="0.15">
      <c r="A8" s="51">
        <f t="shared" si="18"/>
        <v>4</v>
      </c>
      <c r="B8" s="43"/>
      <c r="C8" s="51">
        <f t="shared" ref="C8:C71" si="23">IF(E8&lt;&gt;"",E8-E7,"")</f>
        <v>3.0999999999999996</v>
      </c>
      <c r="D8" s="52">
        <f t="shared" si="3"/>
        <v>12.6</v>
      </c>
      <c r="E8" s="53">
        <v>12.6</v>
      </c>
      <c r="F8" s="43" t="s">
        <v>92</v>
      </c>
      <c r="G8" s="43" t="s">
        <v>120</v>
      </c>
      <c r="H8" s="43" t="s">
        <v>118</v>
      </c>
      <c r="I8" s="43" t="s">
        <v>116</v>
      </c>
      <c r="J8" s="43" t="s">
        <v>121</v>
      </c>
      <c r="K8" s="54" t="s">
        <v>164</v>
      </c>
      <c r="L8" s="43"/>
      <c r="M8" s="55" t="str">
        <f t="shared" si="19"/>
        <v/>
      </c>
      <c r="N8" s="55" t="str">
        <f t="shared" si="4"/>
        <v/>
      </c>
      <c r="P8" s="56">
        <f t="shared" si="5"/>
        <v>13</v>
      </c>
      <c r="Q8" s="56"/>
      <c r="R8" s="57">
        <f t="shared" si="6"/>
        <v>43379.307598039217</v>
      </c>
      <c r="S8" s="57">
        <f t="shared" si="7"/>
        <v>43379.293275122545</v>
      </c>
      <c r="T8" s="57">
        <f t="shared" si="8"/>
        <v>43379.259681372547</v>
      </c>
      <c r="U8" s="57">
        <f t="shared" si="9"/>
        <v>43379.201447245563</v>
      </c>
      <c r="V8" s="57">
        <f t="shared" si="10"/>
        <v>43379.088466476329</v>
      </c>
      <c r="W8" s="57">
        <f t="shared" si="11"/>
        <v>43379.012376732746</v>
      </c>
      <c r="X8" s="57">
        <f t="shared" si="12"/>
        <v>43378.753391225502</v>
      </c>
      <c r="Y8" s="57">
        <f t="shared" si="1"/>
        <v>43379.307945261447</v>
      </c>
      <c r="Z8" s="57"/>
      <c r="AA8" s="57">
        <f t="shared" si="20"/>
        <v>43379.360763888886</v>
      </c>
      <c r="AB8" s="57">
        <f t="shared" si="13"/>
        <v>43379.327777777777</v>
      </c>
      <c r="AC8" s="57">
        <f t="shared" si="14"/>
        <v>43378.818122156103</v>
      </c>
      <c r="AD8" s="57">
        <f t="shared" si="15"/>
        <v>43379.33228747567</v>
      </c>
      <c r="AE8" s="57">
        <f t="shared" si="16"/>
        <v>43377.887604171083</v>
      </c>
      <c r="AF8" s="57">
        <f t="shared" si="17"/>
        <v>43377.060289356268</v>
      </c>
      <c r="AG8" s="58">
        <f t="shared" si="21"/>
        <v>43379.328125</v>
      </c>
      <c r="AH8" s="57">
        <f t="shared" si="2"/>
        <v>43379.360763888886</v>
      </c>
      <c r="AJ8" s="48"/>
      <c r="AK8" s="48" t="s">
        <v>25</v>
      </c>
      <c r="AL8" s="50">
        <v>0.5625</v>
      </c>
      <c r="AM8" s="50">
        <v>0.83333333333333337</v>
      </c>
      <c r="AN8" s="50">
        <v>1.125</v>
      </c>
      <c r="AO8" s="50">
        <v>1.6666666666666667</v>
      </c>
      <c r="AP8" s="50">
        <v>3.125</v>
      </c>
      <c r="AQ8" s="50">
        <v>3.75</v>
      </c>
      <c r="AR8" s="50">
        <v>4.375</v>
      </c>
      <c r="AS8" s="50">
        <v>6.041666666666667</v>
      </c>
      <c r="AT8" s="50">
        <v>6.958333333333333</v>
      </c>
    </row>
    <row r="9" spans="1:46" x14ac:dyDescent="0.15">
      <c r="A9" s="51">
        <f t="shared" si="18"/>
        <v>5</v>
      </c>
      <c r="B9" s="43"/>
      <c r="C9" s="51">
        <f t="shared" si="23"/>
        <v>4.0000000000000018</v>
      </c>
      <c r="D9" s="52">
        <f t="shared" si="3"/>
        <v>16.600000000000001</v>
      </c>
      <c r="E9" s="53">
        <v>16.600000000000001</v>
      </c>
      <c r="F9" s="43" t="s">
        <v>93</v>
      </c>
      <c r="G9" s="43" t="s">
        <v>120</v>
      </c>
      <c r="H9" s="43" t="s">
        <v>115</v>
      </c>
      <c r="I9" s="43" t="s">
        <v>116</v>
      </c>
      <c r="J9" s="43" t="s">
        <v>117</v>
      </c>
      <c r="K9" s="54" t="s">
        <v>164</v>
      </c>
      <c r="L9" s="43" t="s">
        <v>165</v>
      </c>
      <c r="M9" s="55" t="str">
        <f t="shared" si="19"/>
        <v/>
      </c>
      <c r="N9" s="55" t="str">
        <f t="shared" si="4"/>
        <v/>
      </c>
      <c r="P9" s="56">
        <f t="shared" si="5"/>
        <v>17</v>
      </c>
      <c r="Q9" s="56"/>
      <c r="R9" s="57">
        <f t="shared" si="6"/>
        <v>43379.3125</v>
      </c>
      <c r="S9" s="57">
        <f t="shared" si="7"/>
        <v>43379.298483455881</v>
      </c>
      <c r="T9" s="57">
        <f t="shared" si="8"/>
        <v>43379.265236928099</v>
      </c>
      <c r="U9" s="57">
        <f t="shared" si="9"/>
        <v>43379.207399626517</v>
      </c>
      <c r="V9" s="57">
        <f t="shared" si="10"/>
        <v>43379.094876732743</v>
      </c>
      <c r="W9" s="57">
        <f t="shared" si="11"/>
        <v>43379.019043399414</v>
      </c>
      <c r="X9" s="57">
        <f t="shared" si="12"/>
        <v>43378.76063760231</v>
      </c>
      <c r="Y9" s="57">
        <f t="shared" si="1"/>
        <v>43379.312847222223</v>
      </c>
      <c r="Z9" s="57"/>
      <c r="AA9" s="57">
        <f t="shared" si="20"/>
        <v>43379.369097222218</v>
      </c>
      <c r="AB9" s="57">
        <f t="shared" si="13"/>
        <v>43379.338888888888</v>
      </c>
      <c r="AC9" s="57">
        <f t="shared" si="14"/>
        <v>43378.832706218636</v>
      </c>
      <c r="AD9" s="57">
        <f t="shared" si="15"/>
        <v>43379.344787788177</v>
      </c>
      <c r="AE9" s="57">
        <f t="shared" si="16"/>
        <v>43377.904270837753</v>
      </c>
      <c r="AF9" s="57">
        <f t="shared" si="17"/>
        <v>43377.078807874786</v>
      </c>
      <c r="AG9" s="58">
        <f t="shared" si="21"/>
        <v>43379.339236111111</v>
      </c>
      <c r="AH9" s="57">
        <f t="shared" si="2"/>
        <v>43379.369097222218</v>
      </c>
    </row>
    <row r="10" spans="1:46" x14ac:dyDescent="0.15">
      <c r="A10" s="51">
        <f t="shared" si="18"/>
        <v>6</v>
      </c>
      <c r="B10" s="43"/>
      <c r="C10" s="51">
        <f t="shared" si="23"/>
        <v>3.1999999999999993</v>
      </c>
      <c r="D10" s="52">
        <f t="shared" si="3"/>
        <v>19.8</v>
      </c>
      <c r="E10" s="53">
        <v>19.8</v>
      </c>
      <c r="F10" s="43"/>
      <c r="G10" s="43" t="s">
        <v>209</v>
      </c>
      <c r="H10" s="43" t="s">
        <v>210</v>
      </c>
      <c r="I10" s="43" t="s">
        <v>163</v>
      </c>
      <c r="J10" s="43" t="s">
        <v>211</v>
      </c>
      <c r="K10" s="54"/>
      <c r="L10" s="43"/>
      <c r="M10" s="55" t="str">
        <f t="shared" si="19"/>
        <v/>
      </c>
      <c r="N10" s="55" t="str">
        <f t="shared" si="4"/>
        <v/>
      </c>
      <c r="P10" s="56">
        <f t="shared" si="5"/>
        <v>20</v>
      </c>
      <c r="Q10" s="56"/>
      <c r="R10" s="57">
        <f t="shared" si="6"/>
        <v>43379.316176470587</v>
      </c>
      <c r="S10" s="57">
        <f t="shared" si="7"/>
        <v>43379.302389705881</v>
      </c>
      <c r="T10" s="57">
        <f t="shared" si="8"/>
        <v>43379.269403594764</v>
      </c>
      <c r="U10" s="57">
        <f t="shared" si="9"/>
        <v>43379.211863912235</v>
      </c>
      <c r="V10" s="57">
        <f t="shared" si="10"/>
        <v>43379.099684425048</v>
      </c>
      <c r="W10" s="57">
        <f t="shared" si="11"/>
        <v>43379.024043399411</v>
      </c>
      <c r="X10" s="57">
        <f t="shared" si="12"/>
        <v>43378.766072384919</v>
      </c>
      <c r="Y10" s="57">
        <f t="shared" si="1"/>
        <v>43379.316523692811</v>
      </c>
      <c r="Z10" s="57"/>
      <c r="AA10" s="57">
        <f t="shared" si="20"/>
        <v>43379.375347222216</v>
      </c>
      <c r="AB10" s="57">
        <f t="shared" si="13"/>
        <v>43379.347222222219</v>
      </c>
      <c r="AC10" s="57">
        <f t="shared" si="14"/>
        <v>43378.843644265544</v>
      </c>
      <c r="AD10" s="57">
        <f t="shared" si="15"/>
        <v>43379.354163022559</v>
      </c>
      <c r="AE10" s="57">
        <f t="shared" si="16"/>
        <v>43377.91677083775</v>
      </c>
      <c r="AF10" s="57">
        <f t="shared" si="17"/>
        <v>43377.092696763677</v>
      </c>
      <c r="AG10" s="58">
        <f t="shared" si="21"/>
        <v>43379.347569444442</v>
      </c>
      <c r="AH10" s="57">
        <f t="shared" si="2"/>
        <v>43379.375347222216</v>
      </c>
      <c r="AJ10" s="59">
        <f>E2</f>
        <v>200</v>
      </c>
      <c r="AK10" s="60" t="s">
        <v>35</v>
      </c>
      <c r="AL10" s="50">
        <f>IF(E2=AL2,AL8,IF(E2=AM2,AM8,IF(E2=AN2,AN8,IF(E2=AO2,AO8,IF(E2=AP2,AP8,IF(E2=AQ2,AQ8,IF(E2=AR2,AR8,IF(E2=AS2,AS8,AT8))))))))</f>
        <v>0.5625</v>
      </c>
    </row>
    <row r="11" spans="1:46" x14ac:dyDescent="0.15">
      <c r="A11" s="51">
        <f t="shared" si="18"/>
        <v>7</v>
      </c>
      <c r="B11" s="43"/>
      <c r="C11" s="51">
        <f t="shared" si="23"/>
        <v>0.39999999999999858</v>
      </c>
      <c r="D11" s="52">
        <f t="shared" si="3"/>
        <v>20.2</v>
      </c>
      <c r="E11" s="53">
        <v>20.2</v>
      </c>
      <c r="F11" s="72" t="s">
        <v>94</v>
      </c>
      <c r="G11" s="72" t="s">
        <v>122</v>
      </c>
      <c r="H11" s="72" t="s">
        <v>118</v>
      </c>
      <c r="I11" s="72" t="s">
        <v>116</v>
      </c>
      <c r="J11" s="72" t="s">
        <v>123</v>
      </c>
      <c r="K11" s="54" t="s">
        <v>166</v>
      </c>
      <c r="L11" s="72"/>
      <c r="M11" s="55" t="str">
        <f t="shared" si="19"/>
        <v/>
      </c>
      <c r="N11" s="55" t="str">
        <f t="shared" si="4"/>
        <v/>
      </c>
      <c r="P11" s="56">
        <f t="shared" si="5"/>
        <v>20</v>
      </c>
      <c r="Q11" s="56"/>
      <c r="R11" s="57">
        <f t="shared" si="6"/>
        <v>43379.316176470587</v>
      </c>
      <c r="S11" s="57">
        <f t="shared" si="7"/>
        <v>43379.302389705881</v>
      </c>
      <c r="T11" s="57">
        <f t="shared" si="8"/>
        <v>43379.269403594764</v>
      </c>
      <c r="U11" s="57">
        <f t="shared" si="9"/>
        <v>43379.211863912235</v>
      </c>
      <c r="V11" s="57">
        <f t="shared" si="10"/>
        <v>43379.099684425048</v>
      </c>
      <c r="W11" s="57">
        <f t="shared" si="11"/>
        <v>43379.024043399411</v>
      </c>
      <c r="X11" s="57">
        <f t="shared" si="12"/>
        <v>43378.766072384919</v>
      </c>
      <c r="Y11" s="57">
        <f t="shared" si="1"/>
        <v>43379.316523692811</v>
      </c>
      <c r="Z11" s="57"/>
      <c r="AA11" s="57">
        <f t="shared" si="20"/>
        <v>43379.375347222216</v>
      </c>
      <c r="AB11" s="57">
        <f t="shared" si="13"/>
        <v>43379.347222222219</v>
      </c>
      <c r="AC11" s="57">
        <f t="shared" si="14"/>
        <v>43378.843644265544</v>
      </c>
      <c r="AD11" s="57">
        <f t="shared" si="15"/>
        <v>43379.354163022559</v>
      </c>
      <c r="AE11" s="57">
        <f t="shared" si="16"/>
        <v>43377.91677083775</v>
      </c>
      <c r="AF11" s="57">
        <f t="shared" si="17"/>
        <v>43377.092696763677</v>
      </c>
      <c r="AG11" s="58">
        <f t="shared" si="21"/>
        <v>43379.347569444442</v>
      </c>
      <c r="AH11" s="57">
        <f t="shared" si="2"/>
        <v>43379.375347222216</v>
      </c>
    </row>
    <row r="12" spans="1:46" x14ac:dyDescent="0.15">
      <c r="A12" s="51">
        <f t="shared" si="18"/>
        <v>8</v>
      </c>
      <c r="B12" s="43"/>
      <c r="C12" s="51">
        <f t="shared" si="23"/>
        <v>3.1999999999999993</v>
      </c>
      <c r="D12" s="52">
        <f t="shared" si="3"/>
        <v>23.4</v>
      </c>
      <c r="E12" s="53">
        <v>23.4</v>
      </c>
      <c r="F12" s="72"/>
      <c r="G12" s="72" t="s">
        <v>122</v>
      </c>
      <c r="H12" s="72" t="s">
        <v>118</v>
      </c>
      <c r="I12" s="72" t="s">
        <v>116</v>
      </c>
      <c r="J12" s="72"/>
      <c r="K12" s="54" t="s">
        <v>222</v>
      </c>
      <c r="L12" s="72" t="s">
        <v>125</v>
      </c>
      <c r="M12" s="55" t="str">
        <f t="shared" si="19"/>
        <v/>
      </c>
      <c r="N12" s="55" t="str">
        <f t="shared" si="4"/>
        <v/>
      </c>
      <c r="P12" s="56">
        <f t="shared" si="5"/>
        <v>23</v>
      </c>
      <c r="Q12" s="56"/>
      <c r="R12" s="57">
        <f t="shared" si="6"/>
        <v>43379.319852941175</v>
      </c>
      <c r="S12" s="57">
        <f t="shared" si="7"/>
        <v>43379.306295955881</v>
      </c>
      <c r="T12" s="57">
        <f t="shared" si="8"/>
        <v>43379.273570261437</v>
      </c>
      <c r="U12" s="57">
        <f t="shared" si="9"/>
        <v>43379.216328197945</v>
      </c>
      <c r="V12" s="57">
        <f t="shared" si="10"/>
        <v>43379.10449211736</v>
      </c>
      <c r="W12" s="57">
        <f t="shared" si="11"/>
        <v>43379.029043399409</v>
      </c>
      <c r="X12" s="57">
        <f t="shared" si="12"/>
        <v>43378.771507167527</v>
      </c>
      <c r="Y12" s="57">
        <f t="shared" si="1"/>
        <v>43379.320200163398</v>
      </c>
      <c r="Z12" s="57"/>
      <c r="AA12" s="57">
        <f t="shared" si="20"/>
        <v>43379.381597222222</v>
      </c>
      <c r="AB12" s="57">
        <f t="shared" si="13"/>
        <v>43379.35555555555</v>
      </c>
      <c r="AC12" s="57">
        <f t="shared" si="14"/>
        <v>43378.854582312444</v>
      </c>
      <c r="AD12" s="57">
        <f t="shared" si="15"/>
        <v>43379.363538256941</v>
      </c>
      <c r="AE12" s="57">
        <f t="shared" si="16"/>
        <v>43377.929270837747</v>
      </c>
      <c r="AF12" s="57">
        <f t="shared" si="17"/>
        <v>43377.10658565256</v>
      </c>
      <c r="AG12" s="58">
        <f t="shared" si="21"/>
        <v>43379.355902777774</v>
      </c>
      <c r="AH12" s="57">
        <f t="shared" si="2"/>
        <v>43379.381597222222</v>
      </c>
    </row>
    <row r="13" spans="1:46" x14ac:dyDescent="0.15">
      <c r="A13" s="51">
        <f t="shared" si="18"/>
        <v>9</v>
      </c>
      <c r="B13" s="43"/>
      <c r="C13" s="51">
        <f t="shared" si="23"/>
        <v>11.300000000000004</v>
      </c>
      <c r="D13" s="52">
        <f t="shared" si="3"/>
        <v>34.700000000000003</v>
      </c>
      <c r="E13" s="53">
        <v>34.700000000000003</v>
      </c>
      <c r="F13" s="72"/>
      <c r="G13" s="72" t="s">
        <v>114</v>
      </c>
      <c r="H13" s="72" t="s">
        <v>118</v>
      </c>
      <c r="I13" s="72" t="s">
        <v>116</v>
      </c>
      <c r="J13" s="72"/>
      <c r="K13" s="54"/>
      <c r="L13" s="72" t="s">
        <v>124</v>
      </c>
      <c r="M13" s="55" t="str">
        <f t="shared" si="19"/>
        <v/>
      </c>
      <c r="N13" s="55" t="str">
        <f t="shared" si="4"/>
        <v/>
      </c>
      <c r="P13" s="56">
        <f t="shared" si="5"/>
        <v>35</v>
      </c>
      <c r="Q13" s="56"/>
      <c r="R13" s="57">
        <f t="shared" si="6"/>
        <v>43379.334558823524</v>
      </c>
      <c r="S13" s="57">
        <f t="shared" si="7"/>
        <v>43379.321920955881</v>
      </c>
      <c r="T13" s="57">
        <f t="shared" si="8"/>
        <v>43379.2902369281</v>
      </c>
      <c r="U13" s="57">
        <f t="shared" si="9"/>
        <v>43379.2341853408</v>
      </c>
      <c r="V13" s="57">
        <f t="shared" si="10"/>
        <v>43379.123722886587</v>
      </c>
      <c r="W13" s="57">
        <f t="shared" si="11"/>
        <v>43379.049043399413</v>
      </c>
      <c r="X13" s="57">
        <f t="shared" si="12"/>
        <v>43378.793246297966</v>
      </c>
      <c r="Y13" s="57">
        <f t="shared" si="1"/>
        <v>43379.334906045748</v>
      </c>
      <c r="Z13" s="57"/>
      <c r="AA13" s="57">
        <f t="shared" si="20"/>
        <v>43379.406597222216</v>
      </c>
      <c r="AB13" s="57">
        <f t="shared" si="13"/>
        <v>43379.388888888883</v>
      </c>
      <c r="AC13" s="57">
        <f t="shared" si="14"/>
        <v>43378.898334500052</v>
      </c>
      <c r="AD13" s="57">
        <f t="shared" si="15"/>
        <v>43379.401039194461</v>
      </c>
      <c r="AE13" s="57">
        <f t="shared" si="16"/>
        <v>43377.97927083775</v>
      </c>
      <c r="AF13" s="57">
        <f t="shared" si="17"/>
        <v>43377.162141208115</v>
      </c>
      <c r="AG13" s="58">
        <f t="shared" si="21"/>
        <v>43379.389236111107</v>
      </c>
      <c r="AH13" s="57">
        <f t="shared" si="2"/>
        <v>43379.406597222216</v>
      </c>
    </row>
    <row r="14" spans="1:46" x14ac:dyDescent="0.15">
      <c r="A14" s="51">
        <f t="shared" si="18"/>
        <v>10</v>
      </c>
      <c r="B14" s="43"/>
      <c r="C14" s="51">
        <f t="shared" si="23"/>
        <v>0.5</v>
      </c>
      <c r="D14" s="52">
        <f t="shared" si="3"/>
        <v>35.200000000000003</v>
      </c>
      <c r="E14" s="53">
        <v>35.200000000000003</v>
      </c>
      <c r="F14" s="72"/>
      <c r="G14" s="72" t="s">
        <v>127</v>
      </c>
      <c r="H14" s="72" t="s">
        <v>126</v>
      </c>
      <c r="I14" s="72"/>
      <c r="J14" s="72"/>
      <c r="K14" s="54" t="s">
        <v>159</v>
      </c>
      <c r="L14" s="72" t="s">
        <v>128</v>
      </c>
      <c r="M14" s="55" t="str">
        <f t="shared" si="19"/>
        <v/>
      </c>
      <c r="N14" s="55" t="str">
        <f t="shared" si="4"/>
        <v/>
      </c>
      <c r="P14" s="56">
        <f t="shared" si="5"/>
        <v>35</v>
      </c>
      <c r="Q14" s="56"/>
      <c r="R14" s="57">
        <f t="shared" si="6"/>
        <v>43379.334558823524</v>
      </c>
      <c r="S14" s="57">
        <f t="shared" si="7"/>
        <v>43379.321920955881</v>
      </c>
      <c r="T14" s="57">
        <f t="shared" si="8"/>
        <v>43379.2902369281</v>
      </c>
      <c r="U14" s="57">
        <f t="shared" si="9"/>
        <v>43379.2341853408</v>
      </c>
      <c r="V14" s="57">
        <f t="shared" si="10"/>
        <v>43379.123722886587</v>
      </c>
      <c r="W14" s="57">
        <f t="shared" si="11"/>
        <v>43379.049043399413</v>
      </c>
      <c r="X14" s="57">
        <f t="shared" si="12"/>
        <v>43378.793246297966</v>
      </c>
      <c r="Y14" s="57">
        <f t="shared" si="1"/>
        <v>43379.334906045748</v>
      </c>
      <c r="Z14" s="57"/>
      <c r="AA14" s="57">
        <f t="shared" si="20"/>
        <v>43379.406597222216</v>
      </c>
      <c r="AB14" s="57">
        <f t="shared" si="13"/>
        <v>43379.388888888883</v>
      </c>
      <c r="AC14" s="57">
        <f t="shared" si="14"/>
        <v>43378.898334500052</v>
      </c>
      <c r="AD14" s="57">
        <f t="shared" si="15"/>
        <v>43379.401039194461</v>
      </c>
      <c r="AE14" s="57">
        <f t="shared" si="16"/>
        <v>43377.97927083775</v>
      </c>
      <c r="AF14" s="57">
        <f t="shared" si="17"/>
        <v>43377.162141208115</v>
      </c>
      <c r="AG14" s="58">
        <f t="shared" si="21"/>
        <v>43379.389236111107</v>
      </c>
      <c r="AH14" s="57">
        <f t="shared" si="2"/>
        <v>43379.406597222216</v>
      </c>
    </row>
    <row r="15" spans="1:46" x14ac:dyDescent="0.15">
      <c r="A15" s="51">
        <f t="shared" si="18"/>
        <v>11</v>
      </c>
      <c r="B15" s="43"/>
      <c r="C15" s="51">
        <f t="shared" si="23"/>
        <v>3.2999999999999972</v>
      </c>
      <c r="D15" s="52">
        <f t="shared" si="3"/>
        <v>38.5</v>
      </c>
      <c r="E15" s="53">
        <v>38.5</v>
      </c>
      <c r="F15" s="72"/>
      <c r="G15" s="72" t="s">
        <v>114</v>
      </c>
      <c r="H15" s="72" t="s">
        <v>113</v>
      </c>
      <c r="I15" s="72" t="s">
        <v>116</v>
      </c>
      <c r="J15" s="72" t="s">
        <v>129</v>
      </c>
      <c r="K15" s="54"/>
      <c r="L15" s="72" t="s">
        <v>130</v>
      </c>
      <c r="M15" s="55" t="str">
        <f t="shared" si="19"/>
        <v/>
      </c>
      <c r="N15" s="55" t="str">
        <f t="shared" si="4"/>
        <v/>
      </c>
      <c r="P15" s="56">
        <f t="shared" si="5"/>
        <v>39</v>
      </c>
      <c r="Q15" s="56"/>
      <c r="R15" s="57">
        <f t="shared" si="6"/>
        <v>43379.339460784315</v>
      </c>
      <c r="S15" s="57">
        <f t="shared" si="7"/>
        <v>43379.327129289217</v>
      </c>
      <c r="T15" s="57">
        <f t="shared" si="8"/>
        <v>43379.295792483659</v>
      </c>
      <c r="U15" s="57">
        <f t="shared" si="9"/>
        <v>43379.240137721754</v>
      </c>
      <c r="V15" s="57">
        <f t="shared" si="10"/>
        <v>43379.130133143</v>
      </c>
      <c r="W15" s="57">
        <f t="shared" si="11"/>
        <v>43379.055710066081</v>
      </c>
      <c r="X15" s="57">
        <f t="shared" si="12"/>
        <v>43378.800492674774</v>
      </c>
      <c r="Y15" s="57">
        <f t="shared" si="1"/>
        <v>43379.339808006538</v>
      </c>
      <c r="Z15" s="57"/>
      <c r="AA15" s="57">
        <f t="shared" si="20"/>
        <v>43379.414930555555</v>
      </c>
      <c r="AB15" s="57">
        <f t="shared" si="13"/>
        <v>43379.399999999994</v>
      </c>
      <c r="AC15" s="57">
        <f t="shared" si="14"/>
        <v>43378.912918562593</v>
      </c>
      <c r="AD15" s="57">
        <f t="shared" si="15"/>
        <v>43379.413539506968</v>
      </c>
      <c r="AE15" s="57">
        <f t="shared" si="16"/>
        <v>43377.99593750442</v>
      </c>
      <c r="AF15" s="57">
        <f t="shared" si="17"/>
        <v>43377.180659726633</v>
      </c>
      <c r="AG15" s="58">
        <f t="shared" si="21"/>
        <v>43379.400347222218</v>
      </c>
      <c r="AH15" s="57">
        <f t="shared" si="2"/>
        <v>43379.414930555555</v>
      </c>
    </row>
    <row r="16" spans="1:46" x14ac:dyDescent="0.15">
      <c r="A16" s="51">
        <f t="shared" si="18"/>
        <v>12</v>
      </c>
      <c r="B16" s="43"/>
      <c r="C16" s="51">
        <f t="shared" si="23"/>
        <v>0.39999999999999858</v>
      </c>
      <c r="D16" s="52">
        <f>IF(E16&lt;&gt;"",IF(B15="",D15+C16,C16),"")</f>
        <v>38.9</v>
      </c>
      <c r="E16" s="53">
        <v>38.9</v>
      </c>
      <c r="F16" s="72"/>
      <c r="G16" s="72" t="s">
        <v>122</v>
      </c>
      <c r="H16" s="72" t="s">
        <v>118</v>
      </c>
      <c r="I16" s="72"/>
      <c r="J16" s="72"/>
      <c r="K16" s="54"/>
      <c r="L16" s="72" t="s">
        <v>223</v>
      </c>
      <c r="M16" s="55" t="str">
        <f t="shared" si="19"/>
        <v/>
      </c>
      <c r="N16" s="55" t="str">
        <f t="shared" si="4"/>
        <v/>
      </c>
      <c r="P16" s="56">
        <f t="shared" si="5"/>
        <v>39</v>
      </c>
      <c r="Q16" s="56"/>
      <c r="R16" s="57">
        <f t="shared" si="6"/>
        <v>43379.339460784315</v>
      </c>
      <c r="S16" s="57">
        <f t="shared" si="7"/>
        <v>43379.327129289217</v>
      </c>
      <c r="T16" s="57">
        <f t="shared" si="8"/>
        <v>43379.295792483659</v>
      </c>
      <c r="U16" s="57">
        <f t="shared" si="9"/>
        <v>43379.240137721754</v>
      </c>
      <c r="V16" s="57">
        <f t="shared" si="10"/>
        <v>43379.130133143</v>
      </c>
      <c r="W16" s="57">
        <f t="shared" si="11"/>
        <v>43379.055710066081</v>
      </c>
      <c r="X16" s="57">
        <f t="shared" si="12"/>
        <v>43378.800492674774</v>
      </c>
      <c r="Y16" s="57">
        <f t="shared" si="1"/>
        <v>43379.339808006538</v>
      </c>
      <c r="Z16" s="57"/>
      <c r="AA16" s="57">
        <f t="shared" si="20"/>
        <v>43379.414930555555</v>
      </c>
      <c r="AB16" s="57">
        <f t="shared" si="13"/>
        <v>43379.399999999994</v>
      </c>
      <c r="AC16" s="57">
        <f t="shared" si="14"/>
        <v>43378.912918562593</v>
      </c>
      <c r="AD16" s="57">
        <f t="shared" si="15"/>
        <v>43379.413539506968</v>
      </c>
      <c r="AE16" s="57">
        <f t="shared" si="16"/>
        <v>43377.99593750442</v>
      </c>
      <c r="AF16" s="57">
        <f t="shared" si="17"/>
        <v>43377.180659726633</v>
      </c>
      <c r="AG16" s="58">
        <f t="shared" si="21"/>
        <v>43379.400347222218</v>
      </c>
      <c r="AH16" s="57">
        <f t="shared" si="2"/>
        <v>43379.414930555555</v>
      </c>
    </row>
    <row r="17" spans="1:34" x14ac:dyDescent="0.15">
      <c r="A17" s="51">
        <f t="shared" si="18"/>
        <v>13</v>
      </c>
      <c r="B17" s="43"/>
      <c r="C17" s="51">
        <f t="shared" si="23"/>
        <v>1.8999999999999986</v>
      </c>
      <c r="D17" s="52">
        <f t="shared" ref="D17:D80" si="24">IF(E17&lt;&gt;"",IF(B16="",D16+C17,C17),"")</f>
        <v>40.799999999999997</v>
      </c>
      <c r="E17" s="53">
        <v>40.799999999999997</v>
      </c>
      <c r="F17" s="72"/>
      <c r="G17" s="72" t="s">
        <v>214</v>
      </c>
      <c r="H17" s="72" t="s">
        <v>210</v>
      </c>
      <c r="I17" s="72"/>
      <c r="J17" s="72"/>
      <c r="K17" s="54"/>
      <c r="L17" s="72" t="s">
        <v>226</v>
      </c>
      <c r="M17" s="55" t="str">
        <f t="shared" si="19"/>
        <v/>
      </c>
      <c r="N17" s="55" t="str">
        <f t="shared" si="4"/>
        <v/>
      </c>
      <c r="P17" s="56">
        <f t="shared" si="5"/>
        <v>41</v>
      </c>
      <c r="Q17" s="56"/>
      <c r="R17" s="57">
        <f t="shared" si="6"/>
        <v>43379.341911764706</v>
      </c>
      <c r="S17" s="57">
        <f t="shared" si="7"/>
        <v>43379.329733455881</v>
      </c>
      <c r="T17" s="57">
        <f t="shared" si="8"/>
        <v>43379.298570261431</v>
      </c>
      <c r="U17" s="57">
        <f t="shared" si="9"/>
        <v>43379.243113912235</v>
      </c>
      <c r="V17" s="57">
        <f t="shared" si="10"/>
        <v>43379.133338271204</v>
      </c>
      <c r="W17" s="57">
        <f t="shared" si="11"/>
        <v>43379.059043399415</v>
      </c>
      <c r="X17" s="57">
        <f t="shared" si="12"/>
        <v>43378.804115863182</v>
      </c>
      <c r="Y17" s="57">
        <f t="shared" si="1"/>
        <v>43379.34225898693</v>
      </c>
      <c r="Z17" s="57"/>
      <c r="AA17" s="57">
        <f t="shared" si="20"/>
        <v>43379.41909722222</v>
      </c>
      <c r="AB17" s="57">
        <f t="shared" si="13"/>
        <v>43379.405555555553</v>
      </c>
      <c r="AC17" s="57">
        <f t="shared" si="14"/>
        <v>43378.92021059386</v>
      </c>
      <c r="AD17" s="57">
        <f t="shared" si="15"/>
        <v>43379.419789663225</v>
      </c>
      <c r="AE17" s="57">
        <f t="shared" si="16"/>
        <v>43378.004270837751</v>
      </c>
      <c r="AF17" s="57">
        <f t="shared" si="17"/>
        <v>43377.189918985896</v>
      </c>
      <c r="AG17" s="58">
        <f t="shared" si="21"/>
        <v>43379.405902777777</v>
      </c>
      <c r="AH17" s="57">
        <f t="shared" si="2"/>
        <v>43379.41909722222</v>
      </c>
    </row>
    <row r="18" spans="1:34" x14ac:dyDescent="0.15">
      <c r="A18" s="51">
        <f t="shared" si="18"/>
        <v>14</v>
      </c>
      <c r="B18" s="43"/>
      <c r="C18" s="51">
        <f t="shared" si="23"/>
        <v>8.2000000000000028</v>
      </c>
      <c r="D18" s="52">
        <f t="shared" si="24"/>
        <v>49</v>
      </c>
      <c r="E18" s="53">
        <v>49</v>
      </c>
      <c r="F18" s="72"/>
      <c r="G18" s="72" t="s">
        <v>114</v>
      </c>
      <c r="H18" s="72" t="s">
        <v>118</v>
      </c>
      <c r="I18" s="72" t="s">
        <v>116</v>
      </c>
      <c r="J18" s="72" t="s">
        <v>131</v>
      </c>
      <c r="K18" s="54"/>
      <c r="L18" s="72" t="s">
        <v>224</v>
      </c>
      <c r="M18" s="55" t="str">
        <f t="shared" si="19"/>
        <v/>
      </c>
      <c r="N18" s="55" t="str">
        <f t="shared" si="4"/>
        <v/>
      </c>
      <c r="O18" s="62"/>
      <c r="P18" s="56">
        <f t="shared" si="5"/>
        <v>49</v>
      </c>
      <c r="Q18" s="56"/>
      <c r="R18" s="57">
        <f t="shared" si="6"/>
        <v>43379.351715686273</v>
      </c>
      <c r="S18" s="57">
        <f t="shared" si="7"/>
        <v>43379.340150122545</v>
      </c>
      <c r="T18" s="57">
        <f t="shared" si="8"/>
        <v>43379.309681372542</v>
      </c>
      <c r="U18" s="57">
        <f t="shared" si="9"/>
        <v>43379.255018674135</v>
      </c>
      <c r="V18" s="57">
        <f t="shared" si="10"/>
        <v>43379.146158784024</v>
      </c>
      <c r="W18" s="57">
        <f t="shared" si="11"/>
        <v>43379.072376732744</v>
      </c>
      <c r="X18" s="57">
        <f t="shared" si="12"/>
        <v>43378.818608616806</v>
      </c>
      <c r="Y18" s="57">
        <f t="shared" si="1"/>
        <v>43379.352062908496</v>
      </c>
      <c r="Z18" s="57"/>
      <c r="AA18" s="57">
        <f t="shared" si="20"/>
        <v>43379.435763888883</v>
      </c>
      <c r="AB18" s="57">
        <f t="shared" si="13"/>
        <v>43379.427777777775</v>
      </c>
      <c r="AC18" s="57">
        <f t="shared" si="14"/>
        <v>43378.949378718928</v>
      </c>
      <c r="AD18" s="57">
        <f t="shared" si="15"/>
        <v>43379.444790288238</v>
      </c>
      <c r="AE18" s="57">
        <f t="shared" si="16"/>
        <v>43378.037604171084</v>
      </c>
      <c r="AF18" s="57">
        <f t="shared" si="17"/>
        <v>43377.226956022932</v>
      </c>
      <c r="AG18" s="58">
        <f t="shared" si="21"/>
        <v>43379.428124999999</v>
      </c>
      <c r="AH18" s="57">
        <f t="shared" si="2"/>
        <v>43379.435763888883</v>
      </c>
    </row>
    <row r="19" spans="1:34" x14ac:dyDescent="0.15">
      <c r="A19" s="51">
        <f t="shared" si="18"/>
        <v>15</v>
      </c>
      <c r="B19" s="43"/>
      <c r="C19" s="51">
        <f t="shared" si="23"/>
        <v>1.2999999999999972</v>
      </c>
      <c r="D19" s="52">
        <f t="shared" si="24"/>
        <v>50.3</v>
      </c>
      <c r="E19" s="53">
        <v>50.3</v>
      </c>
      <c r="F19" s="72" t="s">
        <v>95</v>
      </c>
      <c r="G19" s="72" t="s">
        <v>114</v>
      </c>
      <c r="H19" s="72" t="s">
        <v>113</v>
      </c>
      <c r="I19" s="72" t="s">
        <v>116</v>
      </c>
      <c r="J19" s="72" t="s">
        <v>132</v>
      </c>
      <c r="K19" s="54" t="s">
        <v>167</v>
      </c>
      <c r="L19" s="72" t="s">
        <v>189</v>
      </c>
      <c r="M19" s="55" t="str">
        <f t="shared" si="19"/>
        <v/>
      </c>
      <c r="N19" s="55" t="str">
        <f t="shared" si="4"/>
        <v/>
      </c>
      <c r="O19" s="62"/>
      <c r="P19" s="56">
        <f t="shared" si="5"/>
        <v>50</v>
      </c>
      <c r="Q19" s="56"/>
      <c r="R19" s="57">
        <f t="shared" si="6"/>
        <v>43379.352941176468</v>
      </c>
      <c r="S19" s="57">
        <f t="shared" si="7"/>
        <v>43379.341452205881</v>
      </c>
      <c r="T19" s="57">
        <f t="shared" si="8"/>
        <v>43379.311070261436</v>
      </c>
      <c r="U19" s="57">
        <f t="shared" si="9"/>
        <v>43379.256506769372</v>
      </c>
      <c r="V19" s="57">
        <f t="shared" si="10"/>
        <v>43379.147761348126</v>
      </c>
      <c r="W19" s="57">
        <f t="shared" si="11"/>
        <v>43379.074043399414</v>
      </c>
      <c r="X19" s="57">
        <f t="shared" si="12"/>
        <v>43378.820420211006</v>
      </c>
      <c r="Y19" s="57">
        <f t="shared" si="1"/>
        <v>43379.353288398692</v>
      </c>
      <c r="Z19" s="57"/>
      <c r="AA19" s="57">
        <f t="shared" si="20"/>
        <v>43379.437847222216</v>
      </c>
      <c r="AB19" s="57">
        <f t="shared" si="13"/>
        <v>43379.430555555555</v>
      </c>
      <c r="AC19" s="57">
        <f t="shared" si="14"/>
        <v>43378.953024734568</v>
      </c>
      <c r="AD19" s="57">
        <f t="shared" si="15"/>
        <v>43379.447915366363</v>
      </c>
      <c r="AE19" s="57">
        <f t="shared" si="16"/>
        <v>43378.04177083775</v>
      </c>
      <c r="AF19" s="57">
        <f t="shared" si="17"/>
        <v>43377.23158565256</v>
      </c>
      <c r="AG19" s="58">
        <f t="shared" si="21"/>
        <v>43379.430902777778</v>
      </c>
      <c r="AH19" s="57">
        <f t="shared" si="2"/>
        <v>43379.437847222216</v>
      </c>
    </row>
    <row r="20" spans="1:34" x14ac:dyDescent="0.15">
      <c r="A20" s="51">
        <f t="shared" si="18"/>
        <v>16</v>
      </c>
      <c r="B20" s="43"/>
      <c r="C20" s="51">
        <f t="shared" si="23"/>
        <v>3.1000000000000014</v>
      </c>
      <c r="D20" s="52">
        <f t="shared" si="24"/>
        <v>53.4</v>
      </c>
      <c r="E20" s="53">
        <v>53.4</v>
      </c>
      <c r="F20" s="72" t="s">
        <v>96</v>
      </c>
      <c r="G20" s="72" t="s">
        <v>120</v>
      </c>
      <c r="H20" s="72" t="s">
        <v>113</v>
      </c>
      <c r="I20" s="72" t="s">
        <v>116</v>
      </c>
      <c r="J20" s="72" t="s">
        <v>133</v>
      </c>
      <c r="K20" s="54" t="s">
        <v>168</v>
      </c>
      <c r="L20" s="72"/>
      <c r="M20" s="55" t="str">
        <f t="shared" si="19"/>
        <v/>
      </c>
      <c r="N20" s="55" t="str">
        <f t="shared" si="4"/>
        <v/>
      </c>
      <c r="O20" s="62"/>
      <c r="P20" s="56">
        <f t="shared" si="5"/>
        <v>53</v>
      </c>
      <c r="Q20" s="56"/>
      <c r="R20" s="57">
        <f t="shared" si="6"/>
        <v>43379.356617647056</v>
      </c>
      <c r="S20" s="57">
        <f t="shared" si="7"/>
        <v>43379.345358455881</v>
      </c>
      <c r="T20" s="57">
        <f t="shared" si="8"/>
        <v>43379.315236928102</v>
      </c>
      <c r="U20" s="57">
        <f t="shared" si="9"/>
        <v>43379.26097105509</v>
      </c>
      <c r="V20" s="57">
        <f t="shared" si="10"/>
        <v>43379.152569040438</v>
      </c>
      <c r="W20" s="57">
        <f t="shared" si="11"/>
        <v>43379.079043399412</v>
      </c>
      <c r="X20" s="57">
        <f t="shared" si="12"/>
        <v>43378.825854993614</v>
      </c>
      <c r="Y20" s="57">
        <f t="shared" si="1"/>
        <v>43379.356964869286</v>
      </c>
      <c r="Z20" s="57"/>
      <c r="AA20" s="57">
        <f t="shared" si="20"/>
        <v>43379.444097222222</v>
      </c>
      <c r="AB20" s="57">
        <f t="shared" si="13"/>
        <v>43379.438888888886</v>
      </c>
      <c r="AC20" s="57">
        <f t="shared" si="14"/>
        <v>43378.963962781469</v>
      </c>
      <c r="AD20" s="57">
        <f t="shared" si="15"/>
        <v>43379.457290600745</v>
      </c>
      <c r="AE20" s="57">
        <f t="shared" si="16"/>
        <v>43378.054270837747</v>
      </c>
      <c r="AF20" s="57">
        <f t="shared" si="17"/>
        <v>43377.245474541451</v>
      </c>
      <c r="AG20" s="58">
        <f t="shared" si="21"/>
        <v>43379.439236111109</v>
      </c>
      <c r="AH20" s="57">
        <f t="shared" si="2"/>
        <v>43379.444097222222</v>
      </c>
    </row>
    <row r="21" spans="1:34" x14ac:dyDescent="0.15">
      <c r="A21" s="51">
        <f t="shared" si="18"/>
        <v>17</v>
      </c>
      <c r="B21" s="43"/>
      <c r="C21" s="51">
        <f t="shared" si="23"/>
        <v>1.3000000000000043</v>
      </c>
      <c r="D21" s="52">
        <f t="shared" si="24"/>
        <v>54.7</v>
      </c>
      <c r="E21" s="53">
        <v>54.7</v>
      </c>
      <c r="F21" s="72"/>
      <c r="G21" s="72" t="s">
        <v>120</v>
      </c>
      <c r="H21" s="72" t="s">
        <v>118</v>
      </c>
      <c r="I21" s="72" t="s">
        <v>116</v>
      </c>
      <c r="J21" s="72" t="s">
        <v>133</v>
      </c>
      <c r="K21" s="54" t="s">
        <v>170</v>
      </c>
      <c r="L21" s="72"/>
      <c r="M21" s="55" t="str">
        <f t="shared" si="19"/>
        <v/>
      </c>
      <c r="N21" s="55" t="str">
        <f t="shared" si="4"/>
        <v/>
      </c>
      <c r="O21" s="62"/>
      <c r="P21" s="56">
        <f t="shared" si="5"/>
        <v>55</v>
      </c>
      <c r="Q21" s="56"/>
      <c r="R21" s="57">
        <f t="shared" si="6"/>
        <v>43379.359068627447</v>
      </c>
      <c r="S21" s="57">
        <f t="shared" si="7"/>
        <v>43379.347962622545</v>
      </c>
      <c r="T21" s="57">
        <f t="shared" si="8"/>
        <v>43379.318014705881</v>
      </c>
      <c r="U21" s="57">
        <f t="shared" si="9"/>
        <v>43379.263947245563</v>
      </c>
      <c r="V21" s="57">
        <f t="shared" si="10"/>
        <v>43379.155774168641</v>
      </c>
      <c r="W21" s="57">
        <f t="shared" si="11"/>
        <v>43379.082376732746</v>
      </c>
      <c r="X21" s="57">
        <f t="shared" si="12"/>
        <v>43378.829478182022</v>
      </c>
      <c r="Y21" s="57">
        <f t="shared" si="1"/>
        <v>43379.359415849671</v>
      </c>
      <c r="Z21" s="57"/>
      <c r="AA21" s="57">
        <f t="shared" si="20"/>
        <v>43379.448263888888</v>
      </c>
      <c r="AB21" s="57">
        <f t="shared" si="13"/>
        <v>43379.444444444445</v>
      </c>
      <c r="AC21" s="57">
        <f t="shared" si="14"/>
        <v>43378.971254812735</v>
      </c>
      <c r="AD21" s="57">
        <f t="shared" si="15"/>
        <v>43379.463540757002</v>
      </c>
      <c r="AE21" s="57">
        <f t="shared" si="16"/>
        <v>43378.062604171086</v>
      </c>
      <c r="AF21" s="57">
        <f t="shared" si="17"/>
        <v>43377.254733800713</v>
      </c>
      <c r="AG21" s="58">
        <f t="shared" si="21"/>
        <v>43379.444791666669</v>
      </c>
      <c r="AH21" s="57">
        <f t="shared" si="2"/>
        <v>43379.448263888888</v>
      </c>
    </row>
    <row r="22" spans="1:34" x14ac:dyDescent="0.15">
      <c r="A22" s="51">
        <f t="shared" si="18"/>
        <v>18</v>
      </c>
      <c r="B22" s="43"/>
      <c r="C22" s="51">
        <f t="shared" si="23"/>
        <v>0.79999999999999716</v>
      </c>
      <c r="D22" s="52">
        <f t="shared" si="24"/>
        <v>55.5</v>
      </c>
      <c r="E22" s="53">
        <v>55.5</v>
      </c>
      <c r="F22" s="72" t="s">
        <v>97</v>
      </c>
      <c r="G22" s="72" t="s">
        <v>114</v>
      </c>
      <c r="H22" s="72" t="s">
        <v>113</v>
      </c>
      <c r="I22" s="72" t="s">
        <v>116</v>
      </c>
      <c r="J22" s="72" t="s">
        <v>134</v>
      </c>
      <c r="K22" s="54" t="s">
        <v>169</v>
      </c>
      <c r="L22" s="72"/>
      <c r="M22" s="55" t="str">
        <f t="shared" si="19"/>
        <v/>
      </c>
      <c r="N22" s="55" t="str">
        <f t="shared" si="4"/>
        <v/>
      </c>
      <c r="O22" s="62"/>
      <c r="P22" s="56">
        <f t="shared" si="5"/>
        <v>56</v>
      </c>
      <c r="Q22" s="56"/>
      <c r="R22" s="57">
        <f t="shared" si="6"/>
        <v>43379.360294117643</v>
      </c>
      <c r="S22" s="57">
        <f t="shared" si="7"/>
        <v>43379.349264705881</v>
      </c>
      <c r="T22" s="57">
        <f t="shared" si="8"/>
        <v>43379.319403594767</v>
      </c>
      <c r="U22" s="57">
        <f t="shared" si="9"/>
        <v>43379.2654353408</v>
      </c>
      <c r="V22" s="57">
        <f t="shared" si="10"/>
        <v>43379.157376732743</v>
      </c>
      <c r="W22" s="57">
        <f t="shared" si="11"/>
        <v>43379.084043399409</v>
      </c>
      <c r="X22" s="57">
        <f t="shared" si="12"/>
        <v>43378.831289776223</v>
      </c>
      <c r="Y22" s="57">
        <f t="shared" si="1"/>
        <v>43379.360641339859</v>
      </c>
      <c r="Z22" s="57"/>
      <c r="AA22" s="57">
        <f t="shared" si="20"/>
        <v>43379.45034722222</v>
      </c>
      <c r="AB22" s="57">
        <f t="shared" si="13"/>
        <v>43379.447222222218</v>
      </c>
      <c r="AC22" s="57">
        <f t="shared" si="14"/>
        <v>43378.974900828369</v>
      </c>
      <c r="AD22" s="57">
        <f t="shared" si="15"/>
        <v>43379.466665835127</v>
      </c>
      <c r="AE22" s="57">
        <f t="shared" si="16"/>
        <v>43378.066770837751</v>
      </c>
      <c r="AF22" s="57">
        <f t="shared" si="17"/>
        <v>43377.259363430341</v>
      </c>
      <c r="AG22" s="58">
        <f t="shared" si="21"/>
        <v>43379.447569444441</v>
      </c>
      <c r="AH22" s="57">
        <f t="shared" si="2"/>
        <v>43379.45034722222</v>
      </c>
    </row>
    <row r="23" spans="1:34" x14ac:dyDescent="0.15">
      <c r="A23" s="51">
        <f t="shared" si="18"/>
        <v>19</v>
      </c>
      <c r="B23" s="43"/>
      <c r="C23" s="51">
        <f t="shared" si="23"/>
        <v>1.2000000000000028</v>
      </c>
      <c r="D23" s="52">
        <f t="shared" si="24"/>
        <v>56.7</v>
      </c>
      <c r="E23" s="53">
        <v>56.7</v>
      </c>
      <c r="F23" s="72" t="s">
        <v>98</v>
      </c>
      <c r="G23" s="72" t="s">
        <v>114</v>
      </c>
      <c r="H23" s="72" t="s">
        <v>113</v>
      </c>
      <c r="I23" s="72" t="s">
        <v>116</v>
      </c>
      <c r="J23" s="72" t="s">
        <v>135</v>
      </c>
      <c r="K23" s="54" t="s">
        <v>171</v>
      </c>
      <c r="L23" s="72" t="s">
        <v>136</v>
      </c>
      <c r="M23" s="55" t="str">
        <f t="shared" si="19"/>
        <v/>
      </c>
      <c r="N23" s="55" t="str">
        <f t="shared" si="4"/>
        <v/>
      </c>
      <c r="O23" s="62"/>
      <c r="P23" s="56">
        <f t="shared" si="5"/>
        <v>57</v>
      </c>
      <c r="Q23" s="56"/>
      <c r="R23" s="57">
        <f t="shared" si="6"/>
        <v>43379.361519607839</v>
      </c>
      <c r="S23" s="57">
        <f t="shared" si="7"/>
        <v>43379.350566789217</v>
      </c>
      <c r="T23" s="57">
        <f t="shared" si="8"/>
        <v>43379.320792483653</v>
      </c>
      <c r="U23" s="57">
        <f t="shared" si="9"/>
        <v>43379.266923436044</v>
      </c>
      <c r="V23" s="57">
        <f t="shared" si="10"/>
        <v>43379.158979296844</v>
      </c>
      <c r="W23" s="57">
        <f t="shared" si="11"/>
        <v>43379.08571006608</v>
      </c>
      <c r="X23" s="57">
        <f t="shared" si="12"/>
        <v>43378.833101370423</v>
      </c>
      <c r="Y23" s="57">
        <f t="shared" si="1"/>
        <v>43379.361866830062</v>
      </c>
      <c r="Z23" s="57"/>
      <c r="AA23" s="57">
        <f t="shared" si="20"/>
        <v>43379.452430555553</v>
      </c>
      <c r="AB23" s="57">
        <f t="shared" si="13"/>
        <v>43379.45</v>
      </c>
      <c r="AC23" s="57">
        <f t="shared" si="14"/>
        <v>43378.978546844002</v>
      </c>
      <c r="AD23" s="57">
        <f t="shared" si="15"/>
        <v>43379.469790913252</v>
      </c>
      <c r="AE23" s="57">
        <f t="shared" si="16"/>
        <v>43378.070937504417</v>
      </c>
      <c r="AF23" s="57">
        <f t="shared" si="17"/>
        <v>43377.263993059969</v>
      </c>
      <c r="AG23" s="58">
        <f t="shared" si="21"/>
        <v>43379.45034722222</v>
      </c>
      <c r="AH23" s="57">
        <f t="shared" si="2"/>
        <v>43379.452430555553</v>
      </c>
    </row>
    <row r="24" spans="1:34" x14ac:dyDescent="0.15">
      <c r="A24" s="51">
        <f t="shared" si="18"/>
        <v>20</v>
      </c>
      <c r="B24" s="72"/>
      <c r="C24" s="51">
        <f t="shared" si="23"/>
        <v>0.5</v>
      </c>
      <c r="D24" s="52">
        <f t="shared" si="24"/>
        <v>57.2</v>
      </c>
      <c r="E24" s="53">
        <v>57.2</v>
      </c>
      <c r="F24" s="72" t="s">
        <v>98</v>
      </c>
      <c r="G24" s="72" t="s">
        <v>137</v>
      </c>
      <c r="H24" s="72" t="s">
        <v>118</v>
      </c>
      <c r="I24" s="72" t="s">
        <v>116</v>
      </c>
      <c r="J24" s="72" t="s">
        <v>138</v>
      </c>
      <c r="K24" s="54"/>
      <c r="L24" s="72"/>
      <c r="M24" s="55" t="str">
        <f t="shared" si="19"/>
        <v/>
      </c>
      <c r="N24" s="55" t="str">
        <f t="shared" si="4"/>
        <v/>
      </c>
      <c r="O24" s="62"/>
      <c r="P24" s="56">
        <f t="shared" si="5"/>
        <v>57</v>
      </c>
      <c r="Q24" s="56"/>
      <c r="R24" s="57">
        <f t="shared" si="6"/>
        <v>43379.361519607839</v>
      </c>
      <c r="S24" s="57">
        <f t="shared" si="7"/>
        <v>43379.350566789217</v>
      </c>
      <c r="T24" s="57">
        <f t="shared" si="8"/>
        <v>43379.320792483653</v>
      </c>
      <c r="U24" s="57">
        <f t="shared" si="9"/>
        <v>43379.266923436044</v>
      </c>
      <c r="V24" s="57">
        <f t="shared" si="10"/>
        <v>43379.158979296844</v>
      </c>
      <c r="W24" s="57">
        <f t="shared" si="11"/>
        <v>43379.08571006608</v>
      </c>
      <c r="X24" s="57">
        <f t="shared" si="12"/>
        <v>43378.833101370423</v>
      </c>
      <c r="Y24" s="57">
        <f t="shared" si="1"/>
        <v>43379.361866830062</v>
      </c>
      <c r="Z24" s="57"/>
      <c r="AA24" s="57">
        <f t="shared" si="20"/>
        <v>43379.452430555553</v>
      </c>
      <c r="AB24" s="57">
        <f t="shared" si="13"/>
        <v>43379.45</v>
      </c>
      <c r="AC24" s="57">
        <f t="shared" si="14"/>
        <v>43378.978546844002</v>
      </c>
      <c r="AD24" s="57">
        <f t="shared" si="15"/>
        <v>43379.469790913252</v>
      </c>
      <c r="AE24" s="57">
        <f t="shared" si="16"/>
        <v>43378.070937504417</v>
      </c>
      <c r="AF24" s="57">
        <f t="shared" si="17"/>
        <v>43377.263993059969</v>
      </c>
      <c r="AG24" s="58">
        <f t="shared" si="21"/>
        <v>43379.45034722222</v>
      </c>
      <c r="AH24" s="57">
        <f t="shared" si="2"/>
        <v>43379.452430555553</v>
      </c>
    </row>
    <row r="25" spans="1:34" x14ac:dyDescent="0.15">
      <c r="A25" s="51">
        <f t="shared" si="18"/>
        <v>21</v>
      </c>
      <c r="B25" s="72"/>
      <c r="C25" s="51">
        <f t="shared" si="23"/>
        <v>0.29999999999999716</v>
      </c>
      <c r="D25" s="52">
        <f t="shared" si="24"/>
        <v>57.5</v>
      </c>
      <c r="E25" s="53">
        <v>57.5</v>
      </c>
      <c r="F25" s="72"/>
      <c r="G25" s="72" t="s">
        <v>139</v>
      </c>
      <c r="H25" s="72" t="s">
        <v>113</v>
      </c>
      <c r="I25" s="72"/>
      <c r="J25" s="72"/>
      <c r="K25" s="54" t="s">
        <v>172</v>
      </c>
      <c r="L25" s="72"/>
      <c r="M25" s="55" t="str">
        <f t="shared" si="19"/>
        <v/>
      </c>
      <c r="N25" s="55" t="str">
        <f t="shared" si="4"/>
        <v/>
      </c>
      <c r="O25" s="62"/>
      <c r="P25" s="56">
        <f t="shared" si="5"/>
        <v>58</v>
      </c>
      <c r="Q25" s="56"/>
      <c r="R25" s="57">
        <f t="shared" si="6"/>
        <v>43379.362745098035</v>
      </c>
      <c r="S25" s="57">
        <f t="shared" si="7"/>
        <v>43379.351868872545</v>
      </c>
      <c r="T25" s="57">
        <f t="shared" si="8"/>
        <v>43379.322181372547</v>
      </c>
      <c r="U25" s="57">
        <f t="shared" si="9"/>
        <v>43379.26841153128</v>
      </c>
      <c r="V25" s="57">
        <f t="shared" si="10"/>
        <v>43379.160581860946</v>
      </c>
      <c r="W25" s="57">
        <f t="shared" si="11"/>
        <v>43379.087376732743</v>
      </c>
      <c r="X25" s="57">
        <f t="shared" si="12"/>
        <v>43378.83491296463</v>
      </c>
      <c r="Y25" s="57">
        <f t="shared" si="1"/>
        <v>43379.363092320258</v>
      </c>
      <c r="Z25" s="57"/>
      <c r="AA25" s="57">
        <f t="shared" si="20"/>
        <v>43379.454513888886</v>
      </c>
      <c r="AB25" s="57">
        <f t="shared" si="13"/>
        <v>43379.452777777777</v>
      </c>
      <c r="AC25" s="57">
        <f t="shared" si="14"/>
        <v>43378.982192859636</v>
      </c>
      <c r="AD25" s="57">
        <f t="shared" si="15"/>
        <v>43379.472915991384</v>
      </c>
      <c r="AE25" s="57">
        <f t="shared" si="16"/>
        <v>43378.075104171083</v>
      </c>
      <c r="AF25" s="57">
        <f t="shared" si="17"/>
        <v>43377.268622689597</v>
      </c>
      <c r="AG25" s="58">
        <f t="shared" si="21"/>
        <v>43379.453125</v>
      </c>
      <c r="AH25" s="57">
        <f t="shared" si="2"/>
        <v>43379.454513888886</v>
      </c>
    </row>
    <row r="26" spans="1:34" x14ac:dyDescent="0.15">
      <c r="A26" s="51">
        <f t="shared" si="18"/>
        <v>22</v>
      </c>
      <c r="B26" s="72" t="s">
        <v>87</v>
      </c>
      <c r="C26" s="51">
        <f t="shared" si="23"/>
        <v>1.1000000000000014</v>
      </c>
      <c r="D26" s="52">
        <f t="shared" si="24"/>
        <v>58.6</v>
      </c>
      <c r="E26" s="53">
        <v>58.6</v>
      </c>
      <c r="F26" s="72" t="s">
        <v>206</v>
      </c>
      <c r="G26" s="72" t="s">
        <v>114</v>
      </c>
      <c r="H26" s="72" t="s">
        <v>140</v>
      </c>
      <c r="I26" s="72" t="s">
        <v>116</v>
      </c>
      <c r="J26" s="72"/>
      <c r="K26" s="54"/>
      <c r="L26" s="72" t="s">
        <v>207</v>
      </c>
      <c r="M26" s="55">
        <f t="shared" si="19"/>
        <v>43379.364317810454</v>
      </c>
      <c r="N26" s="55">
        <f t="shared" si="4"/>
        <v>43379.456597222219</v>
      </c>
      <c r="O26" s="62"/>
      <c r="P26" s="56">
        <f t="shared" si="5"/>
        <v>59</v>
      </c>
      <c r="Q26" s="56"/>
      <c r="R26" s="57">
        <f t="shared" si="6"/>
        <v>43379.363970588231</v>
      </c>
      <c r="S26" s="57">
        <f t="shared" si="7"/>
        <v>43379.353170955881</v>
      </c>
      <c r="T26" s="57">
        <f t="shared" si="8"/>
        <v>43379.323570261433</v>
      </c>
      <c r="U26" s="57">
        <f t="shared" si="9"/>
        <v>43379.269899626517</v>
      </c>
      <c r="V26" s="57">
        <f t="shared" si="10"/>
        <v>43379.162184425048</v>
      </c>
      <c r="W26" s="57">
        <f t="shared" si="11"/>
        <v>43379.089043399414</v>
      </c>
      <c r="X26" s="57">
        <f t="shared" si="12"/>
        <v>43378.836724558831</v>
      </c>
      <c r="Y26" s="57">
        <f t="shared" si="1"/>
        <v>43379.364317810454</v>
      </c>
      <c r="Z26" s="57"/>
      <c r="AA26" s="57">
        <f t="shared" si="20"/>
        <v>43379.456597222219</v>
      </c>
      <c r="AB26" s="57">
        <f t="shared" si="13"/>
        <v>43379.455555555556</v>
      </c>
      <c r="AC26" s="57">
        <f t="shared" si="14"/>
        <v>43378.985838875269</v>
      </c>
      <c r="AD26" s="57">
        <f t="shared" si="15"/>
        <v>43379.476041069509</v>
      </c>
      <c r="AE26" s="57">
        <f t="shared" si="16"/>
        <v>43378.079270837748</v>
      </c>
      <c r="AF26" s="57">
        <f t="shared" si="17"/>
        <v>43377.273252319232</v>
      </c>
      <c r="AG26" s="58">
        <f t="shared" si="21"/>
        <v>43379.45590277778</v>
      </c>
      <c r="AH26" s="57">
        <f t="shared" si="2"/>
        <v>43379.456597222219</v>
      </c>
    </row>
    <row r="27" spans="1:34" x14ac:dyDescent="0.15">
      <c r="A27" s="51">
        <f t="shared" si="18"/>
        <v>23</v>
      </c>
      <c r="B27" s="72"/>
      <c r="C27" s="51">
        <f t="shared" si="23"/>
        <v>1.3999999999999986</v>
      </c>
      <c r="D27" s="52">
        <f t="shared" si="24"/>
        <v>1.3999999999999986</v>
      </c>
      <c r="E27" s="53">
        <v>60</v>
      </c>
      <c r="F27" s="72" t="s">
        <v>99</v>
      </c>
      <c r="G27" s="72" t="s">
        <v>114</v>
      </c>
      <c r="H27" s="72" t="s">
        <v>113</v>
      </c>
      <c r="I27" s="72" t="s">
        <v>116</v>
      </c>
      <c r="J27" s="72"/>
      <c r="K27" s="54" t="s">
        <v>173</v>
      </c>
      <c r="L27" s="72" t="s">
        <v>141</v>
      </c>
      <c r="M27" s="55" t="str">
        <f t="shared" si="19"/>
        <v/>
      </c>
      <c r="N27" s="55" t="str">
        <f t="shared" si="4"/>
        <v/>
      </c>
      <c r="O27" s="62"/>
      <c r="P27" s="56">
        <f t="shared" si="5"/>
        <v>60</v>
      </c>
      <c r="Q27" s="56"/>
      <c r="R27" s="57">
        <f t="shared" si="6"/>
        <v>43379.365196078426</v>
      </c>
      <c r="S27" s="57">
        <f t="shared" si="7"/>
        <v>43379.354473039217</v>
      </c>
      <c r="T27" s="57">
        <f t="shared" si="8"/>
        <v>43379.324959150326</v>
      </c>
      <c r="U27" s="57">
        <f t="shared" si="9"/>
        <v>43379.271387721754</v>
      </c>
      <c r="V27" s="57">
        <f t="shared" si="10"/>
        <v>43379.163786989149</v>
      </c>
      <c r="W27" s="57">
        <f t="shared" si="11"/>
        <v>43379.090710066077</v>
      </c>
      <c r="X27" s="57">
        <f t="shared" si="12"/>
        <v>43378.838536153038</v>
      </c>
      <c r="Y27" s="57">
        <f t="shared" si="1"/>
        <v>43379.36554330065</v>
      </c>
      <c r="Z27" s="57"/>
      <c r="AA27" s="57">
        <f t="shared" si="20"/>
        <v>43379.458680555552</v>
      </c>
      <c r="AB27" s="57">
        <f t="shared" si="13"/>
        <v>43379.458333333328</v>
      </c>
      <c r="AC27" s="57">
        <f t="shared" si="14"/>
        <v>43378.98948489091</v>
      </c>
      <c r="AD27" s="57">
        <f t="shared" si="15"/>
        <v>43379.479166147634</v>
      </c>
      <c r="AE27" s="57">
        <f t="shared" si="16"/>
        <v>43378.083437504414</v>
      </c>
      <c r="AF27" s="57">
        <f t="shared" si="17"/>
        <v>43377.277881948859</v>
      </c>
      <c r="AG27" s="58">
        <f t="shared" si="21"/>
        <v>43379.458680555552</v>
      </c>
      <c r="AH27" s="57">
        <f t="shared" si="2"/>
        <v>43379.458680555552</v>
      </c>
    </row>
    <row r="28" spans="1:34" x14ac:dyDescent="0.15">
      <c r="A28" s="51">
        <f t="shared" si="18"/>
        <v>24</v>
      </c>
      <c r="B28" s="72"/>
      <c r="C28" s="51">
        <f t="shared" si="23"/>
        <v>1.2000000000000028</v>
      </c>
      <c r="D28" s="52">
        <f t="shared" si="24"/>
        <v>2.6000000000000014</v>
      </c>
      <c r="E28" s="53">
        <v>61.2</v>
      </c>
      <c r="F28" s="72"/>
      <c r="G28" s="72" t="s">
        <v>137</v>
      </c>
      <c r="H28" s="72" t="s">
        <v>118</v>
      </c>
      <c r="I28" s="72" t="s">
        <v>116</v>
      </c>
      <c r="J28" s="72" t="s">
        <v>142</v>
      </c>
      <c r="K28" s="54" t="s">
        <v>174</v>
      </c>
      <c r="L28" s="72" t="s">
        <v>190</v>
      </c>
      <c r="M28" s="55" t="str">
        <f t="shared" si="19"/>
        <v/>
      </c>
      <c r="N28" s="55" t="str">
        <f t="shared" si="4"/>
        <v/>
      </c>
      <c r="O28" s="62"/>
      <c r="P28" s="56">
        <f t="shared" si="5"/>
        <v>61</v>
      </c>
      <c r="Q28" s="56"/>
      <c r="R28" s="57">
        <f t="shared" si="6"/>
        <v>43379.366421568622</v>
      </c>
      <c r="S28" s="57">
        <f t="shared" si="7"/>
        <v>43379.355775122545</v>
      </c>
      <c r="T28" s="57">
        <f t="shared" si="8"/>
        <v>43379.326348039212</v>
      </c>
      <c r="U28" s="57">
        <f t="shared" si="9"/>
        <v>43379.272875816991</v>
      </c>
      <c r="V28" s="57">
        <f t="shared" si="10"/>
        <v>43379.165389553258</v>
      </c>
      <c r="W28" s="57">
        <f t="shared" si="11"/>
        <v>43379.092376732748</v>
      </c>
      <c r="X28" s="57">
        <f t="shared" si="12"/>
        <v>43378.840347747238</v>
      </c>
      <c r="Y28" s="57">
        <f t="shared" si="1"/>
        <v>43379.366768790853</v>
      </c>
      <c r="Z28" s="57"/>
      <c r="AA28" s="57">
        <f t="shared" si="20"/>
        <v>43379.460763888885</v>
      </c>
      <c r="AB28" s="57">
        <f t="shared" si="13"/>
        <v>43379.461111111108</v>
      </c>
      <c r="AC28" s="57">
        <f t="shared" si="14"/>
        <v>43378.993130906543</v>
      </c>
      <c r="AD28" s="57">
        <f t="shared" si="15"/>
        <v>43379.482291225759</v>
      </c>
      <c r="AE28" s="57">
        <f t="shared" si="16"/>
        <v>43378.08760417108</v>
      </c>
      <c r="AF28" s="57">
        <f t="shared" si="17"/>
        <v>43377.282511578487</v>
      </c>
      <c r="AG28" s="58">
        <f t="shared" si="21"/>
        <v>43379.461458333331</v>
      </c>
      <c r="AH28" s="57">
        <f t="shared" si="2"/>
        <v>43379.461458333331</v>
      </c>
    </row>
    <row r="29" spans="1:34" x14ac:dyDescent="0.15">
      <c r="A29" s="51">
        <f t="shared" si="18"/>
        <v>25</v>
      </c>
      <c r="B29" s="72"/>
      <c r="C29" s="51">
        <f t="shared" si="23"/>
        <v>1.3999999999999986</v>
      </c>
      <c r="D29" s="52">
        <f t="shared" si="24"/>
        <v>4</v>
      </c>
      <c r="E29" s="53">
        <v>62.6</v>
      </c>
      <c r="F29" s="72"/>
      <c r="G29" s="72" t="s">
        <v>120</v>
      </c>
      <c r="H29" s="72" t="s">
        <v>113</v>
      </c>
      <c r="I29" s="72"/>
      <c r="J29" s="72" t="s">
        <v>142</v>
      </c>
      <c r="K29" s="54" t="s">
        <v>159</v>
      </c>
      <c r="L29" s="72"/>
      <c r="M29" s="55" t="str">
        <f t="shared" si="19"/>
        <v/>
      </c>
      <c r="N29" s="55" t="str">
        <f t="shared" si="4"/>
        <v/>
      </c>
      <c r="O29" s="62"/>
      <c r="P29" s="56">
        <f t="shared" si="5"/>
        <v>63</v>
      </c>
      <c r="Q29" s="56"/>
      <c r="R29" s="57">
        <f t="shared" si="6"/>
        <v>43379.368872549014</v>
      </c>
      <c r="S29" s="57">
        <f t="shared" si="7"/>
        <v>43379.358379289217</v>
      </c>
      <c r="T29" s="57">
        <f t="shared" si="8"/>
        <v>43379.329125816992</v>
      </c>
      <c r="U29" s="57">
        <f t="shared" si="9"/>
        <v>43379.275852007471</v>
      </c>
      <c r="V29" s="57">
        <f t="shared" si="10"/>
        <v>43379.168594681461</v>
      </c>
      <c r="W29" s="57">
        <f t="shared" si="11"/>
        <v>43379.095710066082</v>
      </c>
      <c r="X29" s="57">
        <f t="shared" si="12"/>
        <v>43378.843970935646</v>
      </c>
      <c r="Y29" s="57">
        <f t="shared" si="1"/>
        <v>43379.369219771244</v>
      </c>
      <c r="Z29" s="57"/>
      <c r="AA29" s="57">
        <f t="shared" si="20"/>
        <v>43379.46493055555</v>
      </c>
      <c r="AB29" s="57">
        <f t="shared" si="13"/>
        <v>43379.466666666667</v>
      </c>
      <c r="AC29" s="57">
        <f t="shared" si="14"/>
        <v>43379.00042293781</v>
      </c>
      <c r="AD29" s="57">
        <f t="shared" si="15"/>
        <v>43379.488541382016</v>
      </c>
      <c r="AE29" s="57">
        <f t="shared" si="16"/>
        <v>43378.095937504419</v>
      </c>
      <c r="AF29" s="57">
        <f t="shared" si="17"/>
        <v>43377.29177083775</v>
      </c>
      <c r="AG29" s="58">
        <f t="shared" si="21"/>
        <v>43379.467013888891</v>
      </c>
      <c r="AH29" s="57">
        <f t="shared" si="2"/>
        <v>43379.467013888891</v>
      </c>
    </row>
    <row r="30" spans="1:34" x14ac:dyDescent="0.15">
      <c r="A30" s="51">
        <f t="shared" si="18"/>
        <v>26</v>
      </c>
      <c r="B30" s="72"/>
      <c r="C30" s="51">
        <f t="shared" si="23"/>
        <v>3.8000000000000043</v>
      </c>
      <c r="D30" s="52">
        <f t="shared" si="24"/>
        <v>7.8000000000000043</v>
      </c>
      <c r="E30" s="53">
        <v>66.400000000000006</v>
      </c>
      <c r="F30" s="72"/>
      <c r="G30" s="72" t="s">
        <v>120</v>
      </c>
      <c r="H30" s="72" t="s">
        <v>118</v>
      </c>
      <c r="I30" s="72" t="s">
        <v>116</v>
      </c>
      <c r="J30" s="72" t="s">
        <v>142</v>
      </c>
      <c r="K30" s="54" t="s">
        <v>159</v>
      </c>
      <c r="L30" s="72"/>
      <c r="M30" s="55" t="str">
        <f t="shared" si="19"/>
        <v/>
      </c>
      <c r="N30" s="55" t="str">
        <f t="shared" si="4"/>
        <v/>
      </c>
      <c r="O30" s="62"/>
      <c r="P30" s="56">
        <f t="shared" si="5"/>
        <v>66</v>
      </c>
      <c r="Q30" s="56"/>
      <c r="R30" s="57">
        <f t="shared" si="6"/>
        <v>43379.372549019608</v>
      </c>
      <c r="S30" s="57">
        <f t="shared" si="7"/>
        <v>43379.362285539217</v>
      </c>
      <c r="T30" s="57">
        <f t="shared" si="8"/>
        <v>43379.333292483658</v>
      </c>
      <c r="U30" s="57">
        <f t="shared" si="9"/>
        <v>43379.280316293181</v>
      </c>
      <c r="V30" s="57">
        <f t="shared" si="10"/>
        <v>43379.173402373766</v>
      </c>
      <c r="W30" s="57">
        <f t="shared" si="11"/>
        <v>43379.100710066079</v>
      </c>
      <c r="X30" s="57">
        <f t="shared" si="12"/>
        <v>43378.849405718254</v>
      </c>
      <c r="Y30" s="57">
        <f t="shared" si="1"/>
        <v>43379.372896241832</v>
      </c>
      <c r="Z30" s="57"/>
      <c r="AA30" s="57">
        <f t="shared" si="20"/>
        <v>43379.471180555549</v>
      </c>
      <c r="AB30" s="57">
        <f t="shared" si="13"/>
        <v>43379.474999999999</v>
      </c>
      <c r="AC30" s="57">
        <f t="shared" si="14"/>
        <v>43379.01136098471</v>
      </c>
      <c r="AD30" s="57">
        <f t="shared" si="15"/>
        <v>43379.497916616398</v>
      </c>
      <c r="AE30" s="57">
        <f t="shared" si="16"/>
        <v>43378.108437504416</v>
      </c>
      <c r="AF30" s="57">
        <f t="shared" si="17"/>
        <v>43377.305659726633</v>
      </c>
      <c r="AG30" s="58">
        <f t="shared" si="21"/>
        <v>43379.475347222222</v>
      </c>
      <c r="AH30" s="57">
        <f t="shared" si="2"/>
        <v>43379.475347222222</v>
      </c>
    </row>
    <row r="31" spans="1:34" x14ac:dyDescent="0.15">
      <c r="A31" s="51">
        <f t="shared" si="18"/>
        <v>27</v>
      </c>
      <c r="B31" s="72"/>
      <c r="C31" s="51">
        <f t="shared" si="23"/>
        <v>3.7999999999999972</v>
      </c>
      <c r="D31" s="52">
        <f t="shared" si="24"/>
        <v>11.600000000000001</v>
      </c>
      <c r="E31" s="53">
        <v>70.2</v>
      </c>
      <c r="F31" s="72" t="s">
        <v>100</v>
      </c>
      <c r="G31" s="72" t="s">
        <v>120</v>
      </c>
      <c r="H31" s="72" t="s">
        <v>113</v>
      </c>
      <c r="I31" s="72" t="s">
        <v>116</v>
      </c>
      <c r="J31" s="72" t="s">
        <v>143</v>
      </c>
      <c r="K31" s="54" t="s">
        <v>159</v>
      </c>
      <c r="L31" s="72"/>
      <c r="M31" s="55" t="str">
        <f t="shared" si="19"/>
        <v/>
      </c>
      <c r="N31" s="55" t="str">
        <f t="shared" si="4"/>
        <v/>
      </c>
      <c r="O31" s="62"/>
      <c r="P31" s="56">
        <f t="shared" si="5"/>
        <v>70</v>
      </c>
      <c r="Q31" s="56"/>
      <c r="R31" s="57">
        <f t="shared" si="6"/>
        <v>43379.377450980392</v>
      </c>
      <c r="S31" s="57">
        <f t="shared" si="7"/>
        <v>43379.367493872545</v>
      </c>
      <c r="T31" s="57">
        <f t="shared" si="8"/>
        <v>43379.33884803921</v>
      </c>
      <c r="U31" s="57">
        <f t="shared" si="9"/>
        <v>43379.286268674135</v>
      </c>
      <c r="V31" s="57">
        <f t="shared" si="10"/>
        <v>43379.17981263018</v>
      </c>
      <c r="W31" s="57">
        <f t="shared" si="11"/>
        <v>43379.107376732747</v>
      </c>
      <c r="X31" s="57">
        <f t="shared" si="12"/>
        <v>43378.856652095063</v>
      </c>
      <c r="Y31" s="57">
        <f t="shared" si="1"/>
        <v>43379.377798202615</v>
      </c>
      <c r="Z31" s="57"/>
      <c r="AA31" s="57">
        <f t="shared" si="20"/>
        <v>43379.479513888888</v>
      </c>
      <c r="AB31" s="57">
        <f t="shared" si="13"/>
        <v>43379.486111111109</v>
      </c>
      <c r="AC31" s="57">
        <f t="shared" si="14"/>
        <v>43379.025945047244</v>
      </c>
      <c r="AD31" s="57">
        <f t="shared" si="15"/>
        <v>43379.510416928904</v>
      </c>
      <c r="AE31" s="57">
        <f t="shared" si="16"/>
        <v>43378.125104171086</v>
      </c>
      <c r="AF31" s="57">
        <f t="shared" si="17"/>
        <v>43377.324178245151</v>
      </c>
      <c r="AG31" s="58">
        <f t="shared" si="21"/>
        <v>43379.486458333333</v>
      </c>
      <c r="AH31" s="57">
        <f t="shared" si="2"/>
        <v>43379.486458333333</v>
      </c>
    </row>
    <row r="32" spans="1:34" x14ac:dyDescent="0.15">
      <c r="A32" s="51">
        <f t="shared" si="18"/>
        <v>28</v>
      </c>
      <c r="B32" s="72"/>
      <c r="C32" s="51">
        <f t="shared" si="23"/>
        <v>0.29999999999999716</v>
      </c>
      <c r="D32" s="52">
        <f t="shared" si="24"/>
        <v>11.899999999999999</v>
      </c>
      <c r="E32" s="53">
        <v>70.5</v>
      </c>
      <c r="F32" s="72"/>
      <c r="G32" s="72" t="s">
        <v>122</v>
      </c>
      <c r="H32" s="72" t="s">
        <v>118</v>
      </c>
      <c r="I32" s="72" t="s">
        <v>116</v>
      </c>
      <c r="J32" s="72"/>
      <c r="K32" s="54"/>
      <c r="L32" s="72"/>
      <c r="M32" s="55" t="str">
        <f t="shared" si="19"/>
        <v/>
      </c>
      <c r="N32" s="55" t="str">
        <f t="shared" si="4"/>
        <v/>
      </c>
      <c r="O32" s="62"/>
      <c r="P32" s="56">
        <f t="shared" si="5"/>
        <v>71</v>
      </c>
      <c r="Q32" s="56"/>
      <c r="R32" s="57">
        <f t="shared" si="6"/>
        <v>43379.378676470587</v>
      </c>
      <c r="S32" s="57">
        <f t="shared" si="7"/>
        <v>43379.368795955881</v>
      </c>
      <c r="T32" s="57">
        <f t="shared" si="8"/>
        <v>43379.340236928103</v>
      </c>
      <c r="U32" s="57">
        <f t="shared" si="9"/>
        <v>43379.287756769372</v>
      </c>
      <c r="V32" s="57">
        <f t="shared" si="10"/>
        <v>43379.181415194282</v>
      </c>
      <c r="W32" s="57">
        <f t="shared" si="11"/>
        <v>43379.10904339941</v>
      </c>
      <c r="X32" s="57">
        <f t="shared" si="12"/>
        <v>43378.85846368927</v>
      </c>
      <c r="Y32" s="57">
        <f t="shared" si="1"/>
        <v>43379.379023692811</v>
      </c>
      <c r="Z32" s="57"/>
      <c r="AA32" s="57">
        <f t="shared" si="20"/>
        <v>43379.48159722222</v>
      </c>
      <c r="AB32" s="57">
        <f t="shared" si="13"/>
        <v>43379.488888888889</v>
      </c>
      <c r="AC32" s="57">
        <f t="shared" si="14"/>
        <v>43379.029591062885</v>
      </c>
      <c r="AD32" s="57">
        <f t="shared" si="15"/>
        <v>43379.513542007029</v>
      </c>
      <c r="AE32" s="57">
        <f t="shared" si="16"/>
        <v>43378.129270837751</v>
      </c>
      <c r="AF32" s="57">
        <f t="shared" si="17"/>
        <v>43377.328807874786</v>
      </c>
      <c r="AG32" s="58">
        <f t="shared" si="21"/>
        <v>43379.489236111112</v>
      </c>
      <c r="AH32" s="57">
        <f t="shared" si="2"/>
        <v>43379.489236111112</v>
      </c>
    </row>
    <row r="33" spans="1:34" x14ac:dyDescent="0.15">
      <c r="A33" s="51">
        <f t="shared" si="18"/>
        <v>29</v>
      </c>
      <c r="B33" s="72"/>
      <c r="C33" s="51">
        <f t="shared" si="23"/>
        <v>2.4000000000000057</v>
      </c>
      <c r="D33" s="52">
        <f t="shared" si="24"/>
        <v>14.300000000000004</v>
      </c>
      <c r="E33" s="53">
        <v>72.900000000000006</v>
      </c>
      <c r="F33" s="72"/>
      <c r="G33" s="72" t="s">
        <v>139</v>
      </c>
      <c r="H33" s="72" t="s">
        <v>113</v>
      </c>
      <c r="I33" s="72"/>
      <c r="J33" s="72"/>
      <c r="K33" s="54"/>
      <c r="L33" s="72" t="s">
        <v>191</v>
      </c>
      <c r="M33" s="55" t="str">
        <f t="shared" si="19"/>
        <v/>
      </c>
      <c r="N33" s="55" t="str">
        <f t="shared" si="4"/>
        <v/>
      </c>
      <c r="O33" s="62"/>
      <c r="P33" s="56">
        <f t="shared" si="5"/>
        <v>73</v>
      </c>
      <c r="Q33" s="56"/>
      <c r="R33" s="57">
        <f t="shared" si="6"/>
        <v>43379.381127450979</v>
      </c>
      <c r="S33" s="57">
        <f t="shared" si="7"/>
        <v>43379.371400122545</v>
      </c>
      <c r="T33" s="57">
        <f t="shared" si="8"/>
        <v>43379.343014705875</v>
      </c>
      <c r="U33" s="57">
        <f t="shared" si="9"/>
        <v>43379.290732959853</v>
      </c>
      <c r="V33" s="57">
        <f t="shared" si="10"/>
        <v>43379.184620322485</v>
      </c>
      <c r="W33" s="57">
        <f t="shared" si="11"/>
        <v>43379.112376732744</v>
      </c>
      <c r="X33" s="57">
        <f t="shared" si="12"/>
        <v>43378.862086877671</v>
      </c>
      <c r="Y33" s="57">
        <f t="shared" si="1"/>
        <v>43379.381474673202</v>
      </c>
      <c r="Z33" s="57"/>
      <c r="AA33" s="57">
        <f t="shared" si="20"/>
        <v>43379.485763888886</v>
      </c>
      <c r="AB33" s="57">
        <f t="shared" si="13"/>
        <v>43379.494444444441</v>
      </c>
      <c r="AC33" s="57">
        <f t="shared" si="14"/>
        <v>43379.036883094152</v>
      </c>
      <c r="AD33" s="57">
        <f t="shared" si="15"/>
        <v>43379.519792163286</v>
      </c>
      <c r="AE33" s="57">
        <f t="shared" si="16"/>
        <v>43378.137604171083</v>
      </c>
      <c r="AF33" s="57">
        <f t="shared" si="17"/>
        <v>43377.338067134042</v>
      </c>
      <c r="AG33" s="58">
        <f t="shared" si="21"/>
        <v>43379.494791666664</v>
      </c>
      <c r="AH33" s="57">
        <f t="shared" si="2"/>
        <v>43379.494791666664</v>
      </c>
    </row>
    <row r="34" spans="1:34" x14ac:dyDescent="0.15">
      <c r="A34" s="51">
        <f t="shared" si="18"/>
        <v>30</v>
      </c>
      <c r="B34" s="72"/>
      <c r="C34" s="51">
        <f t="shared" si="23"/>
        <v>0.5</v>
      </c>
      <c r="D34" s="52">
        <f t="shared" si="24"/>
        <v>14.800000000000004</v>
      </c>
      <c r="E34" s="53">
        <v>73.400000000000006</v>
      </c>
      <c r="F34" s="72"/>
      <c r="G34" s="72" t="s">
        <v>137</v>
      </c>
      <c r="H34" s="72" t="s">
        <v>113</v>
      </c>
      <c r="I34" s="72"/>
      <c r="J34" s="72"/>
      <c r="K34" s="54"/>
      <c r="L34" s="72" t="s">
        <v>194</v>
      </c>
      <c r="M34" s="55" t="str">
        <f t="shared" si="19"/>
        <v/>
      </c>
      <c r="N34" s="55" t="str">
        <f t="shared" si="4"/>
        <v/>
      </c>
      <c r="O34" s="62"/>
      <c r="P34" s="56">
        <f t="shared" si="5"/>
        <v>73</v>
      </c>
      <c r="Q34" s="56"/>
      <c r="R34" s="57">
        <f t="shared" si="6"/>
        <v>43379.381127450979</v>
      </c>
      <c r="S34" s="57">
        <f t="shared" si="7"/>
        <v>43379.371400122545</v>
      </c>
      <c r="T34" s="57">
        <f t="shared" si="8"/>
        <v>43379.343014705875</v>
      </c>
      <c r="U34" s="57">
        <f t="shared" si="9"/>
        <v>43379.290732959853</v>
      </c>
      <c r="V34" s="57">
        <f t="shared" si="10"/>
        <v>43379.184620322485</v>
      </c>
      <c r="W34" s="57">
        <f t="shared" si="11"/>
        <v>43379.112376732744</v>
      </c>
      <c r="X34" s="57">
        <f t="shared" si="12"/>
        <v>43378.862086877671</v>
      </c>
      <c r="Y34" s="57">
        <f t="shared" si="1"/>
        <v>43379.381474673202</v>
      </c>
      <c r="Z34" s="57"/>
      <c r="AA34" s="57">
        <f t="shared" si="20"/>
        <v>43379.485763888886</v>
      </c>
      <c r="AB34" s="57">
        <f t="shared" si="13"/>
        <v>43379.494444444441</v>
      </c>
      <c r="AC34" s="57">
        <f t="shared" si="14"/>
        <v>43379.036883094152</v>
      </c>
      <c r="AD34" s="57">
        <f t="shared" si="15"/>
        <v>43379.519792163286</v>
      </c>
      <c r="AE34" s="57">
        <f t="shared" si="16"/>
        <v>43378.137604171083</v>
      </c>
      <c r="AF34" s="57">
        <f t="shared" si="17"/>
        <v>43377.338067134042</v>
      </c>
      <c r="AG34" s="58">
        <f t="shared" si="21"/>
        <v>43379.494791666664</v>
      </c>
      <c r="AH34" s="57">
        <f t="shared" si="2"/>
        <v>43379.494791666664</v>
      </c>
    </row>
    <row r="35" spans="1:34" x14ac:dyDescent="0.15">
      <c r="A35" s="51">
        <f t="shared" si="18"/>
        <v>31</v>
      </c>
      <c r="B35" s="72"/>
      <c r="C35" s="51">
        <f t="shared" si="23"/>
        <v>0.69999999999998863</v>
      </c>
      <c r="D35" s="52">
        <f t="shared" si="24"/>
        <v>15.499999999999993</v>
      </c>
      <c r="E35" s="53">
        <v>74.099999999999994</v>
      </c>
      <c r="F35" s="72"/>
      <c r="G35" s="72" t="s">
        <v>137</v>
      </c>
      <c r="H35" s="72" t="s">
        <v>118</v>
      </c>
      <c r="I35" s="72" t="s">
        <v>116</v>
      </c>
      <c r="J35" s="72"/>
      <c r="K35" s="54"/>
      <c r="L35" s="72"/>
      <c r="M35" s="55" t="str">
        <f t="shared" si="19"/>
        <v/>
      </c>
      <c r="N35" s="55" t="str">
        <f t="shared" si="4"/>
        <v/>
      </c>
      <c r="O35" s="62"/>
      <c r="P35" s="56">
        <f t="shared" si="5"/>
        <v>74</v>
      </c>
      <c r="Q35" s="56"/>
      <c r="R35" s="57">
        <f t="shared" si="6"/>
        <v>43379.382352941175</v>
      </c>
      <c r="S35" s="57">
        <f t="shared" si="7"/>
        <v>43379.372702205881</v>
      </c>
      <c r="T35" s="57">
        <f t="shared" si="8"/>
        <v>43379.344403594769</v>
      </c>
      <c r="U35" s="57">
        <f t="shared" si="9"/>
        <v>43379.29222105509</v>
      </c>
      <c r="V35" s="57">
        <f t="shared" si="10"/>
        <v>43379.186222886587</v>
      </c>
      <c r="W35" s="57">
        <f t="shared" si="11"/>
        <v>43379.114043399415</v>
      </c>
      <c r="X35" s="57">
        <f t="shared" si="12"/>
        <v>43378.863898471878</v>
      </c>
      <c r="Y35" s="57">
        <f t="shared" si="1"/>
        <v>43379.382700163398</v>
      </c>
      <c r="Z35" s="57"/>
      <c r="AA35" s="57">
        <f t="shared" si="20"/>
        <v>43379.487847222219</v>
      </c>
      <c r="AB35" s="57">
        <f t="shared" si="13"/>
        <v>43379.49722222222</v>
      </c>
      <c r="AC35" s="57">
        <f t="shared" si="14"/>
        <v>43379.040529109785</v>
      </c>
      <c r="AD35" s="57">
        <f t="shared" si="15"/>
        <v>43379.522917241411</v>
      </c>
      <c r="AE35" s="57">
        <f t="shared" si="16"/>
        <v>43378.141770837748</v>
      </c>
      <c r="AF35" s="57">
        <f t="shared" si="17"/>
        <v>43377.342696763677</v>
      </c>
      <c r="AG35" s="58">
        <f t="shared" si="21"/>
        <v>43379.497569444444</v>
      </c>
      <c r="AH35" s="57">
        <f t="shared" si="2"/>
        <v>43379.497569444444</v>
      </c>
    </row>
    <row r="36" spans="1:34" x14ac:dyDescent="0.15">
      <c r="A36" s="51">
        <f t="shared" si="18"/>
        <v>32</v>
      </c>
      <c r="B36" s="72"/>
      <c r="C36" s="51">
        <f t="shared" si="23"/>
        <v>1</v>
      </c>
      <c r="D36" s="52">
        <f t="shared" si="24"/>
        <v>16.499999999999993</v>
      </c>
      <c r="E36" s="53">
        <v>75.099999999999994</v>
      </c>
      <c r="F36" s="72" t="s">
        <v>101</v>
      </c>
      <c r="G36" s="72" t="s">
        <v>137</v>
      </c>
      <c r="H36" s="72" t="s">
        <v>113</v>
      </c>
      <c r="I36" s="72" t="s">
        <v>116</v>
      </c>
      <c r="J36" s="72" t="s">
        <v>144</v>
      </c>
      <c r="K36" s="54" t="s">
        <v>175</v>
      </c>
      <c r="L36" s="72" t="s">
        <v>227</v>
      </c>
      <c r="M36" s="55" t="str">
        <f t="shared" si="19"/>
        <v/>
      </c>
      <c r="N36" s="55" t="str">
        <f t="shared" si="4"/>
        <v/>
      </c>
      <c r="O36" s="62"/>
      <c r="P36" s="56">
        <f t="shared" si="5"/>
        <v>75</v>
      </c>
      <c r="Q36" s="56"/>
      <c r="R36" s="57">
        <f t="shared" si="6"/>
        <v>43379.383578431371</v>
      </c>
      <c r="S36" s="57">
        <f t="shared" si="7"/>
        <v>43379.374004289217</v>
      </c>
      <c r="T36" s="57">
        <f t="shared" si="8"/>
        <v>43379.345792483655</v>
      </c>
      <c r="U36" s="57">
        <f t="shared" si="9"/>
        <v>43379.293709150326</v>
      </c>
      <c r="V36" s="57">
        <f t="shared" si="10"/>
        <v>43379.187825450688</v>
      </c>
      <c r="W36" s="57">
        <f t="shared" si="11"/>
        <v>43379.115710066078</v>
      </c>
      <c r="X36" s="57">
        <f t="shared" si="12"/>
        <v>43378.865710066078</v>
      </c>
      <c r="Y36" s="57">
        <f t="shared" si="1"/>
        <v>43379.383925653587</v>
      </c>
      <c r="Z36" s="57"/>
      <c r="AA36" s="57">
        <f t="shared" si="20"/>
        <v>43379.489930555552</v>
      </c>
      <c r="AB36" s="57">
        <f t="shared" si="13"/>
        <v>43379.5</v>
      </c>
      <c r="AC36" s="57">
        <f t="shared" si="14"/>
        <v>43379.044175125418</v>
      </c>
      <c r="AD36" s="57">
        <f t="shared" si="15"/>
        <v>43379.526042319536</v>
      </c>
      <c r="AE36" s="57">
        <f t="shared" si="16"/>
        <v>43378.145937504414</v>
      </c>
      <c r="AF36" s="57">
        <f t="shared" si="17"/>
        <v>43377.347326393305</v>
      </c>
      <c r="AG36" s="58">
        <f t="shared" si="21"/>
        <v>43379.500347222223</v>
      </c>
      <c r="AH36" s="57">
        <f t="shared" si="2"/>
        <v>43379.500347222223</v>
      </c>
    </row>
    <row r="37" spans="1:34" x14ac:dyDescent="0.15">
      <c r="A37" s="51">
        <f t="shared" si="18"/>
        <v>33</v>
      </c>
      <c r="B37" s="72"/>
      <c r="C37" s="51">
        <f t="shared" si="23"/>
        <v>0.20000000000000284</v>
      </c>
      <c r="D37" s="52">
        <f t="shared" si="24"/>
        <v>16.699999999999996</v>
      </c>
      <c r="E37" s="53">
        <v>75.3</v>
      </c>
      <c r="F37" s="72" t="s">
        <v>102</v>
      </c>
      <c r="G37" s="72" t="s">
        <v>120</v>
      </c>
      <c r="H37" s="72" t="s">
        <v>118</v>
      </c>
      <c r="I37" s="72" t="s">
        <v>116</v>
      </c>
      <c r="J37" s="72" t="s">
        <v>144</v>
      </c>
      <c r="K37" s="54" t="s">
        <v>176</v>
      </c>
      <c r="L37" s="72" t="s">
        <v>177</v>
      </c>
      <c r="M37" s="55" t="str">
        <f t="shared" si="19"/>
        <v/>
      </c>
      <c r="N37" s="55" t="str">
        <f t="shared" si="4"/>
        <v/>
      </c>
      <c r="O37" s="62"/>
      <c r="P37" s="56">
        <f t="shared" si="5"/>
        <v>75</v>
      </c>
      <c r="Q37" s="56"/>
      <c r="R37" s="57">
        <f t="shared" si="6"/>
        <v>43379.383578431371</v>
      </c>
      <c r="S37" s="57">
        <f t="shared" si="7"/>
        <v>43379.374004289217</v>
      </c>
      <c r="T37" s="57">
        <f t="shared" si="8"/>
        <v>43379.345792483655</v>
      </c>
      <c r="U37" s="57">
        <f t="shared" si="9"/>
        <v>43379.293709150326</v>
      </c>
      <c r="V37" s="57">
        <f t="shared" si="10"/>
        <v>43379.187825450688</v>
      </c>
      <c r="W37" s="57">
        <f t="shared" si="11"/>
        <v>43379.115710066078</v>
      </c>
      <c r="X37" s="57">
        <f t="shared" si="12"/>
        <v>43378.865710066078</v>
      </c>
      <c r="Y37" s="57">
        <f t="shared" si="1"/>
        <v>43379.383925653587</v>
      </c>
      <c r="Z37" s="57"/>
      <c r="AA37" s="57">
        <f t="shared" si="20"/>
        <v>43379.489930555552</v>
      </c>
      <c r="AB37" s="57">
        <f t="shared" si="13"/>
        <v>43379.5</v>
      </c>
      <c r="AC37" s="57">
        <f t="shared" si="14"/>
        <v>43379.044175125418</v>
      </c>
      <c r="AD37" s="57">
        <f t="shared" si="15"/>
        <v>43379.526042319536</v>
      </c>
      <c r="AE37" s="57">
        <f t="shared" si="16"/>
        <v>43378.145937504414</v>
      </c>
      <c r="AF37" s="57">
        <f t="shared" si="17"/>
        <v>43377.347326393305</v>
      </c>
      <c r="AG37" s="58">
        <f t="shared" si="21"/>
        <v>43379.500347222223</v>
      </c>
      <c r="AH37" s="57">
        <f t="shared" ref="AH37:AH68" si="25">IF(P37&lt;=60,AA37,AG37)</f>
        <v>43379.500347222223</v>
      </c>
    </row>
    <row r="38" spans="1:34" x14ac:dyDescent="0.15">
      <c r="A38" s="51">
        <f t="shared" si="18"/>
        <v>34</v>
      </c>
      <c r="B38" s="72"/>
      <c r="C38" s="51">
        <f t="shared" si="23"/>
        <v>12.600000000000009</v>
      </c>
      <c r="D38" s="52">
        <f t="shared" si="24"/>
        <v>29.300000000000004</v>
      </c>
      <c r="E38" s="53">
        <v>87.9</v>
      </c>
      <c r="F38" s="72" t="s">
        <v>162</v>
      </c>
      <c r="G38" s="72" t="s">
        <v>114</v>
      </c>
      <c r="H38" s="72" t="s">
        <v>113</v>
      </c>
      <c r="I38" s="72" t="s">
        <v>163</v>
      </c>
      <c r="J38" s="72" t="s">
        <v>144</v>
      </c>
      <c r="K38" s="54" t="s">
        <v>178</v>
      </c>
      <c r="L38" s="72"/>
      <c r="M38" s="55" t="str">
        <f t="shared" si="19"/>
        <v/>
      </c>
      <c r="N38" s="55" t="str">
        <f t="shared" si="4"/>
        <v/>
      </c>
      <c r="O38" s="62"/>
      <c r="P38" s="56">
        <f t="shared" si="5"/>
        <v>88</v>
      </c>
      <c r="Q38" s="56"/>
      <c r="R38" s="57">
        <f t="shared" si="6"/>
        <v>43379.399509803916</v>
      </c>
      <c r="S38" s="57">
        <f t="shared" si="7"/>
        <v>43379.390931372545</v>
      </c>
      <c r="T38" s="57">
        <f t="shared" si="8"/>
        <v>43379.363848039211</v>
      </c>
      <c r="U38" s="57">
        <f t="shared" si="9"/>
        <v>43379.313054388418</v>
      </c>
      <c r="V38" s="57">
        <f t="shared" si="10"/>
        <v>43379.208658784024</v>
      </c>
      <c r="W38" s="57">
        <f t="shared" si="11"/>
        <v>43379.137376732746</v>
      </c>
      <c r="X38" s="57">
        <f t="shared" si="12"/>
        <v>43378.889260790718</v>
      </c>
      <c r="Y38" s="57">
        <f t="shared" si="1"/>
        <v>43379.399857026132</v>
      </c>
      <c r="Z38" s="57"/>
      <c r="AA38" s="57">
        <f t="shared" si="20"/>
        <v>43379.517013888886</v>
      </c>
      <c r="AB38" s="57">
        <f t="shared" si="13"/>
        <v>43379.536111111105</v>
      </c>
      <c r="AC38" s="57">
        <f t="shared" si="14"/>
        <v>43379.09157332866</v>
      </c>
      <c r="AD38" s="57">
        <f t="shared" si="15"/>
        <v>43379.566668335188</v>
      </c>
      <c r="AE38" s="57">
        <f t="shared" si="16"/>
        <v>43378.200104171083</v>
      </c>
      <c r="AF38" s="57">
        <f t="shared" si="17"/>
        <v>43377.407511578487</v>
      </c>
      <c r="AG38" s="58">
        <f t="shared" si="21"/>
        <v>43379.536458333328</v>
      </c>
      <c r="AH38" s="57">
        <f t="shared" si="25"/>
        <v>43379.536458333328</v>
      </c>
    </row>
    <row r="39" spans="1:34" x14ac:dyDescent="0.15">
      <c r="A39" s="51">
        <f t="shared" si="18"/>
        <v>35</v>
      </c>
      <c r="B39" s="72"/>
      <c r="C39" s="51">
        <f t="shared" si="23"/>
        <v>4.7999999999999972</v>
      </c>
      <c r="D39" s="52">
        <f t="shared" si="24"/>
        <v>34.1</v>
      </c>
      <c r="E39" s="53">
        <v>92.7</v>
      </c>
      <c r="F39" s="72" t="s">
        <v>103</v>
      </c>
      <c r="G39" s="72" t="s">
        <v>127</v>
      </c>
      <c r="H39" s="72" t="s">
        <v>145</v>
      </c>
      <c r="I39" s="72" t="s">
        <v>116</v>
      </c>
      <c r="J39" s="72"/>
      <c r="K39" s="54" t="s">
        <v>179</v>
      </c>
      <c r="L39" s="72" t="s">
        <v>146</v>
      </c>
      <c r="M39" s="55" t="str">
        <f t="shared" si="19"/>
        <v/>
      </c>
      <c r="N39" s="55" t="str">
        <f t="shared" si="4"/>
        <v/>
      </c>
      <c r="O39" s="62"/>
      <c r="P39" s="56">
        <f t="shared" si="5"/>
        <v>93</v>
      </c>
      <c r="Q39" s="56"/>
      <c r="R39" s="57">
        <f t="shared" si="6"/>
        <v>43379.405637254902</v>
      </c>
      <c r="S39" s="57">
        <f t="shared" si="7"/>
        <v>43379.397441789217</v>
      </c>
      <c r="T39" s="57">
        <f t="shared" si="8"/>
        <v>43379.370792483656</v>
      </c>
      <c r="U39" s="57">
        <f t="shared" si="9"/>
        <v>43379.320494864609</v>
      </c>
      <c r="V39" s="57">
        <f t="shared" si="10"/>
        <v>43379.216671604539</v>
      </c>
      <c r="W39" s="57">
        <f t="shared" si="11"/>
        <v>43379.145710066077</v>
      </c>
      <c r="X39" s="57">
        <f t="shared" si="12"/>
        <v>43378.898318761734</v>
      </c>
      <c r="Y39" s="57">
        <f t="shared" si="1"/>
        <v>43379.405984477125</v>
      </c>
      <c r="Z39" s="57"/>
      <c r="AA39" s="57">
        <f t="shared" si="20"/>
        <v>43379.52743055555</v>
      </c>
      <c r="AB39" s="57">
        <f t="shared" si="13"/>
        <v>43379.549999999996</v>
      </c>
      <c r="AC39" s="57">
        <f t="shared" si="14"/>
        <v>43379.109803406835</v>
      </c>
      <c r="AD39" s="57">
        <f t="shared" si="15"/>
        <v>43379.582293725827</v>
      </c>
      <c r="AE39" s="57">
        <f t="shared" si="16"/>
        <v>43378.220937504419</v>
      </c>
      <c r="AF39" s="57">
        <f t="shared" si="17"/>
        <v>43377.430659726633</v>
      </c>
      <c r="AG39" s="58">
        <f t="shared" si="21"/>
        <v>43379.550347222219</v>
      </c>
      <c r="AH39" s="57">
        <f t="shared" si="25"/>
        <v>43379.550347222219</v>
      </c>
    </row>
    <row r="40" spans="1:34" x14ac:dyDescent="0.15">
      <c r="A40" s="51">
        <f t="shared" si="18"/>
        <v>36</v>
      </c>
      <c r="B40" s="72"/>
      <c r="C40" s="51">
        <f t="shared" si="23"/>
        <v>0.59999999999999432</v>
      </c>
      <c r="D40" s="52">
        <f t="shared" si="24"/>
        <v>34.699999999999996</v>
      </c>
      <c r="E40" s="53">
        <v>93.3</v>
      </c>
      <c r="F40" s="72" t="s">
        <v>104</v>
      </c>
      <c r="G40" s="72" t="s">
        <v>137</v>
      </c>
      <c r="H40" s="72" t="s">
        <v>113</v>
      </c>
      <c r="I40" s="72" t="s">
        <v>116</v>
      </c>
      <c r="J40" s="72" t="s">
        <v>147</v>
      </c>
      <c r="K40" s="54" t="s">
        <v>180</v>
      </c>
      <c r="L40" s="72"/>
      <c r="M40" s="55" t="str">
        <f t="shared" si="19"/>
        <v/>
      </c>
      <c r="N40" s="55" t="str">
        <f t="shared" si="4"/>
        <v/>
      </c>
      <c r="O40" s="62"/>
      <c r="P40" s="56">
        <f t="shared" si="5"/>
        <v>93</v>
      </c>
      <c r="Q40" s="56"/>
      <c r="R40" s="57">
        <f t="shared" si="6"/>
        <v>43379.405637254902</v>
      </c>
      <c r="S40" s="57">
        <f t="shared" si="7"/>
        <v>43379.397441789217</v>
      </c>
      <c r="T40" s="57">
        <f t="shared" si="8"/>
        <v>43379.370792483656</v>
      </c>
      <c r="U40" s="57">
        <f t="shared" si="9"/>
        <v>43379.320494864609</v>
      </c>
      <c r="V40" s="57">
        <f t="shared" si="10"/>
        <v>43379.216671604539</v>
      </c>
      <c r="W40" s="57">
        <f t="shared" si="11"/>
        <v>43379.145710066077</v>
      </c>
      <c r="X40" s="57">
        <f t="shared" si="12"/>
        <v>43378.898318761734</v>
      </c>
      <c r="Y40" s="57">
        <f t="shared" si="1"/>
        <v>43379.405984477125</v>
      </c>
      <c r="Z40" s="57"/>
      <c r="AA40" s="57">
        <f t="shared" si="20"/>
        <v>43379.52743055555</v>
      </c>
      <c r="AB40" s="57">
        <f t="shared" si="13"/>
        <v>43379.549999999996</v>
      </c>
      <c r="AC40" s="57">
        <f t="shared" si="14"/>
        <v>43379.109803406835</v>
      </c>
      <c r="AD40" s="57">
        <f t="shared" si="15"/>
        <v>43379.582293725827</v>
      </c>
      <c r="AE40" s="57">
        <f t="shared" si="16"/>
        <v>43378.220937504419</v>
      </c>
      <c r="AF40" s="57">
        <f t="shared" si="17"/>
        <v>43377.430659726633</v>
      </c>
      <c r="AG40" s="58">
        <f t="shared" si="21"/>
        <v>43379.550347222219</v>
      </c>
      <c r="AH40" s="57">
        <f t="shared" si="25"/>
        <v>43379.550347222219</v>
      </c>
    </row>
    <row r="41" spans="1:34" x14ac:dyDescent="0.15">
      <c r="A41" s="51">
        <f t="shared" si="18"/>
        <v>37</v>
      </c>
      <c r="B41" s="72"/>
      <c r="C41" s="51">
        <f t="shared" si="23"/>
        <v>9.2000000000000028</v>
      </c>
      <c r="D41" s="52">
        <f t="shared" si="24"/>
        <v>43.9</v>
      </c>
      <c r="E41" s="53">
        <v>102.5</v>
      </c>
      <c r="F41" s="72" t="s">
        <v>105</v>
      </c>
      <c r="G41" s="72" t="s">
        <v>120</v>
      </c>
      <c r="H41" s="72" t="s">
        <v>148</v>
      </c>
      <c r="I41" s="72"/>
      <c r="J41" s="72" t="s">
        <v>149</v>
      </c>
      <c r="K41" s="54" t="s">
        <v>181</v>
      </c>
      <c r="L41" s="61" t="s">
        <v>150</v>
      </c>
      <c r="M41" s="55" t="str">
        <f t="shared" si="19"/>
        <v/>
      </c>
      <c r="N41" s="55" t="str">
        <f t="shared" si="4"/>
        <v/>
      </c>
      <c r="O41" s="62"/>
      <c r="P41" s="56">
        <f t="shared" si="5"/>
        <v>103</v>
      </c>
      <c r="Q41" s="56"/>
      <c r="R41" s="57">
        <f t="shared" si="6"/>
        <v>43379.41789215686</v>
      </c>
      <c r="S41" s="57">
        <f t="shared" si="7"/>
        <v>43379.410462622545</v>
      </c>
      <c r="T41" s="57">
        <f t="shared" si="8"/>
        <v>43379.384681372547</v>
      </c>
      <c r="U41" s="57">
        <f t="shared" si="9"/>
        <v>43379.335375816991</v>
      </c>
      <c r="V41" s="57">
        <f t="shared" si="10"/>
        <v>43379.232697245563</v>
      </c>
      <c r="W41" s="57">
        <f t="shared" si="11"/>
        <v>43379.162376732747</v>
      </c>
      <c r="X41" s="57">
        <f t="shared" si="12"/>
        <v>43378.916434703759</v>
      </c>
      <c r="Y41" s="57">
        <f t="shared" si="1"/>
        <v>43379.418239379083</v>
      </c>
      <c r="Z41" s="57"/>
      <c r="AA41" s="57">
        <f t="shared" si="20"/>
        <v>43379.548263888886</v>
      </c>
      <c r="AB41" s="57">
        <f t="shared" si="13"/>
        <v>43379.577777777777</v>
      </c>
      <c r="AC41" s="57">
        <f t="shared" si="14"/>
        <v>43379.146263563176</v>
      </c>
      <c r="AD41" s="57">
        <f t="shared" si="15"/>
        <v>43379.613544507098</v>
      </c>
      <c r="AE41" s="57">
        <f t="shared" si="16"/>
        <v>43378.262604171083</v>
      </c>
      <c r="AF41" s="57">
        <f t="shared" si="17"/>
        <v>43377.476956022932</v>
      </c>
      <c r="AG41" s="58">
        <f t="shared" si="21"/>
        <v>43379.578125</v>
      </c>
      <c r="AH41" s="57">
        <f t="shared" si="25"/>
        <v>43379.578125</v>
      </c>
    </row>
    <row r="42" spans="1:34" x14ac:dyDescent="0.15">
      <c r="A42" s="51">
        <f t="shared" si="18"/>
        <v>38</v>
      </c>
      <c r="B42" s="72"/>
      <c r="C42" s="51">
        <f t="shared" si="23"/>
        <v>0.5</v>
      </c>
      <c r="D42" s="52">
        <f t="shared" si="24"/>
        <v>44.4</v>
      </c>
      <c r="E42" s="53">
        <v>103</v>
      </c>
      <c r="F42" s="72" t="s">
        <v>106</v>
      </c>
      <c r="G42" s="72" t="s">
        <v>151</v>
      </c>
      <c r="H42" s="72" t="s">
        <v>152</v>
      </c>
      <c r="I42" s="69" t="s">
        <v>153</v>
      </c>
      <c r="J42" s="72" t="s">
        <v>149</v>
      </c>
      <c r="K42" s="54" t="s">
        <v>181</v>
      </c>
      <c r="L42" s="72" t="s">
        <v>192</v>
      </c>
      <c r="M42" s="55" t="str">
        <f t="shared" si="19"/>
        <v/>
      </c>
      <c r="N42" s="55" t="str">
        <f t="shared" si="4"/>
        <v/>
      </c>
      <c r="O42" s="62"/>
      <c r="P42" s="56">
        <f t="shared" si="5"/>
        <v>103</v>
      </c>
      <c r="Q42" s="56"/>
      <c r="R42" s="57">
        <f t="shared" si="6"/>
        <v>43379.41789215686</v>
      </c>
      <c r="S42" s="57">
        <f t="shared" si="7"/>
        <v>43379.410462622545</v>
      </c>
      <c r="T42" s="57">
        <f t="shared" si="8"/>
        <v>43379.384681372547</v>
      </c>
      <c r="U42" s="57">
        <f t="shared" si="9"/>
        <v>43379.335375816991</v>
      </c>
      <c r="V42" s="57">
        <f t="shared" si="10"/>
        <v>43379.232697245563</v>
      </c>
      <c r="W42" s="57">
        <f t="shared" si="11"/>
        <v>43379.162376732747</v>
      </c>
      <c r="X42" s="57">
        <f t="shared" si="12"/>
        <v>43378.916434703759</v>
      </c>
      <c r="Y42" s="57">
        <f t="shared" si="1"/>
        <v>43379.418239379083</v>
      </c>
      <c r="Z42" s="57"/>
      <c r="AA42" s="57">
        <f t="shared" si="20"/>
        <v>43379.548263888886</v>
      </c>
      <c r="AB42" s="57">
        <f t="shared" si="13"/>
        <v>43379.577777777777</v>
      </c>
      <c r="AC42" s="57">
        <f t="shared" si="14"/>
        <v>43379.146263563176</v>
      </c>
      <c r="AD42" s="57">
        <f t="shared" si="15"/>
        <v>43379.613544507098</v>
      </c>
      <c r="AE42" s="57">
        <f t="shared" si="16"/>
        <v>43378.262604171083</v>
      </c>
      <c r="AF42" s="57">
        <f t="shared" si="17"/>
        <v>43377.476956022932</v>
      </c>
      <c r="AG42" s="58">
        <f t="shared" si="21"/>
        <v>43379.578125</v>
      </c>
      <c r="AH42" s="57">
        <f t="shared" si="25"/>
        <v>43379.578125</v>
      </c>
    </row>
    <row r="43" spans="1:34" x14ac:dyDescent="0.15">
      <c r="A43" s="51">
        <f t="shared" si="18"/>
        <v>39</v>
      </c>
      <c r="B43" s="72" t="s">
        <v>88</v>
      </c>
      <c r="C43" s="51">
        <f t="shared" si="23"/>
        <v>2.7000000000000028</v>
      </c>
      <c r="D43" s="52">
        <f t="shared" si="24"/>
        <v>47.1</v>
      </c>
      <c r="E43" s="53">
        <v>105.7</v>
      </c>
      <c r="F43" s="72" t="s">
        <v>203</v>
      </c>
      <c r="G43" s="72" t="s">
        <v>156</v>
      </c>
      <c r="H43" s="72" t="s">
        <v>140</v>
      </c>
      <c r="I43" s="72" t="s">
        <v>116</v>
      </c>
      <c r="J43" s="72" t="s">
        <v>154</v>
      </c>
      <c r="K43" s="54"/>
      <c r="L43" s="72" t="s">
        <v>204</v>
      </c>
      <c r="M43" s="55">
        <f t="shared" si="19"/>
        <v>43379.421915849671</v>
      </c>
      <c r="N43" s="55">
        <f t="shared" si="4"/>
        <v>43379.586458333331</v>
      </c>
      <c r="O43" s="62"/>
      <c r="P43" s="56">
        <f t="shared" si="5"/>
        <v>106</v>
      </c>
      <c r="Q43" s="56"/>
      <c r="R43" s="57">
        <f t="shared" si="6"/>
        <v>43379.421568627447</v>
      </c>
      <c r="S43" s="57">
        <f t="shared" si="7"/>
        <v>43379.414368872545</v>
      </c>
      <c r="T43" s="57">
        <f t="shared" si="8"/>
        <v>43379.388848039212</v>
      </c>
      <c r="U43" s="57">
        <f t="shared" si="9"/>
        <v>43379.339840102708</v>
      </c>
      <c r="V43" s="57">
        <f t="shared" si="10"/>
        <v>43379.237504937868</v>
      </c>
      <c r="W43" s="57">
        <f t="shared" si="11"/>
        <v>43379.167376732745</v>
      </c>
      <c r="X43" s="57">
        <f t="shared" si="12"/>
        <v>43378.921869486367</v>
      </c>
      <c r="Y43" s="57">
        <f t="shared" si="1"/>
        <v>43379.421915849671</v>
      </c>
      <c r="Z43" s="57"/>
      <c r="AA43" s="57">
        <f t="shared" si="20"/>
        <v>43379.554513888885</v>
      </c>
      <c r="AB43" s="57">
        <f t="shared" si="13"/>
        <v>43379.586111111108</v>
      </c>
      <c r="AC43" s="57">
        <f t="shared" si="14"/>
        <v>43379.157201610076</v>
      </c>
      <c r="AD43" s="57">
        <f t="shared" si="15"/>
        <v>43379.622919741472</v>
      </c>
      <c r="AE43" s="57">
        <f t="shared" si="16"/>
        <v>43378.27510417108</v>
      </c>
      <c r="AF43" s="57">
        <f t="shared" si="17"/>
        <v>43377.490844911823</v>
      </c>
      <c r="AG43" s="58">
        <f t="shared" si="21"/>
        <v>43379.586458333331</v>
      </c>
      <c r="AH43" s="57">
        <f t="shared" si="25"/>
        <v>43379.586458333331</v>
      </c>
    </row>
    <row r="44" spans="1:34" x14ac:dyDescent="0.15">
      <c r="A44" s="51">
        <f t="shared" si="18"/>
        <v>40</v>
      </c>
      <c r="B44" s="72"/>
      <c r="C44" s="51">
        <f t="shared" si="23"/>
        <v>4</v>
      </c>
      <c r="D44" s="52">
        <f t="shared" si="24"/>
        <v>4</v>
      </c>
      <c r="E44" s="53">
        <v>109.7</v>
      </c>
      <c r="F44" s="72"/>
      <c r="G44" s="72" t="s">
        <v>137</v>
      </c>
      <c r="H44" s="72" t="s">
        <v>113</v>
      </c>
      <c r="I44" s="72"/>
      <c r="J44" s="72"/>
      <c r="K44" s="54"/>
      <c r="L44" s="72" t="s">
        <v>193</v>
      </c>
      <c r="M44" s="55" t="str">
        <f t="shared" si="19"/>
        <v/>
      </c>
      <c r="N44" s="55" t="str">
        <f t="shared" si="4"/>
        <v/>
      </c>
      <c r="O44" s="62"/>
      <c r="P44" s="56">
        <f t="shared" si="5"/>
        <v>110</v>
      </c>
      <c r="Q44" s="56"/>
      <c r="R44" s="57">
        <f t="shared" si="6"/>
        <v>43379.426470588231</v>
      </c>
      <c r="S44" s="57">
        <f t="shared" si="7"/>
        <v>43379.419577205881</v>
      </c>
      <c r="T44" s="57">
        <f t="shared" si="8"/>
        <v>43379.394403594764</v>
      </c>
      <c r="U44" s="57">
        <f t="shared" si="9"/>
        <v>43379.345792483662</v>
      </c>
      <c r="V44" s="57">
        <f t="shared" si="10"/>
        <v>43379.243915194282</v>
      </c>
      <c r="W44" s="57">
        <f t="shared" si="11"/>
        <v>43379.174043399413</v>
      </c>
      <c r="X44" s="57">
        <f t="shared" si="12"/>
        <v>43378.929115863182</v>
      </c>
      <c r="Y44" s="57">
        <f t="shared" si="1"/>
        <v>43379.426817810454</v>
      </c>
      <c r="Z44" s="57"/>
      <c r="AA44" s="57">
        <f t="shared" si="20"/>
        <v>43379.562847222216</v>
      </c>
      <c r="AB44" s="57">
        <f t="shared" si="13"/>
        <v>43379.597222222219</v>
      </c>
      <c r="AC44" s="57">
        <f t="shared" si="14"/>
        <v>43379.17178567261</v>
      </c>
      <c r="AD44" s="57">
        <f t="shared" si="15"/>
        <v>43379.635420053986</v>
      </c>
      <c r="AE44" s="57">
        <f t="shared" si="16"/>
        <v>43378.29177083775</v>
      </c>
      <c r="AF44" s="57">
        <f t="shared" si="17"/>
        <v>43377.509363430341</v>
      </c>
      <c r="AG44" s="58">
        <f t="shared" si="21"/>
        <v>43379.597569444442</v>
      </c>
      <c r="AH44" s="57">
        <f t="shared" si="25"/>
        <v>43379.597569444442</v>
      </c>
    </row>
    <row r="45" spans="1:34" x14ac:dyDescent="0.15">
      <c r="A45" s="51">
        <f t="shared" si="18"/>
        <v>41</v>
      </c>
      <c r="B45" s="72"/>
      <c r="C45" s="51">
        <f t="shared" si="23"/>
        <v>0.20000000000000284</v>
      </c>
      <c r="D45" s="52">
        <f t="shared" si="24"/>
        <v>4.2000000000000028</v>
      </c>
      <c r="E45" s="53">
        <v>109.9</v>
      </c>
      <c r="F45" s="72" t="s">
        <v>225</v>
      </c>
      <c r="G45" s="72" t="s">
        <v>137</v>
      </c>
      <c r="H45" s="72" t="s">
        <v>118</v>
      </c>
      <c r="I45" s="72" t="s">
        <v>116</v>
      </c>
      <c r="J45" s="72" t="s">
        <v>144</v>
      </c>
      <c r="K45" s="54"/>
      <c r="L45" s="72" t="s">
        <v>195</v>
      </c>
      <c r="M45" s="55" t="str">
        <f t="shared" si="19"/>
        <v/>
      </c>
      <c r="N45" s="55" t="str">
        <f t="shared" si="4"/>
        <v/>
      </c>
      <c r="O45" s="62"/>
      <c r="P45" s="56">
        <f t="shared" si="5"/>
        <v>110</v>
      </c>
      <c r="Q45" s="56"/>
      <c r="R45" s="57">
        <f t="shared" si="6"/>
        <v>43379.426470588231</v>
      </c>
      <c r="S45" s="57">
        <f t="shared" si="7"/>
        <v>43379.419577205881</v>
      </c>
      <c r="T45" s="57">
        <f t="shared" si="8"/>
        <v>43379.394403594764</v>
      </c>
      <c r="U45" s="57">
        <f t="shared" si="9"/>
        <v>43379.345792483662</v>
      </c>
      <c r="V45" s="57">
        <f t="shared" si="10"/>
        <v>43379.243915194282</v>
      </c>
      <c r="W45" s="57">
        <f t="shared" si="11"/>
        <v>43379.174043399413</v>
      </c>
      <c r="X45" s="57">
        <f t="shared" si="12"/>
        <v>43378.929115863182</v>
      </c>
      <c r="Y45" s="57">
        <f t="shared" si="1"/>
        <v>43379.426817810454</v>
      </c>
      <c r="Z45" s="57"/>
      <c r="AA45" s="57">
        <f t="shared" si="20"/>
        <v>43379.562847222216</v>
      </c>
      <c r="AB45" s="57">
        <f t="shared" si="13"/>
        <v>43379.597222222219</v>
      </c>
      <c r="AC45" s="57">
        <f t="shared" si="14"/>
        <v>43379.17178567261</v>
      </c>
      <c r="AD45" s="57">
        <f t="shared" si="15"/>
        <v>43379.635420053986</v>
      </c>
      <c r="AE45" s="57">
        <f t="shared" si="16"/>
        <v>43378.29177083775</v>
      </c>
      <c r="AF45" s="57">
        <f t="shared" si="17"/>
        <v>43377.509363430341</v>
      </c>
      <c r="AG45" s="58">
        <f t="shared" si="21"/>
        <v>43379.597569444442</v>
      </c>
      <c r="AH45" s="57">
        <f t="shared" si="25"/>
        <v>43379.597569444442</v>
      </c>
    </row>
    <row r="46" spans="1:34" x14ac:dyDescent="0.15">
      <c r="A46" s="51">
        <f t="shared" si="18"/>
        <v>42</v>
      </c>
      <c r="B46" s="72"/>
      <c r="C46" s="51">
        <f t="shared" si="23"/>
        <v>0.69999999999998863</v>
      </c>
      <c r="D46" s="52">
        <f t="shared" si="24"/>
        <v>4.8999999999999915</v>
      </c>
      <c r="E46" s="53">
        <v>110.6</v>
      </c>
      <c r="F46" s="72" t="s">
        <v>107</v>
      </c>
      <c r="G46" s="72" t="s">
        <v>114</v>
      </c>
      <c r="H46" s="72" t="s">
        <v>113</v>
      </c>
      <c r="I46" s="72" t="s">
        <v>116</v>
      </c>
      <c r="J46" s="72" t="s">
        <v>144</v>
      </c>
      <c r="K46" s="54" t="s">
        <v>183</v>
      </c>
      <c r="L46" s="72" t="s">
        <v>182</v>
      </c>
      <c r="M46" s="55" t="str">
        <f t="shared" si="19"/>
        <v/>
      </c>
      <c r="N46" s="55" t="str">
        <f t="shared" si="4"/>
        <v/>
      </c>
      <c r="O46" s="62"/>
      <c r="P46" s="56">
        <f t="shared" si="5"/>
        <v>111</v>
      </c>
      <c r="Q46" s="56"/>
      <c r="R46" s="57">
        <f t="shared" si="6"/>
        <v>43379.427696078426</v>
      </c>
      <c r="S46" s="57">
        <f t="shared" si="7"/>
        <v>43379.420879289217</v>
      </c>
      <c r="T46" s="57">
        <f t="shared" si="8"/>
        <v>43379.395792483658</v>
      </c>
      <c r="U46" s="57">
        <f t="shared" si="9"/>
        <v>43379.347280578899</v>
      </c>
      <c r="V46" s="57">
        <f t="shared" si="10"/>
        <v>43379.245517758383</v>
      </c>
      <c r="W46" s="57">
        <f t="shared" si="11"/>
        <v>43379.175710066076</v>
      </c>
      <c r="X46" s="57">
        <f t="shared" si="12"/>
        <v>43378.930927457382</v>
      </c>
      <c r="Y46" s="57">
        <f t="shared" si="1"/>
        <v>43379.42804330065</v>
      </c>
      <c r="Z46" s="57"/>
      <c r="AA46" s="57">
        <f t="shared" si="20"/>
        <v>43379.564930555549</v>
      </c>
      <c r="AB46" s="57">
        <f t="shared" si="13"/>
        <v>43379.6</v>
      </c>
      <c r="AC46" s="57">
        <f t="shared" si="14"/>
        <v>43379.175431688243</v>
      </c>
      <c r="AD46" s="57">
        <f t="shared" si="15"/>
        <v>43379.638545132111</v>
      </c>
      <c r="AE46" s="57">
        <f t="shared" si="16"/>
        <v>43378.295937504416</v>
      </c>
      <c r="AF46" s="57">
        <f t="shared" si="17"/>
        <v>43377.513993059969</v>
      </c>
      <c r="AG46" s="58">
        <f t="shared" si="21"/>
        <v>43379.600347222222</v>
      </c>
      <c r="AH46" s="57">
        <f t="shared" si="25"/>
        <v>43379.600347222222</v>
      </c>
    </row>
    <row r="47" spans="1:34" x14ac:dyDescent="0.15">
      <c r="A47" s="51">
        <f t="shared" si="18"/>
        <v>43</v>
      </c>
      <c r="B47" s="72"/>
      <c r="C47" s="51">
        <f t="shared" si="23"/>
        <v>1.3000000000000114</v>
      </c>
      <c r="D47" s="52">
        <f t="shared" si="24"/>
        <v>6.2000000000000028</v>
      </c>
      <c r="E47" s="53">
        <v>111.9</v>
      </c>
      <c r="F47" s="72"/>
      <c r="G47" s="72" t="s">
        <v>114</v>
      </c>
      <c r="H47" s="72" t="s">
        <v>118</v>
      </c>
      <c r="I47" s="72" t="s">
        <v>116</v>
      </c>
      <c r="J47" s="72" t="s">
        <v>144</v>
      </c>
      <c r="K47" s="54" t="s">
        <v>184</v>
      </c>
      <c r="L47" s="72"/>
      <c r="M47" s="55" t="str">
        <f t="shared" si="19"/>
        <v/>
      </c>
      <c r="N47" s="55" t="str">
        <f t="shared" si="4"/>
        <v/>
      </c>
      <c r="O47" s="62"/>
      <c r="P47" s="56">
        <f t="shared" si="5"/>
        <v>112</v>
      </c>
      <c r="Q47" s="56"/>
      <c r="R47" s="57">
        <f t="shared" si="6"/>
        <v>43379.428921568622</v>
      </c>
      <c r="S47" s="57">
        <f t="shared" si="7"/>
        <v>43379.422181372545</v>
      </c>
      <c r="T47" s="57">
        <f t="shared" si="8"/>
        <v>43379.397181372544</v>
      </c>
      <c r="U47" s="57">
        <f t="shared" si="9"/>
        <v>43379.348768674135</v>
      </c>
      <c r="V47" s="57">
        <f t="shared" si="10"/>
        <v>43379.247120322485</v>
      </c>
      <c r="W47" s="57">
        <f t="shared" si="11"/>
        <v>43379.177376732747</v>
      </c>
      <c r="X47" s="57">
        <f t="shared" si="12"/>
        <v>43378.932739051583</v>
      </c>
      <c r="Y47" s="57">
        <f t="shared" si="1"/>
        <v>43379.429268790853</v>
      </c>
      <c r="Z47" s="57"/>
      <c r="AA47" s="57">
        <f t="shared" si="20"/>
        <v>43379.567013888882</v>
      </c>
      <c r="AB47" s="57">
        <f t="shared" si="13"/>
        <v>43379.602777777778</v>
      </c>
      <c r="AC47" s="57">
        <f t="shared" si="14"/>
        <v>43379.179077703877</v>
      </c>
      <c r="AD47" s="57">
        <f t="shared" si="15"/>
        <v>43379.641670210236</v>
      </c>
      <c r="AE47" s="57">
        <f t="shared" si="16"/>
        <v>43378.300104171081</v>
      </c>
      <c r="AF47" s="57">
        <f t="shared" si="17"/>
        <v>43377.518622689597</v>
      </c>
      <c r="AG47" s="58">
        <f t="shared" si="21"/>
        <v>43379.603125000001</v>
      </c>
      <c r="AH47" s="57">
        <f t="shared" si="25"/>
        <v>43379.603125000001</v>
      </c>
    </row>
    <row r="48" spans="1:34" x14ac:dyDescent="0.15">
      <c r="A48" s="51">
        <f t="shared" si="18"/>
        <v>44</v>
      </c>
      <c r="B48" s="72"/>
      <c r="C48" s="51">
        <f t="shared" si="23"/>
        <v>1.0999999999999943</v>
      </c>
      <c r="D48" s="52">
        <f t="shared" si="24"/>
        <v>7.2999999999999972</v>
      </c>
      <c r="E48" s="53">
        <v>113</v>
      </c>
      <c r="F48" s="72" t="s">
        <v>108</v>
      </c>
      <c r="G48" s="72" t="s">
        <v>114</v>
      </c>
      <c r="H48" s="72" t="s">
        <v>118</v>
      </c>
      <c r="I48" s="72" t="s">
        <v>116</v>
      </c>
      <c r="J48" s="72" t="s">
        <v>144</v>
      </c>
      <c r="K48" s="54" t="s">
        <v>184</v>
      </c>
      <c r="L48" s="72" t="s">
        <v>155</v>
      </c>
      <c r="M48" s="55" t="str">
        <f t="shared" si="19"/>
        <v/>
      </c>
      <c r="N48" s="55" t="str">
        <f t="shared" si="4"/>
        <v/>
      </c>
      <c r="O48" s="62"/>
      <c r="P48" s="56">
        <f t="shared" si="5"/>
        <v>113</v>
      </c>
      <c r="Q48" s="56"/>
      <c r="R48" s="57">
        <f t="shared" si="6"/>
        <v>43379.430147058818</v>
      </c>
      <c r="S48" s="57">
        <f t="shared" si="7"/>
        <v>43379.423483455881</v>
      </c>
      <c r="T48" s="57">
        <f t="shared" si="8"/>
        <v>43379.398570261437</v>
      </c>
      <c r="U48" s="57">
        <f t="shared" si="9"/>
        <v>43379.350256769372</v>
      </c>
      <c r="V48" s="57">
        <f t="shared" si="10"/>
        <v>43379.248722886587</v>
      </c>
      <c r="W48" s="57">
        <f t="shared" si="11"/>
        <v>43379.17904339941</v>
      </c>
      <c r="X48" s="57">
        <f t="shared" si="12"/>
        <v>43378.93455064579</v>
      </c>
      <c r="Y48" s="57">
        <f t="shared" si="1"/>
        <v>43379.430494281041</v>
      </c>
      <c r="Z48" s="57"/>
      <c r="AA48" s="57">
        <f t="shared" si="20"/>
        <v>43379.569097222222</v>
      </c>
      <c r="AB48" s="57">
        <f t="shared" si="13"/>
        <v>43379.60555555555</v>
      </c>
      <c r="AC48" s="57">
        <f t="shared" si="14"/>
        <v>43379.182723719518</v>
      </c>
      <c r="AD48" s="57">
        <f t="shared" si="15"/>
        <v>43379.644795288361</v>
      </c>
      <c r="AE48" s="57">
        <f t="shared" si="16"/>
        <v>43378.304270837747</v>
      </c>
      <c r="AF48" s="57">
        <f t="shared" si="17"/>
        <v>43377.523252319232</v>
      </c>
      <c r="AG48" s="58">
        <f t="shared" si="21"/>
        <v>43379.605902777774</v>
      </c>
      <c r="AH48" s="57">
        <f t="shared" si="25"/>
        <v>43379.605902777774</v>
      </c>
    </row>
    <row r="49" spans="1:34" x14ac:dyDescent="0.15">
      <c r="A49" s="51">
        <f t="shared" si="18"/>
        <v>45</v>
      </c>
      <c r="B49" s="72"/>
      <c r="C49" s="51">
        <f t="shared" si="23"/>
        <v>34.5</v>
      </c>
      <c r="D49" s="52">
        <f t="shared" si="24"/>
        <v>41.8</v>
      </c>
      <c r="E49" s="53">
        <v>147.5</v>
      </c>
      <c r="F49" s="72" t="s">
        <v>109</v>
      </c>
      <c r="G49" s="72" t="s">
        <v>114</v>
      </c>
      <c r="H49" s="72" t="s">
        <v>113</v>
      </c>
      <c r="I49" s="72" t="s">
        <v>116</v>
      </c>
      <c r="J49" s="72" t="s">
        <v>144</v>
      </c>
      <c r="K49" s="54" t="s">
        <v>185</v>
      </c>
      <c r="L49" s="72" t="s">
        <v>186</v>
      </c>
      <c r="M49" s="55" t="str">
        <f t="shared" si="19"/>
        <v/>
      </c>
      <c r="N49" s="55" t="str">
        <f t="shared" si="4"/>
        <v/>
      </c>
      <c r="O49" s="62"/>
      <c r="P49" s="56">
        <f t="shared" si="5"/>
        <v>148</v>
      </c>
      <c r="Q49" s="56"/>
      <c r="R49" s="57">
        <f t="shared" si="6"/>
        <v>43379.473039215685</v>
      </c>
      <c r="S49" s="57">
        <f t="shared" si="7"/>
        <v>43379.469056372545</v>
      </c>
      <c r="T49" s="57">
        <f t="shared" si="8"/>
        <v>43379.447181372547</v>
      </c>
      <c r="U49" s="57">
        <f t="shared" si="9"/>
        <v>43379.402340102708</v>
      </c>
      <c r="V49" s="57">
        <f t="shared" si="10"/>
        <v>43379.30481263018</v>
      </c>
      <c r="W49" s="57">
        <f t="shared" si="11"/>
        <v>43379.237376732744</v>
      </c>
      <c r="X49" s="57">
        <f t="shared" si="12"/>
        <v>43378.997956442887</v>
      </c>
      <c r="Y49" s="57">
        <f t="shared" si="1"/>
        <v>43379.473386437909</v>
      </c>
      <c r="Z49" s="57"/>
      <c r="AA49" s="57">
        <f t="shared" si="20"/>
        <v>43379.642013888886</v>
      </c>
      <c r="AB49" s="57">
        <f t="shared" si="13"/>
        <v>43379.702777777777</v>
      </c>
      <c r="AC49" s="57">
        <f t="shared" si="14"/>
        <v>43379.310334266709</v>
      </c>
      <c r="AD49" s="57">
        <f t="shared" si="15"/>
        <v>43379.754173022804</v>
      </c>
      <c r="AE49" s="57">
        <f t="shared" si="16"/>
        <v>43378.450104171083</v>
      </c>
      <c r="AF49" s="57">
        <f t="shared" si="17"/>
        <v>43377.685289356268</v>
      </c>
      <c r="AG49" s="58">
        <f t="shared" si="21"/>
        <v>43379.703125</v>
      </c>
      <c r="AH49" s="57">
        <f t="shared" si="25"/>
        <v>43379.703125</v>
      </c>
    </row>
    <row r="50" spans="1:34" x14ac:dyDescent="0.15">
      <c r="A50" s="51">
        <f t="shared" si="18"/>
        <v>46</v>
      </c>
      <c r="B50" s="72" t="s">
        <v>89</v>
      </c>
      <c r="C50" s="51">
        <f t="shared" si="23"/>
        <v>3.5</v>
      </c>
      <c r="D50" s="52">
        <f t="shared" si="24"/>
        <v>45.3</v>
      </c>
      <c r="E50" s="53">
        <v>151</v>
      </c>
      <c r="F50" s="72" t="s">
        <v>201</v>
      </c>
      <c r="G50" s="72" t="s">
        <v>156</v>
      </c>
      <c r="H50" s="72" t="s">
        <v>140</v>
      </c>
      <c r="I50" s="72"/>
      <c r="J50" s="72" t="s">
        <v>144</v>
      </c>
      <c r="K50" s="54"/>
      <c r="L50" s="72" t="s">
        <v>205</v>
      </c>
      <c r="M50" s="55">
        <f t="shared" si="19"/>
        <v>43379.477062908496</v>
      </c>
      <c r="N50" s="55">
        <f t="shared" si="4"/>
        <v>43379.711458333331</v>
      </c>
      <c r="O50" s="62"/>
      <c r="P50" s="56">
        <f t="shared" si="5"/>
        <v>151</v>
      </c>
      <c r="Q50" s="56"/>
      <c r="R50" s="57">
        <f t="shared" si="6"/>
        <v>43379.476715686273</v>
      </c>
      <c r="S50" s="57">
        <f t="shared" si="7"/>
        <v>43379.472962622545</v>
      </c>
      <c r="T50" s="57">
        <f t="shared" si="8"/>
        <v>43379.451348039212</v>
      </c>
      <c r="U50" s="57">
        <f t="shared" si="9"/>
        <v>43379.406804388418</v>
      </c>
      <c r="V50" s="57">
        <f t="shared" si="10"/>
        <v>43379.309620322485</v>
      </c>
      <c r="W50" s="57">
        <f t="shared" si="11"/>
        <v>43379.242376732742</v>
      </c>
      <c r="X50" s="57">
        <f t="shared" si="12"/>
        <v>43379.003391225502</v>
      </c>
      <c r="Y50" s="57">
        <f t="shared" si="1"/>
        <v>43379.477062908496</v>
      </c>
      <c r="Z50" s="57"/>
      <c r="AA50" s="57">
        <f t="shared" si="20"/>
        <v>43379.648263888885</v>
      </c>
      <c r="AB50" s="57">
        <f t="shared" si="13"/>
        <v>43379.711111111108</v>
      </c>
      <c r="AC50" s="57">
        <f t="shared" si="14"/>
        <v>43379.321272313609</v>
      </c>
      <c r="AD50" s="57">
        <f t="shared" si="15"/>
        <v>43379.763548257186</v>
      </c>
      <c r="AE50" s="57">
        <f t="shared" si="16"/>
        <v>43378.46260417108</v>
      </c>
      <c r="AF50" s="57">
        <f t="shared" si="17"/>
        <v>43377.699178245151</v>
      </c>
      <c r="AG50" s="58">
        <f t="shared" si="21"/>
        <v>43379.711458333331</v>
      </c>
      <c r="AH50" s="57">
        <f t="shared" si="25"/>
        <v>43379.711458333331</v>
      </c>
    </row>
    <row r="51" spans="1:34" x14ac:dyDescent="0.15">
      <c r="A51" s="51">
        <f t="shared" si="18"/>
        <v>47</v>
      </c>
      <c r="B51" s="72"/>
      <c r="C51" s="51">
        <f t="shared" si="23"/>
        <v>16.400000000000006</v>
      </c>
      <c r="D51" s="52">
        <f t="shared" si="24"/>
        <v>16.400000000000006</v>
      </c>
      <c r="E51" s="53">
        <v>167.4</v>
      </c>
      <c r="F51" s="72" t="s">
        <v>110</v>
      </c>
      <c r="G51" s="72" t="s">
        <v>139</v>
      </c>
      <c r="H51" s="72" t="s">
        <v>113</v>
      </c>
      <c r="I51" s="72" t="s">
        <v>116</v>
      </c>
      <c r="J51" s="72" t="s">
        <v>157</v>
      </c>
      <c r="K51" s="54"/>
      <c r="L51" s="72" t="s">
        <v>196</v>
      </c>
      <c r="M51" s="55" t="str">
        <f t="shared" si="19"/>
        <v/>
      </c>
      <c r="N51" s="55" t="str">
        <f t="shared" si="4"/>
        <v/>
      </c>
      <c r="O51" s="62"/>
      <c r="P51" s="56">
        <f t="shared" si="5"/>
        <v>167</v>
      </c>
      <c r="Q51" s="56"/>
      <c r="R51" s="57">
        <f t="shared" si="6"/>
        <v>43379.496323529413</v>
      </c>
      <c r="S51" s="57">
        <f t="shared" si="7"/>
        <v>43379.493795955881</v>
      </c>
      <c r="T51" s="57">
        <f t="shared" si="8"/>
        <v>43379.473570261434</v>
      </c>
      <c r="U51" s="57">
        <f t="shared" si="9"/>
        <v>43379.430613912235</v>
      </c>
      <c r="V51" s="57">
        <f t="shared" si="10"/>
        <v>43379.335261348126</v>
      </c>
      <c r="W51" s="57">
        <f t="shared" si="11"/>
        <v>43379.269043399414</v>
      </c>
      <c r="X51" s="57">
        <f t="shared" si="12"/>
        <v>43379.032376732743</v>
      </c>
      <c r="Y51" s="57">
        <f t="shared" si="1"/>
        <v>43379.496670751636</v>
      </c>
      <c r="Z51" s="57"/>
      <c r="AA51" s="57">
        <f t="shared" si="20"/>
        <v>43379.681597222218</v>
      </c>
      <c r="AB51" s="57">
        <f t="shared" si="13"/>
        <v>43379.755555555552</v>
      </c>
      <c r="AC51" s="57">
        <f t="shared" si="14"/>
        <v>43379.379608563759</v>
      </c>
      <c r="AD51" s="57">
        <f t="shared" si="15"/>
        <v>43379.81354950722</v>
      </c>
      <c r="AE51" s="57">
        <f t="shared" si="16"/>
        <v>43378.529270837753</v>
      </c>
      <c r="AF51" s="57">
        <f t="shared" si="17"/>
        <v>43377.773252319232</v>
      </c>
      <c r="AG51" s="58">
        <f t="shared" si="21"/>
        <v>43379.755902777775</v>
      </c>
      <c r="AH51" s="57">
        <f t="shared" si="25"/>
        <v>43379.755902777775</v>
      </c>
    </row>
    <row r="52" spans="1:34" x14ac:dyDescent="0.15">
      <c r="A52" s="51">
        <f t="shared" si="18"/>
        <v>48</v>
      </c>
      <c r="B52" s="72"/>
      <c r="C52" s="51">
        <f t="shared" si="23"/>
        <v>2</v>
      </c>
      <c r="D52" s="52">
        <f t="shared" si="24"/>
        <v>18.400000000000006</v>
      </c>
      <c r="E52" s="53">
        <v>169.4</v>
      </c>
      <c r="F52" s="72" t="s">
        <v>111</v>
      </c>
      <c r="G52" s="72" t="s">
        <v>139</v>
      </c>
      <c r="H52" s="72" t="s">
        <v>113</v>
      </c>
      <c r="I52" s="72" t="s">
        <v>116</v>
      </c>
      <c r="J52" s="72"/>
      <c r="K52" s="54"/>
      <c r="L52" s="72" t="s">
        <v>197</v>
      </c>
      <c r="M52" s="55" t="str">
        <f t="shared" si="19"/>
        <v/>
      </c>
      <c r="N52" s="55" t="str">
        <f t="shared" si="4"/>
        <v/>
      </c>
      <c r="O52" s="62"/>
      <c r="P52" s="56">
        <f t="shared" si="5"/>
        <v>169</v>
      </c>
      <c r="Q52" s="56"/>
      <c r="R52" s="57">
        <f t="shared" si="6"/>
        <v>43379.498774509804</v>
      </c>
      <c r="S52" s="57">
        <f t="shared" si="7"/>
        <v>43379.496400122545</v>
      </c>
      <c r="T52" s="57">
        <f t="shared" si="8"/>
        <v>43379.476348039214</v>
      </c>
      <c r="U52" s="57">
        <f t="shared" si="9"/>
        <v>43379.433590102708</v>
      </c>
      <c r="V52" s="57">
        <f t="shared" si="10"/>
        <v>43379.338466476329</v>
      </c>
      <c r="W52" s="57">
        <f t="shared" si="11"/>
        <v>43379.272376732748</v>
      </c>
      <c r="X52" s="57">
        <f t="shared" si="12"/>
        <v>43379.035999921151</v>
      </c>
      <c r="Y52" s="57">
        <f t="shared" si="1"/>
        <v>43379.499121732028</v>
      </c>
      <c r="Z52" s="57"/>
      <c r="AA52" s="57">
        <f t="shared" si="20"/>
        <v>43379.685763888883</v>
      </c>
      <c r="AB52" s="57">
        <f t="shared" si="13"/>
        <v>43379.761111111111</v>
      </c>
      <c r="AC52" s="57">
        <f t="shared" si="14"/>
        <v>43379.386900595026</v>
      </c>
      <c r="AD52" s="57">
        <f t="shared" si="15"/>
        <v>43379.81979966347</v>
      </c>
      <c r="AE52" s="57">
        <f t="shared" si="16"/>
        <v>43378.537604171084</v>
      </c>
      <c r="AF52" s="57">
        <f t="shared" si="17"/>
        <v>43377.782511578487</v>
      </c>
      <c r="AG52" s="58">
        <f t="shared" si="21"/>
        <v>43379.761458333334</v>
      </c>
      <c r="AH52" s="57">
        <f t="shared" si="25"/>
        <v>43379.761458333334</v>
      </c>
    </row>
    <row r="53" spans="1:34" x14ac:dyDescent="0.15">
      <c r="A53" s="51">
        <f t="shared" si="18"/>
        <v>49</v>
      </c>
      <c r="B53" s="72"/>
      <c r="C53" s="51">
        <f t="shared" si="23"/>
        <v>2.1999999999999886</v>
      </c>
      <c r="D53" s="52">
        <f t="shared" si="24"/>
        <v>20.599999999999994</v>
      </c>
      <c r="E53" s="53">
        <v>171.6</v>
      </c>
      <c r="F53" s="72"/>
      <c r="G53" s="72" t="s">
        <v>122</v>
      </c>
      <c r="H53" s="72" t="s">
        <v>118</v>
      </c>
      <c r="I53" s="72"/>
      <c r="J53" s="72" t="s">
        <v>158</v>
      </c>
      <c r="K53" s="54" t="s">
        <v>159</v>
      </c>
      <c r="L53" s="72" t="s">
        <v>159</v>
      </c>
      <c r="M53" s="55" t="str">
        <f t="shared" si="19"/>
        <v/>
      </c>
      <c r="N53" s="55" t="str">
        <f t="shared" si="4"/>
        <v/>
      </c>
      <c r="O53" s="62"/>
      <c r="P53" s="56">
        <f t="shared" si="5"/>
        <v>172</v>
      </c>
      <c r="Q53" s="56"/>
      <c r="R53" s="57">
        <f t="shared" si="6"/>
        <v>43379.502450980392</v>
      </c>
      <c r="S53" s="57">
        <f t="shared" si="7"/>
        <v>43379.500306372545</v>
      </c>
      <c r="T53" s="57">
        <f t="shared" si="8"/>
        <v>43379.48051470588</v>
      </c>
      <c r="U53" s="57">
        <f t="shared" si="9"/>
        <v>43379.438054388418</v>
      </c>
      <c r="V53" s="57">
        <f t="shared" si="10"/>
        <v>43379.343274168641</v>
      </c>
      <c r="W53" s="57">
        <f t="shared" si="11"/>
        <v>43379.277376732745</v>
      </c>
      <c r="X53" s="57">
        <f t="shared" si="12"/>
        <v>43379.041434703759</v>
      </c>
      <c r="Y53" s="57">
        <f t="shared" si="1"/>
        <v>43379.502798202615</v>
      </c>
      <c r="Z53" s="57"/>
      <c r="AA53" s="57">
        <f t="shared" si="20"/>
        <v>43379.692013888882</v>
      </c>
      <c r="AB53" s="57">
        <f t="shared" si="13"/>
        <v>43379.769444444442</v>
      </c>
      <c r="AC53" s="57">
        <f t="shared" si="14"/>
        <v>43379.397838641926</v>
      </c>
      <c r="AD53" s="57">
        <f t="shared" si="15"/>
        <v>43379.829174897852</v>
      </c>
      <c r="AE53" s="57">
        <f t="shared" si="16"/>
        <v>43378.550104171081</v>
      </c>
      <c r="AF53" s="57">
        <f t="shared" si="17"/>
        <v>43377.796400467378</v>
      </c>
      <c r="AG53" s="58">
        <f t="shared" si="21"/>
        <v>43379.769791666666</v>
      </c>
      <c r="AH53" s="57">
        <f t="shared" si="25"/>
        <v>43379.769791666666</v>
      </c>
    </row>
    <row r="54" spans="1:34" x14ac:dyDescent="0.15">
      <c r="A54" s="51">
        <f t="shared" si="18"/>
        <v>50</v>
      </c>
      <c r="B54" s="72"/>
      <c r="C54" s="51">
        <f t="shared" si="23"/>
        <v>2.7000000000000171</v>
      </c>
      <c r="D54" s="52">
        <f t="shared" si="24"/>
        <v>23.300000000000011</v>
      </c>
      <c r="E54" s="53">
        <v>174.3</v>
      </c>
      <c r="F54" s="72"/>
      <c r="G54" s="72" t="s">
        <v>114</v>
      </c>
      <c r="H54" s="72" t="s">
        <v>113</v>
      </c>
      <c r="I54" s="72"/>
      <c r="J54" s="72" t="s">
        <v>158</v>
      </c>
      <c r="K54" s="54" t="s">
        <v>159</v>
      </c>
      <c r="L54" s="72" t="s">
        <v>198</v>
      </c>
      <c r="M54" s="55" t="str">
        <f t="shared" si="19"/>
        <v/>
      </c>
      <c r="N54" s="55" t="str">
        <f t="shared" si="4"/>
        <v/>
      </c>
      <c r="O54" s="62"/>
      <c r="P54" s="56">
        <f t="shared" si="5"/>
        <v>174</v>
      </c>
      <c r="Q54" s="56"/>
      <c r="R54" s="57">
        <f t="shared" si="6"/>
        <v>43379.504901960783</v>
      </c>
      <c r="S54" s="57">
        <f t="shared" si="7"/>
        <v>43379.502910539217</v>
      </c>
      <c r="T54" s="57">
        <f t="shared" si="8"/>
        <v>43379.483292483659</v>
      </c>
      <c r="U54" s="57">
        <f t="shared" si="9"/>
        <v>43379.441030578899</v>
      </c>
      <c r="V54" s="57">
        <f t="shared" si="10"/>
        <v>43379.346479296844</v>
      </c>
      <c r="W54" s="57">
        <f t="shared" si="11"/>
        <v>43379.280710066079</v>
      </c>
      <c r="X54" s="57">
        <f t="shared" si="12"/>
        <v>43379.045057892166</v>
      </c>
      <c r="Y54" s="57">
        <f t="shared" si="1"/>
        <v>43379.505249182999</v>
      </c>
      <c r="Z54" s="57"/>
      <c r="AA54" s="57">
        <f t="shared" si="20"/>
        <v>43379.696180555555</v>
      </c>
      <c r="AB54" s="57">
        <f t="shared" si="13"/>
        <v>43379.774999999994</v>
      </c>
      <c r="AC54" s="57">
        <f t="shared" si="14"/>
        <v>43379.405130673193</v>
      </c>
      <c r="AD54" s="57">
        <f t="shared" si="15"/>
        <v>43379.835425054109</v>
      </c>
      <c r="AE54" s="57">
        <f t="shared" si="16"/>
        <v>43378.55843750442</v>
      </c>
      <c r="AF54" s="57">
        <f t="shared" si="17"/>
        <v>43377.805659726633</v>
      </c>
      <c r="AG54" s="58">
        <f t="shared" si="21"/>
        <v>43379.775347222218</v>
      </c>
      <c r="AH54" s="57">
        <f t="shared" si="25"/>
        <v>43379.775347222218</v>
      </c>
    </row>
    <row r="55" spans="1:34" x14ac:dyDescent="0.15">
      <c r="A55" s="51">
        <f t="shared" si="18"/>
        <v>51</v>
      </c>
      <c r="B55" s="72"/>
      <c r="C55" s="51">
        <f t="shared" si="23"/>
        <v>1.0999999999999943</v>
      </c>
      <c r="D55" s="52">
        <f t="shared" si="24"/>
        <v>24.400000000000006</v>
      </c>
      <c r="E55" s="53">
        <v>175.4</v>
      </c>
      <c r="F55" s="72"/>
      <c r="G55" s="72" t="s">
        <v>137</v>
      </c>
      <c r="H55" s="72" t="s">
        <v>118</v>
      </c>
      <c r="I55" s="72"/>
      <c r="J55" s="72" t="s">
        <v>160</v>
      </c>
      <c r="K55" s="54" t="s">
        <v>187</v>
      </c>
      <c r="L55" s="72"/>
      <c r="M55" s="55" t="str">
        <f t="shared" si="19"/>
        <v/>
      </c>
      <c r="N55" s="55" t="str">
        <f t="shared" si="4"/>
        <v/>
      </c>
      <c r="O55" s="62"/>
      <c r="P55" s="56">
        <f t="shared" si="5"/>
        <v>175</v>
      </c>
      <c r="Q55" s="56"/>
      <c r="R55" s="57">
        <f t="shared" si="6"/>
        <v>43379.506127450979</v>
      </c>
      <c r="S55" s="57">
        <f t="shared" si="7"/>
        <v>43379.504212622545</v>
      </c>
      <c r="T55" s="57">
        <f t="shared" si="8"/>
        <v>43379.484681372545</v>
      </c>
      <c r="U55" s="57">
        <f t="shared" si="9"/>
        <v>43379.442518674135</v>
      </c>
      <c r="V55" s="57">
        <f t="shared" si="10"/>
        <v>43379.348081860946</v>
      </c>
      <c r="W55" s="57">
        <f t="shared" si="11"/>
        <v>43379.282376732743</v>
      </c>
      <c r="X55" s="57">
        <f t="shared" si="12"/>
        <v>43379.046869486367</v>
      </c>
      <c r="Y55" s="57">
        <f t="shared" si="1"/>
        <v>43379.506474673202</v>
      </c>
      <c r="Z55" s="57"/>
      <c r="AA55" s="57">
        <f t="shared" si="20"/>
        <v>43379.698263888888</v>
      </c>
      <c r="AB55" s="57">
        <f t="shared" si="13"/>
        <v>43379.777777777774</v>
      </c>
      <c r="AC55" s="57">
        <f t="shared" si="14"/>
        <v>43379.408776688826</v>
      </c>
      <c r="AD55" s="57">
        <f t="shared" si="15"/>
        <v>43379.838550132234</v>
      </c>
      <c r="AE55" s="57">
        <f t="shared" si="16"/>
        <v>43378.562604171086</v>
      </c>
      <c r="AF55" s="57">
        <f t="shared" si="17"/>
        <v>43377.810289356268</v>
      </c>
      <c r="AG55" s="58">
        <f t="shared" si="21"/>
        <v>43379.778124999997</v>
      </c>
      <c r="AH55" s="57">
        <f t="shared" si="25"/>
        <v>43379.778124999997</v>
      </c>
    </row>
    <row r="56" spans="1:34" x14ac:dyDescent="0.15">
      <c r="A56" s="51">
        <f t="shared" si="18"/>
        <v>52</v>
      </c>
      <c r="B56" s="72"/>
      <c r="C56" s="51">
        <f t="shared" si="23"/>
        <v>2.4000000000000057</v>
      </c>
      <c r="D56" s="52">
        <f t="shared" si="24"/>
        <v>26.800000000000011</v>
      </c>
      <c r="E56" s="53">
        <v>177.8</v>
      </c>
      <c r="F56" s="72"/>
      <c r="G56" s="72" t="s">
        <v>139</v>
      </c>
      <c r="H56" s="72" t="s">
        <v>113</v>
      </c>
      <c r="I56" s="72"/>
      <c r="J56" s="72" t="s">
        <v>161</v>
      </c>
      <c r="K56" s="54" t="s">
        <v>188</v>
      </c>
      <c r="L56" s="72"/>
      <c r="M56" s="55" t="str">
        <f t="shared" si="19"/>
        <v/>
      </c>
      <c r="N56" s="55" t="str">
        <f t="shared" si="4"/>
        <v/>
      </c>
      <c r="O56" s="62"/>
      <c r="P56" s="56">
        <f t="shared" si="5"/>
        <v>178</v>
      </c>
      <c r="Q56" s="56"/>
      <c r="R56" s="57">
        <f t="shared" si="6"/>
        <v>43379.509803921566</v>
      </c>
      <c r="S56" s="57">
        <f t="shared" si="7"/>
        <v>43379.508118872545</v>
      </c>
      <c r="T56" s="57">
        <f t="shared" si="8"/>
        <v>43379.488848039211</v>
      </c>
      <c r="U56" s="57">
        <f t="shared" si="9"/>
        <v>43379.446982959853</v>
      </c>
      <c r="V56" s="57">
        <f t="shared" si="10"/>
        <v>43379.352889553258</v>
      </c>
      <c r="W56" s="57">
        <f t="shared" si="11"/>
        <v>43379.287376732747</v>
      </c>
      <c r="X56" s="57">
        <f t="shared" si="12"/>
        <v>43379.052304268975</v>
      </c>
      <c r="Y56" s="57">
        <f t="shared" si="1"/>
        <v>43379.51015114379</v>
      </c>
      <c r="Z56" s="57"/>
      <c r="AA56" s="57">
        <f t="shared" si="20"/>
        <v>43379.704513888886</v>
      </c>
      <c r="AB56" s="57">
        <f t="shared" si="13"/>
        <v>43379.786111111105</v>
      </c>
      <c r="AC56" s="57">
        <f t="shared" si="14"/>
        <v>43379.419714735734</v>
      </c>
      <c r="AD56" s="57">
        <f t="shared" si="15"/>
        <v>43379.847925366616</v>
      </c>
      <c r="AE56" s="57">
        <f t="shared" si="16"/>
        <v>43378.575104171083</v>
      </c>
      <c r="AF56" s="57">
        <f t="shared" si="17"/>
        <v>43377.824178245151</v>
      </c>
      <c r="AG56" s="58">
        <f t="shared" si="21"/>
        <v>43379.786458333328</v>
      </c>
      <c r="AH56" s="57">
        <f t="shared" si="25"/>
        <v>43379.786458333328</v>
      </c>
    </row>
    <row r="57" spans="1:34" x14ac:dyDescent="0.15">
      <c r="A57" s="51">
        <f t="shared" si="18"/>
        <v>53</v>
      </c>
      <c r="B57" s="72"/>
      <c r="C57" s="51">
        <f t="shared" si="23"/>
        <v>5.8999999999999773</v>
      </c>
      <c r="D57" s="52">
        <f t="shared" si="24"/>
        <v>32.699999999999989</v>
      </c>
      <c r="E57" s="53">
        <v>183.7</v>
      </c>
      <c r="F57" s="72"/>
      <c r="G57" s="72" t="s">
        <v>215</v>
      </c>
      <c r="H57" s="72" t="s">
        <v>210</v>
      </c>
      <c r="I57" s="72" t="s">
        <v>163</v>
      </c>
      <c r="J57" s="72" t="s">
        <v>119</v>
      </c>
      <c r="K57" s="54" t="s">
        <v>219</v>
      </c>
      <c r="L57" s="72"/>
      <c r="M57" s="55" t="str">
        <f t="shared" si="19"/>
        <v/>
      </c>
      <c r="N57" s="55" t="str">
        <f t="shared" si="4"/>
        <v/>
      </c>
      <c r="O57" s="62"/>
      <c r="P57" s="56">
        <f t="shared" si="5"/>
        <v>184</v>
      </c>
      <c r="Q57" s="56"/>
      <c r="R57" s="57">
        <f t="shared" si="6"/>
        <v>43379.517156862741</v>
      </c>
      <c r="S57" s="57">
        <f t="shared" si="7"/>
        <v>43379.515931372545</v>
      </c>
      <c r="T57" s="57">
        <f t="shared" si="8"/>
        <v>43379.497181372542</v>
      </c>
      <c r="U57" s="57">
        <f t="shared" si="9"/>
        <v>43379.45591153128</v>
      </c>
      <c r="V57" s="57">
        <f t="shared" si="10"/>
        <v>43379.362504937868</v>
      </c>
      <c r="W57" s="57">
        <f t="shared" si="11"/>
        <v>43379.297376732742</v>
      </c>
      <c r="X57" s="57">
        <f t="shared" si="12"/>
        <v>43379.063173834191</v>
      </c>
      <c r="Y57" s="57">
        <f t="shared" si="1"/>
        <v>43379.517504084964</v>
      </c>
      <c r="Z57" s="57"/>
      <c r="AA57" s="57">
        <f t="shared" si="20"/>
        <v>43379.717013888883</v>
      </c>
      <c r="AB57" s="57">
        <f t="shared" si="13"/>
        <v>43379.802777777775</v>
      </c>
      <c r="AC57" s="57">
        <f t="shared" si="14"/>
        <v>43379.441590829534</v>
      </c>
      <c r="AD57" s="57">
        <f t="shared" si="15"/>
        <v>43379.866675835379</v>
      </c>
      <c r="AE57" s="57">
        <f t="shared" si="16"/>
        <v>43378.600104171084</v>
      </c>
      <c r="AF57" s="57">
        <f t="shared" si="17"/>
        <v>43377.851956022932</v>
      </c>
      <c r="AG57" s="58">
        <f t="shared" si="21"/>
        <v>43379.803124999999</v>
      </c>
      <c r="AH57" s="57">
        <f t="shared" si="25"/>
        <v>43379.803124999999</v>
      </c>
    </row>
    <row r="58" spans="1:34" x14ac:dyDescent="0.15">
      <c r="A58" s="51">
        <f t="shared" si="18"/>
        <v>54</v>
      </c>
      <c r="B58" s="72"/>
      <c r="C58" s="51">
        <f t="shared" si="23"/>
        <v>5.3000000000000114</v>
      </c>
      <c r="D58" s="52">
        <f t="shared" si="24"/>
        <v>38</v>
      </c>
      <c r="E58" s="53">
        <v>189</v>
      </c>
      <c r="F58" s="72" t="s">
        <v>212</v>
      </c>
      <c r="G58" s="72" t="s">
        <v>216</v>
      </c>
      <c r="H58" s="72" t="s">
        <v>217</v>
      </c>
      <c r="I58" s="72" t="s">
        <v>163</v>
      </c>
      <c r="J58" s="72" t="s">
        <v>161</v>
      </c>
      <c r="K58" s="54" t="s">
        <v>220</v>
      </c>
      <c r="L58" s="72" t="s">
        <v>228</v>
      </c>
      <c r="M58" s="55" t="str">
        <f t="shared" si="19"/>
        <v/>
      </c>
      <c r="N58" s="55" t="str">
        <f t="shared" si="4"/>
        <v/>
      </c>
      <c r="O58" s="62"/>
      <c r="P58" s="56">
        <f t="shared" si="5"/>
        <v>189</v>
      </c>
      <c r="Q58" s="56"/>
      <c r="R58" s="57">
        <f t="shared" si="6"/>
        <v>43379.52328431372</v>
      </c>
      <c r="S58" s="57">
        <f t="shared" si="7"/>
        <v>43379.522441789217</v>
      </c>
      <c r="T58" s="57">
        <f t="shared" si="8"/>
        <v>43379.504125816988</v>
      </c>
      <c r="U58" s="57">
        <f t="shared" si="9"/>
        <v>43379.463352007471</v>
      </c>
      <c r="V58" s="57">
        <f t="shared" si="10"/>
        <v>43379.370517758383</v>
      </c>
      <c r="W58" s="57">
        <f t="shared" si="11"/>
        <v>43379.305710066081</v>
      </c>
      <c r="X58" s="57">
        <f t="shared" si="12"/>
        <v>43379.072231805207</v>
      </c>
      <c r="Y58" s="57">
        <f t="shared" si="1"/>
        <v>43379.523631535943</v>
      </c>
      <c r="Z58" s="57"/>
      <c r="AA58" s="57">
        <f t="shared" si="20"/>
        <v>43379.727430555555</v>
      </c>
      <c r="AB58" s="57">
        <f t="shared" si="13"/>
        <v>43379.816666666666</v>
      </c>
      <c r="AC58" s="57">
        <f t="shared" si="14"/>
        <v>43379.459820907708</v>
      </c>
      <c r="AD58" s="57">
        <f t="shared" si="15"/>
        <v>43379.882301226011</v>
      </c>
      <c r="AE58" s="57">
        <f t="shared" si="16"/>
        <v>43378.62093750442</v>
      </c>
      <c r="AF58" s="57">
        <f t="shared" si="17"/>
        <v>43377.875104171078</v>
      </c>
      <c r="AG58" s="58">
        <f t="shared" si="21"/>
        <v>43379.817013888889</v>
      </c>
      <c r="AH58" s="57">
        <f t="shared" si="25"/>
        <v>43379.817013888889</v>
      </c>
    </row>
    <row r="59" spans="1:34" x14ac:dyDescent="0.15">
      <c r="A59" s="51">
        <f t="shared" si="18"/>
        <v>55</v>
      </c>
      <c r="B59" s="72"/>
      <c r="C59" s="51">
        <f t="shared" si="23"/>
        <v>2.6999999999999886</v>
      </c>
      <c r="D59" s="52">
        <f t="shared" si="24"/>
        <v>40.699999999999989</v>
      </c>
      <c r="E59" s="53">
        <v>191.7</v>
      </c>
      <c r="F59" s="72" t="s">
        <v>213</v>
      </c>
      <c r="G59" s="72" t="s">
        <v>209</v>
      </c>
      <c r="H59" s="72" t="s">
        <v>217</v>
      </c>
      <c r="I59" s="72" t="s">
        <v>163</v>
      </c>
      <c r="J59" s="72"/>
      <c r="K59" s="54" t="s">
        <v>221</v>
      </c>
      <c r="L59" s="72" t="s">
        <v>218</v>
      </c>
      <c r="M59" s="55" t="str">
        <f t="shared" si="19"/>
        <v/>
      </c>
      <c r="N59" s="55" t="str">
        <f t="shared" si="4"/>
        <v/>
      </c>
      <c r="O59" s="62"/>
      <c r="P59" s="56">
        <f t="shared" si="5"/>
        <v>192</v>
      </c>
      <c r="Q59" s="56"/>
      <c r="R59" s="57">
        <f t="shared" si="6"/>
        <v>43379.526960784315</v>
      </c>
      <c r="S59" s="57">
        <f t="shared" si="7"/>
        <v>43379.526348039217</v>
      </c>
      <c r="T59" s="57">
        <f t="shared" si="8"/>
        <v>43379.508292483653</v>
      </c>
      <c r="U59" s="57">
        <f t="shared" si="9"/>
        <v>43379.467816293181</v>
      </c>
      <c r="V59" s="57">
        <f t="shared" si="10"/>
        <v>43379.375325450688</v>
      </c>
      <c r="W59" s="57">
        <f t="shared" si="11"/>
        <v>43379.310710066078</v>
      </c>
      <c r="X59" s="57">
        <f t="shared" si="12"/>
        <v>43379.077666587815</v>
      </c>
      <c r="Y59" s="57">
        <f t="shared" si="1"/>
        <v>43379.527308006538</v>
      </c>
      <c r="Z59" s="57"/>
      <c r="AA59" s="57">
        <f t="shared" si="20"/>
        <v>43379.733680555553</v>
      </c>
      <c r="AB59" s="57">
        <f t="shared" si="13"/>
        <v>43379.824999999997</v>
      </c>
      <c r="AC59" s="57">
        <f t="shared" si="14"/>
        <v>43379.470758954609</v>
      </c>
      <c r="AD59" s="57">
        <f t="shared" si="15"/>
        <v>43379.891676460393</v>
      </c>
      <c r="AE59" s="57">
        <f t="shared" si="16"/>
        <v>43378.633437504417</v>
      </c>
      <c r="AF59" s="57">
        <f t="shared" si="17"/>
        <v>43377.888993059969</v>
      </c>
      <c r="AG59" s="58">
        <f t="shared" si="21"/>
        <v>43379.82534722222</v>
      </c>
      <c r="AH59" s="57">
        <f t="shared" si="25"/>
        <v>43379.82534722222</v>
      </c>
    </row>
    <row r="60" spans="1:34" x14ac:dyDescent="0.15">
      <c r="A60" s="51">
        <f t="shared" si="18"/>
        <v>56</v>
      </c>
      <c r="B60" s="72"/>
      <c r="C60" s="51">
        <f t="shared" si="23"/>
        <v>11.200000000000017</v>
      </c>
      <c r="D60" s="52">
        <f t="shared" si="24"/>
        <v>51.900000000000006</v>
      </c>
      <c r="E60" s="53">
        <v>202.9</v>
      </c>
      <c r="F60" s="72"/>
      <c r="G60" s="72" t="s">
        <v>122</v>
      </c>
      <c r="H60" s="72" t="s">
        <v>118</v>
      </c>
      <c r="I60" s="72"/>
      <c r="J60" s="72"/>
      <c r="K60" s="54"/>
      <c r="L60" s="72"/>
      <c r="M60" s="55" t="str">
        <f t="shared" si="19"/>
        <v/>
      </c>
      <c r="N60" s="55" t="str">
        <f t="shared" si="4"/>
        <v/>
      </c>
      <c r="O60" s="62"/>
      <c r="P60" s="56">
        <f t="shared" si="5"/>
        <v>203</v>
      </c>
      <c r="Q60" s="56"/>
      <c r="R60" s="57">
        <f t="shared" si="6"/>
        <v>43379.540441176468</v>
      </c>
      <c r="S60" s="57">
        <f t="shared" si="7"/>
        <v>43379.540670955881</v>
      </c>
      <c r="T60" s="57">
        <f t="shared" si="8"/>
        <v>43379.523570261437</v>
      </c>
      <c r="U60" s="57">
        <f t="shared" si="9"/>
        <v>43379.4841853408</v>
      </c>
      <c r="V60" s="57">
        <f t="shared" si="10"/>
        <v>43379.392953655821</v>
      </c>
      <c r="W60" s="57">
        <f t="shared" si="11"/>
        <v>43379.329043399412</v>
      </c>
      <c r="X60" s="57">
        <f t="shared" si="12"/>
        <v>43379.097594124047</v>
      </c>
      <c r="Y60" s="57">
        <f t="shared" si="1"/>
        <v>43379.541018178112</v>
      </c>
      <c r="Z60" s="57"/>
      <c r="AA60" s="57">
        <f t="shared" si="20"/>
        <v>43379.756597222222</v>
      </c>
      <c r="AB60" s="57">
        <f t="shared" si="13"/>
        <v>43379.85555555555</v>
      </c>
      <c r="AC60" s="57">
        <f t="shared" si="14"/>
        <v>43379.510865126584</v>
      </c>
      <c r="AD60" s="57">
        <f t="shared" si="15"/>
        <v>43379.926052319788</v>
      </c>
      <c r="AE60" s="57">
        <f t="shared" si="16"/>
        <v>43378.679270837747</v>
      </c>
      <c r="AF60" s="57">
        <f t="shared" si="17"/>
        <v>43377.939918985896</v>
      </c>
      <c r="AG60" s="58">
        <f t="shared" si="21"/>
        <v>43379.855902777774</v>
      </c>
      <c r="AH60" s="57">
        <f t="shared" si="25"/>
        <v>43379.855902777774</v>
      </c>
    </row>
    <row r="61" spans="1:34" x14ac:dyDescent="0.15">
      <c r="A61" s="51">
        <f t="shared" si="18"/>
        <v>57</v>
      </c>
      <c r="B61" s="72" t="s">
        <v>199</v>
      </c>
      <c r="C61" s="51">
        <f t="shared" si="23"/>
        <v>0.19999999999998863</v>
      </c>
      <c r="D61" s="52">
        <f t="shared" si="24"/>
        <v>52.099999999999994</v>
      </c>
      <c r="E61" s="53">
        <v>203.1</v>
      </c>
      <c r="F61" s="72" t="s">
        <v>200</v>
      </c>
      <c r="G61" s="72"/>
      <c r="H61" s="72"/>
      <c r="I61" s="72"/>
      <c r="J61" s="72"/>
      <c r="K61" s="54"/>
      <c r="L61" s="72"/>
      <c r="M61" s="55">
        <f t="shared" si="19"/>
        <v>43379.541018178112</v>
      </c>
      <c r="N61" s="55">
        <f t="shared" si="4"/>
        <v>43379.854166666664</v>
      </c>
      <c r="O61" s="62"/>
      <c r="P61" s="56">
        <f t="shared" si="5"/>
        <v>203</v>
      </c>
      <c r="Q61" s="56"/>
      <c r="R61" s="57">
        <f t="shared" si="6"/>
        <v>43379.540441176468</v>
      </c>
      <c r="S61" s="57">
        <f t="shared" si="7"/>
        <v>43379.540670955881</v>
      </c>
      <c r="T61" s="57">
        <f t="shared" si="8"/>
        <v>43379.523570261437</v>
      </c>
      <c r="U61" s="57">
        <f t="shared" si="9"/>
        <v>43379.4841853408</v>
      </c>
      <c r="V61" s="57">
        <f t="shared" si="10"/>
        <v>43379.392953655821</v>
      </c>
      <c r="W61" s="57">
        <f t="shared" si="11"/>
        <v>43379.329043399412</v>
      </c>
      <c r="X61" s="57">
        <f t="shared" si="12"/>
        <v>43379.097594124047</v>
      </c>
      <c r="Y61" s="57">
        <f t="shared" si="1"/>
        <v>43379.541018178112</v>
      </c>
      <c r="Z61" s="57"/>
      <c r="AA61" s="57">
        <f t="shared" si="20"/>
        <v>43379.756597222222</v>
      </c>
      <c r="AB61" s="57">
        <f t="shared" si="13"/>
        <v>43379.85555555555</v>
      </c>
      <c r="AC61" s="57">
        <f t="shared" si="14"/>
        <v>43379.510865126584</v>
      </c>
      <c r="AD61" s="57">
        <f t="shared" si="15"/>
        <v>43379.926052319788</v>
      </c>
      <c r="AE61" s="57">
        <f t="shared" si="16"/>
        <v>43378.679270837747</v>
      </c>
      <c r="AF61" s="57">
        <f t="shared" si="17"/>
        <v>43377.939918985896</v>
      </c>
      <c r="AG61" s="58">
        <f t="shared" si="21"/>
        <v>43379.855902777774</v>
      </c>
      <c r="AH61" s="57">
        <f t="shared" si="25"/>
        <v>43379.855902777774</v>
      </c>
    </row>
    <row r="62" spans="1:34" x14ac:dyDescent="0.15">
      <c r="A62" s="51" t="str">
        <f t="shared" si="18"/>
        <v/>
      </c>
      <c r="B62" s="72"/>
      <c r="C62" s="51" t="str">
        <f t="shared" si="23"/>
        <v/>
      </c>
      <c r="D62" s="52" t="str">
        <f t="shared" si="24"/>
        <v/>
      </c>
      <c r="E62" s="53"/>
      <c r="F62" s="72"/>
      <c r="G62" s="72"/>
      <c r="H62" s="72"/>
      <c r="I62" s="72"/>
      <c r="J62" s="72"/>
      <c r="K62" s="54"/>
      <c r="L62" s="72"/>
      <c r="M62" s="55" t="str">
        <f t="shared" si="19"/>
        <v/>
      </c>
      <c r="N62" s="55" t="str">
        <f t="shared" si="4"/>
        <v/>
      </c>
      <c r="O62" s="62"/>
      <c r="P62" s="56" t="str">
        <f t="shared" si="5"/>
        <v/>
      </c>
      <c r="Q62" s="56"/>
      <c r="R62" s="57" t="str">
        <f t="shared" si="6"/>
        <v/>
      </c>
      <c r="S62" s="57" t="str">
        <f t="shared" si="7"/>
        <v/>
      </c>
      <c r="T62" s="57" t="str">
        <f t="shared" si="8"/>
        <v/>
      </c>
      <c r="U62" s="57" t="str">
        <f t="shared" si="9"/>
        <v/>
      </c>
      <c r="V62" s="57" t="str">
        <f t="shared" si="10"/>
        <v/>
      </c>
      <c r="W62" s="57" t="str">
        <f t="shared" si="11"/>
        <v/>
      </c>
      <c r="X62" s="57" t="str">
        <f t="shared" si="12"/>
        <v/>
      </c>
      <c r="Y62" s="57" t="str">
        <f t="shared" si="1"/>
        <v/>
      </c>
      <c r="Z62" s="57"/>
      <c r="AA62" s="57" t="str">
        <f t="shared" si="20"/>
        <v/>
      </c>
      <c r="AB62" s="57" t="str">
        <f t="shared" si="13"/>
        <v/>
      </c>
      <c r="AC62" s="57" t="str">
        <f t="shared" si="14"/>
        <v/>
      </c>
      <c r="AD62" s="57" t="str">
        <f t="shared" si="15"/>
        <v/>
      </c>
      <c r="AE62" s="57" t="str">
        <f t="shared" si="16"/>
        <v/>
      </c>
      <c r="AF62" s="57" t="str">
        <f t="shared" si="17"/>
        <v/>
      </c>
      <c r="AG62" s="58" t="str">
        <f t="shared" si="21"/>
        <v/>
      </c>
      <c r="AH62" s="57" t="str">
        <f t="shared" si="25"/>
        <v/>
      </c>
    </row>
    <row r="63" spans="1:34" x14ac:dyDescent="0.15">
      <c r="A63" s="51" t="str">
        <f t="shared" si="18"/>
        <v/>
      </c>
      <c r="B63" s="72"/>
      <c r="C63" s="51" t="str">
        <f t="shared" si="23"/>
        <v/>
      </c>
      <c r="D63" s="52" t="str">
        <f t="shared" si="24"/>
        <v/>
      </c>
      <c r="E63" s="53"/>
      <c r="F63" s="72"/>
      <c r="G63" s="72"/>
      <c r="H63" s="72"/>
      <c r="I63" s="72"/>
      <c r="J63" s="72"/>
      <c r="K63" s="54"/>
      <c r="L63" s="72"/>
      <c r="M63" s="55" t="str">
        <f t="shared" si="19"/>
        <v/>
      </c>
      <c r="N63" s="55" t="str">
        <f t="shared" si="4"/>
        <v/>
      </c>
      <c r="O63" s="62"/>
      <c r="P63" s="56" t="str">
        <f t="shared" si="5"/>
        <v/>
      </c>
      <c r="Q63" s="56"/>
      <c r="R63" s="57" t="str">
        <f t="shared" si="6"/>
        <v/>
      </c>
      <c r="S63" s="57" t="str">
        <f t="shared" si="7"/>
        <v/>
      </c>
      <c r="T63" s="57" t="str">
        <f t="shared" si="8"/>
        <v/>
      </c>
      <c r="U63" s="57" t="str">
        <f t="shared" si="9"/>
        <v/>
      </c>
      <c r="V63" s="57" t="str">
        <f t="shared" si="10"/>
        <v/>
      </c>
      <c r="W63" s="57" t="str">
        <f t="shared" si="11"/>
        <v/>
      </c>
      <c r="X63" s="57" t="str">
        <f t="shared" si="12"/>
        <v/>
      </c>
      <c r="Y63" s="57" t="str">
        <f t="shared" si="1"/>
        <v/>
      </c>
      <c r="Z63" s="57"/>
      <c r="AA63" s="57" t="str">
        <f t="shared" si="20"/>
        <v/>
      </c>
      <c r="AB63" s="57" t="str">
        <f t="shared" si="13"/>
        <v/>
      </c>
      <c r="AC63" s="57" t="str">
        <f t="shared" si="14"/>
        <v/>
      </c>
      <c r="AD63" s="57" t="str">
        <f t="shared" si="15"/>
        <v/>
      </c>
      <c r="AE63" s="57" t="str">
        <f t="shared" si="16"/>
        <v/>
      </c>
      <c r="AF63" s="57" t="str">
        <f t="shared" si="17"/>
        <v/>
      </c>
      <c r="AG63" s="58" t="str">
        <f t="shared" si="21"/>
        <v/>
      </c>
      <c r="AH63" s="57" t="str">
        <f t="shared" si="25"/>
        <v/>
      </c>
    </row>
    <row r="64" spans="1:34" x14ac:dyDescent="0.15">
      <c r="A64" s="51" t="str">
        <f t="shared" si="18"/>
        <v/>
      </c>
      <c r="B64" s="72"/>
      <c r="C64" s="51" t="str">
        <f t="shared" si="23"/>
        <v/>
      </c>
      <c r="D64" s="52" t="str">
        <f t="shared" si="24"/>
        <v/>
      </c>
      <c r="E64" s="53"/>
      <c r="F64" s="72"/>
      <c r="G64" s="72"/>
      <c r="H64" s="72"/>
      <c r="I64" s="72"/>
      <c r="J64" s="72"/>
      <c r="K64" s="54"/>
      <c r="L64" s="72"/>
      <c r="M64" s="55" t="str">
        <f t="shared" si="19"/>
        <v/>
      </c>
      <c r="N64" s="55" t="str">
        <f t="shared" si="4"/>
        <v/>
      </c>
      <c r="O64" s="62"/>
      <c r="P64" s="56" t="str">
        <f t="shared" si="5"/>
        <v/>
      </c>
      <c r="Q64" s="56"/>
      <c r="R64" s="57" t="str">
        <f t="shared" si="6"/>
        <v/>
      </c>
      <c r="S64" s="57" t="str">
        <f t="shared" si="7"/>
        <v/>
      </c>
      <c r="T64" s="57" t="str">
        <f t="shared" si="8"/>
        <v/>
      </c>
      <c r="U64" s="57" t="str">
        <f t="shared" si="9"/>
        <v/>
      </c>
      <c r="V64" s="57" t="str">
        <f t="shared" si="10"/>
        <v/>
      </c>
      <c r="W64" s="57" t="str">
        <f t="shared" si="11"/>
        <v/>
      </c>
      <c r="X64" s="57" t="str">
        <f t="shared" si="12"/>
        <v/>
      </c>
      <c r="Y64" s="57" t="str">
        <f t="shared" si="1"/>
        <v/>
      </c>
      <c r="Z64" s="57"/>
      <c r="AA64" s="57" t="str">
        <f t="shared" si="20"/>
        <v/>
      </c>
      <c r="AB64" s="57" t="str">
        <f t="shared" si="13"/>
        <v/>
      </c>
      <c r="AC64" s="57" t="str">
        <f t="shared" si="14"/>
        <v/>
      </c>
      <c r="AD64" s="57" t="str">
        <f t="shared" si="15"/>
        <v/>
      </c>
      <c r="AE64" s="57" t="str">
        <f t="shared" si="16"/>
        <v/>
      </c>
      <c r="AF64" s="57" t="str">
        <f t="shared" si="17"/>
        <v/>
      </c>
      <c r="AG64" s="58" t="str">
        <f t="shared" si="21"/>
        <v/>
      </c>
      <c r="AH64" s="57" t="str">
        <f t="shared" si="25"/>
        <v/>
      </c>
    </row>
    <row r="65" spans="1:34" x14ac:dyDescent="0.15">
      <c r="A65" s="51" t="str">
        <f t="shared" si="18"/>
        <v/>
      </c>
      <c r="B65" s="43"/>
      <c r="C65" s="51" t="str">
        <f t="shared" si="23"/>
        <v/>
      </c>
      <c r="D65" s="52" t="str">
        <f t="shared" si="24"/>
        <v/>
      </c>
      <c r="E65" s="53"/>
      <c r="F65" s="44"/>
      <c r="G65" s="44"/>
      <c r="H65" s="44"/>
      <c r="I65" s="44"/>
      <c r="J65" s="44"/>
      <c r="K65" s="54"/>
      <c r="L65" s="44"/>
      <c r="M65" s="55" t="str">
        <f t="shared" si="19"/>
        <v/>
      </c>
      <c r="N65" s="55" t="str">
        <f t="shared" si="4"/>
        <v/>
      </c>
      <c r="O65" s="62"/>
      <c r="P65" s="56" t="str">
        <f t="shared" si="5"/>
        <v/>
      </c>
      <c r="Q65" s="56"/>
      <c r="R65" s="57" t="str">
        <f t="shared" si="6"/>
        <v/>
      </c>
      <c r="S65" s="57" t="str">
        <f t="shared" si="7"/>
        <v/>
      </c>
      <c r="T65" s="57" t="str">
        <f t="shared" si="8"/>
        <v/>
      </c>
      <c r="U65" s="57" t="str">
        <f t="shared" si="9"/>
        <v/>
      </c>
      <c r="V65" s="57" t="str">
        <f t="shared" si="10"/>
        <v/>
      </c>
      <c r="W65" s="57" t="str">
        <f t="shared" si="11"/>
        <v/>
      </c>
      <c r="X65" s="57" t="str">
        <f t="shared" si="12"/>
        <v/>
      </c>
      <c r="Y65" s="57" t="str">
        <f t="shared" si="1"/>
        <v/>
      </c>
      <c r="Z65" s="57"/>
      <c r="AA65" s="57" t="str">
        <f t="shared" si="20"/>
        <v/>
      </c>
      <c r="AB65" s="57" t="str">
        <f t="shared" si="13"/>
        <v/>
      </c>
      <c r="AC65" s="57" t="str">
        <f t="shared" si="14"/>
        <v/>
      </c>
      <c r="AD65" s="57" t="str">
        <f t="shared" si="15"/>
        <v/>
      </c>
      <c r="AE65" s="57" t="str">
        <f t="shared" si="16"/>
        <v/>
      </c>
      <c r="AF65" s="57" t="str">
        <f t="shared" si="17"/>
        <v/>
      </c>
      <c r="AG65" s="58" t="str">
        <f t="shared" si="21"/>
        <v/>
      </c>
      <c r="AH65" s="57" t="str">
        <f t="shared" si="25"/>
        <v/>
      </c>
    </row>
    <row r="66" spans="1:34" x14ac:dyDescent="0.15">
      <c r="A66" s="51" t="str">
        <f t="shared" si="18"/>
        <v/>
      </c>
      <c r="B66" s="43"/>
      <c r="C66" s="51" t="str">
        <f t="shared" si="23"/>
        <v/>
      </c>
      <c r="D66" s="52" t="str">
        <f t="shared" si="24"/>
        <v/>
      </c>
      <c r="E66" s="53"/>
      <c r="F66" s="44"/>
      <c r="G66" s="44"/>
      <c r="H66" s="44"/>
      <c r="I66" s="44"/>
      <c r="J66" s="44"/>
      <c r="K66" s="54"/>
      <c r="L66" s="44"/>
      <c r="M66" s="55" t="str">
        <f t="shared" si="19"/>
        <v/>
      </c>
      <c r="N66" s="55" t="str">
        <f t="shared" si="4"/>
        <v/>
      </c>
      <c r="O66" s="62"/>
      <c r="P66" s="56" t="str">
        <f t="shared" si="5"/>
        <v/>
      </c>
      <c r="Q66" s="56"/>
      <c r="R66" s="57" t="str">
        <f t="shared" si="6"/>
        <v/>
      </c>
      <c r="S66" s="57" t="str">
        <f t="shared" si="7"/>
        <v/>
      </c>
      <c r="T66" s="57" t="str">
        <f t="shared" si="8"/>
        <v/>
      </c>
      <c r="U66" s="57" t="str">
        <f t="shared" si="9"/>
        <v/>
      </c>
      <c r="V66" s="57" t="str">
        <f t="shared" si="10"/>
        <v/>
      </c>
      <c r="W66" s="57" t="str">
        <f t="shared" si="11"/>
        <v/>
      </c>
      <c r="X66" s="57" t="str">
        <f t="shared" si="12"/>
        <v/>
      </c>
      <c r="Y66" s="57" t="str">
        <f t="shared" si="1"/>
        <v/>
      </c>
      <c r="Z66" s="57"/>
      <c r="AA66" s="57" t="str">
        <f t="shared" si="20"/>
        <v/>
      </c>
      <c r="AB66" s="57" t="str">
        <f t="shared" si="13"/>
        <v/>
      </c>
      <c r="AC66" s="57" t="str">
        <f t="shared" si="14"/>
        <v/>
      </c>
      <c r="AD66" s="57" t="str">
        <f t="shared" si="15"/>
        <v/>
      </c>
      <c r="AE66" s="57" t="str">
        <f t="shared" si="16"/>
        <v/>
      </c>
      <c r="AF66" s="57" t="str">
        <f t="shared" si="17"/>
        <v/>
      </c>
      <c r="AG66" s="58" t="str">
        <f t="shared" si="21"/>
        <v/>
      </c>
      <c r="AH66" s="57" t="str">
        <f t="shared" si="25"/>
        <v/>
      </c>
    </row>
    <row r="67" spans="1:34" x14ac:dyDescent="0.15">
      <c r="A67" s="51" t="str">
        <f t="shared" si="18"/>
        <v/>
      </c>
      <c r="B67" s="43"/>
      <c r="C67" s="51" t="str">
        <f t="shared" si="23"/>
        <v/>
      </c>
      <c r="D67" s="52" t="str">
        <f t="shared" si="24"/>
        <v/>
      </c>
      <c r="E67" s="53"/>
      <c r="F67" s="44"/>
      <c r="G67" s="44"/>
      <c r="H67" s="44"/>
      <c r="I67" s="44"/>
      <c r="J67" s="44"/>
      <c r="K67" s="54"/>
      <c r="L67" s="44"/>
      <c r="M67" s="55" t="str">
        <f t="shared" si="19"/>
        <v/>
      </c>
      <c r="N67" s="55" t="str">
        <f t="shared" si="4"/>
        <v/>
      </c>
      <c r="O67" s="62"/>
      <c r="P67" s="56" t="str">
        <f t="shared" si="5"/>
        <v/>
      </c>
      <c r="Q67" s="56"/>
      <c r="R67" s="57" t="str">
        <f t="shared" si="6"/>
        <v/>
      </c>
      <c r="S67" s="57" t="str">
        <f t="shared" si="7"/>
        <v/>
      </c>
      <c r="T67" s="57" t="str">
        <f t="shared" si="8"/>
        <v/>
      </c>
      <c r="U67" s="57" t="str">
        <f t="shared" si="9"/>
        <v/>
      </c>
      <c r="V67" s="57" t="str">
        <f t="shared" si="10"/>
        <v/>
      </c>
      <c r="W67" s="57" t="str">
        <f t="shared" si="11"/>
        <v/>
      </c>
      <c r="X67" s="57" t="str">
        <f t="shared" si="12"/>
        <v/>
      </c>
      <c r="Y67" s="57" t="str">
        <f t="shared" si="1"/>
        <v/>
      </c>
      <c r="Z67" s="57"/>
      <c r="AA67" s="57" t="str">
        <f t="shared" si="20"/>
        <v/>
      </c>
      <c r="AB67" s="57" t="str">
        <f t="shared" si="13"/>
        <v/>
      </c>
      <c r="AC67" s="57" t="str">
        <f t="shared" si="14"/>
        <v/>
      </c>
      <c r="AD67" s="57" t="str">
        <f t="shared" si="15"/>
        <v/>
      </c>
      <c r="AE67" s="57" t="str">
        <f t="shared" si="16"/>
        <v/>
      </c>
      <c r="AF67" s="57" t="str">
        <f t="shared" si="17"/>
        <v/>
      </c>
      <c r="AG67" s="58" t="str">
        <f t="shared" si="21"/>
        <v/>
      </c>
      <c r="AH67" s="57" t="str">
        <f t="shared" si="25"/>
        <v/>
      </c>
    </row>
    <row r="68" spans="1:34" x14ac:dyDescent="0.15">
      <c r="A68" s="51" t="str">
        <f t="shared" si="18"/>
        <v/>
      </c>
      <c r="B68" s="44"/>
      <c r="C68" s="51" t="str">
        <f t="shared" si="23"/>
        <v/>
      </c>
      <c r="D68" s="52" t="str">
        <f t="shared" si="24"/>
        <v/>
      </c>
      <c r="E68" s="53"/>
      <c r="F68" s="44"/>
      <c r="G68" s="44"/>
      <c r="H68" s="44"/>
      <c r="I68" s="44"/>
      <c r="J68" s="44"/>
      <c r="K68" s="54"/>
      <c r="L68" s="44"/>
      <c r="M68" s="55" t="str">
        <f t="shared" si="19"/>
        <v/>
      </c>
      <c r="N68" s="55" t="str">
        <f t="shared" si="4"/>
        <v/>
      </c>
      <c r="O68" s="62"/>
      <c r="P68" s="56" t="str">
        <f t="shared" si="5"/>
        <v/>
      </c>
      <c r="Q68" s="56"/>
      <c r="R68" s="57" t="str">
        <f t="shared" si="6"/>
        <v/>
      </c>
      <c r="S68" s="57" t="str">
        <f t="shared" si="7"/>
        <v/>
      </c>
      <c r="T68" s="57" t="str">
        <f t="shared" si="8"/>
        <v/>
      </c>
      <c r="U68" s="57" t="str">
        <f t="shared" si="9"/>
        <v/>
      </c>
      <c r="V68" s="57" t="str">
        <f t="shared" si="10"/>
        <v/>
      </c>
      <c r="W68" s="57" t="str">
        <f t="shared" si="11"/>
        <v/>
      </c>
      <c r="X68" s="57" t="str">
        <f t="shared" si="12"/>
        <v/>
      </c>
      <c r="Y68" s="57" t="str">
        <f t="shared" si="1"/>
        <v/>
      </c>
      <c r="Z68" s="57"/>
      <c r="AA68" s="57" t="str">
        <f t="shared" si="20"/>
        <v/>
      </c>
      <c r="AB68" s="57" t="str">
        <f t="shared" si="13"/>
        <v/>
      </c>
      <c r="AC68" s="57" t="str">
        <f t="shared" si="14"/>
        <v/>
      </c>
      <c r="AD68" s="57" t="str">
        <f t="shared" si="15"/>
        <v/>
      </c>
      <c r="AE68" s="57" t="str">
        <f t="shared" si="16"/>
        <v/>
      </c>
      <c r="AF68" s="57" t="str">
        <f t="shared" si="17"/>
        <v/>
      </c>
      <c r="AG68" s="58" t="str">
        <f t="shared" si="21"/>
        <v/>
      </c>
      <c r="AH68" s="57" t="str">
        <f t="shared" si="25"/>
        <v/>
      </c>
    </row>
    <row r="69" spans="1:34" x14ac:dyDescent="0.15">
      <c r="A69" s="51" t="str">
        <f t="shared" si="18"/>
        <v/>
      </c>
      <c r="B69" s="44"/>
      <c r="C69" s="51" t="str">
        <f t="shared" si="23"/>
        <v/>
      </c>
      <c r="D69" s="52" t="str">
        <f t="shared" si="24"/>
        <v/>
      </c>
      <c r="E69" s="53"/>
      <c r="F69" s="44"/>
      <c r="G69" s="44"/>
      <c r="H69" s="44"/>
      <c r="I69" s="44"/>
      <c r="J69" s="44"/>
      <c r="K69" s="54"/>
      <c r="L69" s="44"/>
      <c r="M69" s="55" t="str">
        <f t="shared" si="19"/>
        <v/>
      </c>
      <c r="N69" s="55" t="str">
        <f t="shared" si="4"/>
        <v/>
      </c>
      <c r="O69" s="62"/>
      <c r="P69" s="56" t="str">
        <f t="shared" si="5"/>
        <v/>
      </c>
      <c r="Q69" s="56"/>
      <c r="R69" s="57" t="str">
        <f t="shared" si="6"/>
        <v/>
      </c>
      <c r="S69" s="57" t="str">
        <f t="shared" si="7"/>
        <v/>
      </c>
      <c r="T69" s="57" t="str">
        <f t="shared" si="8"/>
        <v/>
      </c>
      <c r="U69" s="57" t="str">
        <f t="shared" si="9"/>
        <v/>
      </c>
      <c r="V69" s="57" t="str">
        <f t="shared" si="10"/>
        <v/>
      </c>
      <c r="W69" s="57" t="str">
        <f t="shared" si="11"/>
        <v/>
      </c>
      <c r="X69" s="57" t="str">
        <f t="shared" si="12"/>
        <v/>
      </c>
      <c r="Y69" s="57" t="str">
        <f t="shared" ref="Y69:Y132" si="26">IF(E69&lt;&gt;"",MAX(R69:X69)*24*60/24/60+1/120/24,"")</f>
        <v/>
      </c>
      <c r="Z69" s="57"/>
      <c r="AA69" s="57" t="str">
        <f t="shared" si="20"/>
        <v/>
      </c>
      <c r="AB69" s="57" t="str">
        <f t="shared" si="13"/>
        <v/>
      </c>
      <c r="AC69" s="57" t="str">
        <f t="shared" si="14"/>
        <v/>
      </c>
      <c r="AD69" s="57" t="str">
        <f t="shared" si="15"/>
        <v/>
      </c>
      <c r="AE69" s="57" t="str">
        <f t="shared" si="16"/>
        <v/>
      </c>
      <c r="AF69" s="57" t="str">
        <f t="shared" si="17"/>
        <v/>
      </c>
      <c r="AG69" s="58" t="str">
        <f t="shared" si="21"/>
        <v/>
      </c>
      <c r="AH69" s="57" t="str">
        <f t="shared" ref="AH69:AH100" si="27">IF(P69&lt;=60,AA69,AG69)</f>
        <v/>
      </c>
    </row>
    <row r="70" spans="1:34" x14ac:dyDescent="0.15">
      <c r="A70" s="51" t="str">
        <f t="shared" si="18"/>
        <v/>
      </c>
      <c r="B70" s="44"/>
      <c r="C70" s="51" t="str">
        <f t="shared" si="23"/>
        <v/>
      </c>
      <c r="D70" s="52" t="str">
        <f t="shared" si="24"/>
        <v/>
      </c>
      <c r="E70" s="53"/>
      <c r="F70" s="44"/>
      <c r="G70" s="44"/>
      <c r="H70" s="44"/>
      <c r="I70" s="44"/>
      <c r="J70" s="44"/>
      <c r="K70" s="54"/>
      <c r="L70" s="44"/>
      <c r="M70" s="55" t="str">
        <f t="shared" si="19"/>
        <v/>
      </c>
      <c r="N70" s="55" t="str">
        <f t="shared" ref="N70:N133" si="28">IF(B70="finish",M$5+AL$10,IF(B70&lt;&gt;"",AH70,""))</f>
        <v/>
      </c>
      <c r="O70" s="62"/>
      <c r="P70" s="56" t="str">
        <f t="shared" ref="P70:P133" si="29">IF(E70&lt;&gt;"",ROUND(E70,0),"")</f>
        <v/>
      </c>
      <c r="Q70" s="56"/>
      <c r="R70" s="57" t="str">
        <f t="shared" ref="R70:R133" si="30">IF(E70&lt;&gt;"",M$5+P70/34/24,"")</f>
        <v/>
      </c>
      <c r="S70" s="57" t="str">
        <f t="shared" ref="S70:S133" si="31">IF(E70&lt;&gt;"",M$5+200/34/24+(P70-200)/32/24,"")</f>
        <v/>
      </c>
      <c r="T70" s="57" t="str">
        <f t="shared" ref="T70:T133" si="32">IF(E70&lt;&gt;"",M$5+200/34/24+200/32/24+(P70-400)/30/24,"")</f>
        <v/>
      </c>
      <c r="U70" s="57" t="str">
        <f t="shared" ref="U70:U133" si="33">IF(E70&lt;&gt;"",M$5+200/34/24+200/32/24+200/30/24+(P70-600)/28/24,"")</f>
        <v/>
      </c>
      <c r="V70" s="57" t="str">
        <f t="shared" ref="V70:V133" si="34">IF(E70&lt;&gt;"",M$5+200/34/24+200/32/24+200/30/24+400/28/24+(P70-1000)/26/24,"")</f>
        <v/>
      </c>
      <c r="W70" s="57" t="str">
        <f t="shared" ref="W70:W133" si="35">IF(E70&lt;&gt;"",M$5+200/34/24+200/32/24+200/30/24+400/28/24+200/26/24+(P70-1200)/25/24,"")</f>
        <v/>
      </c>
      <c r="X70" s="57" t="str">
        <f t="shared" ref="X70:X133" si="36">IF(E70&lt;&gt;"",M$5+200/34/24+200/32/24+200/30/24+400/28/24+200/26/24+600/25/24+(P70-1800)/23/24,"")</f>
        <v/>
      </c>
      <c r="Y70" s="57" t="str">
        <f t="shared" si="26"/>
        <v/>
      </c>
      <c r="Z70" s="57"/>
      <c r="AA70" s="57" t="str">
        <f t="shared" si="20"/>
        <v/>
      </c>
      <c r="AB70" s="57" t="str">
        <f t="shared" ref="AB70:AB133" si="37">IF(E70&lt;&gt;"",M$5+P70/15/24,"")</f>
        <v/>
      </c>
      <c r="AC70" s="57" t="str">
        <f t="shared" ref="AC70:AC133" si="38">IF(E70&lt;&gt;"",M$5+600/15/24+(P70-600)/11.428/24,"")</f>
        <v/>
      </c>
      <c r="AD70" s="57" t="str">
        <f t="shared" ref="AD70:AD133" si="39">IF(E70&lt;&gt;"",M$5+600/15/24+400/11.428/24+200/13.333/24+(P70-1200)/13.333/24,"")</f>
        <v/>
      </c>
      <c r="AE70" s="57" t="str">
        <f t="shared" ref="AE70:AE133" si="40">IF(E70&lt;&gt;"",M$5+600/15/24+400/11.428/24+200/13.333/24+200/13.333/24+(P70-1400)/10/24,"")</f>
        <v/>
      </c>
      <c r="AF70" s="57" t="str">
        <f t="shared" ref="AF70:AF133" si="41">IF(E70&lt;&gt;"",M$5+600/15/24+400/11.428/24+200/13.333/24+200/13.333/24+400/10/24+(P70-1800)/9/24,"")</f>
        <v/>
      </c>
      <c r="AG70" s="58" t="str">
        <f t="shared" si="21"/>
        <v/>
      </c>
      <c r="AH70" s="57" t="str">
        <f t="shared" si="27"/>
        <v/>
      </c>
    </row>
    <row r="71" spans="1:34" x14ac:dyDescent="0.15">
      <c r="A71" s="51" t="str">
        <f t="shared" ref="A71:A134" si="42">IF(E71&lt;&gt;"",A70+1,"")</f>
        <v/>
      </c>
      <c r="B71" s="44"/>
      <c r="C71" s="51" t="str">
        <f t="shared" si="23"/>
        <v/>
      </c>
      <c r="D71" s="52" t="str">
        <f t="shared" si="24"/>
        <v/>
      </c>
      <c r="E71" s="53"/>
      <c r="F71" s="44"/>
      <c r="G71" s="44"/>
      <c r="H71" s="44"/>
      <c r="I71" s="44"/>
      <c r="J71" s="44"/>
      <c r="K71" s="54"/>
      <c r="L71" s="44"/>
      <c r="M71" s="55" t="str">
        <f t="shared" ref="M71:M134" si="43">IF(B71&lt;&gt;"",Y71,"")</f>
        <v/>
      </c>
      <c r="N71" s="55" t="str">
        <f t="shared" si="28"/>
        <v/>
      </c>
      <c r="O71" s="62"/>
      <c r="P71" s="56" t="str">
        <f t="shared" si="29"/>
        <v/>
      </c>
      <c r="Q71" s="56"/>
      <c r="R71" s="57" t="str">
        <f t="shared" si="30"/>
        <v/>
      </c>
      <c r="S71" s="57" t="str">
        <f t="shared" si="31"/>
        <v/>
      </c>
      <c r="T71" s="57" t="str">
        <f t="shared" si="32"/>
        <v/>
      </c>
      <c r="U71" s="57" t="str">
        <f t="shared" si="33"/>
        <v/>
      </c>
      <c r="V71" s="57" t="str">
        <f t="shared" si="34"/>
        <v/>
      </c>
      <c r="W71" s="57" t="str">
        <f t="shared" si="35"/>
        <v/>
      </c>
      <c r="X71" s="57" t="str">
        <f t="shared" si="36"/>
        <v/>
      </c>
      <c r="Y71" s="57" t="str">
        <f t="shared" si="26"/>
        <v/>
      </c>
      <c r="Z71" s="57"/>
      <c r="AA71" s="57" t="str">
        <f t="shared" ref="AA71:AA134" si="44">IF(E71&lt;&gt;"",(AA$5+P71/20/24)+1/120/24,"")</f>
        <v/>
      </c>
      <c r="AB71" s="57" t="str">
        <f t="shared" si="37"/>
        <v/>
      </c>
      <c r="AC71" s="57" t="str">
        <f t="shared" si="38"/>
        <v/>
      </c>
      <c r="AD71" s="57" t="str">
        <f t="shared" si="39"/>
        <v/>
      </c>
      <c r="AE71" s="57" t="str">
        <f t="shared" si="40"/>
        <v/>
      </c>
      <c r="AF71" s="57" t="str">
        <f t="shared" si="41"/>
        <v/>
      </c>
      <c r="AG71" s="58" t="str">
        <f t="shared" ref="AG71:AG134" si="45">IF(E71&lt;&gt;"",IF(P71&lt;1000,MAX(AB71:AC71),MAX(AD71:AF71))+1/120/24,"")</f>
        <v/>
      </c>
      <c r="AH71" s="57" t="str">
        <f t="shared" si="27"/>
        <v/>
      </c>
    </row>
    <row r="72" spans="1:34" x14ac:dyDescent="0.15">
      <c r="A72" s="51" t="str">
        <f t="shared" si="42"/>
        <v/>
      </c>
      <c r="B72" s="44"/>
      <c r="C72" s="51" t="str">
        <f t="shared" ref="C72:C135" si="46">IF(E72&lt;&gt;"",E72-E71,"")</f>
        <v/>
      </c>
      <c r="D72" s="52" t="str">
        <f t="shared" si="24"/>
        <v/>
      </c>
      <c r="E72" s="53"/>
      <c r="F72" s="44"/>
      <c r="G72" s="44"/>
      <c r="H72" s="44"/>
      <c r="I72" s="44"/>
      <c r="J72" s="44"/>
      <c r="K72" s="54"/>
      <c r="L72" s="44"/>
      <c r="M72" s="55" t="str">
        <f t="shared" si="43"/>
        <v/>
      </c>
      <c r="N72" s="55" t="str">
        <f t="shared" si="28"/>
        <v/>
      </c>
      <c r="O72" s="62"/>
      <c r="P72" s="56" t="str">
        <f t="shared" si="29"/>
        <v/>
      </c>
      <c r="Q72" s="56"/>
      <c r="R72" s="57" t="str">
        <f t="shared" si="30"/>
        <v/>
      </c>
      <c r="S72" s="57" t="str">
        <f t="shared" si="31"/>
        <v/>
      </c>
      <c r="T72" s="57" t="str">
        <f t="shared" si="32"/>
        <v/>
      </c>
      <c r="U72" s="57" t="str">
        <f t="shared" si="33"/>
        <v/>
      </c>
      <c r="V72" s="57" t="str">
        <f t="shared" si="34"/>
        <v/>
      </c>
      <c r="W72" s="57" t="str">
        <f t="shared" si="35"/>
        <v/>
      </c>
      <c r="X72" s="57" t="str">
        <f t="shared" si="36"/>
        <v/>
      </c>
      <c r="Y72" s="57" t="str">
        <f t="shared" si="26"/>
        <v/>
      </c>
      <c r="Z72" s="57"/>
      <c r="AA72" s="57" t="str">
        <f t="shared" si="44"/>
        <v/>
      </c>
      <c r="AB72" s="57" t="str">
        <f t="shared" si="37"/>
        <v/>
      </c>
      <c r="AC72" s="57" t="str">
        <f t="shared" si="38"/>
        <v/>
      </c>
      <c r="AD72" s="57" t="str">
        <f t="shared" si="39"/>
        <v/>
      </c>
      <c r="AE72" s="57" t="str">
        <f t="shared" si="40"/>
        <v/>
      </c>
      <c r="AF72" s="57" t="str">
        <f t="shared" si="41"/>
        <v/>
      </c>
      <c r="AG72" s="58" t="str">
        <f t="shared" si="45"/>
        <v/>
      </c>
      <c r="AH72" s="57" t="str">
        <f t="shared" si="27"/>
        <v/>
      </c>
    </row>
    <row r="73" spans="1:34" x14ac:dyDescent="0.15">
      <c r="A73" s="51" t="str">
        <f t="shared" si="42"/>
        <v/>
      </c>
      <c r="B73" s="44"/>
      <c r="C73" s="51" t="str">
        <f t="shared" si="46"/>
        <v/>
      </c>
      <c r="D73" s="52" t="str">
        <f t="shared" si="24"/>
        <v/>
      </c>
      <c r="E73" s="53"/>
      <c r="F73" s="44"/>
      <c r="G73" s="44"/>
      <c r="H73" s="44"/>
      <c r="I73" s="44"/>
      <c r="J73" s="44"/>
      <c r="K73" s="54"/>
      <c r="L73" s="44"/>
      <c r="M73" s="55" t="str">
        <f t="shared" si="43"/>
        <v/>
      </c>
      <c r="N73" s="55" t="str">
        <f t="shared" si="28"/>
        <v/>
      </c>
      <c r="O73" s="62"/>
      <c r="P73" s="56" t="str">
        <f t="shared" si="29"/>
        <v/>
      </c>
      <c r="Q73" s="56"/>
      <c r="R73" s="57" t="str">
        <f t="shared" si="30"/>
        <v/>
      </c>
      <c r="S73" s="57" t="str">
        <f t="shared" si="31"/>
        <v/>
      </c>
      <c r="T73" s="57" t="str">
        <f t="shared" si="32"/>
        <v/>
      </c>
      <c r="U73" s="57" t="str">
        <f t="shared" si="33"/>
        <v/>
      </c>
      <c r="V73" s="57" t="str">
        <f t="shared" si="34"/>
        <v/>
      </c>
      <c r="W73" s="57" t="str">
        <f t="shared" si="35"/>
        <v/>
      </c>
      <c r="X73" s="57" t="str">
        <f t="shared" si="36"/>
        <v/>
      </c>
      <c r="Y73" s="57" t="str">
        <f t="shared" si="26"/>
        <v/>
      </c>
      <c r="Z73" s="57"/>
      <c r="AA73" s="57" t="str">
        <f t="shared" si="44"/>
        <v/>
      </c>
      <c r="AB73" s="57" t="str">
        <f t="shared" si="37"/>
        <v/>
      </c>
      <c r="AC73" s="57" t="str">
        <f t="shared" si="38"/>
        <v/>
      </c>
      <c r="AD73" s="57" t="str">
        <f t="shared" si="39"/>
        <v/>
      </c>
      <c r="AE73" s="57" t="str">
        <f t="shared" si="40"/>
        <v/>
      </c>
      <c r="AF73" s="57" t="str">
        <f t="shared" si="41"/>
        <v/>
      </c>
      <c r="AG73" s="58" t="str">
        <f t="shared" si="45"/>
        <v/>
      </c>
      <c r="AH73" s="57" t="str">
        <f t="shared" si="27"/>
        <v/>
      </c>
    </row>
    <row r="74" spans="1:34" x14ac:dyDescent="0.15">
      <c r="A74" s="51" t="str">
        <f t="shared" si="42"/>
        <v/>
      </c>
      <c r="B74" s="44"/>
      <c r="C74" s="51" t="str">
        <f t="shared" si="46"/>
        <v/>
      </c>
      <c r="D74" s="52" t="str">
        <f t="shared" si="24"/>
        <v/>
      </c>
      <c r="E74" s="53"/>
      <c r="F74" s="65"/>
      <c r="G74" s="65"/>
      <c r="H74" s="65"/>
      <c r="I74" s="65"/>
      <c r="J74" s="65"/>
      <c r="K74" s="54"/>
      <c r="L74" s="65"/>
      <c r="M74" s="55" t="str">
        <f t="shared" si="43"/>
        <v/>
      </c>
      <c r="N74" s="55" t="str">
        <f t="shared" si="28"/>
        <v/>
      </c>
      <c r="O74" s="62"/>
      <c r="P74" s="56" t="str">
        <f t="shared" si="29"/>
        <v/>
      </c>
      <c r="Q74" s="56"/>
      <c r="R74" s="57" t="str">
        <f t="shared" si="30"/>
        <v/>
      </c>
      <c r="S74" s="57" t="str">
        <f t="shared" si="31"/>
        <v/>
      </c>
      <c r="T74" s="57" t="str">
        <f t="shared" si="32"/>
        <v/>
      </c>
      <c r="U74" s="57" t="str">
        <f t="shared" si="33"/>
        <v/>
      </c>
      <c r="V74" s="57" t="str">
        <f t="shared" si="34"/>
        <v/>
      </c>
      <c r="W74" s="57" t="str">
        <f t="shared" si="35"/>
        <v/>
      </c>
      <c r="X74" s="57" t="str">
        <f t="shared" si="36"/>
        <v/>
      </c>
      <c r="Y74" s="57" t="str">
        <f t="shared" si="26"/>
        <v/>
      </c>
      <c r="Z74" s="57"/>
      <c r="AA74" s="57" t="str">
        <f t="shared" si="44"/>
        <v/>
      </c>
      <c r="AB74" s="57" t="str">
        <f t="shared" si="37"/>
        <v/>
      </c>
      <c r="AC74" s="57" t="str">
        <f t="shared" si="38"/>
        <v/>
      </c>
      <c r="AD74" s="57" t="str">
        <f t="shared" si="39"/>
        <v/>
      </c>
      <c r="AE74" s="57" t="str">
        <f t="shared" si="40"/>
        <v/>
      </c>
      <c r="AF74" s="57" t="str">
        <f t="shared" si="41"/>
        <v/>
      </c>
      <c r="AG74" s="58" t="str">
        <f t="shared" si="45"/>
        <v/>
      </c>
      <c r="AH74" s="57" t="str">
        <f t="shared" si="27"/>
        <v/>
      </c>
    </row>
    <row r="75" spans="1:34" x14ac:dyDescent="0.15">
      <c r="A75" s="51" t="str">
        <f t="shared" si="42"/>
        <v/>
      </c>
      <c r="B75" s="44"/>
      <c r="C75" s="51" t="str">
        <f t="shared" si="46"/>
        <v/>
      </c>
      <c r="D75" s="52" t="str">
        <f t="shared" si="24"/>
        <v/>
      </c>
      <c r="E75" s="53"/>
      <c r="F75" s="65"/>
      <c r="G75" s="65"/>
      <c r="H75" s="65"/>
      <c r="I75" s="65"/>
      <c r="J75" s="65"/>
      <c r="K75" s="54"/>
      <c r="L75" s="65"/>
      <c r="M75" s="55" t="str">
        <f t="shared" si="43"/>
        <v/>
      </c>
      <c r="N75" s="55" t="str">
        <f t="shared" si="28"/>
        <v/>
      </c>
      <c r="O75" s="62"/>
      <c r="P75" s="56" t="str">
        <f t="shared" si="29"/>
        <v/>
      </c>
      <c r="Q75" s="56"/>
      <c r="R75" s="57" t="str">
        <f t="shared" si="30"/>
        <v/>
      </c>
      <c r="S75" s="57" t="str">
        <f t="shared" si="31"/>
        <v/>
      </c>
      <c r="T75" s="57" t="str">
        <f t="shared" si="32"/>
        <v/>
      </c>
      <c r="U75" s="57" t="str">
        <f t="shared" si="33"/>
        <v/>
      </c>
      <c r="V75" s="57" t="str">
        <f t="shared" si="34"/>
        <v/>
      </c>
      <c r="W75" s="57" t="str">
        <f t="shared" si="35"/>
        <v/>
      </c>
      <c r="X75" s="57" t="str">
        <f t="shared" si="36"/>
        <v/>
      </c>
      <c r="Y75" s="57" t="str">
        <f t="shared" si="26"/>
        <v/>
      </c>
      <c r="Z75" s="57"/>
      <c r="AA75" s="57" t="str">
        <f t="shared" si="44"/>
        <v/>
      </c>
      <c r="AB75" s="57" t="str">
        <f t="shared" si="37"/>
        <v/>
      </c>
      <c r="AC75" s="57" t="str">
        <f t="shared" si="38"/>
        <v/>
      </c>
      <c r="AD75" s="57" t="str">
        <f t="shared" si="39"/>
        <v/>
      </c>
      <c r="AE75" s="57" t="str">
        <f t="shared" si="40"/>
        <v/>
      </c>
      <c r="AF75" s="57" t="str">
        <f t="shared" si="41"/>
        <v/>
      </c>
      <c r="AG75" s="58" t="str">
        <f t="shared" si="45"/>
        <v/>
      </c>
      <c r="AH75" s="57" t="str">
        <f t="shared" si="27"/>
        <v/>
      </c>
    </row>
    <row r="76" spans="1:34" x14ac:dyDescent="0.15">
      <c r="A76" s="51" t="str">
        <f t="shared" si="42"/>
        <v/>
      </c>
      <c r="B76" s="44"/>
      <c r="C76" s="51" t="str">
        <f t="shared" si="46"/>
        <v/>
      </c>
      <c r="D76" s="52" t="str">
        <f t="shared" si="24"/>
        <v/>
      </c>
      <c r="E76" s="53"/>
      <c r="F76" s="65"/>
      <c r="G76" s="65"/>
      <c r="H76" s="65"/>
      <c r="I76" s="65"/>
      <c r="J76" s="65"/>
      <c r="K76" s="54"/>
      <c r="L76" s="65"/>
      <c r="M76" s="55" t="str">
        <f t="shared" si="43"/>
        <v/>
      </c>
      <c r="N76" s="55" t="str">
        <f t="shared" si="28"/>
        <v/>
      </c>
      <c r="O76" s="62"/>
      <c r="P76" s="56" t="str">
        <f t="shared" si="29"/>
        <v/>
      </c>
      <c r="Q76" s="56"/>
      <c r="R76" s="57" t="str">
        <f t="shared" si="30"/>
        <v/>
      </c>
      <c r="S76" s="57" t="str">
        <f t="shared" si="31"/>
        <v/>
      </c>
      <c r="T76" s="57" t="str">
        <f t="shared" si="32"/>
        <v/>
      </c>
      <c r="U76" s="57" t="str">
        <f t="shared" si="33"/>
        <v/>
      </c>
      <c r="V76" s="57" t="str">
        <f t="shared" si="34"/>
        <v/>
      </c>
      <c r="W76" s="57" t="str">
        <f t="shared" si="35"/>
        <v/>
      </c>
      <c r="X76" s="57" t="str">
        <f t="shared" si="36"/>
        <v/>
      </c>
      <c r="Y76" s="57" t="str">
        <f t="shared" si="26"/>
        <v/>
      </c>
      <c r="Z76" s="57"/>
      <c r="AA76" s="57" t="str">
        <f t="shared" si="44"/>
        <v/>
      </c>
      <c r="AB76" s="57" t="str">
        <f t="shared" si="37"/>
        <v/>
      </c>
      <c r="AC76" s="57" t="str">
        <f t="shared" si="38"/>
        <v/>
      </c>
      <c r="AD76" s="57" t="str">
        <f t="shared" si="39"/>
        <v/>
      </c>
      <c r="AE76" s="57" t="str">
        <f t="shared" si="40"/>
        <v/>
      </c>
      <c r="AF76" s="57" t="str">
        <f t="shared" si="41"/>
        <v/>
      </c>
      <c r="AG76" s="58" t="str">
        <f t="shared" si="45"/>
        <v/>
      </c>
      <c r="AH76" s="57" t="str">
        <f t="shared" si="27"/>
        <v/>
      </c>
    </row>
    <row r="77" spans="1:34" x14ac:dyDescent="0.15">
      <c r="A77" s="51" t="str">
        <f t="shared" si="42"/>
        <v/>
      </c>
      <c r="B77" s="44"/>
      <c r="C77" s="51" t="str">
        <f t="shared" si="46"/>
        <v/>
      </c>
      <c r="D77" s="52" t="str">
        <f t="shared" si="24"/>
        <v/>
      </c>
      <c r="E77" s="53"/>
      <c r="F77" s="65"/>
      <c r="G77" s="65"/>
      <c r="H77" s="65"/>
      <c r="I77" s="65"/>
      <c r="J77" s="65"/>
      <c r="K77" s="54"/>
      <c r="L77" s="65"/>
      <c r="M77" s="55" t="str">
        <f t="shared" si="43"/>
        <v/>
      </c>
      <c r="N77" s="55" t="str">
        <f t="shared" si="28"/>
        <v/>
      </c>
      <c r="O77" s="62"/>
      <c r="P77" s="56" t="str">
        <f t="shared" si="29"/>
        <v/>
      </c>
      <c r="Q77" s="56"/>
      <c r="R77" s="57" t="str">
        <f t="shared" si="30"/>
        <v/>
      </c>
      <c r="S77" s="57" t="str">
        <f t="shared" si="31"/>
        <v/>
      </c>
      <c r="T77" s="57" t="str">
        <f t="shared" si="32"/>
        <v/>
      </c>
      <c r="U77" s="57" t="str">
        <f t="shared" si="33"/>
        <v/>
      </c>
      <c r="V77" s="57" t="str">
        <f t="shared" si="34"/>
        <v/>
      </c>
      <c r="W77" s="57" t="str">
        <f t="shared" si="35"/>
        <v/>
      </c>
      <c r="X77" s="57" t="str">
        <f t="shared" si="36"/>
        <v/>
      </c>
      <c r="Y77" s="57" t="str">
        <f t="shared" si="26"/>
        <v/>
      </c>
      <c r="Z77" s="57"/>
      <c r="AA77" s="57" t="str">
        <f t="shared" si="44"/>
        <v/>
      </c>
      <c r="AB77" s="57" t="str">
        <f t="shared" si="37"/>
        <v/>
      </c>
      <c r="AC77" s="57" t="str">
        <f t="shared" si="38"/>
        <v/>
      </c>
      <c r="AD77" s="57" t="str">
        <f t="shared" si="39"/>
        <v/>
      </c>
      <c r="AE77" s="57" t="str">
        <f t="shared" si="40"/>
        <v/>
      </c>
      <c r="AF77" s="57" t="str">
        <f t="shared" si="41"/>
        <v/>
      </c>
      <c r="AG77" s="58" t="str">
        <f t="shared" si="45"/>
        <v/>
      </c>
      <c r="AH77" s="57" t="str">
        <f t="shared" si="27"/>
        <v/>
      </c>
    </row>
    <row r="78" spans="1:34" x14ac:dyDescent="0.15">
      <c r="A78" s="51" t="str">
        <f t="shared" si="42"/>
        <v/>
      </c>
      <c r="B78" s="44"/>
      <c r="C78" s="51" t="str">
        <f t="shared" si="46"/>
        <v/>
      </c>
      <c r="D78" s="52" t="str">
        <f t="shared" si="24"/>
        <v/>
      </c>
      <c r="E78" s="53"/>
      <c r="F78" s="65"/>
      <c r="G78" s="65"/>
      <c r="H78" s="65"/>
      <c r="I78" s="65"/>
      <c r="J78" s="65"/>
      <c r="K78" s="54"/>
      <c r="L78" s="65"/>
      <c r="M78" s="55" t="str">
        <f t="shared" si="43"/>
        <v/>
      </c>
      <c r="N78" s="55" t="str">
        <f t="shared" si="28"/>
        <v/>
      </c>
      <c r="O78" s="62"/>
      <c r="P78" s="56" t="str">
        <f t="shared" si="29"/>
        <v/>
      </c>
      <c r="Q78" s="56"/>
      <c r="R78" s="57" t="str">
        <f t="shared" si="30"/>
        <v/>
      </c>
      <c r="S78" s="57" t="str">
        <f t="shared" si="31"/>
        <v/>
      </c>
      <c r="T78" s="57" t="str">
        <f t="shared" si="32"/>
        <v/>
      </c>
      <c r="U78" s="57" t="str">
        <f t="shared" si="33"/>
        <v/>
      </c>
      <c r="V78" s="57" t="str">
        <f t="shared" si="34"/>
        <v/>
      </c>
      <c r="W78" s="57" t="str">
        <f t="shared" si="35"/>
        <v/>
      </c>
      <c r="X78" s="57" t="str">
        <f t="shared" si="36"/>
        <v/>
      </c>
      <c r="Y78" s="57" t="str">
        <f t="shared" si="26"/>
        <v/>
      </c>
      <c r="Z78" s="57"/>
      <c r="AA78" s="57" t="str">
        <f t="shared" si="44"/>
        <v/>
      </c>
      <c r="AB78" s="57" t="str">
        <f t="shared" si="37"/>
        <v/>
      </c>
      <c r="AC78" s="57" t="str">
        <f t="shared" si="38"/>
        <v/>
      </c>
      <c r="AD78" s="57" t="str">
        <f t="shared" si="39"/>
        <v/>
      </c>
      <c r="AE78" s="57" t="str">
        <f t="shared" si="40"/>
        <v/>
      </c>
      <c r="AF78" s="57" t="str">
        <f t="shared" si="41"/>
        <v/>
      </c>
      <c r="AG78" s="58" t="str">
        <f t="shared" si="45"/>
        <v/>
      </c>
      <c r="AH78" s="57" t="str">
        <f t="shared" si="27"/>
        <v/>
      </c>
    </row>
    <row r="79" spans="1:34" x14ac:dyDescent="0.15">
      <c r="A79" s="51" t="str">
        <f t="shared" si="42"/>
        <v/>
      </c>
      <c r="B79" s="44"/>
      <c r="C79" s="51" t="str">
        <f t="shared" si="46"/>
        <v/>
      </c>
      <c r="D79" s="52" t="str">
        <f t="shared" si="24"/>
        <v/>
      </c>
      <c r="E79" s="53"/>
      <c r="F79" s="65"/>
      <c r="G79" s="65"/>
      <c r="H79" s="65"/>
      <c r="I79" s="65"/>
      <c r="J79" s="65"/>
      <c r="K79" s="54"/>
      <c r="L79" s="65"/>
      <c r="M79" s="55" t="str">
        <f t="shared" si="43"/>
        <v/>
      </c>
      <c r="N79" s="55" t="str">
        <f t="shared" si="28"/>
        <v/>
      </c>
      <c r="O79" s="62"/>
      <c r="P79" s="56" t="str">
        <f t="shared" si="29"/>
        <v/>
      </c>
      <c r="Q79" s="56"/>
      <c r="R79" s="57" t="str">
        <f t="shared" si="30"/>
        <v/>
      </c>
      <c r="S79" s="57" t="str">
        <f t="shared" si="31"/>
        <v/>
      </c>
      <c r="T79" s="57" t="str">
        <f t="shared" si="32"/>
        <v/>
      </c>
      <c r="U79" s="57" t="str">
        <f t="shared" si="33"/>
        <v/>
      </c>
      <c r="V79" s="57" t="str">
        <f t="shared" si="34"/>
        <v/>
      </c>
      <c r="W79" s="57" t="str">
        <f t="shared" si="35"/>
        <v/>
      </c>
      <c r="X79" s="57" t="str">
        <f t="shared" si="36"/>
        <v/>
      </c>
      <c r="Y79" s="57" t="str">
        <f t="shared" si="26"/>
        <v/>
      </c>
      <c r="Z79" s="57"/>
      <c r="AA79" s="57" t="str">
        <f t="shared" si="44"/>
        <v/>
      </c>
      <c r="AB79" s="57" t="str">
        <f t="shared" si="37"/>
        <v/>
      </c>
      <c r="AC79" s="57" t="str">
        <f t="shared" si="38"/>
        <v/>
      </c>
      <c r="AD79" s="57" t="str">
        <f t="shared" si="39"/>
        <v/>
      </c>
      <c r="AE79" s="57" t="str">
        <f t="shared" si="40"/>
        <v/>
      </c>
      <c r="AF79" s="57" t="str">
        <f t="shared" si="41"/>
        <v/>
      </c>
      <c r="AG79" s="58" t="str">
        <f t="shared" si="45"/>
        <v/>
      </c>
      <c r="AH79" s="57" t="str">
        <f t="shared" si="27"/>
        <v/>
      </c>
    </row>
    <row r="80" spans="1:34" x14ac:dyDescent="0.15">
      <c r="A80" s="51" t="str">
        <f t="shared" si="42"/>
        <v/>
      </c>
      <c r="B80" s="44"/>
      <c r="C80" s="51" t="str">
        <f t="shared" si="46"/>
        <v/>
      </c>
      <c r="D80" s="52" t="str">
        <f t="shared" si="24"/>
        <v/>
      </c>
      <c r="E80" s="53"/>
      <c r="F80" s="65"/>
      <c r="G80" s="65"/>
      <c r="H80" s="65"/>
      <c r="I80" s="65"/>
      <c r="J80" s="65"/>
      <c r="K80" s="54"/>
      <c r="L80" s="65"/>
      <c r="M80" s="55" t="str">
        <f t="shared" si="43"/>
        <v/>
      </c>
      <c r="N80" s="55" t="str">
        <f t="shared" si="28"/>
        <v/>
      </c>
      <c r="O80" s="62"/>
      <c r="P80" s="56" t="str">
        <f t="shared" si="29"/>
        <v/>
      </c>
      <c r="Q80" s="56"/>
      <c r="R80" s="57" t="str">
        <f t="shared" si="30"/>
        <v/>
      </c>
      <c r="S80" s="57" t="str">
        <f t="shared" si="31"/>
        <v/>
      </c>
      <c r="T80" s="57" t="str">
        <f t="shared" si="32"/>
        <v/>
      </c>
      <c r="U80" s="57" t="str">
        <f t="shared" si="33"/>
        <v/>
      </c>
      <c r="V80" s="57" t="str">
        <f t="shared" si="34"/>
        <v/>
      </c>
      <c r="W80" s="57" t="str">
        <f t="shared" si="35"/>
        <v/>
      </c>
      <c r="X80" s="57" t="str">
        <f t="shared" si="36"/>
        <v/>
      </c>
      <c r="Y80" s="57" t="str">
        <f t="shared" si="26"/>
        <v/>
      </c>
      <c r="Z80" s="57"/>
      <c r="AA80" s="57" t="str">
        <f t="shared" si="44"/>
        <v/>
      </c>
      <c r="AB80" s="57" t="str">
        <f t="shared" si="37"/>
        <v/>
      </c>
      <c r="AC80" s="57" t="str">
        <f t="shared" si="38"/>
        <v/>
      </c>
      <c r="AD80" s="57" t="str">
        <f t="shared" si="39"/>
        <v/>
      </c>
      <c r="AE80" s="57" t="str">
        <f t="shared" si="40"/>
        <v/>
      </c>
      <c r="AF80" s="57" t="str">
        <f t="shared" si="41"/>
        <v/>
      </c>
      <c r="AG80" s="58" t="str">
        <f t="shared" si="45"/>
        <v/>
      </c>
      <c r="AH80" s="57" t="str">
        <f t="shared" si="27"/>
        <v/>
      </c>
    </row>
    <row r="81" spans="1:34" x14ac:dyDescent="0.15">
      <c r="A81" s="51" t="str">
        <f t="shared" si="42"/>
        <v/>
      </c>
      <c r="B81" s="44"/>
      <c r="C81" s="51" t="str">
        <f t="shared" si="46"/>
        <v/>
      </c>
      <c r="D81" s="52" t="str">
        <f t="shared" ref="D81:D144" si="47">IF(E81&lt;&gt;"",IF(B80="",D80+C81,C81),"")</f>
        <v/>
      </c>
      <c r="E81" s="53"/>
      <c r="F81" s="65"/>
      <c r="G81" s="65"/>
      <c r="H81" s="65"/>
      <c r="I81" s="65"/>
      <c r="J81" s="65"/>
      <c r="K81" s="54"/>
      <c r="L81" s="65"/>
      <c r="M81" s="55" t="str">
        <f t="shared" si="43"/>
        <v/>
      </c>
      <c r="N81" s="55" t="str">
        <f t="shared" si="28"/>
        <v/>
      </c>
      <c r="O81" s="62"/>
      <c r="P81" s="56" t="str">
        <f t="shared" si="29"/>
        <v/>
      </c>
      <c r="Q81" s="56"/>
      <c r="R81" s="57" t="str">
        <f t="shared" si="30"/>
        <v/>
      </c>
      <c r="S81" s="57" t="str">
        <f t="shared" si="31"/>
        <v/>
      </c>
      <c r="T81" s="57" t="str">
        <f t="shared" si="32"/>
        <v/>
      </c>
      <c r="U81" s="57" t="str">
        <f t="shared" si="33"/>
        <v/>
      </c>
      <c r="V81" s="57" t="str">
        <f t="shared" si="34"/>
        <v/>
      </c>
      <c r="W81" s="57" t="str">
        <f t="shared" si="35"/>
        <v/>
      </c>
      <c r="X81" s="57" t="str">
        <f t="shared" si="36"/>
        <v/>
      </c>
      <c r="Y81" s="57" t="str">
        <f t="shared" si="26"/>
        <v/>
      </c>
      <c r="Z81" s="57"/>
      <c r="AA81" s="57" t="str">
        <f t="shared" si="44"/>
        <v/>
      </c>
      <c r="AB81" s="57" t="str">
        <f t="shared" si="37"/>
        <v/>
      </c>
      <c r="AC81" s="57" t="str">
        <f t="shared" si="38"/>
        <v/>
      </c>
      <c r="AD81" s="57" t="str">
        <f t="shared" si="39"/>
        <v/>
      </c>
      <c r="AE81" s="57" t="str">
        <f t="shared" si="40"/>
        <v/>
      </c>
      <c r="AF81" s="57" t="str">
        <f t="shared" si="41"/>
        <v/>
      </c>
      <c r="AG81" s="58" t="str">
        <f t="shared" si="45"/>
        <v/>
      </c>
      <c r="AH81" s="57" t="str">
        <f t="shared" si="27"/>
        <v/>
      </c>
    </row>
    <row r="82" spans="1:34" x14ac:dyDescent="0.15">
      <c r="A82" s="51" t="str">
        <f t="shared" si="42"/>
        <v/>
      </c>
      <c r="B82" s="44"/>
      <c r="C82" s="51" t="str">
        <f t="shared" si="46"/>
        <v/>
      </c>
      <c r="D82" s="52" t="str">
        <f t="shared" si="47"/>
        <v/>
      </c>
      <c r="E82" s="53"/>
      <c r="F82" s="65"/>
      <c r="G82" s="65"/>
      <c r="H82" s="65"/>
      <c r="I82" s="65"/>
      <c r="J82" s="65"/>
      <c r="K82" s="54"/>
      <c r="L82" s="65"/>
      <c r="M82" s="55" t="str">
        <f t="shared" si="43"/>
        <v/>
      </c>
      <c r="N82" s="55" t="str">
        <f t="shared" si="28"/>
        <v/>
      </c>
      <c r="O82" s="62"/>
      <c r="P82" s="56" t="str">
        <f t="shared" si="29"/>
        <v/>
      </c>
      <c r="Q82" s="56"/>
      <c r="R82" s="57" t="str">
        <f t="shared" si="30"/>
        <v/>
      </c>
      <c r="S82" s="57" t="str">
        <f t="shared" si="31"/>
        <v/>
      </c>
      <c r="T82" s="57" t="str">
        <f t="shared" si="32"/>
        <v/>
      </c>
      <c r="U82" s="57" t="str">
        <f t="shared" si="33"/>
        <v/>
      </c>
      <c r="V82" s="57" t="str">
        <f t="shared" si="34"/>
        <v/>
      </c>
      <c r="W82" s="57" t="str">
        <f t="shared" si="35"/>
        <v/>
      </c>
      <c r="X82" s="57" t="str">
        <f t="shared" si="36"/>
        <v/>
      </c>
      <c r="Y82" s="57" t="str">
        <f t="shared" si="26"/>
        <v/>
      </c>
      <c r="Z82" s="57"/>
      <c r="AA82" s="57" t="str">
        <f t="shared" si="44"/>
        <v/>
      </c>
      <c r="AB82" s="57" t="str">
        <f t="shared" si="37"/>
        <v/>
      </c>
      <c r="AC82" s="57" t="str">
        <f t="shared" si="38"/>
        <v/>
      </c>
      <c r="AD82" s="57" t="str">
        <f t="shared" si="39"/>
        <v/>
      </c>
      <c r="AE82" s="57" t="str">
        <f t="shared" si="40"/>
        <v/>
      </c>
      <c r="AF82" s="57" t="str">
        <f t="shared" si="41"/>
        <v/>
      </c>
      <c r="AG82" s="58" t="str">
        <f t="shared" si="45"/>
        <v/>
      </c>
      <c r="AH82" s="57" t="str">
        <f t="shared" si="27"/>
        <v/>
      </c>
    </row>
    <row r="83" spans="1:34" x14ac:dyDescent="0.15">
      <c r="A83" s="51" t="str">
        <f t="shared" si="42"/>
        <v/>
      </c>
      <c r="B83" s="44"/>
      <c r="C83" s="51" t="str">
        <f t="shared" si="46"/>
        <v/>
      </c>
      <c r="D83" s="52" t="str">
        <f t="shared" si="47"/>
        <v/>
      </c>
      <c r="E83" s="53"/>
      <c r="F83" s="65"/>
      <c r="G83" s="65"/>
      <c r="H83" s="65"/>
      <c r="I83" s="65"/>
      <c r="J83" s="65"/>
      <c r="K83" s="54"/>
      <c r="L83" s="65"/>
      <c r="M83" s="55" t="str">
        <f t="shared" si="43"/>
        <v/>
      </c>
      <c r="N83" s="55" t="str">
        <f t="shared" si="28"/>
        <v/>
      </c>
      <c r="O83" s="62"/>
      <c r="P83" s="56" t="str">
        <f t="shared" si="29"/>
        <v/>
      </c>
      <c r="Q83" s="56"/>
      <c r="R83" s="57" t="str">
        <f t="shared" si="30"/>
        <v/>
      </c>
      <c r="S83" s="57" t="str">
        <f t="shared" si="31"/>
        <v/>
      </c>
      <c r="T83" s="57" t="str">
        <f t="shared" si="32"/>
        <v/>
      </c>
      <c r="U83" s="57" t="str">
        <f t="shared" si="33"/>
        <v/>
      </c>
      <c r="V83" s="57" t="str">
        <f t="shared" si="34"/>
        <v/>
      </c>
      <c r="W83" s="57" t="str">
        <f t="shared" si="35"/>
        <v/>
      </c>
      <c r="X83" s="57" t="str">
        <f t="shared" si="36"/>
        <v/>
      </c>
      <c r="Y83" s="57" t="str">
        <f t="shared" si="26"/>
        <v/>
      </c>
      <c r="Z83" s="57"/>
      <c r="AA83" s="57" t="str">
        <f t="shared" si="44"/>
        <v/>
      </c>
      <c r="AB83" s="57" t="str">
        <f t="shared" si="37"/>
        <v/>
      </c>
      <c r="AC83" s="57" t="str">
        <f t="shared" si="38"/>
        <v/>
      </c>
      <c r="AD83" s="57" t="str">
        <f t="shared" si="39"/>
        <v/>
      </c>
      <c r="AE83" s="57" t="str">
        <f t="shared" si="40"/>
        <v/>
      </c>
      <c r="AF83" s="57" t="str">
        <f t="shared" si="41"/>
        <v/>
      </c>
      <c r="AG83" s="58" t="str">
        <f t="shared" si="45"/>
        <v/>
      </c>
      <c r="AH83" s="57" t="str">
        <f t="shared" si="27"/>
        <v/>
      </c>
    </row>
    <row r="84" spans="1:34" x14ac:dyDescent="0.15">
      <c r="A84" s="51" t="str">
        <f t="shared" si="42"/>
        <v/>
      </c>
      <c r="B84" s="44"/>
      <c r="C84" s="51" t="str">
        <f t="shared" si="46"/>
        <v/>
      </c>
      <c r="D84" s="52" t="str">
        <f t="shared" si="47"/>
        <v/>
      </c>
      <c r="E84" s="53"/>
      <c r="F84" s="65"/>
      <c r="G84" s="65"/>
      <c r="H84" s="65"/>
      <c r="I84" s="65"/>
      <c r="J84" s="65"/>
      <c r="K84" s="54"/>
      <c r="L84" s="65"/>
      <c r="M84" s="55" t="str">
        <f t="shared" si="43"/>
        <v/>
      </c>
      <c r="N84" s="55" t="str">
        <f t="shared" si="28"/>
        <v/>
      </c>
      <c r="O84" s="62"/>
      <c r="P84" s="56" t="str">
        <f t="shared" si="29"/>
        <v/>
      </c>
      <c r="Q84" s="56"/>
      <c r="R84" s="57" t="str">
        <f t="shared" si="30"/>
        <v/>
      </c>
      <c r="S84" s="57" t="str">
        <f t="shared" si="31"/>
        <v/>
      </c>
      <c r="T84" s="57" t="str">
        <f t="shared" si="32"/>
        <v/>
      </c>
      <c r="U84" s="57" t="str">
        <f t="shared" si="33"/>
        <v/>
      </c>
      <c r="V84" s="57" t="str">
        <f t="shared" si="34"/>
        <v/>
      </c>
      <c r="W84" s="57" t="str">
        <f t="shared" si="35"/>
        <v/>
      </c>
      <c r="X84" s="57" t="str">
        <f t="shared" si="36"/>
        <v/>
      </c>
      <c r="Y84" s="57" t="str">
        <f t="shared" si="26"/>
        <v/>
      </c>
      <c r="Z84" s="57"/>
      <c r="AA84" s="57" t="str">
        <f t="shared" si="44"/>
        <v/>
      </c>
      <c r="AB84" s="57" t="str">
        <f t="shared" si="37"/>
        <v/>
      </c>
      <c r="AC84" s="57" t="str">
        <f t="shared" si="38"/>
        <v/>
      </c>
      <c r="AD84" s="57" t="str">
        <f t="shared" si="39"/>
        <v/>
      </c>
      <c r="AE84" s="57" t="str">
        <f t="shared" si="40"/>
        <v/>
      </c>
      <c r="AF84" s="57" t="str">
        <f t="shared" si="41"/>
        <v/>
      </c>
      <c r="AG84" s="58" t="str">
        <f t="shared" si="45"/>
        <v/>
      </c>
      <c r="AH84" s="57" t="str">
        <f t="shared" si="27"/>
        <v/>
      </c>
    </row>
    <row r="85" spans="1:34" x14ac:dyDescent="0.15">
      <c r="A85" s="51" t="str">
        <f t="shared" si="42"/>
        <v/>
      </c>
      <c r="B85" s="44"/>
      <c r="C85" s="51" t="str">
        <f t="shared" si="46"/>
        <v/>
      </c>
      <c r="D85" s="52" t="str">
        <f t="shared" si="47"/>
        <v/>
      </c>
      <c r="E85" s="53"/>
      <c r="F85" s="65"/>
      <c r="G85" s="65"/>
      <c r="H85" s="65"/>
      <c r="I85" s="65"/>
      <c r="J85" s="65"/>
      <c r="K85" s="54"/>
      <c r="L85" s="65"/>
      <c r="M85" s="55" t="str">
        <f t="shared" si="43"/>
        <v/>
      </c>
      <c r="N85" s="55" t="str">
        <f t="shared" si="28"/>
        <v/>
      </c>
      <c r="O85" s="62"/>
      <c r="P85" s="56" t="str">
        <f t="shared" si="29"/>
        <v/>
      </c>
      <c r="Q85" s="56"/>
      <c r="R85" s="57" t="str">
        <f t="shared" si="30"/>
        <v/>
      </c>
      <c r="S85" s="57" t="str">
        <f t="shared" si="31"/>
        <v/>
      </c>
      <c r="T85" s="57" t="str">
        <f t="shared" si="32"/>
        <v/>
      </c>
      <c r="U85" s="57" t="str">
        <f t="shared" si="33"/>
        <v/>
      </c>
      <c r="V85" s="57" t="str">
        <f t="shared" si="34"/>
        <v/>
      </c>
      <c r="W85" s="57" t="str">
        <f t="shared" si="35"/>
        <v/>
      </c>
      <c r="X85" s="57" t="str">
        <f t="shared" si="36"/>
        <v/>
      </c>
      <c r="Y85" s="57" t="str">
        <f t="shared" si="26"/>
        <v/>
      </c>
      <c r="Z85" s="57"/>
      <c r="AA85" s="57" t="str">
        <f t="shared" si="44"/>
        <v/>
      </c>
      <c r="AB85" s="57" t="str">
        <f t="shared" si="37"/>
        <v/>
      </c>
      <c r="AC85" s="57" t="str">
        <f t="shared" si="38"/>
        <v/>
      </c>
      <c r="AD85" s="57" t="str">
        <f t="shared" si="39"/>
        <v/>
      </c>
      <c r="AE85" s="57" t="str">
        <f t="shared" si="40"/>
        <v/>
      </c>
      <c r="AF85" s="57" t="str">
        <f t="shared" si="41"/>
        <v/>
      </c>
      <c r="AG85" s="58" t="str">
        <f t="shared" si="45"/>
        <v/>
      </c>
      <c r="AH85" s="57" t="str">
        <f t="shared" si="27"/>
        <v/>
      </c>
    </row>
    <row r="86" spans="1:34" x14ac:dyDescent="0.15">
      <c r="A86" s="51" t="str">
        <f t="shared" si="42"/>
        <v/>
      </c>
      <c r="B86" s="65"/>
      <c r="C86" s="51" t="str">
        <f t="shared" si="46"/>
        <v/>
      </c>
      <c r="D86" s="52" t="str">
        <f t="shared" si="47"/>
        <v/>
      </c>
      <c r="E86" s="53"/>
      <c r="F86" s="65"/>
      <c r="G86" s="65"/>
      <c r="H86" s="65"/>
      <c r="I86" s="65"/>
      <c r="J86" s="65"/>
      <c r="K86" s="54"/>
      <c r="L86" s="65"/>
      <c r="M86" s="55" t="str">
        <f t="shared" si="43"/>
        <v/>
      </c>
      <c r="N86" s="55" t="str">
        <f t="shared" si="28"/>
        <v/>
      </c>
      <c r="O86" s="62"/>
      <c r="P86" s="56" t="str">
        <f t="shared" si="29"/>
        <v/>
      </c>
      <c r="Q86" s="56"/>
      <c r="R86" s="57" t="str">
        <f t="shared" si="30"/>
        <v/>
      </c>
      <c r="S86" s="57" t="str">
        <f t="shared" si="31"/>
        <v/>
      </c>
      <c r="T86" s="57" t="str">
        <f t="shared" si="32"/>
        <v/>
      </c>
      <c r="U86" s="57" t="str">
        <f t="shared" si="33"/>
        <v/>
      </c>
      <c r="V86" s="57" t="str">
        <f t="shared" si="34"/>
        <v/>
      </c>
      <c r="W86" s="57" t="str">
        <f t="shared" si="35"/>
        <v/>
      </c>
      <c r="X86" s="57" t="str">
        <f t="shared" si="36"/>
        <v/>
      </c>
      <c r="Y86" s="57" t="str">
        <f t="shared" si="26"/>
        <v/>
      </c>
      <c r="Z86" s="57"/>
      <c r="AA86" s="57" t="str">
        <f t="shared" si="44"/>
        <v/>
      </c>
      <c r="AB86" s="57" t="str">
        <f t="shared" si="37"/>
        <v/>
      </c>
      <c r="AC86" s="57" t="str">
        <f t="shared" si="38"/>
        <v/>
      </c>
      <c r="AD86" s="57" t="str">
        <f t="shared" si="39"/>
        <v/>
      </c>
      <c r="AE86" s="57" t="str">
        <f t="shared" si="40"/>
        <v/>
      </c>
      <c r="AF86" s="57" t="str">
        <f t="shared" si="41"/>
        <v/>
      </c>
      <c r="AG86" s="58" t="str">
        <f t="shared" si="45"/>
        <v/>
      </c>
      <c r="AH86" s="57" t="str">
        <f t="shared" si="27"/>
        <v/>
      </c>
    </row>
    <row r="87" spans="1:34" x14ac:dyDescent="0.15">
      <c r="A87" s="51" t="str">
        <f t="shared" si="42"/>
        <v/>
      </c>
      <c r="B87" s="65"/>
      <c r="C87" s="51" t="str">
        <f t="shared" si="46"/>
        <v/>
      </c>
      <c r="D87" s="52" t="str">
        <f t="shared" si="47"/>
        <v/>
      </c>
      <c r="E87" s="53"/>
      <c r="F87" s="65"/>
      <c r="G87" s="65"/>
      <c r="H87" s="65"/>
      <c r="I87" s="65"/>
      <c r="J87" s="65"/>
      <c r="K87" s="54"/>
      <c r="L87" s="65"/>
      <c r="M87" s="55" t="str">
        <f t="shared" si="43"/>
        <v/>
      </c>
      <c r="N87" s="55" t="str">
        <f t="shared" si="28"/>
        <v/>
      </c>
      <c r="O87" s="62"/>
      <c r="P87" s="56" t="str">
        <f t="shared" si="29"/>
        <v/>
      </c>
      <c r="Q87" s="56"/>
      <c r="R87" s="57" t="str">
        <f t="shared" si="30"/>
        <v/>
      </c>
      <c r="S87" s="57" t="str">
        <f t="shared" si="31"/>
        <v/>
      </c>
      <c r="T87" s="57" t="str">
        <f t="shared" si="32"/>
        <v/>
      </c>
      <c r="U87" s="57" t="str">
        <f t="shared" si="33"/>
        <v/>
      </c>
      <c r="V87" s="57" t="str">
        <f t="shared" si="34"/>
        <v/>
      </c>
      <c r="W87" s="57" t="str">
        <f t="shared" si="35"/>
        <v/>
      </c>
      <c r="X87" s="57" t="str">
        <f t="shared" si="36"/>
        <v/>
      </c>
      <c r="Y87" s="57" t="str">
        <f t="shared" si="26"/>
        <v/>
      </c>
      <c r="Z87" s="57"/>
      <c r="AA87" s="57" t="str">
        <f t="shared" si="44"/>
        <v/>
      </c>
      <c r="AB87" s="57" t="str">
        <f t="shared" si="37"/>
        <v/>
      </c>
      <c r="AC87" s="57" t="str">
        <f t="shared" si="38"/>
        <v/>
      </c>
      <c r="AD87" s="57" t="str">
        <f t="shared" si="39"/>
        <v/>
      </c>
      <c r="AE87" s="57" t="str">
        <f t="shared" si="40"/>
        <v/>
      </c>
      <c r="AF87" s="57" t="str">
        <f t="shared" si="41"/>
        <v/>
      </c>
      <c r="AG87" s="58" t="str">
        <f t="shared" si="45"/>
        <v/>
      </c>
      <c r="AH87" s="57" t="str">
        <f t="shared" si="27"/>
        <v/>
      </c>
    </row>
    <row r="88" spans="1:34" x14ac:dyDescent="0.15">
      <c r="A88" s="51" t="str">
        <f t="shared" si="42"/>
        <v/>
      </c>
      <c r="B88" s="65"/>
      <c r="C88" s="51" t="str">
        <f t="shared" si="46"/>
        <v/>
      </c>
      <c r="D88" s="52" t="str">
        <f t="shared" si="47"/>
        <v/>
      </c>
      <c r="E88" s="53"/>
      <c r="F88" s="65"/>
      <c r="G88" s="65"/>
      <c r="H88" s="65"/>
      <c r="I88" s="65"/>
      <c r="J88" s="65"/>
      <c r="K88" s="54"/>
      <c r="L88" s="65"/>
      <c r="M88" s="55" t="str">
        <f t="shared" si="43"/>
        <v/>
      </c>
      <c r="N88" s="55" t="str">
        <f t="shared" si="28"/>
        <v/>
      </c>
      <c r="O88" s="62"/>
      <c r="P88" s="56" t="str">
        <f t="shared" si="29"/>
        <v/>
      </c>
      <c r="Q88" s="56"/>
      <c r="R88" s="57" t="str">
        <f t="shared" si="30"/>
        <v/>
      </c>
      <c r="S88" s="57" t="str">
        <f t="shared" si="31"/>
        <v/>
      </c>
      <c r="T88" s="57" t="str">
        <f t="shared" si="32"/>
        <v/>
      </c>
      <c r="U88" s="57" t="str">
        <f t="shared" si="33"/>
        <v/>
      </c>
      <c r="V88" s="57" t="str">
        <f t="shared" si="34"/>
        <v/>
      </c>
      <c r="W88" s="57" t="str">
        <f t="shared" si="35"/>
        <v/>
      </c>
      <c r="X88" s="57" t="str">
        <f t="shared" si="36"/>
        <v/>
      </c>
      <c r="Y88" s="57" t="str">
        <f t="shared" si="26"/>
        <v/>
      </c>
      <c r="Z88" s="57"/>
      <c r="AA88" s="57" t="str">
        <f t="shared" si="44"/>
        <v/>
      </c>
      <c r="AB88" s="57" t="str">
        <f t="shared" si="37"/>
        <v/>
      </c>
      <c r="AC88" s="57" t="str">
        <f t="shared" si="38"/>
        <v/>
      </c>
      <c r="AD88" s="57" t="str">
        <f t="shared" si="39"/>
        <v/>
      </c>
      <c r="AE88" s="57" t="str">
        <f t="shared" si="40"/>
        <v/>
      </c>
      <c r="AF88" s="57" t="str">
        <f t="shared" si="41"/>
        <v/>
      </c>
      <c r="AG88" s="58" t="str">
        <f t="shared" si="45"/>
        <v/>
      </c>
      <c r="AH88" s="57" t="str">
        <f t="shared" si="27"/>
        <v/>
      </c>
    </row>
    <row r="89" spans="1:34" x14ac:dyDescent="0.15">
      <c r="A89" s="51" t="str">
        <f t="shared" si="42"/>
        <v/>
      </c>
      <c r="B89" s="65"/>
      <c r="C89" s="51" t="str">
        <f t="shared" si="46"/>
        <v/>
      </c>
      <c r="D89" s="52" t="str">
        <f t="shared" si="47"/>
        <v/>
      </c>
      <c r="E89" s="53"/>
      <c r="F89" s="65"/>
      <c r="G89" s="65"/>
      <c r="H89" s="65"/>
      <c r="I89" s="65"/>
      <c r="J89" s="65"/>
      <c r="K89" s="54"/>
      <c r="L89" s="65"/>
      <c r="M89" s="55" t="str">
        <f t="shared" si="43"/>
        <v/>
      </c>
      <c r="N89" s="55" t="str">
        <f t="shared" si="28"/>
        <v/>
      </c>
      <c r="O89" s="62"/>
      <c r="P89" s="56" t="str">
        <f t="shared" si="29"/>
        <v/>
      </c>
      <c r="Q89" s="56"/>
      <c r="R89" s="57" t="str">
        <f t="shared" si="30"/>
        <v/>
      </c>
      <c r="S89" s="57" t="str">
        <f t="shared" si="31"/>
        <v/>
      </c>
      <c r="T89" s="57" t="str">
        <f t="shared" si="32"/>
        <v/>
      </c>
      <c r="U89" s="57" t="str">
        <f t="shared" si="33"/>
        <v/>
      </c>
      <c r="V89" s="57" t="str">
        <f t="shared" si="34"/>
        <v/>
      </c>
      <c r="W89" s="57" t="str">
        <f t="shared" si="35"/>
        <v/>
      </c>
      <c r="X89" s="57" t="str">
        <f t="shared" si="36"/>
        <v/>
      </c>
      <c r="Y89" s="57" t="str">
        <f t="shared" si="26"/>
        <v/>
      </c>
      <c r="Z89" s="57"/>
      <c r="AA89" s="57" t="str">
        <f t="shared" si="44"/>
        <v/>
      </c>
      <c r="AB89" s="57" t="str">
        <f t="shared" si="37"/>
        <v/>
      </c>
      <c r="AC89" s="57" t="str">
        <f t="shared" si="38"/>
        <v/>
      </c>
      <c r="AD89" s="57" t="str">
        <f t="shared" si="39"/>
        <v/>
      </c>
      <c r="AE89" s="57" t="str">
        <f t="shared" si="40"/>
        <v/>
      </c>
      <c r="AF89" s="57" t="str">
        <f t="shared" si="41"/>
        <v/>
      </c>
      <c r="AG89" s="58" t="str">
        <f t="shared" si="45"/>
        <v/>
      </c>
      <c r="AH89" s="57" t="str">
        <f t="shared" si="27"/>
        <v/>
      </c>
    </row>
    <row r="90" spans="1:34" x14ac:dyDescent="0.15">
      <c r="A90" s="51" t="str">
        <f t="shared" si="42"/>
        <v/>
      </c>
      <c r="B90" s="65"/>
      <c r="C90" s="51" t="str">
        <f t="shared" si="46"/>
        <v/>
      </c>
      <c r="D90" s="52" t="str">
        <f t="shared" si="47"/>
        <v/>
      </c>
      <c r="E90" s="53"/>
      <c r="F90" s="65"/>
      <c r="G90" s="65"/>
      <c r="H90" s="65"/>
      <c r="I90" s="65"/>
      <c r="J90" s="65"/>
      <c r="K90" s="54"/>
      <c r="L90" s="65"/>
      <c r="M90" s="55" t="str">
        <f t="shared" si="43"/>
        <v/>
      </c>
      <c r="N90" s="55" t="str">
        <f t="shared" si="28"/>
        <v/>
      </c>
      <c r="O90" s="62"/>
      <c r="P90" s="56" t="str">
        <f t="shared" si="29"/>
        <v/>
      </c>
      <c r="Q90" s="56"/>
      <c r="R90" s="57" t="str">
        <f t="shared" si="30"/>
        <v/>
      </c>
      <c r="S90" s="57" t="str">
        <f t="shared" si="31"/>
        <v/>
      </c>
      <c r="T90" s="57" t="str">
        <f t="shared" si="32"/>
        <v/>
      </c>
      <c r="U90" s="57" t="str">
        <f t="shared" si="33"/>
        <v/>
      </c>
      <c r="V90" s="57" t="str">
        <f t="shared" si="34"/>
        <v/>
      </c>
      <c r="W90" s="57" t="str">
        <f t="shared" si="35"/>
        <v/>
      </c>
      <c r="X90" s="57" t="str">
        <f t="shared" si="36"/>
        <v/>
      </c>
      <c r="Y90" s="57" t="str">
        <f t="shared" si="26"/>
        <v/>
      </c>
      <c r="Z90" s="57"/>
      <c r="AA90" s="57" t="str">
        <f t="shared" si="44"/>
        <v/>
      </c>
      <c r="AB90" s="57" t="str">
        <f t="shared" si="37"/>
        <v/>
      </c>
      <c r="AC90" s="57" t="str">
        <f t="shared" si="38"/>
        <v/>
      </c>
      <c r="AD90" s="57" t="str">
        <f t="shared" si="39"/>
        <v/>
      </c>
      <c r="AE90" s="57" t="str">
        <f t="shared" si="40"/>
        <v/>
      </c>
      <c r="AF90" s="57" t="str">
        <f t="shared" si="41"/>
        <v/>
      </c>
      <c r="AG90" s="58" t="str">
        <f t="shared" si="45"/>
        <v/>
      </c>
      <c r="AH90" s="57" t="str">
        <f t="shared" si="27"/>
        <v/>
      </c>
    </row>
    <row r="91" spans="1:34" x14ac:dyDescent="0.15">
      <c r="A91" s="51" t="str">
        <f t="shared" si="42"/>
        <v/>
      </c>
      <c r="B91" s="65"/>
      <c r="C91" s="51" t="str">
        <f t="shared" si="46"/>
        <v/>
      </c>
      <c r="D91" s="52" t="str">
        <f t="shared" si="47"/>
        <v/>
      </c>
      <c r="E91" s="53"/>
      <c r="F91" s="65"/>
      <c r="G91" s="65"/>
      <c r="H91" s="65"/>
      <c r="I91" s="65"/>
      <c r="J91" s="65"/>
      <c r="K91" s="54"/>
      <c r="L91" s="65"/>
      <c r="M91" s="55" t="str">
        <f t="shared" si="43"/>
        <v/>
      </c>
      <c r="N91" s="55" t="str">
        <f t="shared" si="28"/>
        <v/>
      </c>
      <c r="O91" s="62"/>
      <c r="P91" s="56" t="str">
        <f t="shared" si="29"/>
        <v/>
      </c>
      <c r="Q91" s="56"/>
      <c r="R91" s="57" t="str">
        <f t="shared" si="30"/>
        <v/>
      </c>
      <c r="S91" s="57" t="str">
        <f t="shared" si="31"/>
        <v/>
      </c>
      <c r="T91" s="57" t="str">
        <f t="shared" si="32"/>
        <v/>
      </c>
      <c r="U91" s="57" t="str">
        <f t="shared" si="33"/>
        <v/>
      </c>
      <c r="V91" s="57" t="str">
        <f t="shared" si="34"/>
        <v/>
      </c>
      <c r="W91" s="57" t="str">
        <f t="shared" si="35"/>
        <v/>
      </c>
      <c r="X91" s="57" t="str">
        <f t="shared" si="36"/>
        <v/>
      </c>
      <c r="Y91" s="57" t="str">
        <f t="shared" si="26"/>
        <v/>
      </c>
      <c r="Z91" s="57"/>
      <c r="AA91" s="57" t="str">
        <f t="shared" si="44"/>
        <v/>
      </c>
      <c r="AB91" s="57" t="str">
        <f t="shared" si="37"/>
        <v/>
      </c>
      <c r="AC91" s="57" t="str">
        <f t="shared" si="38"/>
        <v/>
      </c>
      <c r="AD91" s="57" t="str">
        <f t="shared" si="39"/>
        <v/>
      </c>
      <c r="AE91" s="57" t="str">
        <f t="shared" si="40"/>
        <v/>
      </c>
      <c r="AF91" s="57" t="str">
        <f t="shared" si="41"/>
        <v/>
      </c>
      <c r="AG91" s="58" t="str">
        <f t="shared" si="45"/>
        <v/>
      </c>
      <c r="AH91" s="57" t="str">
        <f t="shared" si="27"/>
        <v/>
      </c>
    </row>
    <row r="92" spans="1:34" x14ac:dyDescent="0.15">
      <c r="A92" s="51" t="str">
        <f t="shared" si="42"/>
        <v/>
      </c>
      <c r="B92" s="65"/>
      <c r="C92" s="51" t="str">
        <f t="shared" si="46"/>
        <v/>
      </c>
      <c r="D92" s="52" t="str">
        <f t="shared" si="47"/>
        <v/>
      </c>
      <c r="E92" s="53"/>
      <c r="F92" s="65"/>
      <c r="G92" s="65"/>
      <c r="H92" s="65"/>
      <c r="I92" s="65"/>
      <c r="J92" s="65"/>
      <c r="K92" s="54"/>
      <c r="L92" s="65"/>
      <c r="M92" s="55" t="str">
        <f t="shared" si="43"/>
        <v/>
      </c>
      <c r="N92" s="55" t="str">
        <f t="shared" si="28"/>
        <v/>
      </c>
      <c r="O92" s="62"/>
      <c r="P92" s="56" t="str">
        <f t="shared" si="29"/>
        <v/>
      </c>
      <c r="Q92" s="56"/>
      <c r="R92" s="57" t="str">
        <f t="shared" si="30"/>
        <v/>
      </c>
      <c r="S92" s="57" t="str">
        <f t="shared" si="31"/>
        <v/>
      </c>
      <c r="T92" s="57" t="str">
        <f t="shared" si="32"/>
        <v/>
      </c>
      <c r="U92" s="57" t="str">
        <f t="shared" si="33"/>
        <v/>
      </c>
      <c r="V92" s="57" t="str">
        <f t="shared" si="34"/>
        <v/>
      </c>
      <c r="W92" s="57" t="str">
        <f t="shared" si="35"/>
        <v/>
      </c>
      <c r="X92" s="57" t="str">
        <f t="shared" si="36"/>
        <v/>
      </c>
      <c r="Y92" s="57" t="str">
        <f t="shared" si="26"/>
        <v/>
      </c>
      <c r="Z92" s="57"/>
      <c r="AA92" s="57" t="str">
        <f t="shared" si="44"/>
        <v/>
      </c>
      <c r="AB92" s="57" t="str">
        <f t="shared" si="37"/>
        <v/>
      </c>
      <c r="AC92" s="57" t="str">
        <f t="shared" si="38"/>
        <v/>
      </c>
      <c r="AD92" s="57" t="str">
        <f t="shared" si="39"/>
        <v/>
      </c>
      <c r="AE92" s="57" t="str">
        <f t="shared" si="40"/>
        <v/>
      </c>
      <c r="AF92" s="57" t="str">
        <f t="shared" si="41"/>
        <v/>
      </c>
      <c r="AG92" s="58" t="str">
        <f t="shared" si="45"/>
        <v/>
      </c>
      <c r="AH92" s="57" t="str">
        <f t="shared" si="27"/>
        <v/>
      </c>
    </row>
    <row r="93" spans="1:34" x14ac:dyDescent="0.15">
      <c r="A93" s="51" t="str">
        <f t="shared" si="42"/>
        <v/>
      </c>
      <c r="B93" s="65"/>
      <c r="C93" s="51" t="str">
        <f t="shared" si="46"/>
        <v/>
      </c>
      <c r="D93" s="52" t="str">
        <f t="shared" si="47"/>
        <v/>
      </c>
      <c r="E93" s="53"/>
      <c r="F93" s="65"/>
      <c r="G93" s="65"/>
      <c r="H93" s="65"/>
      <c r="I93" s="65"/>
      <c r="J93" s="65"/>
      <c r="K93" s="54"/>
      <c r="L93" s="65"/>
      <c r="M93" s="55" t="str">
        <f t="shared" si="43"/>
        <v/>
      </c>
      <c r="N93" s="55" t="str">
        <f t="shared" si="28"/>
        <v/>
      </c>
      <c r="O93" s="62"/>
      <c r="P93" s="56" t="str">
        <f t="shared" si="29"/>
        <v/>
      </c>
      <c r="Q93" s="56"/>
      <c r="R93" s="57" t="str">
        <f t="shared" si="30"/>
        <v/>
      </c>
      <c r="S93" s="57" t="str">
        <f t="shared" si="31"/>
        <v/>
      </c>
      <c r="T93" s="57" t="str">
        <f t="shared" si="32"/>
        <v/>
      </c>
      <c r="U93" s="57" t="str">
        <f t="shared" si="33"/>
        <v/>
      </c>
      <c r="V93" s="57" t="str">
        <f t="shared" si="34"/>
        <v/>
      </c>
      <c r="W93" s="57" t="str">
        <f t="shared" si="35"/>
        <v/>
      </c>
      <c r="X93" s="57" t="str">
        <f t="shared" si="36"/>
        <v/>
      </c>
      <c r="Y93" s="57" t="str">
        <f t="shared" si="26"/>
        <v/>
      </c>
      <c r="Z93" s="57"/>
      <c r="AA93" s="57" t="str">
        <f t="shared" si="44"/>
        <v/>
      </c>
      <c r="AB93" s="57" t="str">
        <f t="shared" si="37"/>
        <v/>
      </c>
      <c r="AC93" s="57" t="str">
        <f t="shared" si="38"/>
        <v/>
      </c>
      <c r="AD93" s="57" t="str">
        <f t="shared" si="39"/>
        <v/>
      </c>
      <c r="AE93" s="57" t="str">
        <f t="shared" si="40"/>
        <v/>
      </c>
      <c r="AF93" s="57" t="str">
        <f t="shared" si="41"/>
        <v/>
      </c>
      <c r="AG93" s="58" t="str">
        <f t="shared" si="45"/>
        <v/>
      </c>
      <c r="AH93" s="57" t="str">
        <f t="shared" si="27"/>
        <v/>
      </c>
    </row>
    <row r="94" spans="1:34" x14ac:dyDescent="0.15">
      <c r="A94" s="51" t="str">
        <f t="shared" si="42"/>
        <v/>
      </c>
      <c r="B94" s="65"/>
      <c r="C94" s="51" t="str">
        <f t="shared" si="46"/>
        <v/>
      </c>
      <c r="D94" s="52" t="str">
        <f t="shared" si="47"/>
        <v/>
      </c>
      <c r="E94" s="53"/>
      <c r="F94" s="65"/>
      <c r="G94" s="65"/>
      <c r="H94" s="65"/>
      <c r="I94" s="65"/>
      <c r="J94" s="65"/>
      <c r="K94" s="54"/>
      <c r="L94" s="65"/>
      <c r="M94" s="55" t="str">
        <f t="shared" si="43"/>
        <v/>
      </c>
      <c r="N94" s="55" t="str">
        <f t="shared" si="28"/>
        <v/>
      </c>
      <c r="O94" s="62"/>
      <c r="P94" s="56" t="str">
        <f t="shared" si="29"/>
        <v/>
      </c>
      <c r="Q94" s="56"/>
      <c r="R94" s="57" t="str">
        <f t="shared" si="30"/>
        <v/>
      </c>
      <c r="S94" s="57" t="str">
        <f t="shared" si="31"/>
        <v/>
      </c>
      <c r="T94" s="57" t="str">
        <f t="shared" si="32"/>
        <v/>
      </c>
      <c r="U94" s="57" t="str">
        <f t="shared" si="33"/>
        <v/>
      </c>
      <c r="V94" s="57" t="str">
        <f t="shared" si="34"/>
        <v/>
      </c>
      <c r="W94" s="57" t="str">
        <f t="shared" si="35"/>
        <v/>
      </c>
      <c r="X94" s="57" t="str">
        <f t="shared" si="36"/>
        <v/>
      </c>
      <c r="Y94" s="57" t="str">
        <f t="shared" si="26"/>
        <v/>
      </c>
      <c r="Z94" s="57"/>
      <c r="AA94" s="57" t="str">
        <f t="shared" si="44"/>
        <v/>
      </c>
      <c r="AB94" s="57" t="str">
        <f t="shared" si="37"/>
        <v/>
      </c>
      <c r="AC94" s="57" t="str">
        <f t="shared" si="38"/>
        <v/>
      </c>
      <c r="AD94" s="57" t="str">
        <f t="shared" si="39"/>
        <v/>
      </c>
      <c r="AE94" s="57" t="str">
        <f t="shared" si="40"/>
        <v/>
      </c>
      <c r="AF94" s="57" t="str">
        <f t="shared" si="41"/>
        <v/>
      </c>
      <c r="AG94" s="58" t="str">
        <f t="shared" si="45"/>
        <v/>
      </c>
      <c r="AH94" s="57" t="str">
        <f t="shared" si="27"/>
        <v/>
      </c>
    </row>
    <row r="95" spans="1:34" x14ac:dyDescent="0.15">
      <c r="A95" s="51" t="str">
        <f t="shared" si="42"/>
        <v/>
      </c>
      <c r="B95" s="65"/>
      <c r="C95" s="51" t="str">
        <f t="shared" si="46"/>
        <v/>
      </c>
      <c r="D95" s="52" t="str">
        <f t="shared" si="47"/>
        <v/>
      </c>
      <c r="E95" s="53"/>
      <c r="F95" s="65"/>
      <c r="G95" s="65"/>
      <c r="H95" s="65"/>
      <c r="I95" s="65"/>
      <c r="J95" s="65"/>
      <c r="K95" s="54"/>
      <c r="L95" s="65"/>
      <c r="M95" s="55" t="str">
        <f t="shared" si="43"/>
        <v/>
      </c>
      <c r="N95" s="55" t="str">
        <f t="shared" si="28"/>
        <v/>
      </c>
      <c r="O95" s="62"/>
      <c r="P95" s="56" t="str">
        <f t="shared" si="29"/>
        <v/>
      </c>
      <c r="Q95" s="56"/>
      <c r="R95" s="57" t="str">
        <f t="shared" si="30"/>
        <v/>
      </c>
      <c r="S95" s="57" t="str">
        <f t="shared" si="31"/>
        <v/>
      </c>
      <c r="T95" s="57" t="str">
        <f t="shared" si="32"/>
        <v/>
      </c>
      <c r="U95" s="57" t="str">
        <f t="shared" si="33"/>
        <v/>
      </c>
      <c r="V95" s="57" t="str">
        <f t="shared" si="34"/>
        <v/>
      </c>
      <c r="W95" s="57" t="str">
        <f t="shared" si="35"/>
        <v/>
      </c>
      <c r="X95" s="57" t="str">
        <f t="shared" si="36"/>
        <v/>
      </c>
      <c r="Y95" s="57" t="str">
        <f t="shared" si="26"/>
        <v/>
      </c>
      <c r="Z95" s="57"/>
      <c r="AA95" s="57" t="str">
        <f t="shared" si="44"/>
        <v/>
      </c>
      <c r="AB95" s="57" t="str">
        <f t="shared" si="37"/>
        <v/>
      </c>
      <c r="AC95" s="57" t="str">
        <f t="shared" si="38"/>
        <v/>
      </c>
      <c r="AD95" s="57" t="str">
        <f t="shared" si="39"/>
        <v/>
      </c>
      <c r="AE95" s="57" t="str">
        <f t="shared" si="40"/>
        <v/>
      </c>
      <c r="AF95" s="57" t="str">
        <f t="shared" si="41"/>
        <v/>
      </c>
      <c r="AG95" s="58" t="str">
        <f t="shared" si="45"/>
        <v/>
      </c>
      <c r="AH95" s="57" t="str">
        <f t="shared" si="27"/>
        <v/>
      </c>
    </row>
    <row r="96" spans="1:34" x14ac:dyDescent="0.15">
      <c r="A96" s="51" t="str">
        <f t="shared" si="42"/>
        <v/>
      </c>
      <c r="B96" s="65"/>
      <c r="C96" s="51" t="str">
        <f t="shared" si="46"/>
        <v/>
      </c>
      <c r="D96" s="52" t="str">
        <f t="shared" si="47"/>
        <v/>
      </c>
      <c r="E96" s="53"/>
      <c r="F96" s="65"/>
      <c r="G96" s="65"/>
      <c r="H96" s="65"/>
      <c r="I96" s="65"/>
      <c r="J96" s="65"/>
      <c r="K96" s="54"/>
      <c r="L96" s="65"/>
      <c r="M96" s="55" t="str">
        <f t="shared" si="43"/>
        <v/>
      </c>
      <c r="N96" s="55" t="str">
        <f t="shared" si="28"/>
        <v/>
      </c>
      <c r="O96" s="62"/>
      <c r="P96" s="56" t="str">
        <f t="shared" si="29"/>
        <v/>
      </c>
      <c r="Q96" s="56"/>
      <c r="R96" s="57" t="str">
        <f t="shared" si="30"/>
        <v/>
      </c>
      <c r="S96" s="57" t="str">
        <f t="shared" si="31"/>
        <v/>
      </c>
      <c r="T96" s="57" t="str">
        <f t="shared" si="32"/>
        <v/>
      </c>
      <c r="U96" s="57" t="str">
        <f t="shared" si="33"/>
        <v/>
      </c>
      <c r="V96" s="57" t="str">
        <f t="shared" si="34"/>
        <v/>
      </c>
      <c r="W96" s="57" t="str">
        <f t="shared" si="35"/>
        <v/>
      </c>
      <c r="X96" s="57" t="str">
        <f t="shared" si="36"/>
        <v/>
      </c>
      <c r="Y96" s="57" t="str">
        <f t="shared" si="26"/>
        <v/>
      </c>
      <c r="Z96" s="57"/>
      <c r="AA96" s="57" t="str">
        <f t="shared" si="44"/>
        <v/>
      </c>
      <c r="AB96" s="57" t="str">
        <f t="shared" si="37"/>
        <v/>
      </c>
      <c r="AC96" s="57" t="str">
        <f t="shared" si="38"/>
        <v/>
      </c>
      <c r="AD96" s="57" t="str">
        <f t="shared" si="39"/>
        <v/>
      </c>
      <c r="AE96" s="57" t="str">
        <f t="shared" si="40"/>
        <v/>
      </c>
      <c r="AF96" s="57" t="str">
        <f t="shared" si="41"/>
        <v/>
      </c>
      <c r="AG96" s="58" t="str">
        <f t="shared" si="45"/>
        <v/>
      </c>
      <c r="AH96" s="57" t="str">
        <f t="shared" si="27"/>
        <v/>
      </c>
    </row>
    <row r="97" spans="1:34" x14ac:dyDescent="0.15">
      <c r="A97" s="51" t="str">
        <f t="shared" si="42"/>
        <v/>
      </c>
      <c r="B97" s="65"/>
      <c r="C97" s="51" t="str">
        <f t="shared" si="46"/>
        <v/>
      </c>
      <c r="D97" s="52" t="str">
        <f t="shared" si="47"/>
        <v/>
      </c>
      <c r="E97" s="53"/>
      <c r="F97" s="65"/>
      <c r="G97" s="65"/>
      <c r="H97" s="65"/>
      <c r="I97" s="65"/>
      <c r="J97" s="65"/>
      <c r="K97" s="54"/>
      <c r="L97" s="65"/>
      <c r="M97" s="55" t="str">
        <f t="shared" si="43"/>
        <v/>
      </c>
      <c r="N97" s="55" t="str">
        <f t="shared" si="28"/>
        <v/>
      </c>
      <c r="O97" s="62"/>
      <c r="P97" s="56" t="str">
        <f t="shared" si="29"/>
        <v/>
      </c>
      <c r="Q97" s="56"/>
      <c r="R97" s="57" t="str">
        <f t="shared" si="30"/>
        <v/>
      </c>
      <c r="S97" s="57" t="str">
        <f t="shared" si="31"/>
        <v/>
      </c>
      <c r="T97" s="57" t="str">
        <f t="shared" si="32"/>
        <v/>
      </c>
      <c r="U97" s="57" t="str">
        <f t="shared" si="33"/>
        <v/>
      </c>
      <c r="V97" s="57" t="str">
        <f t="shared" si="34"/>
        <v/>
      </c>
      <c r="W97" s="57" t="str">
        <f t="shared" si="35"/>
        <v/>
      </c>
      <c r="X97" s="57" t="str">
        <f t="shared" si="36"/>
        <v/>
      </c>
      <c r="Y97" s="57" t="str">
        <f t="shared" si="26"/>
        <v/>
      </c>
      <c r="Z97" s="57"/>
      <c r="AA97" s="57" t="str">
        <f t="shared" si="44"/>
        <v/>
      </c>
      <c r="AB97" s="57" t="str">
        <f t="shared" si="37"/>
        <v/>
      </c>
      <c r="AC97" s="57" t="str">
        <f t="shared" si="38"/>
        <v/>
      </c>
      <c r="AD97" s="57" t="str">
        <f t="shared" si="39"/>
        <v/>
      </c>
      <c r="AE97" s="57" t="str">
        <f t="shared" si="40"/>
        <v/>
      </c>
      <c r="AF97" s="57" t="str">
        <f t="shared" si="41"/>
        <v/>
      </c>
      <c r="AG97" s="58" t="str">
        <f t="shared" si="45"/>
        <v/>
      </c>
      <c r="AH97" s="57" t="str">
        <f t="shared" si="27"/>
        <v/>
      </c>
    </row>
    <row r="98" spans="1:34" x14ac:dyDescent="0.15">
      <c r="A98" s="51" t="str">
        <f t="shared" si="42"/>
        <v/>
      </c>
      <c r="B98" s="65"/>
      <c r="C98" s="51" t="str">
        <f t="shared" si="46"/>
        <v/>
      </c>
      <c r="D98" s="52" t="str">
        <f t="shared" si="47"/>
        <v/>
      </c>
      <c r="E98" s="53"/>
      <c r="F98" s="65"/>
      <c r="G98" s="65"/>
      <c r="H98" s="65"/>
      <c r="I98" s="65"/>
      <c r="J98" s="65"/>
      <c r="K98" s="54"/>
      <c r="L98" s="65"/>
      <c r="M98" s="55" t="str">
        <f t="shared" si="43"/>
        <v/>
      </c>
      <c r="N98" s="55" t="str">
        <f t="shared" si="28"/>
        <v/>
      </c>
      <c r="O98" s="62"/>
      <c r="P98" s="56" t="str">
        <f t="shared" si="29"/>
        <v/>
      </c>
      <c r="Q98" s="56"/>
      <c r="R98" s="57" t="str">
        <f t="shared" si="30"/>
        <v/>
      </c>
      <c r="S98" s="57" t="str">
        <f t="shared" si="31"/>
        <v/>
      </c>
      <c r="T98" s="57" t="str">
        <f t="shared" si="32"/>
        <v/>
      </c>
      <c r="U98" s="57" t="str">
        <f t="shared" si="33"/>
        <v/>
      </c>
      <c r="V98" s="57" t="str">
        <f t="shared" si="34"/>
        <v/>
      </c>
      <c r="W98" s="57" t="str">
        <f t="shared" si="35"/>
        <v/>
      </c>
      <c r="X98" s="57" t="str">
        <f t="shared" si="36"/>
        <v/>
      </c>
      <c r="Y98" s="57" t="str">
        <f t="shared" si="26"/>
        <v/>
      </c>
      <c r="Z98" s="57"/>
      <c r="AA98" s="57" t="str">
        <f t="shared" si="44"/>
        <v/>
      </c>
      <c r="AB98" s="57" t="str">
        <f t="shared" si="37"/>
        <v/>
      </c>
      <c r="AC98" s="57" t="str">
        <f t="shared" si="38"/>
        <v/>
      </c>
      <c r="AD98" s="57" t="str">
        <f t="shared" si="39"/>
        <v/>
      </c>
      <c r="AE98" s="57" t="str">
        <f t="shared" si="40"/>
        <v/>
      </c>
      <c r="AF98" s="57" t="str">
        <f t="shared" si="41"/>
        <v/>
      </c>
      <c r="AG98" s="58" t="str">
        <f t="shared" si="45"/>
        <v/>
      </c>
      <c r="AH98" s="57" t="str">
        <f t="shared" si="27"/>
        <v/>
      </c>
    </row>
    <row r="99" spans="1:34" x14ac:dyDescent="0.15">
      <c r="A99" s="51" t="str">
        <f t="shared" si="42"/>
        <v/>
      </c>
      <c r="B99" s="65"/>
      <c r="C99" s="51" t="str">
        <f t="shared" si="46"/>
        <v/>
      </c>
      <c r="D99" s="52" t="str">
        <f t="shared" si="47"/>
        <v/>
      </c>
      <c r="E99" s="53"/>
      <c r="F99" s="65"/>
      <c r="G99" s="65"/>
      <c r="H99" s="65"/>
      <c r="I99" s="65"/>
      <c r="J99" s="65"/>
      <c r="K99" s="54"/>
      <c r="L99" s="65"/>
      <c r="M99" s="55" t="str">
        <f t="shared" si="43"/>
        <v/>
      </c>
      <c r="N99" s="55" t="str">
        <f t="shared" si="28"/>
        <v/>
      </c>
      <c r="O99" s="62"/>
      <c r="P99" s="56" t="str">
        <f t="shared" si="29"/>
        <v/>
      </c>
      <c r="Q99" s="56"/>
      <c r="R99" s="57" t="str">
        <f t="shared" si="30"/>
        <v/>
      </c>
      <c r="S99" s="57" t="str">
        <f t="shared" si="31"/>
        <v/>
      </c>
      <c r="T99" s="57" t="str">
        <f t="shared" si="32"/>
        <v/>
      </c>
      <c r="U99" s="57" t="str">
        <f t="shared" si="33"/>
        <v/>
      </c>
      <c r="V99" s="57" t="str">
        <f t="shared" si="34"/>
        <v/>
      </c>
      <c r="W99" s="57" t="str">
        <f t="shared" si="35"/>
        <v/>
      </c>
      <c r="X99" s="57" t="str">
        <f t="shared" si="36"/>
        <v/>
      </c>
      <c r="Y99" s="57" t="str">
        <f t="shared" si="26"/>
        <v/>
      </c>
      <c r="Z99" s="57"/>
      <c r="AA99" s="57" t="str">
        <f t="shared" si="44"/>
        <v/>
      </c>
      <c r="AB99" s="57" t="str">
        <f t="shared" si="37"/>
        <v/>
      </c>
      <c r="AC99" s="57" t="str">
        <f t="shared" si="38"/>
        <v/>
      </c>
      <c r="AD99" s="57" t="str">
        <f t="shared" si="39"/>
        <v/>
      </c>
      <c r="AE99" s="57" t="str">
        <f t="shared" si="40"/>
        <v/>
      </c>
      <c r="AF99" s="57" t="str">
        <f t="shared" si="41"/>
        <v/>
      </c>
      <c r="AG99" s="58" t="str">
        <f t="shared" si="45"/>
        <v/>
      </c>
      <c r="AH99" s="57" t="str">
        <f t="shared" si="27"/>
        <v/>
      </c>
    </row>
    <row r="100" spans="1:34" x14ac:dyDescent="0.15">
      <c r="A100" s="51" t="str">
        <f t="shared" si="42"/>
        <v/>
      </c>
      <c r="B100" s="65"/>
      <c r="C100" s="51" t="str">
        <f t="shared" si="46"/>
        <v/>
      </c>
      <c r="D100" s="52" t="str">
        <f t="shared" si="47"/>
        <v/>
      </c>
      <c r="E100" s="53"/>
      <c r="F100" s="65"/>
      <c r="G100" s="65"/>
      <c r="H100" s="65"/>
      <c r="I100" s="65"/>
      <c r="J100" s="65"/>
      <c r="K100" s="54"/>
      <c r="L100" s="65"/>
      <c r="M100" s="55" t="str">
        <f t="shared" si="43"/>
        <v/>
      </c>
      <c r="N100" s="55" t="str">
        <f t="shared" si="28"/>
        <v/>
      </c>
      <c r="O100" s="62"/>
      <c r="P100" s="56" t="str">
        <f t="shared" si="29"/>
        <v/>
      </c>
      <c r="Q100" s="56"/>
      <c r="R100" s="57" t="str">
        <f t="shared" si="30"/>
        <v/>
      </c>
      <c r="S100" s="57" t="str">
        <f t="shared" si="31"/>
        <v/>
      </c>
      <c r="T100" s="57" t="str">
        <f t="shared" si="32"/>
        <v/>
      </c>
      <c r="U100" s="57" t="str">
        <f t="shared" si="33"/>
        <v/>
      </c>
      <c r="V100" s="57" t="str">
        <f t="shared" si="34"/>
        <v/>
      </c>
      <c r="W100" s="57" t="str">
        <f t="shared" si="35"/>
        <v/>
      </c>
      <c r="X100" s="57" t="str">
        <f t="shared" si="36"/>
        <v/>
      </c>
      <c r="Y100" s="57" t="str">
        <f t="shared" si="26"/>
        <v/>
      </c>
      <c r="Z100" s="57"/>
      <c r="AA100" s="57" t="str">
        <f t="shared" si="44"/>
        <v/>
      </c>
      <c r="AB100" s="57" t="str">
        <f t="shared" si="37"/>
        <v/>
      </c>
      <c r="AC100" s="57" t="str">
        <f t="shared" si="38"/>
        <v/>
      </c>
      <c r="AD100" s="57" t="str">
        <f t="shared" si="39"/>
        <v/>
      </c>
      <c r="AE100" s="57" t="str">
        <f t="shared" si="40"/>
        <v/>
      </c>
      <c r="AF100" s="57" t="str">
        <f t="shared" si="41"/>
        <v/>
      </c>
      <c r="AG100" s="58" t="str">
        <f t="shared" si="45"/>
        <v/>
      </c>
      <c r="AH100" s="57" t="str">
        <f t="shared" si="27"/>
        <v/>
      </c>
    </row>
    <row r="101" spans="1:34" x14ac:dyDescent="0.15">
      <c r="A101" s="51" t="str">
        <f t="shared" si="42"/>
        <v/>
      </c>
      <c r="B101" s="65"/>
      <c r="C101" s="51" t="str">
        <f t="shared" si="46"/>
        <v/>
      </c>
      <c r="D101" s="52" t="str">
        <f t="shared" si="47"/>
        <v/>
      </c>
      <c r="E101" s="53"/>
      <c r="F101" s="65"/>
      <c r="G101" s="65"/>
      <c r="H101" s="65"/>
      <c r="I101" s="65"/>
      <c r="J101" s="65"/>
      <c r="K101" s="54"/>
      <c r="L101" s="65"/>
      <c r="M101" s="55" t="str">
        <f t="shared" si="43"/>
        <v/>
      </c>
      <c r="N101" s="55" t="str">
        <f t="shared" si="28"/>
        <v/>
      </c>
      <c r="O101" s="62"/>
      <c r="P101" s="56" t="str">
        <f t="shared" si="29"/>
        <v/>
      </c>
      <c r="Q101" s="56"/>
      <c r="R101" s="57" t="str">
        <f t="shared" si="30"/>
        <v/>
      </c>
      <c r="S101" s="57" t="str">
        <f t="shared" si="31"/>
        <v/>
      </c>
      <c r="T101" s="57" t="str">
        <f t="shared" si="32"/>
        <v/>
      </c>
      <c r="U101" s="57" t="str">
        <f t="shared" si="33"/>
        <v/>
      </c>
      <c r="V101" s="57" t="str">
        <f t="shared" si="34"/>
        <v/>
      </c>
      <c r="W101" s="57" t="str">
        <f t="shared" si="35"/>
        <v/>
      </c>
      <c r="X101" s="57" t="str">
        <f t="shared" si="36"/>
        <v/>
      </c>
      <c r="Y101" s="57" t="str">
        <f t="shared" si="26"/>
        <v/>
      </c>
      <c r="Z101" s="57"/>
      <c r="AA101" s="57" t="str">
        <f t="shared" si="44"/>
        <v/>
      </c>
      <c r="AB101" s="57" t="str">
        <f t="shared" si="37"/>
        <v/>
      </c>
      <c r="AC101" s="57" t="str">
        <f t="shared" si="38"/>
        <v/>
      </c>
      <c r="AD101" s="57" t="str">
        <f t="shared" si="39"/>
        <v/>
      </c>
      <c r="AE101" s="57" t="str">
        <f t="shared" si="40"/>
        <v/>
      </c>
      <c r="AF101" s="57" t="str">
        <f t="shared" si="41"/>
        <v/>
      </c>
      <c r="AG101" s="58" t="str">
        <f t="shared" si="45"/>
        <v/>
      </c>
      <c r="AH101" s="57" t="str">
        <f t="shared" ref="AH101:AH132" si="48">IF(P101&lt;=60,AA101,AG101)</f>
        <v/>
      </c>
    </row>
    <row r="102" spans="1:34" x14ac:dyDescent="0.15">
      <c r="A102" s="51" t="str">
        <f t="shared" si="42"/>
        <v/>
      </c>
      <c r="B102" s="65"/>
      <c r="C102" s="51" t="str">
        <f t="shared" si="46"/>
        <v/>
      </c>
      <c r="D102" s="52" t="str">
        <f t="shared" si="47"/>
        <v/>
      </c>
      <c r="E102" s="53"/>
      <c r="F102" s="65"/>
      <c r="G102" s="65"/>
      <c r="H102" s="65"/>
      <c r="I102" s="65"/>
      <c r="J102" s="65"/>
      <c r="K102" s="54"/>
      <c r="L102" s="65"/>
      <c r="M102" s="55" t="str">
        <f t="shared" si="43"/>
        <v/>
      </c>
      <c r="N102" s="55" t="str">
        <f t="shared" si="28"/>
        <v/>
      </c>
      <c r="O102" s="62"/>
      <c r="P102" s="56" t="str">
        <f t="shared" si="29"/>
        <v/>
      </c>
      <c r="Q102" s="56"/>
      <c r="R102" s="57" t="str">
        <f t="shared" si="30"/>
        <v/>
      </c>
      <c r="S102" s="57" t="str">
        <f t="shared" si="31"/>
        <v/>
      </c>
      <c r="T102" s="57" t="str">
        <f t="shared" si="32"/>
        <v/>
      </c>
      <c r="U102" s="57" t="str">
        <f t="shared" si="33"/>
        <v/>
      </c>
      <c r="V102" s="57" t="str">
        <f t="shared" si="34"/>
        <v/>
      </c>
      <c r="W102" s="57" t="str">
        <f t="shared" si="35"/>
        <v/>
      </c>
      <c r="X102" s="57" t="str">
        <f t="shared" si="36"/>
        <v/>
      </c>
      <c r="Y102" s="57" t="str">
        <f t="shared" si="26"/>
        <v/>
      </c>
      <c r="Z102" s="57"/>
      <c r="AA102" s="57" t="str">
        <f t="shared" si="44"/>
        <v/>
      </c>
      <c r="AB102" s="57" t="str">
        <f t="shared" si="37"/>
        <v/>
      </c>
      <c r="AC102" s="57" t="str">
        <f t="shared" si="38"/>
        <v/>
      </c>
      <c r="AD102" s="57" t="str">
        <f t="shared" si="39"/>
        <v/>
      </c>
      <c r="AE102" s="57" t="str">
        <f t="shared" si="40"/>
        <v/>
      </c>
      <c r="AF102" s="57" t="str">
        <f t="shared" si="41"/>
        <v/>
      </c>
      <c r="AG102" s="58" t="str">
        <f t="shared" si="45"/>
        <v/>
      </c>
      <c r="AH102" s="57" t="str">
        <f t="shared" si="48"/>
        <v/>
      </c>
    </row>
    <row r="103" spans="1:34" x14ac:dyDescent="0.15">
      <c r="A103" s="51" t="str">
        <f t="shared" si="42"/>
        <v/>
      </c>
      <c r="B103" s="65"/>
      <c r="C103" s="51" t="str">
        <f t="shared" si="46"/>
        <v/>
      </c>
      <c r="D103" s="52" t="str">
        <f t="shared" si="47"/>
        <v/>
      </c>
      <c r="E103" s="53"/>
      <c r="F103" s="65"/>
      <c r="G103" s="65"/>
      <c r="H103" s="65"/>
      <c r="I103" s="65"/>
      <c r="J103" s="65"/>
      <c r="K103" s="54"/>
      <c r="L103" s="65"/>
      <c r="M103" s="55" t="str">
        <f t="shared" si="43"/>
        <v/>
      </c>
      <c r="N103" s="55" t="str">
        <f t="shared" si="28"/>
        <v/>
      </c>
      <c r="O103" s="62"/>
      <c r="P103" s="56" t="str">
        <f t="shared" si="29"/>
        <v/>
      </c>
      <c r="Q103" s="56"/>
      <c r="R103" s="57" t="str">
        <f t="shared" si="30"/>
        <v/>
      </c>
      <c r="S103" s="57" t="str">
        <f t="shared" si="31"/>
        <v/>
      </c>
      <c r="T103" s="57" t="str">
        <f t="shared" si="32"/>
        <v/>
      </c>
      <c r="U103" s="57" t="str">
        <f t="shared" si="33"/>
        <v/>
      </c>
      <c r="V103" s="57" t="str">
        <f t="shared" si="34"/>
        <v/>
      </c>
      <c r="W103" s="57" t="str">
        <f t="shared" si="35"/>
        <v/>
      </c>
      <c r="X103" s="57" t="str">
        <f t="shared" si="36"/>
        <v/>
      </c>
      <c r="Y103" s="57" t="str">
        <f t="shared" si="26"/>
        <v/>
      </c>
      <c r="Z103" s="57"/>
      <c r="AA103" s="57" t="str">
        <f t="shared" si="44"/>
        <v/>
      </c>
      <c r="AB103" s="57" t="str">
        <f t="shared" si="37"/>
        <v/>
      </c>
      <c r="AC103" s="57" t="str">
        <f t="shared" si="38"/>
        <v/>
      </c>
      <c r="AD103" s="57" t="str">
        <f t="shared" si="39"/>
        <v/>
      </c>
      <c r="AE103" s="57" t="str">
        <f t="shared" si="40"/>
        <v/>
      </c>
      <c r="AF103" s="57" t="str">
        <f t="shared" si="41"/>
        <v/>
      </c>
      <c r="AG103" s="58" t="str">
        <f t="shared" si="45"/>
        <v/>
      </c>
      <c r="AH103" s="57" t="str">
        <f t="shared" si="48"/>
        <v/>
      </c>
    </row>
    <row r="104" spans="1:34" x14ac:dyDescent="0.15">
      <c r="A104" s="51" t="str">
        <f t="shared" si="42"/>
        <v/>
      </c>
      <c r="B104" s="65"/>
      <c r="C104" s="51" t="str">
        <f t="shared" si="46"/>
        <v/>
      </c>
      <c r="D104" s="52" t="str">
        <f t="shared" si="47"/>
        <v/>
      </c>
      <c r="E104" s="53"/>
      <c r="F104" s="65"/>
      <c r="G104" s="65"/>
      <c r="H104" s="65"/>
      <c r="I104" s="65"/>
      <c r="J104" s="65"/>
      <c r="K104" s="54"/>
      <c r="L104" s="65"/>
      <c r="M104" s="55" t="str">
        <f t="shared" si="43"/>
        <v/>
      </c>
      <c r="N104" s="55" t="str">
        <f t="shared" si="28"/>
        <v/>
      </c>
      <c r="O104" s="62"/>
      <c r="P104" s="56" t="str">
        <f t="shared" si="29"/>
        <v/>
      </c>
      <c r="Q104" s="56"/>
      <c r="R104" s="57" t="str">
        <f t="shared" si="30"/>
        <v/>
      </c>
      <c r="S104" s="57" t="str">
        <f t="shared" si="31"/>
        <v/>
      </c>
      <c r="T104" s="57" t="str">
        <f t="shared" si="32"/>
        <v/>
      </c>
      <c r="U104" s="57" t="str">
        <f t="shared" si="33"/>
        <v/>
      </c>
      <c r="V104" s="57" t="str">
        <f t="shared" si="34"/>
        <v/>
      </c>
      <c r="W104" s="57" t="str">
        <f t="shared" si="35"/>
        <v/>
      </c>
      <c r="X104" s="57" t="str">
        <f t="shared" si="36"/>
        <v/>
      </c>
      <c r="Y104" s="57" t="str">
        <f t="shared" si="26"/>
        <v/>
      </c>
      <c r="Z104" s="57"/>
      <c r="AA104" s="57" t="str">
        <f t="shared" si="44"/>
        <v/>
      </c>
      <c r="AB104" s="57" t="str">
        <f t="shared" si="37"/>
        <v/>
      </c>
      <c r="AC104" s="57" t="str">
        <f t="shared" si="38"/>
        <v/>
      </c>
      <c r="AD104" s="57" t="str">
        <f t="shared" si="39"/>
        <v/>
      </c>
      <c r="AE104" s="57" t="str">
        <f t="shared" si="40"/>
        <v/>
      </c>
      <c r="AF104" s="57" t="str">
        <f t="shared" si="41"/>
        <v/>
      </c>
      <c r="AG104" s="58" t="str">
        <f t="shared" si="45"/>
        <v/>
      </c>
      <c r="AH104" s="57" t="str">
        <f t="shared" si="48"/>
        <v/>
      </c>
    </row>
    <row r="105" spans="1:34" x14ac:dyDescent="0.15">
      <c r="A105" s="51" t="str">
        <f t="shared" si="42"/>
        <v/>
      </c>
      <c r="B105" s="65"/>
      <c r="C105" s="51" t="str">
        <f t="shared" si="46"/>
        <v/>
      </c>
      <c r="D105" s="52" t="str">
        <f t="shared" si="47"/>
        <v/>
      </c>
      <c r="E105" s="53"/>
      <c r="F105" s="65"/>
      <c r="G105" s="65"/>
      <c r="H105" s="65"/>
      <c r="I105" s="65"/>
      <c r="J105" s="65"/>
      <c r="K105" s="54"/>
      <c r="L105" s="65"/>
      <c r="M105" s="55" t="str">
        <f t="shared" si="43"/>
        <v/>
      </c>
      <c r="N105" s="55" t="str">
        <f t="shared" si="28"/>
        <v/>
      </c>
      <c r="O105" s="62"/>
      <c r="P105" s="56" t="str">
        <f t="shared" si="29"/>
        <v/>
      </c>
      <c r="Q105" s="56"/>
      <c r="R105" s="57" t="str">
        <f t="shared" si="30"/>
        <v/>
      </c>
      <c r="S105" s="57" t="str">
        <f t="shared" si="31"/>
        <v/>
      </c>
      <c r="T105" s="57" t="str">
        <f t="shared" si="32"/>
        <v/>
      </c>
      <c r="U105" s="57" t="str">
        <f t="shared" si="33"/>
        <v/>
      </c>
      <c r="V105" s="57" t="str">
        <f t="shared" si="34"/>
        <v/>
      </c>
      <c r="W105" s="57" t="str">
        <f t="shared" si="35"/>
        <v/>
      </c>
      <c r="X105" s="57" t="str">
        <f t="shared" si="36"/>
        <v/>
      </c>
      <c r="Y105" s="57" t="str">
        <f t="shared" si="26"/>
        <v/>
      </c>
      <c r="Z105" s="57"/>
      <c r="AA105" s="57" t="str">
        <f t="shared" si="44"/>
        <v/>
      </c>
      <c r="AB105" s="57" t="str">
        <f t="shared" si="37"/>
        <v/>
      </c>
      <c r="AC105" s="57" t="str">
        <f t="shared" si="38"/>
        <v/>
      </c>
      <c r="AD105" s="57" t="str">
        <f t="shared" si="39"/>
        <v/>
      </c>
      <c r="AE105" s="57" t="str">
        <f t="shared" si="40"/>
        <v/>
      </c>
      <c r="AF105" s="57" t="str">
        <f t="shared" si="41"/>
        <v/>
      </c>
      <c r="AG105" s="58" t="str">
        <f t="shared" si="45"/>
        <v/>
      </c>
      <c r="AH105" s="57" t="str">
        <f t="shared" si="48"/>
        <v/>
      </c>
    </row>
    <row r="106" spans="1:34" x14ac:dyDescent="0.15">
      <c r="A106" s="51" t="str">
        <f t="shared" si="42"/>
        <v/>
      </c>
      <c r="B106" s="65"/>
      <c r="C106" s="51" t="str">
        <f t="shared" si="46"/>
        <v/>
      </c>
      <c r="D106" s="52" t="str">
        <f t="shared" si="47"/>
        <v/>
      </c>
      <c r="E106" s="53"/>
      <c r="F106" s="65"/>
      <c r="G106" s="65"/>
      <c r="H106" s="65"/>
      <c r="I106" s="65"/>
      <c r="J106" s="65"/>
      <c r="K106" s="54"/>
      <c r="L106" s="65"/>
      <c r="M106" s="55" t="str">
        <f t="shared" si="43"/>
        <v/>
      </c>
      <c r="N106" s="55" t="str">
        <f t="shared" si="28"/>
        <v/>
      </c>
      <c r="O106" s="62"/>
      <c r="P106" s="56" t="str">
        <f t="shared" si="29"/>
        <v/>
      </c>
      <c r="Q106" s="56"/>
      <c r="R106" s="57" t="str">
        <f t="shared" si="30"/>
        <v/>
      </c>
      <c r="S106" s="57" t="str">
        <f t="shared" si="31"/>
        <v/>
      </c>
      <c r="T106" s="57" t="str">
        <f t="shared" si="32"/>
        <v/>
      </c>
      <c r="U106" s="57" t="str">
        <f t="shared" si="33"/>
        <v/>
      </c>
      <c r="V106" s="57" t="str">
        <f t="shared" si="34"/>
        <v/>
      </c>
      <c r="W106" s="57" t="str">
        <f t="shared" si="35"/>
        <v/>
      </c>
      <c r="X106" s="57" t="str">
        <f t="shared" si="36"/>
        <v/>
      </c>
      <c r="Y106" s="57" t="str">
        <f t="shared" si="26"/>
        <v/>
      </c>
      <c r="Z106" s="57"/>
      <c r="AA106" s="57" t="str">
        <f t="shared" si="44"/>
        <v/>
      </c>
      <c r="AB106" s="57" t="str">
        <f t="shared" si="37"/>
        <v/>
      </c>
      <c r="AC106" s="57" t="str">
        <f t="shared" si="38"/>
        <v/>
      </c>
      <c r="AD106" s="57" t="str">
        <f t="shared" si="39"/>
        <v/>
      </c>
      <c r="AE106" s="57" t="str">
        <f t="shared" si="40"/>
        <v/>
      </c>
      <c r="AF106" s="57" t="str">
        <f t="shared" si="41"/>
        <v/>
      </c>
      <c r="AG106" s="58" t="str">
        <f t="shared" si="45"/>
        <v/>
      </c>
      <c r="AH106" s="57" t="str">
        <f t="shared" si="48"/>
        <v/>
      </c>
    </row>
    <row r="107" spans="1:34" x14ac:dyDescent="0.15">
      <c r="A107" s="51" t="str">
        <f t="shared" si="42"/>
        <v/>
      </c>
      <c r="B107" s="65"/>
      <c r="C107" s="51" t="str">
        <f t="shared" si="46"/>
        <v/>
      </c>
      <c r="D107" s="52" t="str">
        <f t="shared" si="47"/>
        <v/>
      </c>
      <c r="E107" s="53"/>
      <c r="F107" s="65"/>
      <c r="G107" s="65"/>
      <c r="H107" s="65"/>
      <c r="I107" s="65"/>
      <c r="J107" s="65"/>
      <c r="K107" s="54"/>
      <c r="L107" s="65"/>
      <c r="M107" s="55" t="str">
        <f t="shared" si="43"/>
        <v/>
      </c>
      <c r="N107" s="55" t="str">
        <f t="shared" si="28"/>
        <v/>
      </c>
      <c r="O107" s="62"/>
      <c r="P107" s="56" t="str">
        <f t="shared" si="29"/>
        <v/>
      </c>
      <c r="Q107" s="56"/>
      <c r="R107" s="57" t="str">
        <f t="shared" si="30"/>
        <v/>
      </c>
      <c r="S107" s="57" t="str">
        <f t="shared" si="31"/>
        <v/>
      </c>
      <c r="T107" s="57" t="str">
        <f t="shared" si="32"/>
        <v/>
      </c>
      <c r="U107" s="57" t="str">
        <f t="shared" si="33"/>
        <v/>
      </c>
      <c r="V107" s="57" t="str">
        <f t="shared" si="34"/>
        <v/>
      </c>
      <c r="W107" s="57" t="str">
        <f t="shared" si="35"/>
        <v/>
      </c>
      <c r="X107" s="57" t="str">
        <f t="shared" si="36"/>
        <v/>
      </c>
      <c r="Y107" s="57" t="str">
        <f t="shared" si="26"/>
        <v/>
      </c>
      <c r="Z107" s="57"/>
      <c r="AA107" s="57" t="str">
        <f t="shared" si="44"/>
        <v/>
      </c>
      <c r="AB107" s="57" t="str">
        <f t="shared" si="37"/>
        <v/>
      </c>
      <c r="AC107" s="57" t="str">
        <f t="shared" si="38"/>
        <v/>
      </c>
      <c r="AD107" s="57" t="str">
        <f t="shared" si="39"/>
        <v/>
      </c>
      <c r="AE107" s="57" t="str">
        <f t="shared" si="40"/>
        <v/>
      </c>
      <c r="AF107" s="57" t="str">
        <f t="shared" si="41"/>
        <v/>
      </c>
      <c r="AG107" s="58" t="str">
        <f t="shared" si="45"/>
        <v/>
      </c>
      <c r="AH107" s="57" t="str">
        <f t="shared" si="48"/>
        <v/>
      </c>
    </row>
    <row r="108" spans="1:34" x14ac:dyDescent="0.15">
      <c r="A108" s="51" t="str">
        <f t="shared" si="42"/>
        <v/>
      </c>
      <c r="B108" s="65"/>
      <c r="C108" s="51" t="str">
        <f t="shared" si="46"/>
        <v/>
      </c>
      <c r="D108" s="52" t="str">
        <f t="shared" si="47"/>
        <v/>
      </c>
      <c r="E108" s="53"/>
      <c r="F108" s="65"/>
      <c r="G108" s="65"/>
      <c r="H108" s="65"/>
      <c r="I108" s="65"/>
      <c r="J108" s="65"/>
      <c r="K108" s="54"/>
      <c r="L108" s="65"/>
      <c r="M108" s="55" t="str">
        <f t="shared" si="43"/>
        <v/>
      </c>
      <c r="N108" s="55" t="str">
        <f t="shared" si="28"/>
        <v/>
      </c>
      <c r="O108" s="62"/>
      <c r="P108" s="56" t="str">
        <f t="shared" si="29"/>
        <v/>
      </c>
      <c r="Q108" s="56"/>
      <c r="R108" s="57" t="str">
        <f t="shared" si="30"/>
        <v/>
      </c>
      <c r="S108" s="57" t="str">
        <f t="shared" si="31"/>
        <v/>
      </c>
      <c r="T108" s="57" t="str">
        <f t="shared" si="32"/>
        <v/>
      </c>
      <c r="U108" s="57" t="str">
        <f t="shared" si="33"/>
        <v/>
      </c>
      <c r="V108" s="57" t="str">
        <f t="shared" si="34"/>
        <v/>
      </c>
      <c r="W108" s="57" t="str">
        <f t="shared" si="35"/>
        <v/>
      </c>
      <c r="X108" s="57" t="str">
        <f t="shared" si="36"/>
        <v/>
      </c>
      <c r="Y108" s="57" t="str">
        <f t="shared" si="26"/>
        <v/>
      </c>
      <c r="Z108" s="57"/>
      <c r="AA108" s="57" t="str">
        <f t="shared" si="44"/>
        <v/>
      </c>
      <c r="AB108" s="57" t="str">
        <f t="shared" si="37"/>
        <v/>
      </c>
      <c r="AC108" s="57" t="str">
        <f t="shared" si="38"/>
        <v/>
      </c>
      <c r="AD108" s="57" t="str">
        <f t="shared" si="39"/>
        <v/>
      </c>
      <c r="AE108" s="57" t="str">
        <f t="shared" si="40"/>
        <v/>
      </c>
      <c r="AF108" s="57" t="str">
        <f t="shared" si="41"/>
        <v/>
      </c>
      <c r="AG108" s="58" t="str">
        <f t="shared" si="45"/>
        <v/>
      </c>
      <c r="AH108" s="57" t="str">
        <f t="shared" si="48"/>
        <v/>
      </c>
    </row>
    <row r="109" spans="1:34" x14ac:dyDescent="0.15">
      <c r="A109" s="51" t="str">
        <f t="shared" si="42"/>
        <v/>
      </c>
      <c r="B109" s="65"/>
      <c r="C109" s="51" t="str">
        <f t="shared" si="46"/>
        <v/>
      </c>
      <c r="D109" s="52" t="str">
        <f t="shared" si="47"/>
        <v/>
      </c>
      <c r="E109" s="53"/>
      <c r="F109" s="65"/>
      <c r="G109" s="65"/>
      <c r="H109" s="65"/>
      <c r="I109" s="65"/>
      <c r="J109" s="65"/>
      <c r="K109" s="54"/>
      <c r="L109" s="65"/>
      <c r="M109" s="55" t="str">
        <f t="shared" si="43"/>
        <v/>
      </c>
      <c r="N109" s="55" t="str">
        <f t="shared" si="28"/>
        <v/>
      </c>
      <c r="O109" s="62"/>
      <c r="P109" s="56" t="str">
        <f t="shared" si="29"/>
        <v/>
      </c>
      <c r="Q109" s="56"/>
      <c r="R109" s="57" t="str">
        <f t="shared" si="30"/>
        <v/>
      </c>
      <c r="S109" s="57" t="str">
        <f t="shared" si="31"/>
        <v/>
      </c>
      <c r="T109" s="57" t="str">
        <f t="shared" si="32"/>
        <v/>
      </c>
      <c r="U109" s="57" t="str">
        <f t="shared" si="33"/>
        <v/>
      </c>
      <c r="V109" s="57" t="str">
        <f t="shared" si="34"/>
        <v/>
      </c>
      <c r="W109" s="57" t="str">
        <f t="shared" si="35"/>
        <v/>
      </c>
      <c r="X109" s="57" t="str">
        <f t="shared" si="36"/>
        <v/>
      </c>
      <c r="Y109" s="57" t="str">
        <f t="shared" si="26"/>
        <v/>
      </c>
      <c r="Z109" s="57"/>
      <c r="AA109" s="57" t="str">
        <f t="shared" si="44"/>
        <v/>
      </c>
      <c r="AB109" s="57" t="str">
        <f t="shared" si="37"/>
        <v/>
      </c>
      <c r="AC109" s="57" t="str">
        <f t="shared" si="38"/>
        <v/>
      </c>
      <c r="AD109" s="57" t="str">
        <f t="shared" si="39"/>
        <v/>
      </c>
      <c r="AE109" s="57" t="str">
        <f t="shared" si="40"/>
        <v/>
      </c>
      <c r="AF109" s="57" t="str">
        <f t="shared" si="41"/>
        <v/>
      </c>
      <c r="AG109" s="58" t="str">
        <f t="shared" si="45"/>
        <v/>
      </c>
      <c r="AH109" s="57" t="str">
        <f t="shared" si="48"/>
        <v/>
      </c>
    </row>
    <row r="110" spans="1:34" x14ac:dyDescent="0.15">
      <c r="A110" s="51" t="str">
        <f t="shared" si="42"/>
        <v/>
      </c>
      <c r="B110" s="65"/>
      <c r="C110" s="51" t="str">
        <f t="shared" si="46"/>
        <v/>
      </c>
      <c r="D110" s="52" t="str">
        <f t="shared" si="47"/>
        <v/>
      </c>
      <c r="E110" s="53"/>
      <c r="F110" s="65"/>
      <c r="G110" s="65"/>
      <c r="H110" s="65"/>
      <c r="I110" s="65"/>
      <c r="J110" s="65"/>
      <c r="K110" s="54"/>
      <c r="L110" s="65"/>
      <c r="M110" s="55" t="str">
        <f t="shared" si="43"/>
        <v/>
      </c>
      <c r="N110" s="55" t="str">
        <f t="shared" si="28"/>
        <v/>
      </c>
      <c r="O110" s="62"/>
      <c r="P110" s="56" t="str">
        <f t="shared" si="29"/>
        <v/>
      </c>
      <c r="Q110" s="56"/>
      <c r="R110" s="57" t="str">
        <f t="shared" si="30"/>
        <v/>
      </c>
      <c r="S110" s="57" t="str">
        <f t="shared" si="31"/>
        <v/>
      </c>
      <c r="T110" s="57" t="str">
        <f t="shared" si="32"/>
        <v/>
      </c>
      <c r="U110" s="57" t="str">
        <f t="shared" si="33"/>
        <v/>
      </c>
      <c r="V110" s="57" t="str">
        <f t="shared" si="34"/>
        <v/>
      </c>
      <c r="W110" s="57" t="str">
        <f t="shared" si="35"/>
        <v/>
      </c>
      <c r="X110" s="57" t="str">
        <f t="shared" si="36"/>
        <v/>
      </c>
      <c r="Y110" s="57" t="str">
        <f t="shared" si="26"/>
        <v/>
      </c>
      <c r="Z110" s="57"/>
      <c r="AA110" s="57" t="str">
        <f t="shared" si="44"/>
        <v/>
      </c>
      <c r="AB110" s="57" t="str">
        <f t="shared" si="37"/>
        <v/>
      </c>
      <c r="AC110" s="57" t="str">
        <f t="shared" si="38"/>
        <v/>
      </c>
      <c r="AD110" s="57" t="str">
        <f t="shared" si="39"/>
        <v/>
      </c>
      <c r="AE110" s="57" t="str">
        <f t="shared" si="40"/>
        <v/>
      </c>
      <c r="AF110" s="57" t="str">
        <f t="shared" si="41"/>
        <v/>
      </c>
      <c r="AG110" s="58" t="str">
        <f t="shared" si="45"/>
        <v/>
      </c>
      <c r="AH110" s="57" t="str">
        <f t="shared" si="48"/>
        <v/>
      </c>
    </row>
    <row r="111" spans="1:34" x14ac:dyDescent="0.15">
      <c r="A111" s="51" t="str">
        <f t="shared" si="42"/>
        <v/>
      </c>
      <c r="B111" s="65"/>
      <c r="C111" s="51" t="str">
        <f t="shared" si="46"/>
        <v/>
      </c>
      <c r="D111" s="52" t="str">
        <f t="shared" si="47"/>
        <v/>
      </c>
      <c r="E111" s="53"/>
      <c r="F111" s="65"/>
      <c r="G111" s="65"/>
      <c r="H111" s="65"/>
      <c r="I111" s="65"/>
      <c r="J111" s="65"/>
      <c r="K111" s="54"/>
      <c r="L111" s="65"/>
      <c r="M111" s="55" t="str">
        <f t="shared" si="43"/>
        <v/>
      </c>
      <c r="N111" s="55" t="str">
        <f t="shared" si="28"/>
        <v/>
      </c>
      <c r="O111" s="62"/>
      <c r="P111" s="56" t="str">
        <f t="shared" si="29"/>
        <v/>
      </c>
      <c r="Q111" s="56"/>
      <c r="R111" s="57" t="str">
        <f t="shared" si="30"/>
        <v/>
      </c>
      <c r="S111" s="57" t="str">
        <f t="shared" si="31"/>
        <v/>
      </c>
      <c r="T111" s="57" t="str">
        <f t="shared" si="32"/>
        <v/>
      </c>
      <c r="U111" s="57" t="str">
        <f t="shared" si="33"/>
        <v/>
      </c>
      <c r="V111" s="57" t="str">
        <f t="shared" si="34"/>
        <v/>
      </c>
      <c r="W111" s="57" t="str">
        <f t="shared" si="35"/>
        <v/>
      </c>
      <c r="X111" s="57" t="str">
        <f t="shared" si="36"/>
        <v/>
      </c>
      <c r="Y111" s="57" t="str">
        <f t="shared" si="26"/>
        <v/>
      </c>
      <c r="Z111" s="57"/>
      <c r="AA111" s="57" t="str">
        <f t="shared" si="44"/>
        <v/>
      </c>
      <c r="AB111" s="57" t="str">
        <f t="shared" si="37"/>
        <v/>
      </c>
      <c r="AC111" s="57" t="str">
        <f t="shared" si="38"/>
        <v/>
      </c>
      <c r="AD111" s="57" t="str">
        <f t="shared" si="39"/>
        <v/>
      </c>
      <c r="AE111" s="57" t="str">
        <f t="shared" si="40"/>
        <v/>
      </c>
      <c r="AF111" s="57" t="str">
        <f t="shared" si="41"/>
        <v/>
      </c>
      <c r="AG111" s="58" t="str">
        <f t="shared" si="45"/>
        <v/>
      </c>
      <c r="AH111" s="57" t="str">
        <f t="shared" si="48"/>
        <v/>
      </c>
    </row>
    <row r="112" spans="1:34" x14ac:dyDescent="0.15">
      <c r="A112" s="51" t="str">
        <f t="shared" si="42"/>
        <v/>
      </c>
      <c r="B112" s="65"/>
      <c r="C112" s="51" t="str">
        <f t="shared" si="46"/>
        <v/>
      </c>
      <c r="D112" s="52" t="str">
        <f t="shared" si="47"/>
        <v/>
      </c>
      <c r="E112" s="53"/>
      <c r="F112" s="65"/>
      <c r="G112" s="65"/>
      <c r="H112" s="65"/>
      <c r="I112" s="65"/>
      <c r="J112" s="65"/>
      <c r="K112" s="54"/>
      <c r="L112" s="65"/>
      <c r="M112" s="55" t="str">
        <f t="shared" si="43"/>
        <v/>
      </c>
      <c r="N112" s="55" t="str">
        <f t="shared" si="28"/>
        <v/>
      </c>
      <c r="O112" s="62"/>
      <c r="P112" s="56" t="str">
        <f t="shared" si="29"/>
        <v/>
      </c>
      <c r="Q112" s="56"/>
      <c r="R112" s="57" t="str">
        <f t="shared" si="30"/>
        <v/>
      </c>
      <c r="S112" s="57" t="str">
        <f t="shared" si="31"/>
        <v/>
      </c>
      <c r="T112" s="57" t="str">
        <f t="shared" si="32"/>
        <v/>
      </c>
      <c r="U112" s="57" t="str">
        <f t="shared" si="33"/>
        <v/>
      </c>
      <c r="V112" s="57" t="str">
        <f t="shared" si="34"/>
        <v/>
      </c>
      <c r="W112" s="57" t="str">
        <f t="shared" si="35"/>
        <v/>
      </c>
      <c r="X112" s="57" t="str">
        <f t="shared" si="36"/>
        <v/>
      </c>
      <c r="Y112" s="57" t="str">
        <f t="shared" si="26"/>
        <v/>
      </c>
      <c r="Z112" s="57"/>
      <c r="AA112" s="57" t="str">
        <f t="shared" si="44"/>
        <v/>
      </c>
      <c r="AB112" s="57" t="str">
        <f t="shared" si="37"/>
        <v/>
      </c>
      <c r="AC112" s="57" t="str">
        <f t="shared" si="38"/>
        <v/>
      </c>
      <c r="AD112" s="57" t="str">
        <f t="shared" si="39"/>
        <v/>
      </c>
      <c r="AE112" s="57" t="str">
        <f t="shared" si="40"/>
        <v/>
      </c>
      <c r="AF112" s="57" t="str">
        <f t="shared" si="41"/>
        <v/>
      </c>
      <c r="AG112" s="58" t="str">
        <f t="shared" si="45"/>
        <v/>
      </c>
      <c r="AH112" s="57" t="str">
        <f t="shared" si="48"/>
        <v/>
      </c>
    </row>
    <row r="113" spans="1:34" x14ac:dyDescent="0.15">
      <c r="A113" s="51" t="str">
        <f t="shared" si="42"/>
        <v/>
      </c>
      <c r="B113" s="65"/>
      <c r="C113" s="51" t="str">
        <f t="shared" si="46"/>
        <v/>
      </c>
      <c r="D113" s="52" t="str">
        <f t="shared" si="47"/>
        <v/>
      </c>
      <c r="E113" s="53"/>
      <c r="F113" s="65"/>
      <c r="G113" s="65"/>
      <c r="H113" s="65"/>
      <c r="I113" s="65"/>
      <c r="J113" s="65"/>
      <c r="K113" s="54"/>
      <c r="L113" s="65"/>
      <c r="M113" s="55" t="str">
        <f t="shared" si="43"/>
        <v/>
      </c>
      <c r="N113" s="55" t="str">
        <f t="shared" si="28"/>
        <v/>
      </c>
      <c r="O113" s="62"/>
      <c r="P113" s="56" t="str">
        <f t="shared" si="29"/>
        <v/>
      </c>
      <c r="Q113" s="56"/>
      <c r="R113" s="57" t="str">
        <f t="shared" si="30"/>
        <v/>
      </c>
      <c r="S113" s="57" t="str">
        <f t="shared" si="31"/>
        <v/>
      </c>
      <c r="T113" s="57" t="str">
        <f t="shared" si="32"/>
        <v/>
      </c>
      <c r="U113" s="57" t="str">
        <f t="shared" si="33"/>
        <v/>
      </c>
      <c r="V113" s="57" t="str">
        <f t="shared" si="34"/>
        <v/>
      </c>
      <c r="W113" s="57" t="str">
        <f t="shared" si="35"/>
        <v/>
      </c>
      <c r="X113" s="57" t="str">
        <f t="shared" si="36"/>
        <v/>
      </c>
      <c r="Y113" s="57" t="str">
        <f t="shared" si="26"/>
        <v/>
      </c>
      <c r="Z113" s="57"/>
      <c r="AA113" s="57" t="str">
        <f t="shared" si="44"/>
        <v/>
      </c>
      <c r="AB113" s="57" t="str">
        <f t="shared" si="37"/>
        <v/>
      </c>
      <c r="AC113" s="57" t="str">
        <f t="shared" si="38"/>
        <v/>
      </c>
      <c r="AD113" s="57" t="str">
        <f t="shared" si="39"/>
        <v/>
      </c>
      <c r="AE113" s="57" t="str">
        <f t="shared" si="40"/>
        <v/>
      </c>
      <c r="AF113" s="57" t="str">
        <f t="shared" si="41"/>
        <v/>
      </c>
      <c r="AG113" s="58" t="str">
        <f t="shared" si="45"/>
        <v/>
      </c>
      <c r="AH113" s="57" t="str">
        <f t="shared" si="48"/>
        <v/>
      </c>
    </row>
    <row r="114" spans="1:34" x14ac:dyDescent="0.15">
      <c r="A114" s="51" t="str">
        <f t="shared" si="42"/>
        <v/>
      </c>
      <c r="B114" s="65"/>
      <c r="C114" s="51" t="str">
        <f t="shared" si="46"/>
        <v/>
      </c>
      <c r="D114" s="52" t="str">
        <f t="shared" si="47"/>
        <v/>
      </c>
      <c r="E114" s="53"/>
      <c r="F114" s="65"/>
      <c r="G114" s="65"/>
      <c r="H114" s="65"/>
      <c r="I114" s="65"/>
      <c r="J114" s="65"/>
      <c r="K114" s="54"/>
      <c r="L114" s="65"/>
      <c r="M114" s="55" t="str">
        <f t="shared" si="43"/>
        <v/>
      </c>
      <c r="N114" s="55" t="str">
        <f t="shared" si="28"/>
        <v/>
      </c>
      <c r="O114" s="62"/>
      <c r="P114" s="56" t="str">
        <f t="shared" si="29"/>
        <v/>
      </c>
      <c r="Q114" s="56"/>
      <c r="R114" s="57" t="str">
        <f t="shared" si="30"/>
        <v/>
      </c>
      <c r="S114" s="57" t="str">
        <f t="shared" si="31"/>
        <v/>
      </c>
      <c r="T114" s="57" t="str">
        <f t="shared" si="32"/>
        <v/>
      </c>
      <c r="U114" s="57" t="str">
        <f t="shared" si="33"/>
        <v/>
      </c>
      <c r="V114" s="57" t="str">
        <f t="shared" si="34"/>
        <v/>
      </c>
      <c r="W114" s="57" t="str">
        <f t="shared" si="35"/>
        <v/>
      </c>
      <c r="X114" s="57" t="str">
        <f t="shared" si="36"/>
        <v/>
      </c>
      <c r="Y114" s="57" t="str">
        <f t="shared" si="26"/>
        <v/>
      </c>
      <c r="Z114" s="57"/>
      <c r="AA114" s="57" t="str">
        <f t="shared" si="44"/>
        <v/>
      </c>
      <c r="AB114" s="57" t="str">
        <f t="shared" si="37"/>
        <v/>
      </c>
      <c r="AC114" s="57" t="str">
        <f t="shared" si="38"/>
        <v/>
      </c>
      <c r="AD114" s="57" t="str">
        <f t="shared" si="39"/>
        <v/>
      </c>
      <c r="AE114" s="57" t="str">
        <f t="shared" si="40"/>
        <v/>
      </c>
      <c r="AF114" s="57" t="str">
        <f t="shared" si="41"/>
        <v/>
      </c>
      <c r="AG114" s="58" t="str">
        <f t="shared" si="45"/>
        <v/>
      </c>
      <c r="AH114" s="57" t="str">
        <f t="shared" si="48"/>
        <v/>
      </c>
    </row>
    <row r="115" spans="1:34" x14ac:dyDescent="0.15">
      <c r="A115" s="51" t="str">
        <f t="shared" si="42"/>
        <v/>
      </c>
      <c r="B115" s="65"/>
      <c r="C115" s="51" t="str">
        <f t="shared" si="46"/>
        <v/>
      </c>
      <c r="D115" s="52" t="str">
        <f t="shared" si="47"/>
        <v/>
      </c>
      <c r="E115" s="53"/>
      <c r="F115" s="65"/>
      <c r="G115" s="65"/>
      <c r="H115" s="65"/>
      <c r="I115" s="65"/>
      <c r="J115" s="65"/>
      <c r="K115" s="54"/>
      <c r="L115" s="65"/>
      <c r="M115" s="55" t="str">
        <f t="shared" si="43"/>
        <v/>
      </c>
      <c r="N115" s="55" t="str">
        <f t="shared" si="28"/>
        <v/>
      </c>
      <c r="O115" s="62"/>
      <c r="P115" s="56" t="str">
        <f t="shared" si="29"/>
        <v/>
      </c>
      <c r="Q115" s="56"/>
      <c r="R115" s="57" t="str">
        <f t="shared" si="30"/>
        <v/>
      </c>
      <c r="S115" s="57" t="str">
        <f t="shared" si="31"/>
        <v/>
      </c>
      <c r="T115" s="57" t="str">
        <f t="shared" si="32"/>
        <v/>
      </c>
      <c r="U115" s="57" t="str">
        <f t="shared" si="33"/>
        <v/>
      </c>
      <c r="V115" s="57" t="str">
        <f t="shared" si="34"/>
        <v/>
      </c>
      <c r="W115" s="57" t="str">
        <f t="shared" si="35"/>
        <v/>
      </c>
      <c r="X115" s="57" t="str">
        <f t="shared" si="36"/>
        <v/>
      </c>
      <c r="Y115" s="57" t="str">
        <f t="shared" si="26"/>
        <v/>
      </c>
      <c r="Z115" s="57"/>
      <c r="AA115" s="57" t="str">
        <f t="shared" si="44"/>
        <v/>
      </c>
      <c r="AB115" s="57" t="str">
        <f t="shared" si="37"/>
        <v/>
      </c>
      <c r="AC115" s="57" t="str">
        <f t="shared" si="38"/>
        <v/>
      </c>
      <c r="AD115" s="57" t="str">
        <f t="shared" si="39"/>
        <v/>
      </c>
      <c r="AE115" s="57" t="str">
        <f t="shared" si="40"/>
        <v/>
      </c>
      <c r="AF115" s="57" t="str">
        <f t="shared" si="41"/>
        <v/>
      </c>
      <c r="AG115" s="58" t="str">
        <f t="shared" si="45"/>
        <v/>
      </c>
      <c r="AH115" s="57" t="str">
        <f t="shared" si="48"/>
        <v/>
      </c>
    </row>
    <row r="116" spans="1:34" x14ac:dyDescent="0.15">
      <c r="A116" s="51" t="str">
        <f t="shared" si="42"/>
        <v/>
      </c>
      <c r="B116" s="65"/>
      <c r="C116" s="51" t="str">
        <f t="shared" si="46"/>
        <v/>
      </c>
      <c r="D116" s="52" t="str">
        <f t="shared" si="47"/>
        <v/>
      </c>
      <c r="E116" s="53"/>
      <c r="F116" s="65"/>
      <c r="G116" s="65"/>
      <c r="H116" s="65"/>
      <c r="I116" s="65"/>
      <c r="J116" s="65"/>
      <c r="K116" s="54"/>
      <c r="L116" s="65"/>
      <c r="M116" s="55" t="str">
        <f t="shared" si="43"/>
        <v/>
      </c>
      <c r="N116" s="55" t="str">
        <f t="shared" si="28"/>
        <v/>
      </c>
      <c r="O116" s="62"/>
      <c r="P116" s="56" t="str">
        <f t="shared" si="29"/>
        <v/>
      </c>
      <c r="Q116" s="56"/>
      <c r="R116" s="57" t="str">
        <f t="shared" si="30"/>
        <v/>
      </c>
      <c r="S116" s="57" t="str">
        <f t="shared" si="31"/>
        <v/>
      </c>
      <c r="T116" s="57" t="str">
        <f t="shared" si="32"/>
        <v/>
      </c>
      <c r="U116" s="57" t="str">
        <f t="shared" si="33"/>
        <v/>
      </c>
      <c r="V116" s="57" t="str">
        <f t="shared" si="34"/>
        <v/>
      </c>
      <c r="W116" s="57" t="str">
        <f t="shared" si="35"/>
        <v/>
      </c>
      <c r="X116" s="57" t="str">
        <f t="shared" si="36"/>
        <v/>
      </c>
      <c r="Y116" s="57" t="str">
        <f t="shared" si="26"/>
        <v/>
      </c>
      <c r="Z116" s="57"/>
      <c r="AA116" s="57" t="str">
        <f t="shared" si="44"/>
        <v/>
      </c>
      <c r="AB116" s="57" t="str">
        <f t="shared" si="37"/>
        <v/>
      </c>
      <c r="AC116" s="57" t="str">
        <f t="shared" si="38"/>
        <v/>
      </c>
      <c r="AD116" s="57" t="str">
        <f t="shared" si="39"/>
        <v/>
      </c>
      <c r="AE116" s="57" t="str">
        <f t="shared" si="40"/>
        <v/>
      </c>
      <c r="AF116" s="57" t="str">
        <f t="shared" si="41"/>
        <v/>
      </c>
      <c r="AG116" s="58" t="str">
        <f t="shared" si="45"/>
        <v/>
      </c>
      <c r="AH116" s="57" t="str">
        <f t="shared" si="48"/>
        <v/>
      </c>
    </row>
    <row r="117" spans="1:34" x14ac:dyDescent="0.15">
      <c r="A117" s="51" t="str">
        <f t="shared" si="42"/>
        <v/>
      </c>
      <c r="B117" s="65"/>
      <c r="C117" s="51" t="str">
        <f t="shared" si="46"/>
        <v/>
      </c>
      <c r="D117" s="52" t="str">
        <f t="shared" si="47"/>
        <v/>
      </c>
      <c r="E117" s="53"/>
      <c r="F117" s="65"/>
      <c r="G117" s="65"/>
      <c r="H117" s="65"/>
      <c r="I117" s="65"/>
      <c r="J117" s="65"/>
      <c r="K117" s="54"/>
      <c r="L117" s="65"/>
      <c r="M117" s="55" t="str">
        <f t="shared" si="43"/>
        <v/>
      </c>
      <c r="N117" s="55" t="str">
        <f t="shared" si="28"/>
        <v/>
      </c>
      <c r="O117" s="62"/>
      <c r="P117" s="56" t="str">
        <f t="shared" si="29"/>
        <v/>
      </c>
      <c r="Q117" s="56"/>
      <c r="R117" s="57" t="str">
        <f t="shared" si="30"/>
        <v/>
      </c>
      <c r="S117" s="57" t="str">
        <f t="shared" si="31"/>
        <v/>
      </c>
      <c r="T117" s="57" t="str">
        <f t="shared" si="32"/>
        <v/>
      </c>
      <c r="U117" s="57" t="str">
        <f t="shared" si="33"/>
        <v/>
      </c>
      <c r="V117" s="57" t="str">
        <f t="shared" si="34"/>
        <v/>
      </c>
      <c r="W117" s="57" t="str">
        <f t="shared" si="35"/>
        <v/>
      </c>
      <c r="X117" s="57" t="str">
        <f t="shared" si="36"/>
        <v/>
      </c>
      <c r="Y117" s="57" t="str">
        <f t="shared" si="26"/>
        <v/>
      </c>
      <c r="Z117" s="57"/>
      <c r="AA117" s="57" t="str">
        <f t="shared" si="44"/>
        <v/>
      </c>
      <c r="AB117" s="57" t="str">
        <f t="shared" si="37"/>
        <v/>
      </c>
      <c r="AC117" s="57" t="str">
        <f t="shared" si="38"/>
        <v/>
      </c>
      <c r="AD117" s="57" t="str">
        <f t="shared" si="39"/>
        <v/>
      </c>
      <c r="AE117" s="57" t="str">
        <f t="shared" si="40"/>
        <v/>
      </c>
      <c r="AF117" s="57" t="str">
        <f t="shared" si="41"/>
        <v/>
      </c>
      <c r="AG117" s="58" t="str">
        <f t="shared" si="45"/>
        <v/>
      </c>
      <c r="AH117" s="57" t="str">
        <f t="shared" si="48"/>
        <v/>
      </c>
    </row>
    <row r="118" spans="1:34" x14ac:dyDescent="0.15">
      <c r="A118" s="51" t="str">
        <f t="shared" si="42"/>
        <v/>
      </c>
      <c r="B118" s="65"/>
      <c r="C118" s="51" t="str">
        <f t="shared" si="46"/>
        <v/>
      </c>
      <c r="D118" s="52" t="str">
        <f t="shared" si="47"/>
        <v/>
      </c>
      <c r="E118" s="53"/>
      <c r="F118" s="65"/>
      <c r="G118" s="65"/>
      <c r="H118" s="65"/>
      <c r="I118" s="65"/>
      <c r="J118" s="65"/>
      <c r="K118" s="54"/>
      <c r="L118" s="65"/>
      <c r="M118" s="55" t="str">
        <f t="shared" si="43"/>
        <v/>
      </c>
      <c r="N118" s="55" t="str">
        <f t="shared" si="28"/>
        <v/>
      </c>
      <c r="O118" s="62"/>
      <c r="P118" s="56" t="str">
        <f t="shared" si="29"/>
        <v/>
      </c>
      <c r="Q118" s="56"/>
      <c r="R118" s="57" t="str">
        <f t="shared" si="30"/>
        <v/>
      </c>
      <c r="S118" s="57" t="str">
        <f t="shared" si="31"/>
        <v/>
      </c>
      <c r="T118" s="57" t="str">
        <f t="shared" si="32"/>
        <v/>
      </c>
      <c r="U118" s="57" t="str">
        <f t="shared" si="33"/>
        <v/>
      </c>
      <c r="V118" s="57" t="str">
        <f t="shared" si="34"/>
        <v/>
      </c>
      <c r="W118" s="57" t="str">
        <f t="shared" si="35"/>
        <v/>
      </c>
      <c r="X118" s="57" t="str">
        <f t="shared" si="36"/>
        <v/>
      </c>
      <c r="Y118" s="57" t="str">
        <f t="shared" si="26"/>
        <v/>
      </c>
      <c r="Z118" s="57"/>
      <c r="AA118" s="57" t="str">
        <f t="shared" si="44"/>
        <v/>
      </c>
      <c r="AB118" s="57" t="str">
        <f t="shared" si="37"/>
        <v/>
      </c>
      <c r="AC118" s="57" t="str">
        <f t="shared" si="38"/>
        <v/>
      </c>
      <c r="AD118" s="57" t="str">
        <f t="shared" si="39"/>
        <v/>
      </c>
      <c r="AE118" s="57" t="str">
        <f t="shared" si="40"/>
        <v/>
      </c>
      <c r="AF118" s="57" t="str">
        <f t="shared" si="41"/>
        <v/>
      </c>
      <c r="AG118" s="58" t="str">
        <f t="shared" si="45"/>
        <v/>
      </c>
      <c r="AH118" s="57" t="str">
        <f t="shared" si="48"/>
        <v/>
      </c>
    </row>
    <row r="119" spans="1:34" x14ac:dyDescent="0.15">
      <c r="A119" s="51" t="str">
        <f t="shared" si="42"/>
        <v/>
      </c>
      <c r="B119" s="65"/>
      <c r="C119" s="51" t="str">
        <f t="shared" si="46"/>
        <v/>
      </c>
      <c r="D119" s="52" t="str">
        <f t="shared" si="47"/>
        <v/>
      </c>
      <c r="E119" s="53"/>
      <c r="F119" s="65"/>
      <c r="G119" s="65"/>
      <c r="H119" s="65"/>
      <c r="I119" s="65"/>
      <c r="J119" s="65"/>
      <c r="K119" s="54"/>
      <c r="L119" s="65"/>
      <c r="M119" s="55" t="str">
        <f t="shared" si="43"/>
        <v/>
      </c>
      <c r="N119" s="55" t="str">
        <f t="shared" si="28"/>
        <v/>
      </c>
      <c r="O119" s="62"/>
      <c r="P119" s="56" t="str">
        <f t="shared" si="29"/>
        <v/>
      </c>
      <c r="Q119" s="56"/>
      <c r="R119" s="57" t="str">
        <f t="shared" si="30"/>
        <v/>
      </c>
      <c r="S119" s="57" t="str">
        <f t="shared" si="31"/>
        <v/>
      </c>
      <c r="T119" s="57" t="str">
        <f t="shared" si="32"/>
        <v/>
      </c>
      <c r="U119" s="57" t="str">
        <f t="shared" si="33"/>
        <v/>
      </c>
      <c r="V119" s="57" t="str">
        <f t="shared" si="34"/>
        <v/>
      </c>
      <c r="W119" s="57" t="str">
        <f t="shared" si="35"/>
        <v/>
      </c>
      <c r="X119" s="57" t="str">
        <f t="shared" si="36"/>
        <v/>
      </c>
      <c r="Y119" s="57" t="str">
        <f t="shared" si="26"/>
        <v/>
      </c>
      <c r="Z119" s="57"/>
      <c r="AA119" s="57" t="str">
        <f t="shared" si="44"/>
        <v/>
      </c>
      <c r="AB119" s="57" t="str">
        <f t="shared" si="37"/>
        <v/>
      </c>
      <c r="AC119" s="57" t="str">
        <f t="shared" si="38"/>
        <v/>
      </c>
      <c r="AD119" s="57" t="str">
        <f t="shared" si="39"/>
        <v/>
      </c>
      <c r="AE119" s="57" t="str">
        <f t="shared" si="40"/>
        <v/>
      </c>
      <c r="AF119" s="57" t="str">
        <f t="shared" si="41"/>
        <v/>
      </c>
      <c r="AG119" s="58" t="str">
        <f t="shared" si="45"/>
        <v/>
      </c>
      <c r="AH119" s="57" t="str">
        <f t="shared" si="48"/>
        <v/>
      </c>
    </row>
    <row r="120" spans="1:34" x14ac:dyDescent="0.15">
      <c r="A120" s="51" t="str">
        <f t="shared" si="42"/>
        <v/>
      </c>
      <c r="B120" s="65"/>
      <c r="C120" s="51" t="str">
        <f t="shared" si="46"/>
        <v/>
      </c>
      <c r="D120" s="52" t="str">
        <f t="shared" si="47"/>
        <v/>
      </c>
      <c r="E120" s="53"/>
      <c r="F120" s="65"/>
      <c r="G120" s="65"/>
      <c r="H120" s="65"/>
      <c r="I120" s="65"/>
      <c r="J120" s="65"/>
      <c r="K120" s="54"/>
      <c r="L120" s="65"/>
      <c r="M120" s="55" t="str">
        <f t="shared" si="43"/>
        <v/>
      </c>
      <c r="N120" s="55" t="str">
        <f t="shared" si="28"/>
        <v/>
      </c>
      <c r="O120" s="62"/>
      <c r="P120" s="56" t="str">
        <f t="shared" si="29"/>
        <v/>
      </c>
      <c r="Q120" s="56"/>
      <c r="R120" s="57" t="str">
        <f t="shared" si="30"/>
        <v/>
      </c>
      <c r="S120" s="57" t="str">
        <f t="shared" si="31"/>
        <v/>
      </c>
      <c r="T120" s="57" t="str">
        <f t="shared" si="32"/>
        <v/>
      </c>
      <c r="U120" s="57" t="str">
        <f t="shared" si="33"/>
        <v/>
      </c>
      <c r="V120" s="57" t="str">
        <f t="shared" si="34"/>
        <v/>
      </c>
      <c r="W120" s="57" t="str">
        <f t="shared" si="35"/>
        <v/>
      </c>
      <c r="X120" s="57" t="str">
        <f t="shared" si="36"/>
        <v/>
      </c>
      <c r="Y120" s="57" t="str">
        <f t="shared" si="26"/>
        <v/>
      </c>
      <c r="Z120" s="57"/>
      <c r="AA120" s="57" t="str">
        <f t="shared" si="44"/>
        <v/>
      </c>
      <c r="AB120" s="57" t="str">
        <f t="shared" si="37"/>
        <v/>
      </c>
      <c r="AC120" s="57" t="str">
        <f t="shared" si="38"/>
        <v/>
      </c>
      <c r="AD120" s="57" t="str">
        <f t="shared" si="39"/>
        <v/>
      </c>
      <c r="AE120" s="57" t="str">
        <f t="shared" si="40"/>
        <v/>
      </c>
      <c r="AF120" s="57" t="str">
        <f t="shared" si="41"/>
        <v/>
      </c>
      <c r="AG120" s="58" t="str">
        <f t="shared" si="45"/>
        <v/>
      </c>
      <c r="AH120" s="57" t="str">
        <f t="shared" si="48"/>
        <v/>
      </c>
    </row>
    <row r="121" spans="1:34" x14ac:dyDescent="0.15">
      <c r="A121" s="51" t="str">
        <f t="shared" si="42"/>
        <v/>
      </c>
      <c r="B121" s="65"/>
      <c r="C121" s="51" t="str">
        <f t="shared" si="46"/>
        <v/>
      </c>
      <c r="D121" s="52" t="str">
        <f t="shared" si="47"/>
        <v/>
      </c>
      <c r="E121" s="53"/>
      <c r="F121" s="65"/>
      <c r="G121" s="65"/>
      <c r="H121" s="65"/>
      <c r="I121" s="65"/>
      <c r="J121" s="65"/>
      <c r="K121" s="54"/>
      <c r="L121" s="65"/>
      <c r="M121" s="55" t="str">
        <f t="shared" si="43"/>
        <v/>
      </c>
      <c r="N121" s="55" t="str">
        <f t="shared" si="28"/>
        <v/>
      </c>
      <c r="O121" s="62"/>
      <c r="P121" s="56" t="str">
        <f t="shared" si="29"/>
        <v/>
      </c>
      <c r="Q121" s="56"/>
      <c r="R121" s="57" t="str">
        <f t="shared" si="30"/>
        <v/>
      </c>
      <c r="S121" s="57" t="str">
        <f t="shared" si="31"/>
        <v/>
      </c>
      <c r="T121" s="57" t="str">
        <f t="shared" si="32"/>
        <v/>
      </c>
      <c r="U121" s="57" t="str">
        <f t="shared" si="33"/>
        <v/>
      </c>
      <c r="V121" s="57" t="str">
        <f t="shared" si="34"/>
        <v/>
      </c>
      <c r="W121" s="57" t="str">
        <f t="shared" si="35"/>
        <v/>
      </c>
      <c r="X121" s="57" t="str">
        <f t="shared" si="36"/>
        <v/>
      </c>
      <c r="Y121" s="57" t="str">
        <f t="shared" si="26"/>
        <v/>
      </c>
      <c r="Z121" s="57"/>
      <c r="AA121" s="57" t="str">
        <f t="shared" si="44"/>
        <v/>
      </c>
      <c r="AB121" s="57" t="str">
        <f t="shared" si="37"/>
        <v/>
      </c>
      <c r="AC121" s="57" t="str">
        <f t="shared" si="38"/>
        <v/>
      </c>
      <c r="AD121" s="57" t="str">
        <f t="shared" si="39"/>
        <v/>
      </c>
      <c r="AE121" s="57" t="str">
        <f t="shared" si="40"/>
        <v/>
      </c>
      <c r="AF121" s="57" t="str">
        <f t="shared" si="41"/>
        <v/>
      </c>
      <c r="AG121" s="58" t="str">
        <f t="shared" si="45"/>
        <v/>
      </c>
      <c r="AH121" s="57" t="str">
        <f t="shared" si="48"/>
        <v/>
      </c>
    </row>
    <row r="122" spans="1:34" x14ac:dyDescent="0.15">
      <c r="A122" s="51" t="str">
        <f t="shared" si="42"/>
        <v/>
      </c>
      <c r="B122" s="65"/>
      <c r="C122" s="51" t="str">
        <f t="shared" si="46"/>
        <v/>
      </c>
      <c r="D122" s="52" t="str">
        <f t="shared" si="47"/>
        <v/>
      </c>
      <c r="E122" s="53"/>
      <c r="F122" s="65"/>
      <c r="G122" s="65"/>
      <c r="H122" s="65"/>
      <c r="I122" s="65"/>
      <c r="J122" s="65"/>
      <c r="K122" s="54"/>
      <c r="L122" s="65"/>
      <c r="M122" s="55" t="str">
        <f t="shared" si="43"/>
        <v/>
      </c>
      <c r="N122" s="55" t="str">
        <f t="shared" si="28"/>
        <v/>
      </c>
      <c r="O122" s="62"/>
      <c r="P122" s="56" t="str">
        <f t="shared" si="29"/>
        <v/>
      </c>
      <c r="Q122" s="56"/>
      <c r="R122" s="57" t="str">
        <f t="shared" si="30"/>
        <v/>
      </c>
      <c r="S122" s="57" t="str">
        <f t="shared" si="31"/>
        <v/>
      </c>
      <c r="T122" s="57" t="str">
        <f t="shared" si="32"/>
        <v/>
      </c>
      <c r="U122" s="57" t="str">
        <f t="shared" si="33"/>
        <v/>
      </c>
      <c r="V122" s="57" t="str">
        <f t="shared" si="34"/>
        <v/>
      </c>
      <c r="W122" s="57" t="str">
        <f t="shared" si="35"/>
        <v/>
      </c>
      <c r="X122" s="57" t="str">
        <f t="shared" si="36"/>
        <v/>
      </c>
      <c r="Y122" s="57" t="str">
        <f t="shared" si="26"/>
        <v/>
      </c>
      <c r="Z122" s="57"/>
      <c r="AA122" s="57" t="str">
        <f t="shared" si="44"/>
        <v/>
      </c>
      <c r="AB122" s="57" t="str">
        <f t="shared" si="37"/>
        <v/>
      </c>
      <c r="AC122" s="57" t="str">
        <f t="shared" si="38"/>
        <v/>
      </c>
      <c r="AD122" s="57" t="str">
        <f t="shared" si="39"/>
        <v/>
      </c>
      <c r="AE122" s="57" t="str">
        <f t="shared" si="40"/>
        <v/>
      </c>
      <c r="AF122" s="57" t="str">
        <f t="shared" si="41"/>
        <v/>
      </c>
      <c r="AG122" s="58" t="str">
        <f t="shared" si="45"/>
        <v/>
      </c>
      <c r="AH122" s="57" t="str">
        <f t="shared" si="48"/>
        <v/>
      </c>
    </row>
    <row r="123" spans="1:34" x14ac:dyDescent="0.15">
      <c r="A123" s="51" t="str">
        <f t="shared" si="42"/>
        <v/>
      </c>
      <c r="B123" s="65"/>
      <c r="C123" s="51" t="str">
        <f t="shared" si="46"/>
        <v/>
      </c>
      <c r="D123" s="52" t="str">
        <f t="shared" si="47"/>
        <v/>
      </c>
      <c r="E123" s="53"/>
      <c r="F123" s="65"/>
      <c r="G123" s="65"/>
      <c r="H123" s="65"/>
      <c r="I123" s="65"/>
      <c r="J123" s="65"/>
      <c r="K123" s="54"/>
      <c r="L123" s="65"/>
      <c r="M123" s="55" t="str">
        <f t="shared" si="43"/>
        <v/>
      </c>
      <c r="N123" s="55" t="str">
        <f t="shared" si="28"/>
        <v/>
      </c>
      <c r="O123" s="62"/>
      <c r="P123" s="56" t="str">
        <f t="shared" si="29"/>
        <v/>
      </c>
      <c r="Q123" s="56"/>
      <c r="R123" s="57" t="str">
        <f t="shared" si="30"/>
        <v/>
      </c>
      <c r="S123" s="57" t="str">
        <f t="shared" si="31"/>
        <v/>
      </c>
      <c r="T123" s="57" t="str">
        <f t="shared" si="32"/>
        <v/>
      </c>
      <c r="U123" s="57" t="str">
        <f t="shared" si="33"/>
        <v/>
      </c>
      <c r="V123" s="57" t="str">
        <f t="shared" si="34"/>
        <v/>
      </c>
      <c r="W123" s="57" t="str">
        <f t="shared" si="35"/>
        <v/>
      </c>
      <c r="X123" s="57" t="str">
        <f t="shared" si="36"/>
        <v/>
      </c>
      <c r="Y123" s="57" t="str">
        <f t="shared" si="26"/>
        <v/>
      </c>
      <c r="Z123" s="57"/>
      <c r="AA123" s="57" t="str">
        <f t="shared" si="44"/>
        <v/>
      </c>
      <c r="AB123" s="57" t="str">
        <f t="shared" si="37"/>
        <v/>
      </c>
      <c r="AC123" s="57" t="str">
        <f t="shared" si="38"/>
        <v/>
      </c>
      <c r="AD123" s="57" t="str">
        <f t="shared" si="39"/>
        <v/>
      </c>
      <c r="AE123" s="57" t="str">
        <f t="shared" si="40"/>
        <v/>
      </c>
      <c r="AF123" s="57" t="str">
        <f t="shared" si="41"/>
        <v/>
      </c>
      <c r="AG123" s="58" t="str">
        <f t="shared" si="45"/>
        <v/>
      </c>
      <c r="AH123" s="57" t="str">
        <f t="shared" si="48"/>
        <v/>
      </c>
    </row>
    <row r="124" spans="1:34" x14ac:dyDescent="0.15">
      <c r="A124" s="51" t="str">
        <f t="shared" si="42"/>
        <v/>
      </c>
      <c r="B124" s="65"/>
      <c r="C124" s="51" t="str">
        <f t="shared" si="46"/>
        <v/>
      </c>
      <c r="D124" s="52" t="str">
        <f t="shared" si="47"/>
        <v/>
      </c>
      <c r="E124" s="53"/>
      <c r="F124" s="65"/>
      <c r="G124" s="65"/>
      <c r="H124" s="65"/>
      <c r="I124" s="65"/>
      <c r="J124" s="65"/>
      <c r="K124" s="54"/>
      <c r="L124" s="65"/>
      <c r="M124" s="55" t="str">
        <f t="shared" si="43"/>
        <v/>
      </c>
      <c r="N124" s="55" t="str">
        <f t="shared" si="28"/>
        <v/>
      </c>
      <c r="O124" s="62"/>
      <c r="P124" s="56" t="str">
        <f t="shared" si="29"/>
        <v/>
      </c>
      <c r="Q124" s="56"/>
      <c r="R124" s="57" t="str">
        <f t="shared" si="30"/>
        <v/>
      </c>
      <c r="S124" s="57" t="str">
        <f t="shared" si="31"/>
        <v/>
      </c>
      <c r="T124" s="57" t="str">
        <f t="shared" si="32"/>
        <v/>
      </c>
      <c r="U124" s="57" t="str">
        <f t="shared" si="33"/>
        <v/>
      </c>
      <c r="V124" s="57" t="str">
        <f t="shared" si="34"/>
        <v/>
      </c>
      <c r="W124" s="57" t="str">
        <f t="shared" si="35"/>
        <v/>
      </c>
      <c r="X124" s="57" t="str">
        <f t="shared" si="36"/>
        <v/>
      </c>
      <c r="Y124" s="57" t="str">
        <f t="shared" si="26"/>
        <v/>
      </c>
      <c r="Z124" s="57"/>
      <c r="AA124" s="57" t="str">
        <f t="shared" si="44"/>
        <v/>
      </c>
      <c r="AB124" s="57" t="str">
        <f t="shared" si="37"/>
        <v/>
      </c>
      <c r="AC124" s="57" t="str">
        <f t="shared" si="38"/>
        <v/>
      </c>
      <c r="AD124" s="57" t="str">
        <f t="shared" si="39"/>
        <v/>
      </c>
      <c r="AE124" s="57" t="str">
        <f t="shared" si="40"/>
        <v/>
      </c>
      <c r="AF124" s="57" t="str">
        <f t="shared" si="41"/>
        <v/>
      </c>
      <c r="AG124" s="58" t="str">
        <f t="shared" si="45"/>
        <v/>
      </c>
      <c r="AH124" s="57" t="str">
        <f t="shared" si="48"/>
        <v/>
      </c>
    </row>
    <row r="125" spans="1:34" x14ac:dyDescent="0.15">
      <c r="A125" s="51" t="str">
        <f t="shared" si="42"/>
        <v/>
      </c>
      <c r="B125" s="65"/>
      <c r="C125" s="51" t="str">
        <f t="shared" si="46"/>
        <v/>
      </c>
      <c r="D125" s="52" t="str">
        <f t="shared" si="47"/>
        <v/>
      </c>
      <c r="E125" s="53"/>
      <c r="F125" s="65"/>
      <c r="G125" s="65"/>
      <c r="H125" s="65"/>
      <c r="I125" s="65"/>
      <c r="J125" s="65"/>
      <c r="K125" s="54"/>
      <c r="L125" s="65"/>
      <c r="M125" s="55" t="str">
        <f t="shared" si="43"/>
        <v/>
      </c>
      <c r="N125" s="55" t="str">
        <f t="shared" si="28"/>
        <v/>
      </c>
      <c r="O125" s="62"/>
      <c r="P125" s="56" t="str">
        <f t="shared" si="29"/>
        <v/>
      </c>
      <c r="Q125" s="56"/>
      <c r="R125" s="57" t="str">
        <f t="shared" si="30"/>
        <v/>
      </c>
      <c r="S125" s="57" t="str">
        <f t="shared" si="31"/>
        <v/>
      </c>
      <c r="T125" s="57" t="str">
        <f t="shared" si="32"/>
        <v/>
      </c>
      <c r="U125" s="57" t="str">
        <f t="shared" si="33"/>
        <v/>
      </c>
      <c r="V125" s="57" t="str">
        <f t="shared" si="34"/>
        <v/>
      </c>
      <c r="W125" s="57" t="str">
        <f t="shared" si="35"/>
        <v/>
      </c>
      <c r="X125" s="57" t="str">
        <f t="shared" si="36"/>
        <v/>
      </c>
      <c r="Y125" s="57" t="str">
        <f t="shared" si="26"/>
        <v/>
      </c>
      <c r="Z125" s="57"/>
      <c r="AA125" s="57" t="str">
        <f t="shared" si="44"/>
        <v/>
      </c>
      <c r="AB125" s="57" t="str">
        <f t="shared" si="37"/>
        <v/>
      </c>
      <c r="AC125" s="57" t="str">
        <f t="shared" si="38"/>
        <v/>
      </c>
      <c r="AD125" s="57" t="str">
        <f t="shared" si="39"/>
        <v/>
      </c>
      <c r="AE125" s="57" t="str">
        <f t="shared" si="40"/>
        <v/>
      </c>
      <c r="AF125" s="57" t="str">
        <f t="shared" si="41"/>
        <v/>
      </c>
      <c r="AG125" s="58" t="str">
        <f t="shared" si="45"/>
        <v/>
      </c>
      <c r="AH125" s="57" t="str">
        <f t="shared" si="48"/>
        <v/>
      </c>
    </row>
    <row r="126" spans="1:34" x14ac:dyDescent="0.15">
      <c r="A126" s="51" t="str">
        <f t="shared" si="42"/>
        <v/>
      </c>
      <c r="B126" s="65"/>
      <c r="C126" s="51" t="str">
        <f t="shared" si="46"/>
        <v/>
      </c>
      <c r="D126" s="52" t="str">
        <f t="shared" si="47"/>
        <v/>
      </c>
      <c r="E126" s="53"/>
      <c r="F126" s="65"/>
      <c r="G126" s="65"/>
      <c r="H126" s="65"/>
      <c r="I126" s="65"/>
      <c r="J126" s="65"/>
      <c r="K126" s="54"/>
      <c r="L126" s="65"/>
      <c r="M126" s="55" t="str">
        <f t="shared" si="43"/>
        <v/>
      </c>
      <c r="N126" s="55" t="str">
        <f t="shared" si="28"/>
        <v/>
      </c>
      <c r="O126" s="62"/>
      <c r="P126" s="56" t="str">
        <f t="shared" si="29"/>
        <v/>
      </c>
      <c r="Q126" s="56"/>
      <c r="R126" s="57" t="str">
        <f t="shared" si="30"/>
        <v/>
      </c>
      <c r="S126" s="57" t="str">
        <f t="shared" si="31"/>
        <v/>
      </c>
      <c r="T126" s="57" t="str">
        <f t="shared" si="32"/>
        <v/>
      </c>
      <c r="U126" s="57" t="str">
        <f t="shared" si="33"/>
        <v/>
      </c>
      <c r="V126" s="57" t="str">
        <f t="shared" si="34"/>
        <v/>
      </c>
      <c r="W126" s="57" t="str">
        <f t="shared" si="35"/>
        <v/>
      </c>
      <c r="X126" s="57" t="str">
        <f t="shared" si="36"/>
        <v/>
      </c>
      <c r="Y126" s="57" t="str">
        <f t="shared" si="26"/>
        <v/>
      </c>
      <c r="Z126" s="57"/>
      <c r="AA126" s="57" t="str">
        <f t="shared" si="44"/>
        <v/>
      </c>
      <c r="AB126" s="57" t="str">
        <f t="shared" si="37"/>
        <v/>
      </c>
      <c r="AC126" s="57" t="str">
        <f t="shared" si="38"/>
        <v/>
      </c>
      <c r="AD126" s="57" t="str">
        <f t="shared" si="39"/>
        <v/>
      </c>
      <c r="AE126" s="57" t="str">
        <f t="shared" si="40"/>
        <v/>
      </c>
      <c r="AF126" s="57" t="str">
        <f t="shared" si="41"/>
        <v/>
      </c>
      <c r="AG126" s="58" t="str">
        <f t="shared" si="45"/>
        <v/>
      </c>
      <c r="AH126" s="57" t="str">
        <f t="shared" si="48"/>
        <v/>
      </c>
    </row>
    <row r="127" spans="1:34" x14ac:dyDescent="0.15">
      <c r="A127" s="51" t="str">
        <f t="shared" si="42"/>
        <v/>
      </c>
      <c r="B127" s="65"/>
      <c r="C127" s="51" t="str">
        <f t="shared" si="46"/>
        <v/>
      </c>
      <c r="D127" s="52" t="str">
        <f t="shared" si="47"/>
        <v/>
      </c>
      <c r="E127" s="53"/>
      <c r="F127" s="65"/>
      <c r="G127" s="65"/>
      <c r="H127" s="65"/>
      <c r="I127" s="65"/>
      <c r="J127" s="65"/>
      <c r="K127" s="54"/>
      <c r="L127" s="65"/>
      <c r="M127" s="55" t="str">
        <f t="shared" si="43"/>
        <v/>
      </c>
      <c r="N127" s="55" t="str">
        <f t="shared" si="28"/>
        <v/>
      </c>
      <c r="O127" s="62"/>
      <c r="P127" s="56" t="str">
        <f t="shared" si="29"/>
        <v/>
      </c>
      <c r="Q127" s="56"/>
      <c r="R127" s="57" t="str">
        <f t="shared" si="30"/>
        <v/>
      </c>
      <c r="S127" s="57" t="str">
        <f t="shared" si="31"/>
        <v/>
      </c>
      <c r="T127" s="57" t="str">
        <f t="shared" si="32"/>
        <v/>
      </c>
      <c r="U127" s="57" t="str">
        <f t="shared" si="33"/>
        <v/>
      </c>
      <c r="V127" s="57" t="str">
        <f t="shared" si="34"/>
        <v/>
      </c>
      <c r="W127" s="57" t="str">
        <f t="shared" si="35"/>
        <v/>
      </c>
      <c r="X127" s="57" t="str">
        <f t="shared" si="36"/>
        <v/>
      </c>
      <c r="Y127" s="57" t="str">
        <f t="shared" si="26"/>
        <v/>
      </c>
      <c r="Z127" s="57"/>
      <c r="AA127" s="57" t="str">
        <f t="shared" si="44"/>
        <v/>
      </c>
      <c r="AB127" s="57" t="str">
        <f t="shared" si="37"/>
        <v/>
      </c>
      <c r="AC127" s="57" t="str">
        <f t="shared" si="38"/>
        <v/>
      </c>
      <c r="AD127" s="57" t="str">
        <f t="shared" si="39"/>
        <v/>
      </c>
      <c r="AE127" s="57" t="str">
        <f t="shared" si="40"/>
        <v/>
      </c>
      <c r="AF127" s="57" t="str">
        <f t="shared" si="41"/>
        <v/>
      </c>
      <c r="AG127" s="58" t="str">
        <f t="shared" si="45"/>
        <v/>
      </c>
      <c r="AH127" s="57" t="str">
        <f t="shared" si="48"/>
        <v/>
      </c>
    </row>
    <row r="128" spans="1:34" x14ac:dyDescent="0.15">
      <c r="A128" s="51" t="str">
        <f t="shared" si="42"/>
        <v/>
      </c>
      <c r="B128" s="65"/>
      <c r="C128" s="51" t="str">
        <f t="shared" si="46"/>
        <v/>
      </c>
      <c r="D128" s="52" t="str">
        <f t="shared" si="47"/>
        <v/>
      </c>
      <c r="E128" s="53"/>
      <c r="F128" s="65"/>
      <c r="G128" s="65"/>
      <c r="H128" s="65"/>
      <c r="I128" s="65"/>
      <c r="J128" s="65"/>
      <c r="K128" s="54"/>
      <c r="L128" s="65"/>
      <c r="M128" s="55" t="str">
        <f t="shared" si="43"/>
        <v/>
      </c>
      <c r="N128" s="55" t="str">
        <f t="shared" si="28"/>
        <v/>
      </c>
      <c r="O128" s="62"/>
      <c r="P128" s="56" t="str">
        <f t="shared" si="29"/>
        <v/>
      </c>
      <c r="Q128" s="56"/>
      <c r="R128" s="57" t="str">
        <f t="shared" si="30"/>
        <v/>
      </c>
      <c r="S128" s="57" t="str">
        <f t="shared" si="31"/>
        <v/>
      </c>
      <c r="T128" s="57" t="str">
        <f t="shared" si="32"/>
        <v/>
      </c>
      <c r="U128" s="57" t="str">
        <f t="shared" si="33"/>
        <v/>
      </c>
      <c r="V128" s="57" t="str">
        <f t="shared" si="34"/>
        <v/>
      </c>
      <c r="W128" s="57" t="str">
        <f t="shared" si="35"/>
        <v/>
      </c>
      <c r="X128" s="57" t="str">
        <f t="shared" si="36"/>
        <v/>
      </c>
      <c r="Y128" s="57" t="str">
        <f t="shared" si="26"/>
        <v/>
      </c>
      <c r="Z128" s="57"/>
      <c r="AA128" s="57" t="str">
        <f t="shared" si="44"/>
        <v/>
      </c>
      <c r="AB128" s="57" t="str">
        <f t="shared" si="37"/>
        <v/>
      </c>
      <c r="AC128" s="57" t="str">
        <f t="shared" si="38"/>
        <v/>
      </c>
      <c r="AD128" s="57" t="str">
        <f t="shared" si="39"/>
        <v/>
      </c>
      <c r="AE128" s="57" t="str">
        <f t="shared" si="40"/>
        <v/>
      </c>
      <c r="AF128" s="57" t="str">
        <f t="shared" si="41"/>
        <v/>
      </c>
      <c r="AG128" s="58" t="str">
        <f t="shared" si="45"/>
        <v/>
      </c>
      <c r="AH128" s="57" t="str">
        <f t="shared" si="48"/>
        <v/>
      </c>
    </row>
    <row r="129" spans="1:34" x14ac:dyDescent="0.15">
      <c r="A129" s="51" t="str">
        <f t="shared" si="42"/>
        <v/>
      </c>
      <c r="B129" s="65"/>
      <c r="C129" s="51" t="str">
        <f t="shared" si="46"/>
        <v/>
      </c>
      <c r="D129" s="52" t="str">
        <f t="shared" si="47"/>
        <v/>
      </c>
      <c r="E129" s="53"/>
      <c r="F129" s="65"/>
      <c r="G129" s="65"/>
      <c r="H129" s="65"/>
      <c r="I129" s="65"/>
      <c r="J129" s="65"/>
      <c r="K129" s="54"/>
      <c r="L129" s="65"/>
      <c r="M129" s="55" t="str">
        <f t="shared" si="43"/>
        <v/>
      </c>
      <c r="N129" s="55" t="str">
        <f t="shared" si="28"/>
        <v/>
      </c>
      <c r="O129" s="62"/>
      <c r="P129" s="56" t="str">
        <f t="shared" si="29"/>
        <v/>
      </c>
      <c r="Q129" s="56"/>
      <c r="R129" s="57" t="str">
        <f t="shared" si="30"/>
        <v/>
      </c>
      <c r="S129" s="57" t="str">
        <f t="shared" si="31"/>
        <v/>
      </c>
      <c r="T129" s="57" t="str">
        <f t="shared" si="32"/>
        <v/>
      </c>
      <c r="U129" s="57" t="str">
        <f t="shared" si="33"/>
        <v/>
      </c>
      <c r="V129" s="57" t="str">
        <f t="shared" si="34"/>
        <v/>
      </c>
      <c r="W129" s="57" t="str">
        <f t="shared" si="35"/>
        <v/>
      </c>
      <c r="X129" s="57" t="str">
        <f t="shared" si="36"/>
        <v/>
      </c>
      <c r="Y129" s="57" t="str">
        <f t="shared" si="26"/>
        <v/>
      </c>
      <c r="Z129" s="57"/>
      <c r="AA129" s="57" t="str">
        <f t="shared" si="44"/>
        <v/>
      </c>
      <c r="AB129" s="57" t="str">
        <f t="shared" si="37"/>
        <v/>
      </c>
      <c r="AC129" s="57" t="str">
        <f t="shared" si="38"/>
        <v/>
      </c>
      <c r="AD129" s="57" t="str">
        <f t="shared" si="39"/>
        <v/>
      </c>
      <c r="AE129" s="57" t="str">
        <f t="shared" si="40"/>
        <v/>
      </c>
      <c r="AF129" s="57" t="str">
        <f t="shared" si="41"/>
        <v/>
      </c>
      <c r="AG129" s="58" t="str">
        <f t="shared" si="45"/>
        <v/>
      </c>
      <c r="AH129" s="57" t="str">
        <f t="shared" si="48"/>
        <v/>
      </c>
    </row>
    <row r="130" spans="1:34" x14ac:dyDescent="0.15">
      <c r="A130" s="51" t="str">
        <f t="shared" si="42"/>
        <v/>
      </c>
      <c r="B130" s="65"/>
      <c r="C130" s="51" t="str">
        <f t="shared" si="46"/>
        <v/>
      </c>
      <c r="D130" s="52" t="str">
        <f t="shared" si="47"/>
        <v/>
      </c>
      <c r="E130" s="53"/>
      <c r="F130" s="65"/>
      <c r="G130" s="65"/>
      <c r="H130" s="65"/>
      <c r="I130" s="65"/>
      <c r="J130" s="65"/>
      <c r="K130" s="54"/>
      <c r="L130" s="65"/>
      <c r="M130" s="55" t="str">
        <f t="shared" si="43"/>
        <v/>
      </c>
      <c r="N130" s="55" t="str">
        <f t="shared" si="28"/>
        <v/>
      </c>
      <c r="O130" s="62"/>
      <c r="P130" s="56" t="str">
        <f t="shared" si="29"/>
        <v/>
      </c>
      <c r="Q130" s="56"/>
      <c r="R130" s="57" t="str">
        <f t="shared" si="30"/>
        <v/>
      </c>
      <c r="S130" s="57" t="str">
        <f t="shared" si="31"/>
        <v/>
      </c>
      <c r="T130" s="57" t="str">
        <f t="shared" si="32"/>
        <v/>
      </c>
      <c r="U130" s="57" t="str">
        <f t="shared" si="33"/>
        <v/>
      </c>
      <c r="V130" s="57" t="str">
        <f t="shared" si="34"/>
        <v/>
      </c>
      <c r="W130" s="57" t="str">
        <f t="shared" si="35"/>
        <v/>
      </c>
      <c r="X130" s="57" t="str">
        <f t="shared" si="36"/>
        <v/>
      </c>
      <c r="Y130" s="57" t="str">
        <f t="shared" si="26"/>
        <v/>
      </c>
      <c r="Z130" s="57"/>
      <c r="AA130" s="57" t="str">
        <f t="shared" si="44"/>
        <v/>
      </c>
      <c r="AB130" s="57" t="str">
        <f t="shared" si="37"/>
        <v/>
      </c>
      <c r="AC130" s="57" t="str">
        <f t="shared" si="38"/>
        <v/>
      </c>
      <c r="AD130" s="57" t="str">
        <f t="shared" si="39"/>
        <v/>
      </c>
      <c r="AE130" s="57" t="str">
        <f t="shared" si="40"/>
        <v/>
      </c>
      <c r="AF130" s="57" t="str">
        <f t="shared" si="41"/>
        <v/>
      </c>
      <c r="AG130" s="58" t="str">
        <f t="shared" si="45"/>
        <v/>
      </c>
      <c r="AH130" s="57" t="str">
        <f t="shared" si="48"/>
        <v/>
      </c>
    </row>
    <row r="131" spans="1:34" x14ac:dyDescent="0.15">
      <c r="A131" s="51" t="str">
        <f t="shared" si="42"/>
        <v/>
      </c>
      <c r="B131" s="65"/>
      <c r="C131" s="51" t="str">
        <f t="shared" si="46"/>
        <v/>
      </c>
      <c r="D131" s="52" t="str">
        <f t="shared" si="47"/>
        <v/>
      </c>
      <c r="E131" s="53"/>
      <c r="F131" s="65"/>
      <c r="G131" s="65"/>
      <c r="H131" s="65"/>
      <c r="I131" s="65"/>
      <c r="J131" s="65"/>
      <c r="K131" s="54"/>
      <c r="L131" s="65"/>
      <c r="M131" s="55" t="str">
        <f t="shared" si="43"/>
        <v/>
      </c>
      <c r="N131" s="55" t="str">
        <f t="shared" si="28"/>
        <v/>
      </c>
      <c r="O131" s="62"/>
      <c r="P131" s="56" t="str">
        <f t="shared" si="29"/>
        <v/>
      </c>
      <c r="Q131" s="56"/>
      <c r="R131" s="57" t="str">
        <f t="shared" si="30"/>
        <v/>
      </c>
      <c r="S131" s="57" t="str">
        <f t="shared" si="31"/>
        <v/>
      </c>
      <c r="T131" s="57" t="str">
        <f t="shared" si="32"/>
        <v/>
      </c>
      <c r="U131" s="57" t="str">
        <f t="shared" si="33"/>
        <v/>
      </c>
      <c r="V131" s="57" t="str">
        <f t="shared" si="34"/>
        <v/>
      </c>
      <c r="W131" s="57" t="str">
        <f t="shared" si="35"/>
        <v/>
      </c>
      <c r="X131" s="57" t="str">
        <f t="shared" si="36"/>
        <v/>
      </c>
      <c r="Y131" s="57" t="str">
        <f t="shared" si="26"/>
        <v/>
      </c>
      <c r="Z131" s="57"/>
      <c r="AA131" s="57" t="str">
        <f t="shared" si="44"/>
        <v/>
      </c>
      <c r="AB131" s="57" t="str">
        <f t="shared" si="37"/>
        <v/>
      </c>
      <c r="AC131" s="57" t="str">
        <f t="shared" si="38"/>
        <v/>
      </c>
      <c r="AD131" s="57" t="str">
        <f t="shared" si="39"/>
        <v/>
      </c>
      <c r="AE131" s="57" t="str">
        <f t="shared" si="40"/>
        <v/>
      </c>
      <c r="AF131" s="57" t="str">
        <f t="shared" si="41"/>
        <v/>
      </c>
      <c r="AG131" s="58" t="str">
        <f t="shared" si="45"/>
        <v/>
      </c>
      <c r="AH131" s="57" t="str">
        <f t="shared" si="48"/>
        <v/>
      </c>
    </row>
    <row r="132" spans="1:34" x14ac:dyDescent="0.15">
      <c r="A132" s="51" t="str">
        <f t="shared" si="42"/>
        <v/>
      </c>
      <c r="B132" s="65"/>
      <c r="C132" s="51" t="str">
        <f t="shared" si="46"/>
        <v/>
      </c>
      <c r="D132" s="52" t="str">
        <f t="shared" si="47"/>
        <v/>
      </c>
      <c r="E132" s="53"/>
      <c r="F132" s="65"/>
      <c r="G132" s="65"/>
      <c r="H132" s="65"/>
      <c r="I132" s="65"/>
      <c r="J132" s="65"/>
      <c r="K132" s="54"/>
      <c r="L132" s="65"/>
      <c r="M132" s="55" t="str">
        <f t="shared" si="43"/>
        <v/>
      </c>
      <c r="N132" s="55" t="str">
        <f t="shared" si="28"/>
        <v/>
      </c>
      <c r="O132" s="62"/>
      <c r="P132" s="56" t="str">
        <f t="shared" si="29"/>
        <v/>
      </c>
      <c r="Q132" s="56"/>
      <c r="R132" s="57" t="str">
        <f t="shared" si="30"/>
        <v/>
      </c>
      <c r="S132" s="57" t="str">
        <f t="shared" si="31"/>
        <v/>
      </c>
      <c r="T132" s="57" t="str">
        <f t="shared" si="32"/>
        <v/>
      </c>
      <c r="U132" s="57" t="str">
        <f t="shared" si="33"/>
        <v/>
      </c>
      <c r="V132" s="57" t="str">
        <f t="shared" si="34"/>
        <v/>
      </c>
      <c r="W132" s="57" t="str">
        <f t="shared" si="35"/>
        <v/>
      </c>
      <c r="X132" s="57" t="str">
        <f t="shared" si="36"/>
        <v/>
      </c>
      <c r="Y132" s="57" t="str">
        <f t="shared" si="26"/>
        <v/>
      </c>
      <c r="Z132" s="57"/>
      <c r="AA132" s="57" t="str">
        <f t="shared" si="44"/>
        <v/>
      </c>
      <c r="AB132" s="57" t="str">
        <f t="shared" si="37"/>
        <v/>
      </c>
      <c r="AC132" s="57" t="str">
        <f t="shared" si="38"/>
        <v/>
      </c>
      <c r="AD132" s="57" t="str">
        <f t="shared" si="39"/>
        <v/>
      </c>
      <c r="AE132" s="57" t="str">
        <f t="shared" si="40"/>
        <v/>
      </c>
      <c r="AF132" s="57" t="str">
        <f t="shared" si="41"/>
        <v/>
      </c>
      <c r="AG132" s="58" t="str">
        <f t="shared" si="45"/>
        <v/>
      </c>
      <c r="AH132" s="57" t="str">
        <f t="shared" si="48"/>
        <v/>
      </c>
    </row>
    <row r="133" spans="1:34" x14ac:dyDescent="0.15">
      <c r="A133" s="51" t="str">
        <f t="shared" si="42"/>
        <v/>
      </c>
      <c r="B133" s="65"/>
      <c r="C133" s="51" t="str">
        <f t="shared" si="46"/>
        <v/>
      </c>
      <c r="D133" s="52" t="str">
        <f t="shared" si="47"/>
        <v/>
      </c>
      <c r="E133" s="53"/>
      <c r="F133" s="65"/>
      <c r="G133" s="65"/>
      <c r="H133" s="65"/>
      <c r="I133" s="65"/>
      <c r="J133" s="65"/>
      <c r="K133" s="54"/>
      <c r="L133" s="65"/>
      <c r="M133" s="55" t="str">
        <f t="shared" si="43"/>
        <v/>
      </c>
      <c r="N133" s="55" t="str">
        <f t="shared" si="28"/>
        <v/>
      </c>
      <c r="O133" s="62"/>
      <c r="P133" s="56" t="str">
        <f t="shared" si="29"/>
        <v/>
      </c>
      <c r="Q133" s="56"/>
      <c r="R133" s="57" t="str">
        <f t="shared" si="30"/>
        <v/>
      </c>
      <c r="S133" s="57" t="str">
        <f t="shared" si="31"/>
        <v/>
      </c>
      <c r="T133" s="57" t="str">
        <f t="shared" si="32"/>
        <v/>
      </c>
      <c r="U133" s="57" t="str">
        <f t="shared" si="33"/>
        <v/>
      </c>
      <c r="V133" s="57" t="str">
        <f t="shared" si="34"/>
        <v/>
      </c>
      <c r="W133" s="57" t="str">
        <f t="shared" si="35"/>
        <v/>
      </c>
      <c r="X133" s="57" t="str">
        <f t="shared" si="36"/>
        <v/>
      </c>
      <c r="Y133" s="57" t="str">
        <f t="shared" ref="Y133:Y155" si="49">IF(E133&lt;&gt;"",MAX(R133:X133)*24*60/24/60+1/120/24,"")</f>
        <v/>
      </c>
      <c r="Z133" s="57"/>
      <c r="AA133" s="57" t="str">
        <f t="shared" si="44"/>
        <v/>
      </c>
      <c r="AB133" s="57" t="str">
        <f t="shared" si="37"/>
        <v/>
      </c>
      <c r="AC133" s="57" t="str">
        <f t="shared" si="38"/>
        <v/>
      </c>
      <c r="AD133" s="57" t="str">
        <f t="shared" si="39"/>
        <v/>
      </c>
      <c r="AE133" s="57" t="str">
        <f t="shared" si="40"/>
        <v/>
      </c>
      <c r="AF133" s="57" t="str">
        <f t="shared" si="41"/>
        <v/>
      </c>
      <c r="AG133" s="58" t="str">
        <f t="shared" si="45"/>
        <v/>
      </c>
      <c r="AH133" s="57" t="str">
        <f t="shared" ref="AH133:AH155" si="50">IF(P133&lt;=60,AA133,AG133)</f>
        <v/>
      </c>
    </row>
    <row r="134" spans="1:34" x14ac:dyDescent="0.15">
      <c r="A134" s="51" t="str">
        <f t="shared" si="42"/>
        <v/>
      </c>
      <c r="B134" s="65"/>
      <c r="C134" s="51" t="str">
        <f t="shared" si="46"/>
        <v/>
      </c>
      <c r="D134" s="52" t="str">
        <f t="shared" si="47"/>
        <v/>
      </c>
      <c r="E134" s="53"/>
      <c r="F134" s="65"/>
      <c r="G134" s="65"/>
      <c r="H134" s="65"/>
      <c r="I134" s="65"/>
      <c r="J134" s="65"/>
      <c r="K134" s="54"/>
      <c r="L134" s="65"/>
      <c r="M134" s="55" t="str">
        <f t="shared" si="43"/>
        <v/>
      </c>
      <c r="N134" s="55" t="str">
        <f t="shared" ref="N134:N140" si="51">IF(B134="finish",M$5+AL$10,IF(B134&lt;&gt;"",AH134,""))</f>
        <v/>
      </c>
      <c r="O134" s="62"/>
      <c r="P134" s="56" t="str">
        <f t="shared" ref="P134:P155" si="52">IF(E134&lt;&gt;"",ROUND(E134,0),"")</f>
        <v/>
      </c>
      <c r="Q134" s="56"/>
      <c r="R134" s="57" t="str">
        <f t="shared" ref="R134:R155" si="53">IF(E134&lt;&gt;"",M$5+P134/34/24,"")</f>
        <v/>
      </c>
      <c r="S134" s="57" t="str">
        <f t="shared" ref="S134:S155" si="54">IF(E134&lt;&gt;"",M$5+200/34/24+(P134-200)/32/24,"")</f>
        <v/>
      </c>
      <c r="T134" s="57" t="str">
        <f t="shared" ref="T134:T155" si="55">IF(E134&lt;&gt;"",M$5+200/34/24+200/32/24+(P134-400)/30/24,"")</f>
        <v/>
      </c>
      <c r="U134" s="57" t="str">
        <f t="shared" ref="U134:U155" si="56">IF(E134&lt;&gt;"",M$5+200/34/24+200/32/24+200/30/24+(P134-600)/28/24,"")</f>
        <v/>
      </c>
      <c r="V134" s="57" t="str">
        <f t="shared" ref="V134:V155" si="57">IF(E134&lt;&gt;"",M$5+200/34/24+200/32/24+200/30/24+400/28/24+(P134-1000)/26/24,"")</f>
        <v/>
      </c>
      <c r="W134" s="57" t="str">
        <f t="shared" ref="W134:W155" si="58">IF(E134&lt;&gt;"",M$5+200/34/24+200/32/24+200/30/24+400/28/24+200/26/24+(P134-1200)/25/24,"")</f>
        <v/>
      </c>
      <c r="X134" s="57" t="str">
        <f t="shared" ref="X134:X155" si="59">IF(E134&lt;&gt;"",M$5+200/34/24+200/32/24+200/30/24+400/28/24+200/26/24+600/25/24+(P134-1800)/23/24,"")</f>
        <v/>
      </c>
      <c r="Y134" s="57" t="str">
        <f t="shared" si="49"/>
        <v/>
      </c>
      <c r="Z134" s="57"/>
      <c r="AA134" s="57" t="str">
        <f t="shared" si="44"/>
        <v/>
      </c>
      <c r="AB134" s="57" t="str">
        <f t="shared" ref="AB134:AB155" si="60">IF(E134&lt;&gt;"",M$5+P134/15/24,"")</f>
        <v/>
      </c>
      <c r="AC134" s="57" t="str">
        <f t="shared" ref="AC134:AC155" si="61">IF(E134&lt;&gt;"",M$5+600/15/24+(P134-600)/11.428/24,"")</f>
        <v/>
      </c>
      <c r="AD134" s="57" t="str">
        <f t="shared" ref="AD134:AD155" si="62">IF(E134&lt;&gt;"",M$5+600/15/24+400/11.428/24+200/13.333/24+(P134-1200)/13.333/24,"")</f>
        <v/>
      </c>
      <c r="AE134" s="57" t="str">
        <f t="shared" ref="AE134:AE155" si="63">IF(E134&lt;&gt;"",M$5+600/15/24+400/11.428/24+200/13.333/24+200/13.333/24+(P134-1400)/10/24,"")</f>
        <v/>
      </c>
      <c r="AF134" s="57" t="str">
        <f t="shared" ref="AF134:AF155" si="64">IF(E134&lt;&gt;"",M$5+600/15/24+400/11.428/24+200/13.333/24+200/13.333/24+400/10/24+(P134-1800)/9/24,"")</f>
        <v/>
      </c>
      <c r="AG134" s="58" t="str">
        <f t="shared" si="45"/>
        <v/>
      </c>
      <c r="AH134" s="57" t="str">
        <f t="shared" si="50"/>
        <v/>
      </c>
    </row>
    <row r="135" spans="1:34" x14ac:dyDescent="0.15">
      <c r="A135" s="51" t="str">
        <f t="shared" ref="A135:A155" si="65">IF(E135&lt;&gt;"",A134+1,"")</f>
        <v/>
      </c>
      <c r="B135" s="65"/>
      <c r="C135" s="51" t="str">
        <f t="shared" si="46"/>
        <v/>
      </c>
      <c r="D135" s="52" t="str">
        <f t="shared" si="47"/>
        <v/>
      </c>
      <c r="E135" s="53"/>
      <c r="F135" s="65"/>
      <c r="G135" s="65"/>
      <c r="H135" s="65"/>
      <c r="I135" s="65"/>
      <c r="J135" s="65"/>
      <c r="K135" s="54"/>
      <c r="L135" s="65"/>
      <c r="M135" s="55" t="str">
        <f t="shared" ref="M135:M155" si="66">IF(B135&lt;&gt;"",Y135,"")</f>
        <v/>
      </c>
      <c r="N135" s="55" t="str">
        <f t="shared" si="51"/>
        <v/>
      </c>
      <c r="O135" s="62"/>
      <c r="P135" s="56" t="str">
        <f t="shared" si="52"/>
        <v/>
      </c>
      <c r="Q135" s="56"/>
      <c r="R135" s="57" t="str">
        <f t="shared" si="53"/>
        <v/>
      </c>
      <c r="S135" s="57" t="str">
        <f t="shared" si="54"/>
        <v/>
      </c>
      <c r="T135" s="57" t="str">
        <f t="shared" si="55"/>
        <v/>
      </c>
      <c r="U135" s="57" t="str">
        <f t="shared" si="56"/>
        <v/>
      </c>
      <c r="V135" s="57" t="str">
        <f t="shared" si="57"/>
        <v/>
      </c>
      <c r="W135" s="57" t="str">
        <f t="shared" si="58"/>
        <v/>
      </c>
      <c r="X135" s="57" t="str">
        <f t="shared" si="59"/>
        <v/>
      </c>
      <c r="Y135" s="57" t="str">
        <f t="shared" si="49"/>
        <v/>
      </c>
      <c r="Z135" s="57"/>
      <c r="AA135" s="57" t="str">
        <f t="shared" ref="AA135:AA155" si="67">IF(E135&lt;&gt;"",(AA$5+P135/20/24)+1/120/24,"")</f>
        <v/>
      </c>
      <c r="AB135" s="57" t="str">
        <f t="shared" si="60"/>
        <v/>
      </c>
      <c r="AC135" s="57" t="str">
        <f t="shared" si="61"/>
        <v/>
      </c>
      <c r="AD135" s="57" t="str">
        <f t="shared" si="62"/>
        <v/>
      </c>
      <c r="AE135" s="57" t="str">
        <f t="shared" si="63"/>
        <v/>
      </c>
      <c r="AF135" s="57" t="str">
        <f t="shared" si="64"/>
        <v/>
      </c>
      <c r="AG135" s="58" t="str">
        <f t="shared" ref="AG135:AG155" si="68">IF(E135&lt;&gt;"",IF(P135&lt;1000,MAX(AB135:AC135),MAX(AD135:AF135))+1/120/24,"")</f>
        <v/>
      </c>
      <c r="AH135" s="57" t="str">
        <f t="shared" si="50"/>
        <v/>
      </c>
    </row>
    <row r="136" spans="1:34" x14ac:dyDescent="0.15">
      <c r="A136" s="51" t="str">
        <f t="shared" si="65"/>
        <v/>
      </c>
      <c r="B136" s="65"/>
      <c r="C136" s="51" t="str">
        <f t="shared" ref="C136:C155" si="69">IF(E136&lt;&gt;"",E136-E135,"")</f>
        <v/>
      </c>
      <c r="D136" s="52" t="str">
        <f t="shared" si="47"/>
        <v/>
      </c>
      <c r="E136" s="53"/>
      <c r="F136" s="65"/>
      <c r="G136" s="65"/>
      <c r="H136" s="65"/>
      <c r="I136" s="65"/>
      <c r="J136" s="65"/>
      <c r="K136" s="54"/>
      <c r="L136" s="65"/>
      <c r="M136" s="55" t="str">
        <f t="shared" si="66"/>
        <v/>
      </c>
      <c r="N136" s="55" t="str">
        <f t="shared" si="51"/>
        <v/>
      </c>
      <c r="O136" s="62"/>
      <c r="P136" s="56" t="str">
        <f t="shared" si="52"/>
        <v/>
      </c>
      <c r="Q136" s="56"/>
      <c r="R136" s="57" t="str">
        <f t="shared" si="53"/>
        <v/>
      </c>
      <c r="S136" s="57" t="str">
        <f t="shared" si="54"/>
        <v/>
      </c>
      <c r="T136" s="57" t="str">
        <f t="shared" si="55"/>
        <v/>
      </c>
      <c r="U136" s="57" t="str">
        <f t="shared" si="56"/>
        <v/>
      </c>
      <c r="V136" s="57" t="str">
        <f t="shared" si="57"/>
        <v/>
      </c>
      <c r="W136" s="57" t="str">
        <f t="shared" si="58"/>
        <v/>
      </c>
      <c r="X136" s="57" t="str">
        <f t="shared" si="59"/>
        <v/>
      </c>
      <c r="Y136" s="57" t="str">
        <f t="shared" si="49"/>
        <v/>
      </c>
      <c r="Z136" s="57"/>
      <c r="AA136" s="57" t="str">
        <f t="shared" si="67"/>
        <v/>
      </c>
      <c r="AB136" s="57" t="str">
        <f t="shared" si="60"/>
        <v/>
      </c>
      <c r="AC136" s="57" t="str">
        <f t="shared" si="61"/>
        <v/>
      </c>
      <c r="AD136" s="57" t="str">
        <f t="shared" si="62"/>
        <v/>
      </c>
      <c r="AE136" s="57" t="str">
        <f t="shared" si="63"/>
        <v/>
      </c>
      <c r="AF136" s="57" t="str">
        <f t="shared" si="64"/>
        <v/>
      </c>
      <c r="AG136" s="58" t="str">
        <f t="shared" si="68"/>
        <v/>
      </c>
      <c r="AH136" s="57" t="str">
        <f t="shared" si="50"/>
        <v/>
      </c>
    </row>
    <row r="137" spans="1:34" x14ac:dyDescent="0.15">
      <c r="A137" s="51" t="str">
        <f t="shared" si="65"/>
        <v/>
      </c>
      <c r="B137" s="65"/>
      <c r="C137" s="51" t="str">
        <f t="shared" si="69"/>
        <v/>
      </c>
      <c r="D137" s="52" t="str">
        <f t="shared" si="47"/>
        <v/>
      </c>
      <c r="E137" s="53"/>
      <c r="F137" s="65"/>
      <c r="G137" s="65"/>
      <c r="H137" s="65"/>
      <c r="I137" s="65"/>
      <c r="J137" s="65"/>
      <c r="K137" s="54"/>
      <c r="L137" s="65"/>
      <c r="M137" s="55" t="str">
        <f t="shared" si="66"/>
        <v/>
      </c>
      <c r="N137" s="55" t="str">
        <f t="shared" si="51"/>
        <v/>
      </c>
      <c r="O137" s="62"/>
      <c r="P137" s="56" t="str">
        <f t="shared" si="52"/>
        <v/>
      </c>
      <c r="Q137" s="56"/>
      <c r="R137" s="57" t="str">
        <f t="shared" si="53"/>
        <v/>
      </c>
      <c r="S137" s="57" t="str">
        <f t="shared" si="54"/>
        <v/>
      </c>
      <c r="T137" s="57" t="str">
        <f t="shared" si="55"/>
        <v/>
      </c>
      <c r="U137" s="57" t="str">
        <f t="shared" si="56"/>
        <v/>
      </c>
      <c r="V137" s="57" t="str">
        <f t="shared" si="57"/>
        <v/>
      </c>
      <c r="W137" s="57" t="str">
        <f t="shared" si="58"/>
        <v/>
      </c>
      <c r="X137" s="57" t="str">
        <f t="shared" si="59"/>
        <v/>
      </c>
      <c r="Y137" s="57" t="str">
        <f t="shared" si="49"/>
        <v/>
      </c>
      <c r="Z137" s="57"/>
      <c r="AA137" s="57" t="str">
        <f t="shared" si="67"/>
        <v/>
      </c>
      <c r="AB137" s="57" t="str">
        <f t="shared" si="60"/>
        <v/>
      </c>
      <c r="AC137" s="57" t="str">
        <f t="shared" si="61"/>
        <v/>
      </c>
      <c r="AD137" s="57" t="str">
        <f t="shared" si="62"/>
        <v/>
      </c>
      <c r="AE137" s="57" t="str">
        <f t="shared" si="63"/>
        <v/>
      </c>
      <c r="AF137" s="57" t="str">
        <f t="shared" si="64"/>
        <v/>
      </c>
      <c r="AG137" s="58" t="str">
        <f t="shared" si="68"/>
        <v/>
      </c>
      <c r="AH137" s="57" t="str">
        <f t="shared" si="50"/>
        <v/>
      </c>
    </row>
    <row r="138" spans="1:34" x14ac:dyDescent="0.15">
      <c r="A138" s="51" t="str">
        <f t="shared" si="65"/>
        <v/>
      </c>
      <c r="B138" s="65"/>
      <c r="C138" s="51" t="str">
        <f t="shared" si="69"/>
        <v/>
      </c>
      <c r="D138" s="52" t="str">
        <f t="shared" si="47"/>
        <v/>
      </c>
      <c r="E138" s="53"/>
      <c r="F138" s="65"/>
      <c r="G138" s="65"/>
      <c r="H138" s="65"/>
      <c r="I138" s="65"/>
      <c r="J138" s="65"/>
      <c r="K138" s="54"/>
      <c r="L138" s="65"/>
      <c r="M138" s="55" t="str">
        <f t="shared" si="66"/>
        <v/>
      </c>
      <c r="N138" s="55" t="str">
        <f t="shared" si="51"/>
        <v/>
      </c>
      <c r="O138" s="62"/>
      <c r="P138" s="56" t="str">
        <f t="shared" si="52"/>
        <v/>
      </c>
      <c r="Q138" s="56"/>
      <c r="R138" s="57" t="str">
        <f t="shared" si="53"/>
        <v/>
      </c>
      <c r="S138" s="57" t="str">
        <f t="shared" si="54"/>
        <v/>
      </c>
      <c r="T138" s="57" t="str">
        <f t="shared" si="55"/>
        <v/>
      </c>
      <c r="U138" s="57" t="str">
        <f t="shared" si="56"/>
        <v/>
      </c>
      <c r="V138" s="57" t="str">
        <f t="shared" si="57"/>
        <v/>
      </c>
      <c r="W138" s="57" t="str">
        <f t="shared" si="58"/>
        <v/>
      </c>
      <c r="X138" s="57" t="str">
        <f t="shared" si="59"/>
        <v/>
      </c>
      <c r="Y138" s="57" t="str">
        <f t="shared" si="49"/>
        <v/>
      </c>
      <c r="Z138" s="57"/>
      <c r="AA138" s="57" t="str">
        <f t="shared" si="67"/>
        <v/>
      </c>
      <c r="AB138" s="57" t="str">
        <f t="shared" si="60"/>
        <v/>
      </c>
      <c r="AC138" s="57" t="str">
        <f t="shared" si="61"/>
        <v/>
      </c>
      <c r="AD138" s="57" t="str">
        <f t="shared" si="62"/>
        <v/>
      </c>
      <c r="AE138" s="57" t="str">
        <f t="shared" si="63"/>
        <v/>
      </c>
      <c r="AF138" s="57" t="str">
        <f t="shared" si="64"/>
        <v/>
      </c>
      <c r="AG138" s="58" t="str">
        <f t="shared" si="68"/>
        <v/>
      </c>
      <c r="AH138" s="57" t="str">
        <f t="shared" si="50"/>
        <v/>
      </c>
    </row>
    <row r="139" spans="1:34" x14ac:dyDescent="0.15">
      <c r="A139" s="51" t="str">
        <f t="shared" si="65"/>
        <v/>
      </c>
      <c r="B139" s="65"/>
      <c r="C139" s="51" t="str">
        <f t="shared" si="69"/>
        <v/>
      </c>
      <c r="D139" s="52" t="str">
        <f t="shared" si="47"/>
        <v/>
      </c>
      <c r="E139" s="53"/>
      <c r="F139" s="65"/>
      <c r="G139" s="65"/>
      <c r="H139" s="65"/>
      <c r="I139" s="65"/>
      <c r="J139" s="65"/>
      <c r="K139" s="54"/>
      <c r="L139" s="65"/>
      <c r="M139" s="55" t="str">
        <f t="shared" si="66"/>
        <v/>
      </c>
      <c r="N139" s="55" t="str">
        <f t="shared" si="51"/>
        <v/>
      </c>
      <c r="O139" s="62"/>
      <c r="P139" s="56" t="str">
        <f t="shared" si="52"/>
        <v/>
      </c>
      <c r="Q139" s="56"/>
      <c r="R139" s="57" t="str">
        <f t="shared" si="53"/>
        <v/>
      </c>
      <c r="S139" s="57" t="str">
        <f t="shared" si="54"/>
        <v/>
      </c>
      <c r="T139" s="57" t="str">
        <f t="shared" si="55"/>
        <v/>
      </c>
      <c r="U139" s="57" t="str">
        <f t="shared" si="56"/>
        <v/>
      </c>
      <c r="V139" s="57" t="str">
        <f t="shared" si="57"/>
        <v/>
      </c>
      <c r="W139" s="57" t="str">
        <f t="shared" si="58"/>
        <v/>
      </c>
      <c r="X139" s="57" t="str">
        <f t="shared" si="59"/>
        <v/>
      </c>
      <c r="Y139" s="57" t="str">
        <f t="shared" si="49"/>
        <v/>
      </c>
      <c r="Z139" s="57"/>
      <c r="AA139" s="57" t="str">
        <f t="shared" si="67"/>
        <v/>
      </c>
      <c r="AB139" s="57" t="str">
        <f t="shared" si="60"/>
        <v/>
      </c>
      <c r="AC139" s="57" t="str">
        <f t="shared" si="61"/>
        <v/>
      </c>
      <c r="AD139" s="57" t="str">
        <f t="shared" si="62"/>
        <v/>
      </c>
      <c r="AE139" s="57" t="str">
        <f t="shared" si="63"/>
        <v/>
      </c>
      <c r="AF139" s="57" t="str">
        <f t="shared" si="64"/>
        <v/>
      </c>
      <c r="AG139" s="58" t="str">
        <f t="shared" si="68"/>
        <v/>
      </c>
      <c r="AH139" s="57" t="str">
        <f t="shared" si="50"/>
        <v/>
      </c>
    </row>
    <row r="140" spans="1:34" x14ac:dyDescent="0.15">
      <c r="A140" s="51" t="str">
        <f t="shared" si="65"/>
        <v/>
      </c>
      <c r="B140" s="65"/>
      <c r="C140" s="51" t="str">
        <f t="shared" si="69"/>
        <v/>
      </c>
      <c r="D140" s="52" t="str">
        <f t="shared" si="47"/>
        <v/>
      </c>
      <c r="E140" s="53"/>
      <c r="F140" s="65"/>
      <c r="G140" s="65"/>
      <c r="H140" s="65"/>
      <c r="I140" s="65"/>
      <c r="J140" s="65"/>
      <c r="K140" s="54"/>
      <c r="L140" s="65"/>
      <c r="M140" s="55" t="str">
        <f t="shared" si="66"/>
        <v/>
      </c>
      <c r="N140" s="55" t="str">
        <f t="shared" si="51"/>
        <v/>
      </c>
      <c r="O140" s="62"/>
      <c r="P140" s="56" t="str">
        <f t="shared" si="52"/>
        <v/>
      </c>
      <c r="Q140" s="56"/>
      <c r="R140" s="57" t="str">
        <f t="shared" si="53"/>
        <v/>
      </c>
      <c r="S140" s="57" t="str">
        <f t="shared" si="54"/>
        <v/>
      </c>
      <c r="T140" s="57" t="str">
        <f t="shared" si="55"/>
        <v/>
      </c>
      <c r="U140" s="57" t="str">
        <f t="shared" si="56"/>
        <v/>
      </c>
      <c r="V140" s="57" t="str">
        <f t="shared" si="57"/>
        <v/>
      </c>
      <c r="W140" s="57" t="str">
        <f t="shared" si="58"/>
        <v/>
      </c>
      <c r="X140" s="57" t="str">
        <f t="shared" si="59"/>
        <v/>
      </c>
      <c r="Y140" s="57" t="str">
        <f t="shared" si="49"/>
        <v/>
      </c>
      <c r="Z140" s="57"/>
      <c r="AA140" s="57" t="str">
        <f t="shared" si="67"/>
        <v/>
      </c>
      <c r="AB140" s="57" t="str">
        <f t="shared" si="60"/>
        <v/>
      </c>
      <c r="AC140" s="57" t="str">
        <f t="shared" si="61"/>
        <v/>
      </c>
      <c r="AD140" s="57" t="str">
        <f t="shared" si="62"/>
        <v/>
      </c>
      <c r="AE140" s="57" t="str">
        <f t="shared" si="63"/>
        <v/>
      </c>
      <c r="AF140" s="57" t="str">
        <f t="shared" si="64"/>
        <v/>
      </c>
      <c r="AG140" s="58" t="str">
        <f t="shared" si="68"/>
        <v/>
      </c>
      <c r="AH140" s="57" t="str">
        <f t="shared" si="50"/>
        <v/>
      </c>
    </row>
    <row r="141" spans="1:34" x14ac:dyDescent="0.15">
      <c r="A141" s="51" t="str">
        <f t="shared" si="65"/>
        <v/>
      </c>
      <c r="B141" s="65"/>
      <c r="C141" s="51" t="str">
        <f t="shared" si="69"/>
        <v/>
      </c>
      <c r="D141" s="52" t="str">
        <f t="shared" si="47"/>
        <v/>
      </c>
      <c r="E141" s="53"/>
      <c r="F141" s="65"/>
      <c r="G141" s="65"/>
      <c r="H141" s="65"/>
      <c r="I141" s="65"/>
      <c r="J141" s="65"/>
      <c r="K141" s="54"/>
      <c r="L141" s="65"/>
      <c r="M141" s="55" t="str">
        <f t="shared" si="66"/>
        <v/>
      </c>
      <c r="N141" s="55" t="str">
        <f>IF(B141="finish",M$5+AL$10,IF(B141&lt;&gt;"",AH141,""))</f>
        <v/>
      </c>
      <c r="O141" s="62"/>
      <c r="P141" s="56" t="str">
        <f t="shared" si="52"/>
        <v/>
      </c>
      <c r="Q141" s="56"/>
      <c r="R141" s="57" t="str">
        <f t="shared" si="53"/>
        <v/>
      </c>
      <c r="S141" s="57" t="str">
        <f t="shared" si="54"/>
        <v/>
      </c>
      <c r="T141" s="57" t="str">
        <f t="shared" si="55"/>
        <v/>
      </c>
      <c r="U141" s="57" t="str">
        <f t="shared" si="56"/>
        <v/>
      </c>
      <c r="V141" s="57" t="str">
        <f t="shared" si="57"/>
        <v/>
      </c>
      <c r="W141" s="57" t="str">
        <f t="shared" si="58"/>
        <v/>
      </c>
      <c r="X141" s="57" t="str">
        <f t="shared" si="59"/>
        <v/>
      </c>
      <c r="Y141" s="57" t="str">
        <f t="shared" si="49"/>
        <v/>
      </c>
      <c r="Z141" s="57"/>
      <c r="AA141" s="57" t="str">
        <f t="shared" si="67"/>
        <v/>
      </c>
      <c r="AB141" s="57" t="str">
        <f t="shared" si="60"/>
        <v/>
      </c>
      <c r="AC141" s="57" t="str">
        <f t="shared" si="61"/>
        <v/>
      </c>
      <c r="AD141" s="57" t="str">
        <f t="shared" si="62"/>
        <v/>
      </c>
      <c r="AE141" s="57" t="str">
        <f t="shared" si="63"/>
        <v/>
      </c>
      <c r="AF141" s="57" t="str">
        <f t="shared" si="64"/>
        <v/>
      </c>
      <c r="AG141" s="58" t="str">
        <f t="shared" si="68"/>
        <v/>
      </c>
      <c r="AH141" s="57" t="str">
        <f t="shared" si="50"/>
        <v/>
      </c>
    </row>
    <row r="142" spans="1:34" x14ac:dyDescent="0.15">
      <c r="A142" s="51" t="str">
        <f t="shared" si="65"/>
        <v/>
      </c>
      <c r="B142" s="65"/>
      <c r="C142" s="51" t="str">
        <f t="shared" si="69"/>
        <v/>
      </c>
      <c r="D142" s="52" t="str">
        <f t="shared" si="47"/>
        <v/>
      </c>
      <c r="E142" s="53"/>
      <c r="F142" s="65"/>
      <c r="G142" s="65"/>
      <c r="H142" s="65"/>
      <c r="I142" s="65"/>
      <c r="J142" s="65"/>
      <c r="K142" s="54"/>
      <c r="L142" s="65"/>
      <c r="M142" s="55" t="str">
        <f t="shared" si="66"/>
        <v/>
      </c>
      <c r="N142" s="55" t="str">
        <f t="shared" ref="N142:N155" si="70">IF(B142="finish",M$5+AL$10,IF(B142&lt;&gt;"",AH142,""))</f>
        <v/>
      </c>
      <c r="O142" s="62"/>
      <c r="P142" s="56" t="str">
        <f t="shared" si="52"/>
        <v/>
      </c>
      <c r="Q142" s="56"/>
      <c r="R142" s="57" t="str">
        <f t="shared" si="53"/>
        <v/>
      </c>
      <c r="S142" s="57" t="str">
        <f t="shared" si="54"/>
        <v/>
      </c>
      <c r="T142" s="57" t="str">
        <f t="shared" si="55"/>
        <v/>
      </c>
      <c r="U142" s="57" t="str">
        <f t="shared" si="56"/>
        <v/>
      </c>
      <c r="V142" s="57" t="str">
        <f t="shared" si="57"/>
        <v/>
      </c>
      <c r="W142" s="57" t="str">
        <f t="shared" si="58"/>
        <v/>
      </c>
      <c r="X142" s="57" t="str">
        <f t="shared" si="59"/>
        <v/>
      </c>
      <c r="Y142" s="57" t="str">
        <f t="shared" si="49"/>
        <v/>
      </c>
      <c r="Z142" s="57"/>
      <c r="AA142" s="57" t="str">
        <f t="shared" si="67"/>
        <v/>
      </c>
      <c r="AB142" s="57" t="str">
        <f t="shared" si="60"/>
        <v/>
      </c>
      <c r="AC142" s="57" t="str">
        <f t="shared" si="61"/>
        <v/>
      </c>
      <c r="AD142" s="57" t="str">
        <f t="shared" si="62"/>
        <v/>
      </c>
      <c r="AE142" s="57" t="str">
        <f t="shared" si="63"/>
        <v/>
      </c>
      <c r="AF142" s="57" t="str">
        <f t="shared" si="64"/>
        <v/>
      </c>
      <c r="AG142" s="58" t="str">
        <f t="shared" si="68"/>
        <v/>
      </c>
      <c r="AH142" s="57" t="str">
        <f t="shared" si="50"/>
        <v/>
      </c>
    </row>
    <row r="143" spans="1:34" x14ac:dyDescent="0.15">
      <c r="A143" s="51" t="str">
        <f t="shared" si="65"/>
        <v/>
      </c>
      <c r="B143" s="43"/>
      <c r="C143" s="51" t="str">
        <f t="shared" si="69"/>
        <v/>
      </c>
      <c r="D143" s="52" t="str">
        <f t="shared" si="47"/>
        <v/>
      </c>
      <c r="E143" s="53"/>
      <c r="F143" s="43"/>
      <c r="G143" s="43"/>
      <c r="H143" s="43"/>
      <c r="I143" s="43"/>
      <c r="J143" s="43"/>
      <c r="K143" s="54"/>
      <c r="L143" s="43"/>
      <c r="M143" s="55" t="str">
        <f t="shared" si="66"/>
        <v/>
      </c>
      <c r="N143" s="55" t="str">
        <f t="shared" si="70"/>
        <v/>
      </c>
      <c r="P143" s="56" t="str">
        <f t="shared" si="52"/>
        <v/>
      </c>
      <c r="Q143" s="56"/>
      <c r="R143" s="57" t="str">
        <f t="shared" si="53"/>
        <v/>
      </c>
      <c r="S143" s="57" t="str">
        <f t="shared" si="54"/>
        <v/>
      </c>
      <c r="T143" s="57" t="str">
        <f t="shared" si="55"/>
        <v/>
      </c>
      <c r="U143" s="57" t="str">
        <f t="shared" si="56"/>
        <v/>
      </c>
      <c r="V143" s="57" t="str">
        <f t="shared" si="57"/>
        <v/>
      </c>
      <c r="W143" s="57" t="str">
        <f t="shared" si="58"/>
        <v/>
      </c>
      <c r="X143" s="57" t="str">
        <f t="shared" si="59"/>
        <v/>
      </c>
      <c r="Y143" s="57" t="str">
        <f t="shared" si="49"/>
        <v/>
      </c>
      <c r="Z143" s="57"/>
      <c r="AA143" s="57" t="str">
        <f t="shared" si="67"/>
        <v/>
      </c>
      <c r="AB143" s="57" t="str">
        <f t="shared" si="60"/>
        <v/>
      </c>
      <c r="AC143" s="57" t="str">
        <f t="shared" si="61"/>
        <v/>
      </c>
      <c r="AD143" s="57" t="str">
        <f t="shared" si="62"/>
        <v/>
      </c>
      <c r="AE143" s="57" t="str">
        <f t="shared" si="63"/>
        <v/>
      </c>
      <c r="AF143" s="57" t="str">
        <f t="shared" si="64"/>
        <v/>
      </c>
      <c r="AG143" s="58" t="str">
        <f t="shared" si="68"/>
        <v/>
      </c>
      <c r="AH143" s="57" t="str">
        <f t="shared" si="50"/>
        <v/>
      </c>
    </row>
    <row r="144" spans="1:34" x14ac:dyDescent="0.15">
      <c r="A144" s="51" t="str">
        <f t="shared" si="65"/>
        <v/>
      </c>
      <c r="B144" s="43"/>
      <c r="C144" s="51" t="str">
        <f t="shared" si="69"/>
        <v/>
      </c>
      <c r="D144" s="52" t="str">
        <f t="shared" si="47"/>
        <v/>
      </c>
      <c r="E144" s="53"/>
      <c r="F144" s="43"/>
      <c r="G144" s="43"/>
      <c r="H144" s="43"/>
      <c r="I144" s="43"/>
      <c r="J144" s="43"/>
      <c r="K144" s="54"/>
      <c r="L144" s="43"/>
      <c r="M144" s="55" t="str">
        <f t="shared" si="66"/>
        <v/>
      </c>
      <c r="N144" s="55" t="str">
        <f t="shared" si="70"/>
        <v/>
      </c>
      <c r="P144" s="56" t="str">
        <f t="shared" si="52"/>
        <v/>
      </c>
      <c r="Q144" s="56"/>
      <c r="R144" s="57" t="str">
        <f t="shared" si="53"/>
        <v/>
      </c>
      <c r="S144" s="57" t="str">
        <f t="shared" si="54"/>
        <v/>
      </c>
      <c r="T144" s="57" t="str">
        <f t="shared" si="55"/>
        <v/>
      </c>
      <c r="U144" s="57" t="str">
        <f t="shared" si="56"/>
        <v/>
      </c>
      <c r="V144" s="57" t="str">
        <f t="shared" si="57"/>
        <v/>
      </c>
      <c r="W144" s="57" t="str">
        <f t="shared" si="58"/>
        <v/>
      </c>
      <c r="X144" s="57" t="str">
        <f t="shared" si="59"/>
        <v/>
      </c>
      <c r="Y144" s="57" t="str">
        <f t="shared" si="49"/>
        <v/>
      </c>
      <c r="Z144" s="57"/>
      <c r="AA144" s="57" t="str">
        <f t="shared" si="67"/>
        <v/>
      </c>
      <c r="AB144" s="57" t="str">
        <f t="shared" si="60"/>
        <v/>
      </c>
      <c r="AC144" s="57" t="str">
        <f t="shared" si="61"/>
        <v/>
      </c>
      <c r="AD144" s="57" t="str">
        <f t="shared" si="62"/>
        <v/>
      </c>
      <c r="AE144" s="57" t="str">
        <f t="shared" si="63"/>
        <v/>
      </c>
      <c r="AF144" s="57" t="str">
        <f t="shared" si="64"/>
        <v/>
      </c>
      <c r="AG144" s="58" t="str">
        <f t="shared" si="68"/>
        <v/>
      </c>
      <c r="AH144" s="57" t="str">
        <f t="shared" si="50"/>
        <v/>
      </c>
    </row>
    <row r="145" spans="1:34" x14ac:dyDescent="0.15">
      <c r="A145" s="51" t="str">
        <f t="shared" si="65"/>
        <v/>
      </c>
      <c r="B145" s="43"/>
      <c r="C145" s="51" t="str">
        <f t="shared" si="69"/>
        <v/>
      </c>
      <c r="D145" s="52" t="str">
        <f t="shared" ref="D145:D155" si="71">IF(E145&lt;&gt;"",IF(B144="",D144+C145,C145),"")</f>
        <v/>
      </c>
      <c r="E145" s="53"/>
      <c r="F145" s="43"/>
      <c r="G145" s="43"/>
      <c r="H145" s="43"/>
      <c r="I145" s="43"/>
      <c r="J145" s="43"/>
      <c r="K145" s="54"/>
      <c r="L145" s="43"/>
      <c r="M145" s="55" t="str">
        <f t="shared" si="66"/>
        <v/>
      </c>
      <c r="N145" s="55" t="str">
        <f t="shared" si="70"/>
        <v/>
      </c>
      <c r="P145" s="56" t="str">
        <f t="shared" si="52"/>
        <v/>
      </c>
      <c r="Q145" s="56"/>
      <c r="R145" s="57" t="str">
        <f t="shared" si="53"/>
        <v/>
      </c>
      <c r="S145" s="57" t="str">
        <f t="shared" si="54"/>
        <v/>
      </c>
      <c r="T145" s="57" t="str">
        <f t="shared" si="55"/>
        <v/>
      </c>
      <c r="U145" s="57" t="str">
        <f t="shared" si="56"/>
        <v/>
      </c>
      <c r="V145" s="57" t="str">
        <f t="shared" si="57"/>
        <v/>
      </c>
      <c r="W145" s="57" t="str">
        <f t="shared" si="58"/>
        <v/>
      </c>
      <c r="X145" s="57" t="str">
        <f t="shared" si="59"/>
        <v/>
      </c>
      <c r="Y145" s="57" t="str">
        <f t="shared" si="49"/>
        <v/>
      </c>
      <c r="Z145" s="57"/>
      <c r="AA145" s="57" t="str">
        <f t="shared" si="67"/>
        <v/>
      </c>
      <c r="AB145" s="57" t="str">
        <f t="shared" si="60"/>
        <v/>
      </c>
      <c r="AC145" s="57" t="str">
        <f t="shared" si="61"/>
        <v/>
      </c>
      <c r="AD145" s="57" t="str">
        <f t="shared" si="62"/>
        <v/>
      </c>
      <c r="AE145" s="57" t="str">
        <f t="shared" si="63"/>
        <v/>
      </c>
      <c r="AF145" s="57" t="str">
        <f t="shared" si="64"/>
        <v/>
      </c>
      <c r="AG145" s="58" t="str">
        <f t="shared" si="68"/>
        <v/>
      </c>
      <c r="AH145" s="57" t="str">
        <f t="shared" si="50"/>
        <v/>
      </c>
    </row>
    <row r="146" spans="1:34" x14ac:dyDescent="0.15">
      <c r="A146" s="51" t="str">
        <f t="shared" si="65"/>
        <v/>
      </c>
      <c r="B146" s="43"/>
      <c r="C146" s="51" t="str">
        <f t="shared" si="69"/>
        <v/>
      </c>
      <c r="D146" s="52" t="str">
        <f t="shared" si="71"/>
        <v/>
      </c>
      <c r="E146" s="53"/>
      <c r="F146" s="43"/>
      <c r="G146" s="43"/>
      <c r="H146" s="43"/>
      <c r="I146" s="43"/>
      <c r="J146" s="43"/>
      <c r="K146" s="54"/>
      <c r="L146" s="43"/>
      <c r="M146" s="55" t="str">
        <f t="shared" si="66"/>
        <v/>
      </c>
      <c r="N146" s="55" t="str">
        <f t="shared" si="70"/>
        <v/>
      </c>
      <c r="P146" s="56" t="str">
        <f t="shared" si="52"/>
        <v/>
      </c>
      <c r="Q146" s="56"/>
      <c r="R146" s="57" t="str">
        <f t="shared" si="53"/>
        <v/>
      </c>
      <c r="S146" s="57" t="str">
        <f t="shared" si="54"/>
        <v/>
      </c>
      <c r="T146" s="57" t="str">
        <f t="shared" si="55"/>
        <v/>
      </c>
      <c r="U146" s="57" t="str">
        <f t="shared" si="56"/>
        <v/>
      </c>
      <c r="V146" s="57" t="str">
        <f t="shared" si="57"/>
        <v/>
      </c>
      <c r="W146" s="57" t="str">
        <f t="shared" si="58"/>
        <v/>
      </c>
      <c r="X146" s="57" t="str">
        <f t="shared" si="59"/>
        <v/>
      </c>
      <c r="Y146" s="57" t="str">
        <f t="shared" si="49"/>
        <v/>
      </c>
      <c r="Z146" s="57"/>
      <c r="AA146" s="57" t="str">
        <f t="shared" si="67"/>
        <v/>
      </c>
      <c r="AB146" s="57" t="str">
        <f t="shared" si="60"/>
        <v/>
      </c>
      <c r="AC146" s="57" t="str">
        <f t="shared" si="61"/>
        <v/>
      </c>
      <c r="AD146" s="57" t="str">
        <f t="shared" si="62"/>
        <v/>
      </c>
      <c r="AE146" s="57" t="str">
        <f t="shared" si="63"/>
        <v/>
      </c>
      <c r="AF146" s="57" t="str">
        <f t="shared" si="64"/>
        <v/>
      </c>
      <c r="AG146" s="58" t="str">
        <f t="shared" si="68"/>
        <v/>
      </c>
      <c r="AH146" s="57" t="str">
        <f t="shared" si="50"/>
        <v/>
      </c>
    </row>
    <row r="147" spans="1:34" x14ac:dyDescent="0.15">
      <c r="A147" s="51" t="str">
        <f t="shared" si="65"/>
        <v/>
      </c>
      <c r="B147" s="43"/>
      <c r="C147" s="51" t="str">
        <f t="shared" si="69"/>
        <v/>
      </c>
      <c r="D147" s="52" t="str">
        <f t="shared" si="71"/>
        <v/>
      </c>
      <c r="E147" s="53"/>
      <c r="F147" s="43"/>
      <c r="G147" s="43"/>
      <c r="H147" s="43"/>
      <c r="I147" s="43"/>
      <c r="J147" s="43"/>
      <c r="K147" s="54"/>
      <c r="L147" s="43"/>
      <c r="M147" s="55" t="str">
        <f t="shared" si="66"/>
        <v/>
      </c>
      <c r="N147" s="55" t="str">
        <f t="shared" si="70"/>
        <v/>
      </c>
      <c r="P147" s="56" t="str">
        <f t="shared" si="52"/>
        <v/>
      </c>
      <c r="Q147" s="56"/>
      <c r="R147" s="57" t="str">
        <f t="shared" si="53"/>
        <v/>
      </c>
      <c r="S147" s="57" t="str">
        <f t="shared" si="54"/>
        <v/>
      </c>
      <c r="T147" s="57" t="str">
        <f t="shared" si="55"/>
        <v/>
      </c>
      <c r="U147" s="57" t="str">
        <f t="shared" si="56"/>
        <v/>
      </c>
      <c r="V147" s="57" t="str">
        <f t="shared" si="57"/>
        <v/>
      </c>
      <c r="W147" s="57" t="str">
        <f t="shared" si="58"/>
        <v/>
      </c>
      <c r="X147" s="57" t="str">
        <f t="shared" si="59"/>
        <v/>
      </c>
      <c r="Y147" s="57" t="str">
        <f t="shared" si="49"/>
        <v/>
      </c>
      <c r="Z147" s="57"/>
      <c r="AA147" s="57" t="str">
        <f t="shared" si="67"/>
        <v/>
      </c>
      <c r="AB147" s="57" t="str">
        <f t="shared" si="60"/>
        <v/>
      </c>
      <c r="AC147" s="57" t="str">
        <f t="shared" si="61"/>
        <v/>
      </c>
      <c r="AD147" s="57" t="str">
        <f t="shared" si="62"/>
        <v/>
      </c>
      <c r="AE147" s="57" t="str">
        <f t="shared" si="63"/>
        <v/>
      </c>
      <c r="AF147" s="57" t="str">
        <f t="shared" si="64"/>
        <v/>
      </c>
      <c r="AG147" s="58" t="str">
        <f t="shared" si="68"/>
        <v/>
      </c>
      <c r="AH147" s="57" t="str">
        <f t="shared" si="50"/>
        <v/>
      </c>
    </row>
    <row r="148" spans="1:34" x14ac:dyDescent="0.15">
      <c r="A148" s="51" t="str">
        <f t="shared" si="65"/>
        <v/>
      </c>
      <c r="B148" s="43"/>
      <c r="C148" s="51" t="str">
        <f t="shared" si="69"/>
        <v/>
      </c>
      <c r="D148" s="52" t="str">
        <f t="shared" si="71"/>
        <v/>
      </c>
      <c r="E148" s="53"/>
      <c r="F148" s="43"/>
      <c r="G148" s="43"/>
      <c r="H148" s="43"/>
      <c r="I148" s="43"/>
      <c r="J148" s="43"/>
      <c r="K148" s="54"/>
      <c r="L148" s="43"/>
      <c r="M148" s="55" t="str">
        <f t="shared" si="66"/>
        <v/>
      </c>
      <c r="N148" s="55" t="str">
        <f t="shared" si="70"/>
        <v/>
      </c>
      <c r="P148" s="56" t="str">
        <f t="shared" si="52"/>
        <v/>
      </c>
      <c r="Q148" s="56"/>
      <c r="R148" s="57" t="str">
        <f t="shared" si="53"/>
        <v/>
      </c>
      <c r="S148" s="57" t="str">
        <f t="shared" si="54"/>
        <v/>
      </c>
      <c r="T148" s="57" t="str">
        <f t="shared" si="55"/>
        <v/>
      </c>
      <c r="U148" s="57" t="str">
        <f t="shared" si="56"/>
        <v/>
      </c>
      <c r="V148" s="57" t="str">
        <f t="shared" si="57"/>
        <v/>
      </c>
      <c r="W148" s="57" t="str">
        <f t="shared" si="58"/>
        <v/>
      </c>
      <c r="X148" s="57" t="str">
        <f t="shared" si="59"/>
        <v/>
      </c>
      <c r="Y148" s="57" t="str">
        <f t="shared" si="49"/>
        <v/>
      </c>
      <c r="Z148" s="57"/>
      <c r="AA148" s="57" t="str">
        <f t="shared" si="67"/>
        <v/>
      </c>
      <c r="AB148" s="57" t="str">
        <f t="shared" si="60"/>
        <v/>
      </c>
      <c r="AC148" s="57" t="str">
        <f t="shared" si="61"/>
        <v/>
      </c>
      <c r="AD148" s="57" t="str">
        <f t="shared" si="62"/>
        <v/>
      </c>
      <c r="AE148" s="57" t="str">
        <f t="shared" si="63"/>
        <v/>
      </c>
      <c r="AF148" s="57" t="str">
        <f t="shared" si="64"/>
        <v/>
      </c>
      <c r="AG148" s="58" t="str">
        <f t="shared" si="68"/>
        <v/>
      </c>
      <c r="AH148" s="57" t="str">
        <f t="shared" si="50"/>
        <v/>
      </c>
    </row>
    <row r="149" spans="1:34" x14ac:dyDescent="0.15">
      <c r="A149" s="51" t="str">
        <f t="shared" si="65"/>
        <v/>
      </c>
      <c r="B149" s="43"/>
      <c r="C149" s="51" t="str">
        <f t="shared" si="69"/>
        <v/>
      </c>
      <c r="D149" s="52" t="str">
        <f t="shared" si="71"/>
        <v/>
      </c>
      <c r="E149" s="53"/>
      <c r="F149" s="43"/>
      <c r="G149" s="43"/>
      <c r="H149" s="43"/>
      <c r="I149" s="43"/>
      <c r="J149" s="43"/>
      <c r="K149" s="54"/>
      <c r="L149" s="43"/>
      <c r="M149" s="55" t="str">
        <f t="shared" si="66"/>
        <v/>
      </c>
      <c r="N149" s="55" t="str">
        <f t="shared" si="70"/>
        <v/>
      </c>
      <c r="P149" s="56" t="str">
        <f t="shared" si="52"/>
        <v/>
      </c>
      <c r="Q149" s="56"/>
      <c r="R149" s="57" t="str">
        <f t="shared" si="53"/>
        <v/>
      </c>
      <c r="S149" s="57" t="str">
        <f t="shared" si="54"/>
        <v/>
      </c>
      <c r="T149" s="57" t="str">
        <f t="shared" si="55"/>
        <v/>
      </c>
      <c r="U149" s="57" t="str">
        <f t="shared" si="56"/>
        <v/>
      </c>
      <c r="V149" s="57" t="str">
        <f t="shared" si="57"/>
        <v/>
      </c>
      <c r="W149" s="57" t="str">
        <f t="shared" si="58"/>
        <v/>
      </c>
      <c r="X149" s="57" t="str">
        <f t="shared" si="59"/>
        <v/>
      </c>
      <c r="Y149" s="57" t="str">
        <f t="shared" si="49"/>
        <v/>
      </c>
      <c r="Z149" s="57"/>
      <c r="AA149" s="57" t="str">
        <f t="shared" si="67"/>
        <v/>
      </c>
      <c r="AB149" s="57" t="str">
        <f t="shared" si="60"/>
        <v/>
      </c>
      <c r="AC149" s="57" t="str">
        <f t="shared" si="61"/>
        <v/>
      </c>
      <c r="AD149" s="57" t="str">
        <f t="shared" si="62"/>
        <v/>
      </c>
      <c r="AE149" s="57" t="str">
        <f t="shared" si="63"/>
        <v/>
      </c>
      <c r="AF149" s="57" t="str">
        <f t="shared" si="64"/>
        <v/>
      </c>
      <c r="AG149" s="58" t="str">
        <f t="shared" si="68"/>
        <v/>
      </c>
      <c r="AH149" s="57" t="str">
        <f t="shared" si="50"/>
        <v/>
      </c>
    </row>
    <row r="150" spans="1:34" x14ac:dyDescent="0.15">
      <c r="A150" s="51" t="str">
        <f t="shared" si="65"/>
        <v/>
      </c>
      <c r="B150" s="43"/>
      <c r="C150" s="51" t="str">
        <f t="shared" si="69"/>
        <v/>
      </c>
      <c r="D150" s="52" t="str">
        <f t="shared" si="71"/>
        <v/>
      </c>
      <c r="E150" s="53"/>
      <c r="F150" s="43"/>
      <c r="G150" s="43"/>
      <c r="H150" s="43"/>
      <c r="I150" s="43"/>
      <c r="J150" s="43"/>
      <c r="K150" s="54"/>
      <c r="L150" s="43"/>
      <c r="M150" s="55" t="str">
        <f t="shared" si="66"/>
        <v/>
      </c>
      <c r="N150" s="55" t="str">
        <f t="shared" si="70"/>
        <v/>
      </c>
      <c r="P150" s="56" t="str">
        <f t="shared" si="52"/>
        <v/>
      </c>
      <c r="Q150" s="56"/>
      <c r="R150" s="57" t="str">
        <f t="shared" si="53"/>
        <v/>
      </c>
      <c r="S150" s="57" t="str">
        <f t="shared" si="54"/>
        <v/>
      </c>
      <c r="T150" s="57" t="str">
        <f t="shared" si="55"/>
        <v/>
      </c>
      <c r="U150" s="57" t="str">
        <f t="shared" si="56"/>
        <v/>
      </c>
      <c r="V150" s="57" t="str">
        <f t="shared" si="57"/>
        <v/>
      </c>
      <c r="W150" s="57" t="str">
        <f t="shared" si="58"/>
        <v/>
      </c>
      <c r="X150" s="57" t="str">
        <f t="shared" si="59"/>
        <v/>
      </c>
      <c r="Y150" s="57" t="str">
        <f t="shared" si="49"/>
        <v/>
      </c>
      <c r="Z150" s="57"/>
      <c r="AA150" s="57" t="str">
        <f t="shared" si="67"/>
        <v/>
      </c>
      <c r="AB150" s="57" t="str">
        <f t="shared" si="60"/>
        <v/>
      </c>
      <c r="AC150" s="57" t="str">
        <f t="shared" si="61"/>
        <v/>
      </c>
      <c r="AD150" s="57" t="str">
        <f t="shared" si="62"/>
        <v/>
      </c>
      <c r="AE150" s="57" t="str">
        <f t="shared" si="63"/>
        <v/>
      </c>
      <c r="AF150" s="57" t="str">
        <f t="shared" si="64"/>
        <v/>
      </c>
      <c r="AG150" s="58" t="str">
        <f t="shared" si="68"/>
        <v/>
      </c>
      <c r="AH150" s="57" t="str">
        <f t="shared" si="50"/>
        <v/>
      </c>
    </row>
    <row r="151" spans="1:34" x14ac:dyDescent="0.15">
      <c r="A151" s="51" t="str">
        <f t="shared" si="65"/>
        <v/>
      </c>
      <c r="B151" s="43"/>
      <c r="C151" s="51" t="str">
        <f t="shared" si="69"/>
        <v/>
      </c>
      <c r="D151" s="52" t="str">
        <f t="shared" si="71"/>
        <v/>
      </c>
      <c r="E151" s="53"/>
      <c r="F151" s="43"/>
      <c r="G151" s="43"/>
      <c r="H151" s="43"/>
      <c r="I151" s="43"/>
      <c r="J151" s="43"/>
      <c r="K151" s="54"/>
      <c r="L151" s="43"/>
      <c r="M151" s="55" t="str">
        <f t="shared" si="66"/>
        <v/>
      </c>
      <c r="N151" s="55" t="str">
        <f t="shared" si="70"/>
        <v/>
      </c>
      <c r="P151" s="56" t="str">
        <f t="shared" si="52"/>
        <v/>
      </c>
      <c r="Q151" s="56"/>
      <c r="R151" s="57" t="str">
        <f t="shared" si="53"/>
        <v/>
      </c>
      <c r="S151" s="57" t="str">
        <f t="shared" si="54"/>
        <v/>
      </c>
      <c r="T151" s="57" t="str">
        <f t="shared" si="55"/>
        <v/>
      </c>
      <c r="U151" s="57" t="str">
        <f t="shared" si="56"/>
        <v/>
      </c>
      <c r="V151" s="57" t="str">
        <f t="shared" si="57"/>
        <v/>
      </c>
      <c r="W151" s="57" t="str">
        <f t="shared" si="58"/>
        <v/>
      </c>
      <c r="X151" s="57" t="str">
        <f t="shared" si="59"/>
        <v/>
      </c>
      <c r="Y151" s="57" t="str">
        <f t="shared" si="49"/>
        <v/>
      </c>
      <c r="Z151" s="57"/>
      <c r="AA151" s="57" t="str">
        <f t="shared" si="67"/>
        <v/>
      </c>
      <c r="AB151" s="57" t="str">
        <f t="shared" si="60"/>
        <v/>
      </c>
      <c r="AC151" s="57" t="str">
        <f t="shared" si="61"/>
        <v/>
      </c>
      <c r="AD151" s="57" t="str">
        <f t="shared" si="62"/>
        <v/>
      </c>
      <c r="AE151" s="57" t="str">
        <f t="shared" si="63"/>
        <v/>
      </c>
      <c r="AF151" s="57" t="str">
        <f t="shared" si="64"/>
        <v/>
      </c>
      <c r="AG151" s="58" t="str">
        <f t="shared" si="68"/>
        <v/>
      </c>
      <c r="AH151" s="57" t="str">
        <f t="shared" si="50"/>
        <v/>
      </c>
    </row>
    <row r="152" spans="1:34" x14ac:dyDescent="0.15">
      <c r="A152" s="51" t="str">
        <f t="shared" si="65"/>
        <v/>
      </c>
      <c r="B152" s="43"/>
      <c r="C152" s="51" t="str">
        <f t="shared" si="69"/>
        <v/>
      </c>
      <c r="D152" s="52" t="str">
        <f t="shared" si="71"/>
        <v/>
      </c>
      <c r="E152" s="53"/>
      <c r="F152" s="43"/>
      <c r="G152" s="43"/>
      <c r="H152" s="43"/>
      <c r="I152" s="43"/>
      <c r="J152" s="43"/>
      <c r="K152" s="54"/>
      <c r="L152" s="43"/>
      <c r="M152" s="55" t="str">
        <f t="shared" si="66"/>
        <v/>
      </c>
      <c r="N152" s="55" t="str">
        <f t="shared" si="70"/>
        <v/>
      </c>
      <c r="P152" s="56" t="str">
        <f t="shared" si="52"/>
        <v/>
      </c>
      <c r="Q152" s="56"/>
      <c r="R152" s="57" t="str">
        <f t="shared" si="53"/>
        <v/>
      </c>
      <c r="S152" s="57" t="str">
        <f t="shared" si="54"/>
        <v/>
      </c>
      <c r="T152" s="57" t="str">
        <f t="shared" si="55"/>
        <v/>
      </c>
      <c r="U152" s="57" t="str">
        <f t="shared" si="56"/>
        <v/>
      </c>
      <c r="V152" s="57" t="str">
        <f t="shared" si="57"/>
        <v/>
      </c>
      <c r="W152" s="57" t="str">
        <f t="shared" si="58"/>
        <v/>
      </c>
      <c r="X152" s="57" t="str">
        <f t="shared" si="59"/>
        <v/>
      </c>
      <c r="Y152" s="57" t="str">
        <f t="shared" si="49"/>
        <v/>
      </c>
      <c r="Z152" s="57"/>
      <c r="AA152" s="57" t="str">
        <f t="shared" si="67"/>
        <v/>
      </c>
      <c r="AB152" s="57" t="str">
        <f t="shared" si="60"/>
        <v/>
      </c>
      <c r="AC152" s="57" t="str">
        <f t="shared" si="61"/>
        <v/>
      </c>
      <c r="AD152" s="57" t="str">
        <f t="shared" si="62"/>
        <v/>
      </c>
      <c r="AE152" s="57" t="str">
        <f t="shared" si="63"/>
        <v/>
      </c>
      <c r="AF152" s="57" t="str">
        <f t="shared" si="64"/>
        <v/>
      </c>
      <c r="AG152" s="58" t="str">
        <f t="shared" si="68"/>
        <v/>
      </c>
      <c r="AH152" s="57" t="str">
        <f t="shared" si="50"/>
        <v/>
      </c>
    </row>
    <row r="153" spans="1:34" x14ac:dyDescent="0.15">
      <c r="A153" s="51" t="str">
        <f t="shared" si="65"/>
        <v/>
      </c>
      <c r="B153" s="43"/>
      <c r="C153" s="51" t="str">
        <f t="shared" si="69"/>
        <v/>
      </c>
      <c r="D153" s="52" t="str">
        <f t="shared" si="71"/>
        <v/>
      </c>
      <c r="E153" s="53"/>
      <c r="F153" s="43"/>
      <c r="G153" s="43"/>
      <c r="H153" s="43"/>
      <c r="I153" s="43"/>
      <c r="J153" s="43"/>
      <c r="K153" s="54"/>
      <c r="L153" s="43"/>
      <c r="M153" s="55" t="str">
        <f t="shared" si="66"/>
        <v/>
      </c>
      <c r="N153" s="55" t="str">
        <f t="shared" si="70"/>
        <v/>
      </c>
      <c r="P153" s="56" t="str">
        <f t="shared" si="52"/>
        <v/>
      </c>
      <c r="Q153" s="56"/>
      <c r="R153" s="57" t="str">
        <f t="shared" si="53"/>
        <v/>
      </c>
      <c r="S153" s="57" t="str">
        <f t="shared" si="54"/>
        <v/>
      </c>
      <c r="T153" s="57" t="str">
        <f t="shared" si="55"/>
        <v/>
      </c>
      <c r="U153" s="57" t="str">
        <f t="shared" si="56"/>
        <v/>
      </c>
      <c r="V153" s="57" t="str">
        <f t="shared" si="57"/>
        <v/>
      </c>
      <c r="W153" s="57" t="str">
        <f t="shared" si="58"/>
        <v/>
      </c>
      <c r="X153" s="57" t="str">
        <f t="shared" si="59"/>
        <v/>
      </c>
      <c r="Y153" s="57" t="str">
        <f t="shared" si="49"/>
        <v/>
      </c>
      <c r="Z153" s="57"/>
      <c r="AA153" s="57" t="str">
        <f t="shared" si="67"/>
        <v/>
      </c>
      <c r="AB153" s="57" t="str">
        <f t="shared" si="60"/>
        <v/>
      </c>
      <c r="AC153" s="57" t="str">
        <f t="shared" si="61"/>
        <v/>
      </c>
      <c r="AD153" s="57" t="str">
        <f t="shared" si="62"/>
        <v/>
      </c>
      <c r="AE153" s="57" t="str">
        <f t="shared" si="63"/>
        <v/>
      </c>
      <c r="AF153" s="57" t="str">
        <f t="shared" si="64"/>
        <v/>
      </c>
      <c r="AG153" s="58" t="str">
        <f t="shared" si="68"/>
        <v/>
      </c>
      <c r="AH153" s="57" t="str">
        <f t="shared" si="50"/>
        <v/>
      </c>
    </row>
    <row r="154" spans="1:34" x14ac:dyDescent="0.15">
      <c r="A154" s="51" t="str">
        <f t="shared" si="65"/>
        <v/>
      </c>
      <c r="B154" s="43"/>
      <c r="C154" s="51" t="str">
        <f t="shared" si="69"/>
        <v/>
      </c>
      <c r="D154" s="52" t="str">
        <f t="shared" si="71"/>
        <v/>
      </c>
      <c r="E154" s="53"/>
      <c r="F154" s="43"/>
      <c r="G154" s="43"/>
      <c r="H154" s="43"/>
      <c r="I154" s="43"/>
      <c r="J154" s="43"/>
      <c r="K154" s="54"/>
      <c r="L154" s="43"/>
      <c r="M154" s="55" t="str">
        <f t="shared" si="66"/>
        <v/>
      </c>
      <c r="N154" s="55" t="str">
        <f t="shared" si="70"/>
        <v/>
      </c>
      <c r="P154" s="56" t="str">
        <f t="shared" si="52"/>
        <v/>
      </c>
      <c r="Q154" s="56"/>
      <c r="R154" s="57" t="str">
        <f t="shared" si="53"/>
        <v/>
      </c>
      <c r="S154" s="57" t="str">
        <f t="shared" si="54"/>
        <v/>
      </c>
      <c r="T154" s="57" t="str">
        <f t="shared" si="55"/>
        <v/>
      </c>
      <c r="U154" s="57" t="str">
        <f t="shared" si="56"/>
        <v/>
      </c>
      <c r="V154" s="57" t="str">
        <f t="shared" si="57"/>
        <v/>
      </c>
      <c r="W154" s="57" t="str">
        <f t="shared" si="58"/>
        <v/>
      </c>
      <c r="X154" s="57" t="str">
        <f t="shared" si="59"/>
        <v/>
      </c>
      <c r="Y154" s="57" t="str">
        <f t="shared" si="49"/>
        <v/>
      </c>
      <c r="Z154" s="57"/>
      <c r="AA154" s="57" t="str">
        <f t="shared" si="67"/>
        <v/>
      </c>
      <c r="AB154" s="57" t="str">
        <f t="shared" si="60"/>
        <v/>
      </c>
      <c r="AC154" s="57" t="str">
        <f t="shared" si="61"/>
        <v/>
      </c>
      <c r="AD154" s="57" t="str">
        <f t="shared" si="62"/>
        <v/>
      </c>
      <c r="AE154" s="57" t="str">
        <f t="shared" si="63"/>
        <v/>
      </c>
      <c r="AF154" s="57" t="str">
        <f t="shared" si="64"/>
        <v/>
      </c>
      <c r="AG154" s="58" t="str">
        <f t="shared" si="68"/>
        <v/>
      </c>
      <c r="AH154" s="57" t="str">
        <f t="shared" si="50"/>
        <v/>
      </c>
    </row>
    <row r="155" spans="1:34" x14ac:dyDescent="0.15">
      <c r="A155" s="51" t="str">
        <f t="shared" si="65"/>
        <v/>
      </c>
      <c r="B155" s="43"/>
      <c r="C155" s="51" t="str">
        <f t="shared" si="69"/>
        <v/>
      </c>
      <c r="D155" s="52" t="str">
        <f t="shared" si="71"/>
        <v/>
      </c>
      <c r="E155" s="53"/>
      <c r="F155" s="43"/>
      <c r="G155" s="43"/>
      <c r="H155" s="43"/>
      <c r="I155" s="43"/>
      <c r="J155" s="43"/>
      <c r="K155" s="54"/>
      <c r="L155" s="43"/>
      <c r="M155" s="55" t="str">
        <f t="shared" si="66"/>
        <v/>
      </c>
      <c r="N155" s="55" t="str">
        <f t="shared" si="70"/>
        <v/>
      </c>
      <c r="P155" s="56" t="str">
        <f t="shared" si="52"/>
        <v/>
      </c>
      <c r="Q155" s="56"/>
      <c r="R155" s="57" t="str">
        <f t="shared" si="53"/>
        <v/>
      </c>
      <c r="S155" s="57" t="str">
        <f t="shared" si="54"/>
        <v/>
      </c>
      <c r="T155" s="57" t="str">
        <f t="shared" si="55"/>
        <v/>
      </c>
      <c r="U155" s="57" t="str">
        <f t="shared" si="56"/>
        <v/>
      </c>
      <c r="V155" s="57" t="str">
        <f t="shared" si="57"/>
        <v/>
      </c>
      <c r="W155" s="57" t="str">
        <f t="shared" si="58"/>
        <v/>
      </c>
      <c r="X155" s="57" t="str">
        <f t="shared" si="59"/>
        <v/>
      </c>
      <c r="Y155" s="57" t="str">
        <f t="shared" si="49"/>
        <v/>
      </c>
      <c r="Z155" s="57"/>
      <c r="AA155" s="57" t="str">
        <f t="shared" si="67"/>
        <v/>
      </c>
      <c r="AB155" s="57" t="str">
        <f t="shared" si="60"/>
        <v/>
      </c>
      <c r="AC155" s="57" t="str">
        <f t="shared" si="61"/>
        <v/>
      </c>
      <c r="AD155" s="57" t="str">
        <f t="shared" si="62"/>
        <v/>
      </c>
      <c r="AE155" s="57" t="str">
        <f t="shared" si="63"/>
        <v/>
      </c>
      <c r="AF155" s="57" t="str">
        <f t="shared" si="64"/>
        <v/>
      </c>
      <c r="AG155" s="58" t="str">
        <f t="shared" si="68"/>
        <v/>
      </c>
      <c r="AH155" s="57" t="str">
        <f t="shared" si="50"/>
        <v/>
      </c>
    </row>
  </sheetData>
  <mergeCells count="4">
    <mergeCell ref="B2:C2"/>
    <mergeCell ref="B1:C1"/>
    <mergeCell ref="G2:H2"/>
    <mergeCell ref="G1:H1"/>
  </mergeCells>
  <phoneticPr fontId="1"/>
  <pageMargins left="0.7" right="0.7" top="0.75" bottom="0.75" header="0.3" footer="0.3"/>
  <pageSetup paperSize="9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N155"/>
  <sheetViews>
    <sheetView tabSelected="1" view="pageBreakPreview" zoomScale="110" zoomScaleNormal="100" zoomScaleSheetLayoutView="110" workbookViewId="0">
      <selection activeCell="F22" sqref="F22"/>
    </sheetView>
  </sheetViews>
  <sheetFormatPr defaultRowHeight="13.5" x14ac:dyDescent="0.15"/>
  <cols>
    <col min="1" max="1" width="5.375" style="11" bestFit="1" customWidth="1"/>
    <col min="2" max="2" width="5.25" style="11" bestFit="1" customWidth="1"/>
    <col min="3" max="3" width="5.375" style="11" bestFit="1" customWidth="1"/>
    <col min="4" max="4" width="6.5" style="11" bestFit="1" customWidth="1"/>
    <col min="5" max="5" width="7.5" style="11" bestFit="1" customWidth="1"/>
    <col min="6" max="6" width="29.375" style="11" bestFit="1" customWidth="1"/>
    <col min="7" max="7" width="5.25" style="11" bestFit="1" customWidth="1"/>
    <col min="8" max="8" width="11" style="11" bestFit="1" customWidth="1"/>
    <col min="9" max="9" width="4.375" style="11" bestFit="1" customWidth="1"/>
    <col min="10" max="10" width="5.75" style="11" bestFit="1" customWidth="1"/>
    <col min="11" max="11" width="23.375" style="24" customWidth="1"/>
    <col min="12" max="12" width="30.25" style="11" customWidth="1"/>
    <col min="13" max="14" width="8.875" style="11" bestFit="1" customWidth="1"/>
    <col min="15" max="15" width="2.625" style="11" customWidth="1"/>
    <col min="16" max="16384" width="9" style="11"/>
  </cols>
  <sheetData>
    <row r="1" spans="1:14" x14ac:dyDescent="0.15">
      <c r="A1" s="25" t="s">
        <v>31</v>
      </c>
      <c r="B1" s="76" t="s">
        <v>32</v>
      </c>
      <c r="C1" s="76"/>
      <c r="D1" s="25" t="s">
        <v>22</v>
      </c>
      <c r="E1" s="25" t="s">
        <v>23</v>
      </c>
      <c r="F1" s="76" t="s">
        <v>33</v>
      </c>
      <c r="G1" s="76"/>
      <c r="H1" s="25" t="s">
        <v>34</v>
      </c>
      <c r="I1" s="12"/>
      <c r="J1" s="12"/>
      <c r="K1" s="12"/>
      <c r="L1" s="32" t="s">
        <v>41</v>
      </c>
      <c r="M1" s="33" t="s">
        <v>42</v>
      </c>
      <c r="N1" s="34" t="s">
        <v>43</v>
      </c>
    </row>
    <row r="2" spans="1:14" x14ac:dyDescent="0.15">
      <c r="A2" s="25" t="str">
        <f>CONCATENATE("ver.",キューシート計算用!A2)</f>
        <v>ver.3</v>
      </c>
      <c r="B2" s="25" t="str">
        <f>キューシート計算用!B2</f>
        <v>2018.9.30</v>
      </c>
      <c r="C2" s="25"/>
      <c r="D2" s="25" t="str">
        <f>キューシート計算用!D2</f>
        <v>10/6</v>
      </c>
      <c r="E2" s="25">
        <f>キューシート計算用!E2</f>
        <v>200</v>
      </c>
      <c r="F2" s="76" t="str">
        <f>キューシート計算用!F2</f>
        <v>渡良瀬川</v>
      </c>
      <c r="G2" s="76"/>
      <c r="H2" s="29">
        <f>キューシート計算用!G2</f>
        <v>0.29166666666666669</v>
      </c>
      <c r="I2" s="12"/>
      <c r="J2" s="12"/>
      <c r="K2" s="12"/>
      <c r="L2" s="12"/>
      <c r="M2" s="35" t="s">
        <v>44</v>
      </c>
      <c r="N2" s="30" t="s">
        <v>45</v>
      </c>
    </row>
    <row r="4" spans="1:14" x14ac:dyDescent="0.15">
      <c r="A4" s="25" t="s">
        <v>2</v>
      </c>
      <c r="B4" s="25" t="s">
        <v>0</v>
      </c>
      <c r="C4" s="25" t="s">
        <v>4</v>
      </c>
      <c r="D4" s="25" t="s">
        <v>5</v>
      </c>
      <c r="E4" s="25" t="s">
        <v>6</v>
      </c>
      <c r="F4" s="25" t="s">
        <v>1</v>
      </c>
      <c r="G4" s="25" t="s">
        <v>13</v>
      </c>
      <c r="H4" s="25" t="s">
        <v>11</v>
      </c>
      <c r="I4" s="25" t="s">
        <v>14</v>
      </c>
      <c r="J4" s="25" t="s">
        <v>15</v>
      </c>
      <c r="K4" s="25" t="s">
        <v>16</v>
      </c>
      <c r="L4" s="25" t="s">
        <v>12</v>
      </c>
      <c r="M4" s="25" t="s">
        <v>8</v>
      </c>
      <c r="N4" s="25" t="s">
        <v>9</v>
      </c>
    </row>
    <row r="5" spans="1:14" x14ac:dyDescent="0.15">
      <c r="A5" s="25">
        <f>IF(キューシート計算用!A5&lt;&gt;"",キューシート計算用!A5,"")</f>
        <v>1</v>
      </c>
      <c r="B5" s="25" t="str">
        <f>IF(キューシート計算用!B5&lt;&gt;"",キューシート計算用!B5,"")</f>
        <v>start</v>
      </c>
      <c r="C5" s="25">
        <f>IF(キューシート計算用!C5&lt;&gt;"",キューシート計算用!C5,"")</f>
        <v>0</v>
      </c>
      <c r="D5" s="26">
        <f>IF(キューシート計算用!D5&lt;&gt;"",キューシート計算用!D5,"")</f>
        <v>0</v>
      </c>
      <c r="E5" s="26">
        <f>IF(キューシート計算用!E5&lt;&gt;"",キューシート計算用!E5,"")</f>
        <v>0</v>
      </c>
      <c r="F5" s="25" t="str">
        <f>IF(キューシート計算用!F5&lt;&gt;"",キューシート計算用!F5,"")</f>
        <v>宇都宮森林公園大駐車場</v>
      </c>
      <c r="G5" s="25" t="str">
        <f>IF(キューシート計算用!G5&lt;&gt;"",キューシート計算用!G5,"")</f>
        <v/>
      </c>
      <c r="H5" s="25" t="str">
        <f>IF(キューシート計算用!H5&lt;&gt;"",キューシート計算用!H5,"")</f>
        <v>右</v>
      </c>
      <c r="I5" s="25" t="str">
        <f>IF(キューシート計算用!I5&lt;&gt;"",キューシート計算用!I5,"")</f>
        <v/>
      </c>
      <c r="J5" s="25" t="str">
        <f>IF(キューシート計算用!J5&lt;&gt;"",キューシート計算用!J5,"")</f>
        <v/>
      </c>
      <c r="K5" s="27" t="str">
        <f>IF(キューシート計算用!K5&lt;&gt;"",キューシート計算用!K5,"")</f>
        <v/>
      </c>
      <c r="L5" s="25" t="str">
        <f>IF(キューシート計算用!L5&lt;&gt;"",キューシート計算用!L5,"")</f>
        <v/>
      </c>
      <c r="M5" s="28">
        <f>IF(キューシート計算用!M5&lt;&gt;"",キューシート計算用!M5,"")</f>
        <v>43379.291666666664</v>
      </c>
      <c r="N5" s="28">
        <f>IF(キューシート計算用!N5&lt;&gt;"",キューシート計算用!N5,"")</f>
        <v>43379.3125</v>
      </c>
    </row>
    <row r="6" spans="1:14" x14ac:dyDescent="0.15">
      <c r="A6" s="25">
        <f>IF(キューシート計算用!A6&lt;&gt;"",キューシート計算用!A6,"")</f>
        <v>2</v>
      </c>
      <c r="B6" s="25" t="str">
        <f>IF(キューシート計算用!B6&lt;&gt;"",キューシート計算用!B6,"")</f>
        <v/>
      </c>
      <c r="C6" s="25">
        <f>IF(キューシート計算用!C6&lt;&gt;"",キューシート計算用!C6,"")</f>
        <v>8</v>
      </c>
      <c r="D6" s="26">
        <f>IF(キューシート計算用!D6&lt;&gt;"",キューシート計算用!D6,"")</f>
        <v>8</v>
      </c>
      <c r="E6" s="26">
        <f>IF(キューシート計算用!E6&lt;&gt;"",キューシート計算用!E6,"")</f>
        <v>8</v>
      </c>
      <c r="F6" s="25" t="str">
        <f>IF(キューシート計算用!F6&lt;&gt;"",キューシート計算用!F6,"")</f>
        <v>JR鹿沼駅前</v>
      </c>
      <c r="G6" s="25" t="str">
        <f>IF(キューシート計算用!G6&lt;&gt;"",キューシート計算用!G6,"")</f>
        <v>┼</v>
      </c>
      <c r="H6" s="25" t="str">
        <f>IF(キューシート計算用!H6&lt;&gt;"",キューシート計算用!H6,"")</f>
        <v>右</v>
      </c>
      <c r="I6" s="25" t="str">
        <f>IF(キューシート計算用!I6&lt;&gt;"",キューシート計算用!I6,"")</f>
        <v>〇</v>
      </c>
      <c r="J6" s="25" t="str">
        <f>IF(キューシート計算用!J6&lt;&gt;"",キューシート計算用!J6,"")</f>
        <v>N293</v>
      </c>
      <c r="K6" s="27" t="str">
        <f>IF(キューシート計算用!K6&lt;&gt;"",キューシート計算用!K6,"")</f>
        <v>足利　栃木市</v>
      </c>
      <c r="L6" s="25" t="str">
        <f>IF(キューシート計算用!L6&lt;&gt;"",キューシート計算用!L6,"")</f>
        <v/>
      </c>
      <c r="M6" s="28" t="str">
        <f>IF(キューシート計算用!M6&lt;&gt;"",キューシート計算用!M6,"")</f>
        <v/>
      </c>
      <c r="N6" s="28" t="str">
        <f>IF(キューシート計算用!N6&lt;&gt;"",キューシート計算用!N6,"")</f>
        <v/>
      </c>
    </row>
    <row r="7" spans="1:14" x14ac:dyDescent="0.15">
      <c r="A7" s="25">
        <f>IF(キューシート計算用!A7&lt;&gt;"",キューシート計算用!A7,"")</f>
        <v>3</v>
      </c>
      <c r="B7" s="25" t="str">
        <f>IF(キューシート計算用!B7&lt;&gt;"",キューシート計算用!B7,"")</f>
        <v/>
      </c>
      <c r="C7" s="25">
        <f>IF(キューシート計算用!C7&lt;&gt;"",キューシート計算用!C7,"")</f>
        <v>1.5</v>
      </c>
      <c r="D7" s="26">
        <f>IF(キューシート計算用!D7&lt;&gt;"",キューシート計算用!D7,"")</f>
        <v>9.5</v>
      </c>
      <c r="E7" s="26">
        <f>IF(キューシート計算用!E7&lt;&gt;"",キューシート計算用!E7,"")</f>
        <v>9.5</v>
      </c>
      <c r="F7" s="25" t="str">
        <f>IF(キューシート計算用!F7&lt;&gt;"",キューシート計算用!F7,"")</f>
        <v>市役所前</v>
      </c>
      <c r="G7" s="25" t="str">
        <f>IF(キューシート計算用!G7&lt;&gt;"",キューシート計算用!G7,"")</f>
        <v>┼</v>
      </c>
      <c r="H7" s="25" t="str">
        <f>IF(キューシート計算用!H7&lt;&gt;"",キューシート計算用!H7,"")</f>
        <v>左</v>
      </c>
      <c r="I7" s="25" t="str">
        <f>IF(キューシート計算用!I7&lt;&gt;"",キューシート計算用!I7,"")</f>
        <v>〇</v>
      </c>
      <c r="J7" s="25" t="str">
        <f>IF(キューシート計算用!J7&lt;&gt;"",キューシート計算用!J7,"")</f>
        <v>N121</v>
      </c>
      <c r="K7" s="27" t="str">
        <f>IF(キューシート計算用!K7&lt;&gt;"",キューシート計算用!K7,"")</f>
        <v>足利　栃木市</v>
      </c>
      <c r="L7" s="25" t="str">
        <f>IF(キューシート計算用!L7&lt;&gt;"",キューシート計算用!L7,"")</f>
        <v/>
      </c>
      <c r="M7" s="28" t="str">
        <f>IF(キューシート計算用!M7&lt;&gt;"",キューシート計算用!M7,"")</f>
        <v/>
      </c>
      <c r="N7" s="28" t="str">
        <f>IF(キューシート計算用!N7&lt;&gt;"",キューシート計算用!N7,"")</f>
        <v/>
      </c>
    </row>
    <row r="8" spans="1:14" x14ac:dyDescent="0.15">
      <c r="A8" s="25">
        <f>IF(キューシート計算用!A8&lt;&gt;"",キューシート計算用!A8,"")</f>
        <v>4</v>
      </c>
      <c r="B8" s="25" t="str">
        <f>IF(キューシート計算用!B8&lt;&gt;"",キューシート計算用!B8,"")</f>
        <v/>
      </c>
      <c r="C8" s="25">
        <f>IF(キューシート計算用!C8&lt;&gt;"",キューシート計算用!C8,"")</f>
        <v>3.0999999999999996</v>
      </c>
      <c r="D8" s="26">
        <f>IF(キューシート計算用!D8&lt;&gt;"",キューシート計算用!D8,"")</f>
        <v>12.6</v>
      </c>
      <c r="E8" s="26">
        <f>IF(キューシート計算用!E8&lt;&gt;"",キューシート計算用!E8,"")</f>
        <v>12.6</v>
      </c>
      <c r="F8" s="25" t="str">
        <f>IF(キューシート計算用!F8&lt;&gt;"",キューシート計算用!F8,"")</f>
        <v>大門宿</v>
      </c>
      <c r="G8" s="25" t="str">
        <f>IF(キューシート計算用!G8&lt;&gt;"",キューシート計算用!G8,"")</f>
        <v>Y</v>
      </c>
      <c r="H8" s="25" t="str">
        <f>IF(キューシート計算用!H8&lt;&gt;"",キューシート計算用!H8,"")</f>
        <v>左</v>
      </c>
      <c r="I8" s="25" t="str">
        <f>IF(キューシート計算用!I8&lt;&gt;"",キューシート計算用!I8,"")</f>
        <v>〇</v>
      </c>
      <c r="J8" s="25" t="str">
        <f>IF(キューシート計算用!J8&lt;&gt;"",キューシート計算用!J8,"")</f>
        <v>N352</v>
      </c>
      <c r="K8" s="27" t="str">
        <f>IF(キューシート計算用!K8&lt;&gt;"",キューシート計算用!K8,"")</f>
        <v>足利　栃木市</v>
      </c>
      <c r="L8" s="25" t="str">
        <f>IF(キューシート計算用!L8&lt;&gt;"",キューシート計算用!L8,"")</f>
        <v/>
      </c>
      <c r="M8" s="28" t="str">
        <f>IF(キューシート計算用!M8&lt;&gt;"",キューシート計算用!M8,"")</f>
        <v/>
      </c>
      <c r="N8" s="28" t="str">
        <f>IF(キューシート計算用!N8&lt;&gt;"",キューシート計算用!N8,"")</f>
        <v/>
      </c>
    </row>
    <row r="9" spans="1:14" x14ac:dyDescent="0.15">
      <c r="A9" s="25">
        <f>IF(キューシート計算用!A9&lt;&gt;"",キューシート計算用!A9,"")</f>
        <v>5</v>
      </c>
      <c r="B9" s="25" t="str">
        <f>IF(キューシート計算用!B9&lt;&gt;"",キューシート計算用!B9,"")</f>
        <v/>
      </c>
      <c r="C9" s="25">
        <f>IF(キューシート計算用!C9&lt;&gt;"",キューシート計算用!C9,"")</f>
        <v>4.0000000000000018</v>
      </c>
      <c r="D9" s="26">
        <f>IF(キューシート計算用!D9&lt;&gt;"",キューシート計算用!D9,"")</f>
        <v>16.600000000000001</v>
      </c>
      <c r="E9" s="26">
        <f>IF(キューシート計算用!E9&lt;&gt;"",キューシート計算用!E9,"")</f>
        <v>16.600000000000001</v>
      </c>
      <c r="F9" s="25" t="str">
        <f>IF(キューシート計算用!F9&lt;&gt;"",キューシート計算用!F9,"")</f>
        <v>追分</v>
      </c>
      <c r="G9" s="25" t="str">
        <f>IF(キューシート計算用!G9&lt;&gt;"",キューシート計算用!G9,"")</f>
        <v>Y</v>
      </c>
      <c r="H9" s="25" t="str">
        <f>IF(キューシート計算用!H9&lt;&gt;"",キューシート計算用!H9,"")</f>
        <v>右</v>
      </c>
      <c r="I9" s="25" t="str">
        <f>IF(キューシート計算用!I9&lt;&gt;"",キューシート計算用!I9,"")</f>
        <v>〇</v>
      </c>
      <c r="J9" s="25" t="str">
        <f>IF(キューシート計算用!J9&lt;&gt;"",キューシート計算用!J9,"")</f>
        <v>N293</v>
      </c>
      <c r="K9" s="27" t="str">
        <f>IF(キューシート計算用!K9&lt;&gt;"",キューシート計算用!K9,"")</f>
        <v>足利　栃木市</v>
      </c>
      <c r="L9" s="25" t="str">
        <f>IF(キューシート計算用!L9&lt;&gt;"",キューシート計算用!L9,"")</f>
        <v>奥の横断歩道渡る(二段階右折）</v>
      </c>
      <c r="M9" s="28" t="str">
        <f>IF(キューシート計算用!M9&lt;&gt;"",キューシート計算用!M9,"")</f>
        <v/>
      </c>
      <c r="N9" s="28" t="str">
        <f>IF(キューシート計算用!N9&lt;&gt;"",キューシート計算用!N9,"")</f>
        <v/>
      </c>
    </row>
    <row r="10" spans="1:14" x14ac:dyDescent="0.15">
      <c r="A10" s="25">
        <f>IF(キューシート計算用!A10&lt;&gt;"",キューシート計算用!A10,"")</f>
        <v>6</v>
      </c>
      <c r="B10" s="25" t="str">
        <f>IF(キューシート計算用!B10&lt;&gt;"",キューシート計算用!B10,"")</f>
        <v/>
      </c>
      <c r="C10" s="25">
        <f>IF(キューシート計算用!C10&lt;&gt;"",キューシート計算用!C10,"")</f>
        <v>3.1999999999999993</v>
      </c>
      <c r="D10" s="26">
        <f>IF(キューシート計算用!D10&lt;&gt;"",キューシート計算用!D10,"")</f>
        <v>19.8</v>
      </c>
      <c r="E10" s="26">
        <f>IF(キューシート計算用!E10&lt;&gt;"",キューシート計算用!E10,"")</f>
        <v>19.8</v>
      </c>
      <c r="F10" s="25" t="str">
        <f>IF(キューシート計算用!F10&lt;&gt;"",キューシート計算用!F10,"")</f>
        <v/>
      </c>
      <c r="G10" s="25" t="str">
        <f>IF(キューシート計算用!G10&lt;&gt;"",キューシート計算用!G10,"")</f>
        <v>┼</v>
      </c>
      <c r="H10" s="25" t="str">
        <f>IF(キューシート計算用!H10&lt;&gt;"",キューシート計算用!H10,"")</f>
        <v>右</v>
      </c>
      <c r="I10" s="25" t="str">
        <f>IF(キューシート計算用!I10&lt;&gt;"",キューシート計算用!I10,"")</f>
        <v>○</v>
      </c>
      <c r="J10" s="25" t="str">
        <f>IF(キューシート計算用!J10&lt;&gt;"",キューシート計算用!J10,"")</f>
        <v>N293</v>
      </c>
      <c r="K10" s="27" t="str">
        <f>IF(キューシート計算用!K10&lt;&gt;"",キューシート計算用!K10,"")</f>
        <v/>
      </c>
      <c r="L10" s="25" t="str">
        <f>IF(キューシート計算用!L10&lt;&gt;"",キューシート計算用!L10,"")</f>
        <v/>
      </c>
      <c r="M10" s="28" t="str">
        <f>IF(キューシート計算用!M10&lt;&gt;"",キューシート計算用!M10,"")</f>
        <v/>
      </c>
      <c r="N10" s="28" t="str">
        <f>IF(キューシート計算用!N10&lt;&gt;"",キューシート計算用!N10,"")</f>
        <v/>
      </c>
    </row>
    <row r="11" spans="1:14" x14ac:dyDescent="0.15">
      <c r="A11" s="25">
        <f>IF(キューシート計算用!A11&lt;&gt;"",キューシート計算用!A11,"")</f>
        <v>7</v>
      </c>
      <c r="B11" s="25" t="str">
        <f>IF(キューシート計算用!B11&lt;&gt;"",キューシート計算用!B11,"")</f>
        <v/>
      </c>
      <c r="C11" s="25">
        <f>IF(キューシート計算用!C11&lt;&gt;"",キューシート計算用!C11,"")</f>
        <v>0.39999999999999858</v>
      </c>
      <c r="D11" s="26">
        <f>IF(キューシート計算用!D11&lt;&gt;"",キューシート計算用!D11,"")</f>
        <v>20.2</v>
      </c>
      <c r="E11" s="26">
        <f>IF(キューシート計算用!E11&lt;&gt;"",キューシート計算用!E11,"")</f>
        <v>20.2</v>
      </c>
      <c r="F11" s="25" t="str">
        <f>IF(キューシート計算用!F11&lt;&gt;"",キューシート計算用!F11,"")</f>
        <v>小倉橋西</v>
      </c>
      <c r="G11" s="25" t="str">
        <f>IF(キューシート計算用!G11&lt;&gt;"",キューシート計算用!G11,"")</f>
        <v>┤</v>
      </c>
      <c r="H11" s="25" t="str">
        <f>IF(キューシート計算用!H11&lt;&gt;"",キューシート計算用!H11,"")</f>
        <v>左</v>
      </c>
      <c r="I11" s="25" t="str">
        <f>IF(キューシート計算用!I11&lt;&gt;"",キューシート計算用!I11,"")</f>
        <v>〇</v>
      </c>
      <c r="J11" s="25" t="str">
        <f>IF(キューシート計算用!J11&lt;&gt;"",キューシート計算用!J11,"")</f>
        <v>D131</v>
      </c>
      <c r="K11" s="27" t="str">
        <f>IF(キューシート計算用!K11&lt;&gt;"",キューシート計算用!K11,"")</f>
        <v>金崎駅</v>
      </c>
      <c r="L11" s="25" t="str">
        <f>IF(キューシート計算用!L11&lt;&gt;"",キューシート計算用!L11,"")</f>
        <v/>
      </c>
      <c r="M11" s="28" t="str">
        <f>IF(キューシート計算用!M11&lt;&gt;"",キューシート計算用!M11,"")</f>
        <v/>
      </c>
      <c r="N11" s="28" t="str">
        <f>IF(キューシート計算用!N11&lt;&gt;"",キューシート計算用!N11,"")</f>
        <v/>
      </c>
    </row>
    <row r="12" spans="1:14" x14ac:dyDescent="0.15">
      <c r="A12" s="25">
        <f>IF(キューシート計算用!A12&lt;&gt;"",キューシート計算用!A12,"")</f>
        <v>8</v>
      </c>
      <c r="B12" s="25" t="str">
        <f>IF(キューシート計算用!B12&lt;&gt;"",キューシート計算用!B12,"")</f>
        <v/>
      </c>
      <c r="C12" s="25">
        <f>IF(キューシート計算用!C12&lt;&gt;"",キューシート計算用!C12,"")</f>
        <v>3.1999999999999993</v>
      </c>
      <c r="D12" s="26">
        <f>IF(キューシート計算用!D12&lt;&gt;"",キューシート計算用!D12,"")</f>
        <v>23.4</v>
      </c>
      <c r="E12" s="26">
        <f>IF(キューシート計算用!E12&lt;&gt;"",キューシート計算用!E12,"")</f>
        <v>23.4</v>
      </c>
      <c r="F12" s="25" t="str">
        <f>IF(キューシート計算用!F12&lt;&gt;"",キューシート計算用!F12,"")</f>
        <v/>
      </c>
      <c r="G12" s="25" t="str">
        <f>IF(キューシート計算用!G12&lt;&gt;"",キューシート計算用!G12,"")</f>
        <v>┤</v>
      </c>
      <c r="H12" s="25" t="str">
        <f>IF(キューシート計算用!H12&lt;&gt;"",キューシート計算用!H12,"")</f>
        <v>左</v>
      </c>
      <c r="I12" s="25" t="str">
        <f>IF(キューシート計算用!I12&lt;&gt;"",キューシート計算用!I12,"")</f>
        <v>〇</v>
      </c>
      <c r="J12" s="25" t="str">
        <f>IF(キューシート計算用!J12&lt;&gt;"",キューシート計算用!J12,"")</f>
        <v/>
      </c>
      <c r="K12" s="27" t="str">
        <f>IF(キューシート計算用!K12&lt;&gt;"",キューシート計算用!K12,"")</f>
        <v>つがスポーツ公園1km</v>
      </c>
      <c r="L12" s="25" t="str">
        <f>IF(キューシート計算用!L12&lt;&gt;"",キューシート計算用!L12,"")</f>
        <v>②セブンイレブン</v>
      </c>
      <c r="M12" s="28" t="str">
        <f>IF(キューシート計算用!M12&lt;&gt;"",キューシート計算用!M12,"")</f>
        <v/>
      </c>
      <c r="N12" s="28" t="str">
        <f>IF(キューシート計算用!N12&lt;&gt;"",キューシート計算用!N12,"")</f>
        <v/>
      </c>
    </row>
    <row r="13" spans="1:14" x14ac:dyDescent="0.15">
      <c r="A13" s="25">
        <f>IF(キューシート計算用!A13&lt;&gt;"",キューシート計算用!A13,"")</f>
        <v>9</v>
      </c>
      <c r="B13" s="25" t="str">
        <f>IF(キューシート計算用!B13&lt;&gt;"",キューシート計算用!B13,"")</f>
        <v/>
      </c>
      <c r="C13" s="25">
        <f>IF(キューシート計算用!C13&lt;&gt;"",キューシート計算用!C13,"")</f>
        <v>11.300000000000004</v>
      </c>
      <c r="D13" s="26">
        <f>IF(キューシート計算用!D13&lt;&gt;"",キューシート計算用!D13,"")</f>
        <v>34.700000000000003</v>
      </c>
      <c r="E13" s="26">
        <f>IF(キューシート計算用!E13&lt;&gt;"",キューシート計算用!E13,"")</f>
        <v>34.700000000000003</v>
      </c>
      <c r="F13" s="25" t="str">
        <f>IF(キューシート計算用!F13&lt;&gt;"",キューシート計算用!F13,"")</f>
        <v/>
      </c>
      <c r="G13" s="25" t="str">
        <f>IF(キューシート計算用!G13&lt;&gt;"",キューシート計算用!G13,"")</f>
        <v>┼</v>
      </c>
      <c r="H13" s="25" t="str">
        <f>IF(キューシート計算用!H13&lt;&gt;"",キューシート計算用!H13,"")</f>
        <v>左</v>
      </c>
      <c r="I13" s="25" t="str">
        <f>IF(キューシート計算用!I13&lt;&gt;"",キューシート計算用!I13,"")</f>
        <v>〇</v>
      </c>
      <c r="J13" s="25" t="str">
        <f>IF(キューシート計算用!J13&lt;&gt;"",キューシート計算用!J13,"")</f>
        <v/>
      </c>
      <c r="K13" s="27" t="str">
        <f>IF(キューシート計算用!K13&lt;&gt;"",キューシート計算用!K13,"")</f>
        <v/>
      </c>
      <c r="L13" s="25" t="str">
        <f>IF(キューシート計算用!L13&lt;&gt;"",キューシート計算用!L13,"")</f>
        <v>卒島の次の信号</v>
      </c>
      <c r="M13" s="28" t="str">
        <f>IF(キューシート計算用!M13&lt;&gt;"",キューシート計算用!M13,"")</f>
        <v/>
      </c>
      <c r="N13" s="28" t="str">
        <f>IF(キューシート計算用!N13&lt;&gt;"",キューシート計算用!N13,"")</f>
        <v/>
      </c>
    </row>
    <row r="14" spans="1:14" x14ac:dyDescent="0.15">
      <c r="A14" s="25">
        <f>IF(キューシート計算用!A14&lt;&gt;"",キューシート計算用!A14,"")</f>
        <v>10</v>
      </c>
      <c r="B14" s="25" t="str">
        <f>IF(キューシート計算用!B14&lt;&gt;"",キューシート計算用!B14,"")</f>
        <v/>
      </c>
      <c r="C14" s="25">
        <f>IF(キューシート計算用!C14&lt;&gt;"",キューシート計算用!C14,"")</f>
        <v>0.5</v>
      </c>
      <c r="D14" s="26">
        <f>IF(キューシート計算用!D14&lt;&gt;"",キューシート計算用!D14,"")</f>
        <v>35.200000000000003</v>
      </c>
      <c r="E14" s="26">
        <f>IF(キューシート計算用!E14&lt;&gt;"",キューシート計算用!E14,"")</f>
        <v>35.200000000000003</v>
      </c>
      <c r="F14" s="25" t="str">
        <f>IF(キューシート計算用!F14&lt;&gt;"",キューシート計算用!F14,"")</f>
        <v/>
      </c>
      <c r="G14" s="25" t="str">
        <f>IF(キューシート計算用!G14&lt;&gt;"",キューシート計算用!G14,"")</f>
        <v>五</v>
      </c>
      <c r="H14" s="25" t="str">
        <f>IF(キューシート計算用!H14&lt;&gt;"",キューシート計算用!H14,"")</f>
        <v>右奥</v>
      </c>
      <c r="I14" s="25" t="str">
        <f>IF(キューシート計算用!I14&lt;&gt;"",キューシート計算用!I14,"")</f>
        <v/>
      </c>
      <c r="J14" s="25" t="str">
        <f>IF(キューシート計算用!J14&lt;&gt;"",キューシート計算用!J14,"")</f>
        <v/>
      </c>
      <c r="K14" s="27" t="str">
        <f>IF(キューシート計算用!K14&lt;&gt;"",キューシート計算用!K14,"")</f>
        <v>道なり</v>
      </c>
      <c r="L14" s="25" t="str">
        <f>IF(キューシート計算用!L14&lt;&gt;"",キューシート計算用!L14,"")</f>
        <v>左側に小川　道なり</v>
      </c>
      <c r="M14" s="28" t="str">
        <f>IF(キューシート計算用!M14&lt;&gt;"",キューシート計算用!M14,"")</f>
        <v/>
      </c>
      <c r="N14" s="28" t="str">
        <f>IF(キューシート計算用!N14&lt;&gt;"",キューシート計算用!N14,"")</f>
        <v/>
      </c>
    </row>
    <row r="15" spans="1:14" x14ac:dyDescent="0.15">
      <c r="A15" s="25">
        <f>IF(キューシート計算用!A15&lt;&gt;"",キューシート計算用!A15,"")</f>
        <v>11</v>
      </c>
      <c r="B15" s="25" t="str">
        <f>IF(キューシート計算用!B15&lt;&gt;"",キューシート計算用!B15,"")</f>
        <v/>
      </c>
      <c r="C15" s="25">
        <f>IF(キューシート計算用!C15&lt;&gt;"",キューシート計算用!C15,"")</f>
        <v>3.2999999999999972</v>
      </c>
      <c r="D15" s="26">
        <f>IF(キューシート計算用!D15&lt;&gt;"",キューシート計算用!D15,"")</f>
        <v>38.5</v>
      </c>
      <c r="E15" s="26">
        <f>IF(キューシート計算用!E15&lt;&gt;"",キューシート計算用!E15,"")</f>
        <v>38.5</v>
      </c>
      <c r="F15" s="25" t="str">
        <f>IF(キューシート計算用!F15&lt;&gt;"",キューシート計算用!F15,"")</f>
        <v/>
      </c>
      <c r="G15" s="25" t="str">
        <f>IF(キューシート計算用!G15&lt;&gt;"",キューシート計算用!G15,"")</f>
        <v>┼</v>
      </c>
      <c r="H15" s="25" t="str">
        <f>IF(キューシート計算用!H15&lt;&gt;"",キューシート計算用!H15,"")</f>
        <v>右</v>
      </c>
      <c r="I15" s="25" t="str">
        <f>IF(キューシート計算用!I15&lt;&gt;"",キューシート計算用!I15,"")</f>
        <v>〇</v>
      </c>
      <c r="J15" s="25" t="str">
        <f>IF(キューシート計算用!J15&lt;&gt;"",キューシート計算用!J15,"")</f>
        <v>D36</v>
      </c>
      <c r="K15" s="27" t="str">
        <f>IF(キューシート計算用!K15&lt;&gt;"",キューシート計算用!K15,"")</f>
        <v/>
      </c>
      <c r="L15" s="25" t="str">
        <f>IF(キューシート計算用!L15&lt;&gt;"",キューシート計算用!L15,"")</f>
        <v>②美田中</v>
      </c>
      <c r="M15" s="28" t="str">
        <f>IF(キューシート計算用!M15&lt;&gt;"",キューシート計算用!M15,"")</f>
        <v/>
      </c>
      <c r="N15" s="28" t="str">
        <f>IF(キューシート計算用!N15&lt;&gt;"",キューシート計算用!N15,"")</f>
        <v/>
      </c>
    </row>
    <row r="16" spans="1:14" x14ac:dyDescent="0.15">
      <c r="A16" s="25">
        <f>IF(キューシート計算用!A16&lt;&gt;"",キューシート計算用!A16,"")</f>
        <v>12</v>
      </c>
      <c r="B16" s="25" t="str">
        <f>IF(キューシート計算用!B16&lt;&gt;"",キューシート計算用!B16,"")</f>
        <v/>
      </c>
      <c r="C16" s="25">
        <f>IF(キューシート計算用!C16&lt;&gt;"",キューシート計算用!C16,"")</f>
        <v>0.39999999999999858</v>
      </c>
      <c r="D16" s="26">
        <f>IF(キューシート計算用!D16&lt;&gt;"",キューシート計算用!D16,"")</f>
        <v>38.9</v>
      </c>
      <c r="E16" s="26">
        <f>IF(キューシート計算用!E16&lt;&gt;"",キューシート計算用!E16,"")</f>
        <v>38.9</v>
      </c>
      <c r="F16" s="25" t="str">
        <f>IF(キューシート計算用!F16&lt;&gt;"",キューシート計算用!F16,"")</f>
        <v/>
      </c>
      <c r="G16" s="25" t="str">
        <f>IF(キューシート計算用!G16&lt;&gt;"",キューシート計算用!G16,"")</f>
        <v>┤</v>
      </c>
      <c r="H16" s="25" t="str">
        <f>IF(キューシート計算用!H16&lt;&gt;"",キューシート計算用!H16,"")</f>
        <v>左</v>
      </c>
      <c r="I16" s="25" t="str">
        <f>IF(キューシート計算用!I16&lt;&gt;"",キューシート計算用!I16,"")</f>
        <v/>
      </c>
      <c r="J16" s="25" t="str">
        <f>IF(キューシート計算用!J16&lt;&gt;"",キューシート計算用!J16,"")</f>
        <v/>
      </c>
      <c r="K16" s="27" t="str">
        <f>IF(キューシート計算用!K16&lt;&gt;"",キューシート計算用!K16,"")</f>
        <v/>
      </c>
      <c r="L16" s="36" t="str">
        <f>IF(キューシート計算用!L16&lt;&gt;"",キューシート計算用!L16,"")</f>
        <v>①セブンイレブン②ヘアーサロンマエダ</v>
      </c>
      <c r="M16" s="28" t="str">
        <f>IF(キューシート計算用!M16&lt;&gt;"",キューシート計算用!M16,"")</f>
        <v/>
      </c>
      <c r="N16" s="28" t="str">
        <f>IF(キューシート計算用!N16&lt;&gt;"",キューシート計算用!N16,"")</f>
        <v/>
      </c>
    </row>
    <row r="17" spans="1:14" x14ac:dyDescent="0.15">
      <c r="A17" s="25">
        <f>IF(キューシート計算用!A17&lt;&gt;"",キューシート計算用!A17,"")</f>
        <v>13</v>
      </c>
      <c r="B17" s="25" t="str">
        <f>IF(キューシート計算用!B17&lt;&gt;"",キューシート計算用!B17,"")</f>
        <v/>
      </c>
      <c r="C17" s="25">
        <f>IF(キューシート計算用!C17&lt;&gt;"",キューシート計算用!C17,"")</f>
        <v>1.8999999999999986</v>
      </c>
      <c r="D17" s="26">
        <f>IF(キューシート計算用!D17&lt;&gt;"",キューシート計算用!D17,"")</f>
        <v>40.799999999999997</v>
      </c>
      <c r="E17" s="26">
        <f>IF(キューシート計算用!E17&lt;&gt;"",キューシート計算用!E17,"")</f>
        <v>40.799999999999997</v>
      </c>
      <c r="F17" s="25" t="str">
        <f>IF(キューシート計算用!F17&lt;&gt;"",キューシート計算用!F17,"")</f>
        <v/>
      </c>
      <c r="G17" s="25" t="str">
        <f>IF(キューシート計算用!G17&lt;&gt;"",キューシート計算用!G17,"")</f>
        <v>├</v>
      </c>
      <c r="H17" s="25" t="str">
        <f>IF(キューシート計算用!H17&lt;&gt;"",キューシート計算用!H17,"")</f>
        <v>右</v>
      </c>
      <c r="I17" s="25" t="str">
        <f>IF(キューシート計算用!I17&lt;&gt;"",キューシート計算用!I17,"")</f>
        <v/>
      </c>
      <c r="J17" s="25" t="str">
        <f>IF(キューシート計算用!J17&lt;&gt;"",キューシート計算用!J17,"")</f>
        <v/>
      </c>
      <c r="K17" s="27" t="str">
        <f>IF(キューシート計算用!K17&lt;&gt;"",キューシート計算用!K17,"")</f>
        <v/>
      </c>
      <c r="L17" s="36" t="str">
        <f>IF(キューシート計算用!L17&lt;&gt;"",キューシート計算用!L17,"")</f>
        <v>道なり　④「黄花コスモスロード」</v>
      </c>
      <c r="M17" s="28" t="str">
        <f>IF(キューシート計算用!M17&lt;&gt;"",キューシート計算用!M17,"")</f>
        <v/>
      </c>
      <c r="N17" s="28" t="str">
        <f>IF(キューシート計算用!N17&lt;&gt;"",キューシート計算用!N17,"")</f>
        <v/>
      </c>
    </row>
    <row r="18" spans="1:14" x14ac:dyDescent="0.15">
      <c r="A18" s="25">
        <f>IF(キューシート計算用!A18&lt;&gt;"",キューシート計算用!A18,"")</f>
        <v>14</v>
      </c>
      <c r="B18" s="25" t="str">
        <f>IF(キューシート計算用!B18&lt;&gt;"",キューシート計算用!B18,"")</f>
        <v/>
      </c>
      <c r="C18" s="25">
        <f>IF(キューシート計算用!C18&lt;&gt;"",キューシート計算用!C18,"")</f>
        <v>8.2000000000000028</v>
      </c>
      <c r="D18" s="26">
        <f>IF(キューシート計算用!D18&lt;&gt;"",キューシート計算用!D18,"")</f>
        <v>49</v>
      </c>
      <c r="E18" s="26">
        <f>IF(キューシート計算用!E18&lt;&gt;"",キューシート計算用!E18,"")</f>
        <v>49</v>
      </c>
      <c r="F18" s="25" t="str">
        <f>IF(キューシート計算用!F18&lt;&gt;"",キューシート計算用!F18,"")</f>
        <v/>
      </c>
      <c r="G18" s="25" t="str">
        <f>IF(キューシート計算用!G18&lt;&gt;"",キューシート計算用!G18,"")</f>
        <v>┼</v>
      </c>
      <c r="H18" s="25" t="str">
        <f>IF(キューシート計算用!H18&lt;&gt;"",キューシート計算用!H18,"")</f>
        <v>左</v>
      </c>
      <c r="I18" s="25" t="str">
        <f>IF(キューシート計算用!I18&lt;&gt;"",キューシート計算用!I18,"")</f>
        <v>〇</v>
      </c>
      <c r="J18" s="25" t="str">
        <f>IF(キューシート計算用!J18&lt;&gt;"",キューシート計算用!J18,"")</f>
        <v>D174</v>
      </c>
      <c r="K18" s="27" t="str">
        <f>IF(キューシート計算用!K18&lt;&gt;"",キューシート計算用!K18,"")</f>
        <v/>
      </c>
      <c r="L18" s="36" t="str">
        <f>IF(キューシート計算用!L18&lt;&gt;"",キューシート計算用!L18,"")</f>
        <v>橋を渡る</v>
      </c>
      <c r="M18" s="28" t="str">
        <f>IF(キューシート計算用!M18&lt;&gt;"",キューシート計算用!M18,"")</f>
        <v/>
      </c>
      <c r="N18" s="28" t="str">
        <f>IF(キューシート計算用!N18&lt;&gt;"",キューシート計算用!N18,"")</f>
        <v/>
      </c>
    </row>
    <row r="19" spans="1:14" x14ac:dyDescent="0.15">
      <c r="A19" s="25">
        <f>IF(キューシート計算用!A19&lt;&gt;"",キューシート計算用!A19,"")</f>
        <v>15</v>
      </c>
      <c r="B19" s="25" t="str">
        <f>IF(キューシート計算用!B19&lt;&gt;"",キューシート計算用!B19,"")</f>
        <v/>
      </c>
      <c r="C19" s="25">
        <f>IF(キューシート計算用!C19&lt;&gt;"",キューシート計算用!C19,"")</f>
        <v>1.2999999999999972</v>
      </c>
      <c r="D19" s="26">
        <f>IF(キューシート計算用!D19&lt;&gt;"",キューシート計算用!D19,"")</f>
        <v>50.3</v>
      </c>
      <c r="E19" s="26">
        <f>IF(キューシート計算用!E19&lt;&gt;"",キューシート計算用!E19,"")</f>
        <v>50.3</v>
      </c>
      <c r="F19" s="25" t="str">
        <f>IF(キューシート計算用!F19&lt;&gt;"",キューシート計算用!F19,"")</f>
        <v>友沼</v>
      </c>
      <c r="G19" s="25" t="str">
        <f>IF(キューシート計算用!G19&lt;&gt;"",キューシート計算用!G19,"")</f>
        <v>┼</v>
      </c>
      <c r="H19" s="25" t="str">
        <f>IF(キューシート計算用!H19&lt;&gt;"",キューシート計算用!H19,"")</f>
        <v>右</v>
      </c>
      <c r="I19" s="25" t="str">
        <f>IF(キューシート計算用!I19&lt;&gt;"",キューシート計算用!I19,"")</f>
        <v>〇</v>
      </c>
      <c r="J19" s="25" t="str">
        <f>IF(キューシート計算用!J19&lt;&gt;"",キューシート計算用!J19,"")</f>
        <v>N4</v>
      </c>
      <c r="K19" s="27" t="str">
        <f>IF(キューシート計算用!K19&lt;&gt;"",キューシート計算用!K19,"")</f>
        <v>春日部　古河</v>
      </c>
      <c r="L19" s="36" t="str">
        <f>IF(キューシート計算用!L19&lt;&gt;"",キューシート計算用!L19,"")</f>
        <v>②マクドナルド④ローソン</v>
      </c>
      <c r="M19" s="28" t="str">
        <f>IF(キューシート計算用!M19&lt;&gt;"",キューシート計算用!M19,"")</f>
        <v/>
      </c>
      <c r="N19" s="28" t="str">
        <f>IF(キューシート計算用!N19&lt;&gt;"",キューシート計算用!N19,"")</f>
        <v/>
      </c>
    </row>
    <row r="20" spans="1:14" x14ac:dyDescent="0.15">
      <c r="A20" s="25">
        <f>IF(キューシート計算用!A20&lt;&gt;"",キューシート計算用!A20,"")</f>
        <v>16</v>
      </c>
      <c r="B20" s="25" t="str">
        <f>IF(キューシート計算用!B20&lt;&gt;"",キューシート計算用!B20,"")</f>
        <v/>
      </c>
      <c r="C20" s="25">
        <f>IF(キューシート計算用!C20&lt;&gt;"",キューシート計算用!C20,"")</f>
        <v>3.1000000000000014</v>
      </c>
      <c r="D20" s="26">
        <f>IF(キューシート計算用!D20&lt;&gt;"",キューシート計算用!D20,"")</f>
        <v>53.4</v>
      </c>
      <c r="E20" s="26">
        <f>IF(キューシート計算用!E20&lt;&gt;"",キューシート計算用!E20,"")</f>
        <v>53.4</v>
      </c>
      <c r="F20" s="25" t="str">
        <f>IF(キューシート計算用!F20&lt;&gt;"",キューシート計算用!F20,"")</f>
        <v>野木</v>
      </c>
      <c r="G20" s="25" t="str">
        <f>IF(キューシート計算用!G20&lt;&gt;"",キューシート計算用!G20,"")</f>
        <v>Y</v>
      </c>
      <c r="H20" s="25" t="str">
        <f>IF(キューシート計算用!H20&lt;&gt;"",キューシート計算用!H20,"")</f>
        <v>右</v>
      </c>
      <c r="I20" s="25" t="str">
        <f>IF(キューシート計算用!I20&lt;&gt;"",キューシート計算用!I20,"")</f>
        <v>〇</v>
      </c>
      <c r="J20" s="25" t="str">
        <f>IF(キューシート計算用!J20&lt;&gt;"",キューシート計算用!J20,"")</f>
        <v>D261</v>
      </c>
      <c r="K20" s="27" t="str">
        <f>IF(キューシート計算用!K20&lt;&gt;"",キューシート計算用!K20,"")</f>
        <v>古河市街</v>
      </c>
      <c r="L20" s="36" t="str">
        <f>IF(キューシート計算用!L20&lt;&gt;"",キューシート計算用!L20,"")</f>
        <v/>
      </c>
      <c r="M20" s="28" t="str">
        <f>IF(キューシート計算用!M20&lt;&gt;"",キューシート計算用!M20,"")</f>
        <v/>
      </c>
      <c r="N20" s="28" t="str">
        <f>IF(キューシート計算用!N20&lt;&gt;"",キューシート計算用!N20,"")</f>
        <v/>
      </c>
    </row>
    <row r="21" spans="1:14" x14ac:dyDescent="0.15">
      <c r="A21" s="25">
        <f>IF(キューシート計算用!A21&lt;&gt;"",キューシート計算用!A21,"")</f>
        <v>17</v>
      </c>
      <c r="B21" s="25" t="str">
        <f>IF(キューシート計算用!B21&lt;&gt;"",キューシート計算用!B21,"")</f>
        <v/>
      </c>
      <c r="C21" s="25">
        <f>IF(キューシート計算用!C21&lt;&gt;"",キューシート計算用!C21,"")</f>
        <v>1.3000000000000043</v>
      </c>
      <c r="D21" s="26">
        <f>IF(キューシート計算用!D21&lt;&gt;"",キューシート計算用!D21,"")</f>
        <v>54.7</v>
      </c>
      <c r="E21" s="26">
        <f>IF(キューシート計算用!E21&lt;&gt;"",キューシート計算用!E21,"")</f>
        <v>54.7</v>
      </c>
      <c r="F21" s="25" t="str">
        <f>IF(キューシート計算用!F21&lt;&gt;"",キューシート計算用!F21,"")</f>
        <v/>
      </c>
      <c r="G21" s="25" t="str">
        <f>IF(キューシート計算用!G21&lt;&gt;"",キューシート計算用!G21,"")</f>
        <v>Y</v>
      </c>
      <c r="H21" s="25" t="str">
        <f>IF(キューシート計算用!H21&lt;&gt;"",キューシート計算用!H21,"")</f>
        <v>左</v>
      </c>
      <c r="I21" s="25" t="str">
        <f>IF(キューシート計算用!I21&lt;&gt;"",キューシート計算用!I21,"")</f>
        <v>〇</v>
      </c>
      <c r="J21" s="25" t="str">
        <f>IF(キューシート計算用!J21&lt;&gt;"",キューシート計算用!J21,"")</f>
        <v>D261</v>
      </c>
      <c r="K21" s="27" t="str">
        <f>IF(キューシート計算用!K21&lt;&gt;"",キューシート計算用!K21,"")</f>
        <v>栗橋　古河駅</v>
      </c>
      <c r="L21" s="36" t="str">
        <f>IF(キューシート計算用!L21&lt;&gt;"",キューシート計算用!L21,"")</f>
        <v/>
      </c>
      <c r="M21" s="28" t="str">
        <f>IF(キューシート計算用!M21&lt;&gt;"",キューシート計算用!M21,"")</f>
        <v/>
      </c>
      <c r="N21" s="28" t="str">
        <f>IF(キューシート計算用!N21&lt;&gt;"",キューシート計算用!N21,"")</f>
        <v/>
      </c>
    </row>
    <row r="22" spans="1:14" x14ac:dyDescent="0.15">
      <c r="A22" s="25">
        <f>IF(キューシート計算用!A22&lt;&gt;"",キューシート計算用!A22,"")</f>
        <v>18</v>
      </c>
      <c r="B22" s="25" t="str">
        <f>IF(キューシート計算用!B22&lt;&gt;"",キューシート計算用!B22,"")</f>
        <v/>
      </c>
      <c r="C22" s="25">
        <f>IF(キューシート計算用!C22&lt;&gt;"",キューシート計算用!C22,"")</f>
        <v>0.79999999999999716</v>
      </c>
      <c r="D22" s="26">
        <f>IF(キューシート計算用!D22&lt;&gt;"",キューシート計算用!D22,"")</f>
        <v>55.5</v>
      </c>
      <c r="E22" s="26">
        <f>IF(キューシート計算用!E22&lt;&gt;"",キューシート計算用!E22,"")</f>
        <v>55.5</v>
      </c>
      <c r="F22" s="25" t="str">
        <f>IF(キューシート計算用!F22&lt;&gt;"",キューシート計算用!F22,"")</f>
        <v>本町二丁目</v>
      </c>
      <c r="G22" s="25" t="str">
        <f>IF(キューシート計算用!G22&lt;&gt;"",キューシート計算用!G22,"")</f>
        <v>┼</v>
      </c>
      <c r="H22" s="25" t="str">
        <f>IF(キューシート計算用!H22&lt;&gt;"",キューシート計算用!H22,"")</f>
        <v>右</v>
      </c>
      <c r="I22" s="25" t="str">
        <f>IF(キューシート計算用!I22&lt;&gt;"",キューシート計算用!I22,"")</f>
        <v>〇</v>
      </c>
      <c r="J22" s="25" t="str">
        <f>IF(キューシート計算用!J22&lt;&gt;"",キューシート計算用!J22,"")</f>
        <v>D9</v>
      </c>
      <c r="K22" s="27" t="str">
        <f>IF(キューシート計算用!K22&lt;&gt;"",キューシート計算用!K22,"")</f>
        <v>R354　館林　北川辺</v>
      </c>
      <c r="L22" s="36" t="str">
        <f>IF(キューシート計算用!L22&lt;&gt;"",キューシート計算用!L22,"")</f>
        <v/>
      </c>
      <c r="M22" s="28" t="str">
        <f>IF(キューシート計算用!M22&lt;&gt;"",キューシート計算用!M22,"")</f>
        <v/>
      </c>
      <c r="N22" s="28" t="str">
        <f>IF(キューシート計算用!N22&lt;&gt;"",キューシート計算用!N22,"")</f>
        <v/>
      </c>
    </row>
    <row r="23" spans="1:14" x14ac:dyDescent="0.15">
      <c r="A23" s="25">
        <f>IF(キューシート計算用!A23&lt;&gt;"",キューシート計算用!A23,"")</f>
        <v>19</v>
      </c>
      <c r="B23" s="25" t="str">
        <f>IF(キューシート計算用!B23&lt;&gt;"",キューシート計算用!B23,"")</f>
        <v/>
      </c>
      <c r="C23" s="25">
        <f>IF(キューシート計算用!C23&lt;&gt;"",キューシート計算用!C23,"")</f>
        <v>1.2000000000000028</v>
      </c>
      <c r="D23" s="26">
        <f>IF(キューシート計算用!D23&lt;&gt;"",キューシート計算用!D23,"")</f>
        <v>56.7</v>
      </c>
      <c r="E23" s="26">
        <f>IF(キューシート計算用!E23&lt;&gt;"",キューシート計算用!E23,"")</f>
        <v>56.7</v>
      </c>
      <c r="F23" s="25" t="str">
        <f>IF(キューシート計算用!F23&lt;&gt;"",キューシート計算用!F23,"")</f>
        <v>三国橋</v>
      </c>
      <c r="G23" s="25" t="str">
        <f>IF(キューシート計算用!G23&lt;&gt;"",キューシート計算用!G23,"")</f>
        <v>┼</v>
      </c>
      <c r="H23" s="25" t="str">
        <f>IF(キューシート計算用!H23&lt;&gt;"",キューシート計算用!H23,"")</f>
        <v>右</v>
      </c>
      <c r="I23" s="25" t="str">
        <f>IF(キューシート計算用!I23&lt;&gt;"",キューシート計算用!I23,"")</f>
        <v>〇</v>
      </c>
      <c r="J23" s="25" t="str">
        <f>IF(キューシート計算用!J23&lt;&gt;"",キューシート計算用!J23,"")</f>
        <v>N354</v>
      </c>
      <c r="K23" s="27" t="str">
        <f>IF(キューシート計算用!K23&lt;&gt;"",キューシート計算用!K23,"")</f>
        <v>北川辺　館林</v>
      </c>
      <c r="L23" s="36" t="str">
        <f>IF(キューシート計算用!L23&lt;&gt;"",キューシート計算用!L23,"")</f>
        <v>三国橋渡る</v>
      </c>
      <c r="M23" s="28" t="str">
        <f>IF(キューシート計算用!M23&lt;&gt;"",キューシート計算用!M23,"")</f>
        <v/>
      </c>
      <c r="N23" s="28" t="str">
        <f>IF(キューシート計算用!N23&lt;&gt;"",キューシート計算用!N23,"")</f>
        <v/>
      </c>
    </row>
    <row r="24" spans="1:14" x14ac:dyDescent="0.15">
      <c r="A24" s="25">
        <f>IF(キューシート計算用!A24&lt;&gt;"",キューシート計算用!A24,"")</f>
        <v>20</v>
      </c>
      <c r="B24" s="25" t="str">
        <f>IF(キューシート計算用!B24&lt;&gt;"",キューシート計算用!B24,"")</f>
        <v/>
      </c>
      <c r="C24" s="25">
        <f>IF(キューシート計算用!C24&lt;&gt;"",キューシート計算用!C24,"")</f>
        <v>0.5</v>
      </c>
      <c r="D24" s="26">
        <f>IF(キューシート計算用!D24&lt;&gt;"",キューシート計算用!D24,"")</f>
        <v>57.2</v>
      </c>
      <c r="E24" s="26">
        <f>IF(キューシート計算用!E24&lt;&gt;"",キューシート計算用!E24,"")</f>
        <v>57.2</v>
      </c>
      <c r="F24" s="25" t="str">
        <f>IF(キューシート計算用!F24&lt;&gt;"",キューシート計算用!F24,"")</f>
        <v>三国橋</v>
      </c>
      <c r="G24" s="25" t="str">
        <f>IF(キューシート計算用!G24&lt;&gt;"",キューシート計算用!G24,"")</f>
        <v>┬</v>
      </c>
      <c r="H24" s="25" t="str">
        <f>IF(キューシート計算用!H24&lt;&gt;"",キューシート計算用!H24,"")</f>
        <v>左</v>
      </c>
      <c r="I24" s="25" t="str">
        <f>IF(キューシート計算用!I24&lt;&gt;"",キューシート計算用!I24,"")</f>
        <v>〇</v>
      </c>
      <c r="J24" s="25" t="str">
        <f>IF(キューシート計算用!J24&lt;&gt;"",キューシート計算用!J24,"")</f>
        <v>D368</v>
      </c>
      <c r="K24" s="27" t="str">
        <f>IF(キューシート計算用!K24&lt;&gt;"",キューシート計算用!K24,"")</f>
        <v/>
      </c>
      <c r="L24" s="36" t="str">
        <f>IF(キューシート計算用!L24&lt;&gt;"",キューシート計算用!L24,"")</f>
        <v/>
      </c>
      <c r="M24" s="28" t="str">
        <f>IF(キューシート計算用!M24&lt;&gt;"",キューシート計算用!M24,"")</f>
        <v/>
      </c>
      <c r="N24" s="28" t="str">
        <f>IF(キューシート計算用!N24&lt;&gt;"",キューシート計算用!N24,"")</f>
        <v/>
      </c>
    </row>
    <row r="25" spans="1:14" x14ac:dyDescent="0.15">
      <c r="A25" s="25">
        <f>IF(キューシート計算用!A25&lt;&gt;"",キューシート計算用!A25,"")</f>
        <v>21</v>
      </c>
      <c r="B25" s="25" t="str">
        <f>IF(キューシート計算用!B25&lt;&gt;"",キューシート計算用!B25,"")</f>
        <v/>
      </c>
      <c r="C25" s="25">
        <f>IF(キューシート計算用!C25&lt;&gt;"",キューシート計算用!C25,"")</f>
        <v>0.29999999999999716</v>
      </c>
      <c r="D25" s="26">
        <f>IF(キューシート計算用!D25&lt;&gt;"",キューシート計算用!D25,"")</f>
        <v>57.5</v>
      </c>
      <c r="E25" s="26">
        <f>IF(キューシート計算用!E25&lt;&gt;"",キューシート計算用!E25,"")</f>
        <v>57.5</v>
      </c>
      <c r="F25" s="25" t="str">
        <f>IF(キューシート計算用!F25&lt;&gt;"",キューシート計算用!F25,"")</f>
        <v/>
      </c>
      <c r="G25" s="25" t="str">
        <f>IF(キューシート計算用!G25&lt;&gt;"",キューシート計算用!G25,"")</f>
        <v>├</v>
      </c>
      <c r="H25" s="25" t="str">
        <f>IF(キューシート計算用!H25&lt;&gt;"",キューシート計算用!H25,"")</f>
        <v>右</v>
      </c>
      <c r="I25" s="25" t="str">
        <f>IF(キューシート計算用!I25&lt;&gt;"",キューシート計算用!I25,"")</f>
        <v/>
      </c>
      <c r="J25" s="25" t="str">
        <f>IF(キューシート計算用!J25&lt;&gt;"",キューシート計算用!J25,"")</f>
        <v/>
      </c>
      <c r="K25" s="27" t="str">
        <f>IF(キューシート計算用!K25&lt;&gt;"",キューシート計算用!K25,"")</f>
        <v>堤防下りてすぐ</v>
      </c>
      <c r="L25" s="36" t="str">
        <f>IF(キューシート計算用!L25&lt;&gt;"",キューシート計算用!L25,"")</f>
        <v/>
      </c>
      <c r="M25" s="28" t="str">
        <f>IF(キューシート計算用!M25&lt;&gt;"",キューシート計算用!M25,"")</f>
        <v/>
      </c>
      <c r="N25" s="28" t="str">
        <f>IF(キューシート計算用!N25&lt;&gt;"",キューシート計算用!N25,"")</f>
        <v/>
      </c>
    </row>
    <row r="26" spans="1:14" x14ac:dyDescent="0.15">
      <c r="A26" s="25">
        <f>IF(キューシート計算用!A26&lt;&gt;"",キューシート計算用!A26,"")</f>
        <v>22</v>
      </c>
      <c r="B26" s="25" t="str">
        <f>IF(キューシート計算用!B26&lt;&gt;"",キューシート計算用!B26,"")</f>
        <v>PC1</v>
      </c>
      <c r="C26" s="25">
        <f>IF(キューシート計算用!C26&lt;&gt;"",キューシート計算用!C26,"")</f>
        <v>1.1000000000000014</v>
      </c>
      <c r="D26" s="26">
        <f>IF(キューシート計算用!D26&lt;&gt;"",キューシート計算用!D26,"")</f>
        <v>58.6</v>
      </c>
      <c r="E26" s="26">
        <f>IF(キューシート計算用!E26&lt;&gt;"",キューシート計算用!E26,"")</f>
        <v>58.6</v>
      </c>
      <c r="F26" s="25" t="str">
        <f>IF(キューシート計算用!F26&lt;&gt;"",キューシート計算用!F26,"")</f>
        <v>セブンイレブン北川辺向古河店</v>
      </c>
      <c r="G26" s="25" t="str">
        <f>IF(キューシート計算用!G26&lt;&gt;"",キューシート計算用!G26,"")</f>
        <v>┼</v>
      </c>
      <c r="H26" s="25" t="str">
        <f>IF(キューシート計算用!H26&lt;&gt;"",キューシート計算用!H26,"")</f>
        <v>直</v>
      </c>
      <c r="I26" s="25" t="str">
        <f>IF(キューシート計算用!I26&lt;&gt;"",キューシート計算用!I26,"")</f>
        <v>〇</v>
      </c>
      <c r="J26" s="25" t="str">
        <f>IF(キューシート計算用!J26&lt;&gt;"",キューシート計算用!J26,"")</f>
        <v/>
      </c>
      <c r="K26" s="27" t="str">
        <f>IF(キューシート計算用!K26&lt;&gt;"",キューシート計算用!K26,"")</f>
        <v/>
      </c>
      <c r="L26" s="36" t="str">
        <f>IF(キューシート計算用!L26&lt;&gt;"",キューシート計算用!L26,"")</f>
        <v>①ローソン、③セブンイレブン(PC1)</v>
      </c>
      <c r="M26" s="28">
        <f>IF(キューシート計算用!M26&lt;&gt;"",キューシート計算用!M26,"")</f>
        <v>43379.364317810454</v>
      </c>
      <c r="N26" s="28">
        <f>IF(キューシート計算用!N26&lt;&gt;"",キューシート計算用!N26,"")</f>
        <v>43379.456597222219</v>
      </c>
    </row>
    <row r="27" spans="1:14" x14ac:dyDescent="0.15">
      <c r="A27" s="25">
        <f>IF(キューシート計算用!A27&lt;&gt;"",キューシート計算用!A27,"")</f>
        <v>23</v>
      </c>
      <c r="B27" s="25" t="str">
        <f>IF(キューシート計算用!B27&lt;&gt;"",キューシート計算用!B27,"")</f>
        <v/>
      </c>
      <c r="C27" s="25">
        <f>IF(キューシート計算用!C27&lt;&gt;"",キューシート計算用!C27,"")</f>
        <v>1.3999999999999986</v>
      </c>
      <c r="D27" s="26">
        <f>IF(キューシート計算用!D27&lt;&gt;"",キューシート計算用!D27,"")</f>
        <v>1.3999999999999986</v>
      </c>
      <c r="E27" s="26">
        <f>IF(キューシート計算用!E27&lt;&gt;"",キューシート計算用!E27,"")</f>
        <v>60</v>
      </c>
      <c r="F27" s="25" t="str">
        <f>IF(キューシート計算用!F27&lt;&gt;"",キューシート計算用!F27,"")</f>
        <v>北川辺町役場前</v>
      </c>
      <c r="G27" s="25" t="str">
        <f>IF(キューシート計算用!G27&lt;&gt;"",キューシート計算用!G27,"")</f>
        <v>┼</v>
      </c>
      <c r="H27" s="25" t="str">
        <f>IF(キューシート計算用!H27&lt;&gt;"",キューシート計算用!H27,"")</f>
        <v>右</v>
      </c>
      <c r="I27" s="25" t="str">
        <f>IF(キューシート計算用!I27&lt;&gt;"",キューシート計算用!I27,"")</f>
        <v>〇</v>
      </c>
      <c r="J27" s="25" t="str">
        <f>IF(キューシート計算用!J27&lt;&gt;"",キューシート計算用!J27,"")</f>
        <v/>
      </c>
      <c r="K27" s="27" t="str">
        <f>IF(キューシート計算用!K27&lt;&gt;"",キューシート計算用!K27,"")</f>
        <v>加須　国道125号</v>
      </c>
      <c r="L27" s="36" t="str">
        <f>IF(キューシート計算用!L27&lt;&gt;"",キューシート計算用!L27,"")</f>
        <v>①加須市役所支所</v>
      </c>
      <c r="M27" s="28" t="str">
        <f>IF(キューシート計算用!M27&lt;&gt;"",キューシート計算用!M27,"")</f>
        <v/>
      </c>
      <c r="N27" s="28" t="str">
        <f>IF(キューシート計算用!N27&lt;&gt;"",キューシート計算用!N27,"")</f>
        <v/>
      </c>
    </row>
    <row r="28" spans="1:14" x14ac:dyDescent="0.15">
      <c r="A28" s="25">
        <f>IF(キューシート計算用!A28&lt;&gt;"",キューシート計算用!A28,"")</f>
        <v>24</v>
      </c>
      <c r="B28" s="25" t="str">
        <f>IF(キューシート計算用!B28&lt;&gt;"",キューシート計算用!B28,"")</f>
        <v/>
      </c>
      <c r="C28" s="25">
        <f>IF(キューシート計算用!C28&lt;&gt;"",キューシート計算用!C28,"")</f>
        <v>1.2000000000000028</v>
      </c>
      <c r="D28" s="26">
        <f>IF(キューシート計算用!D28&lt;&gt;"",キューシート計算用!D28,"")</f>
        <v>2.6000000000000014</v>
      </c>
      <c r="E28" s="26">
        <f>IF(キューシート計算用!E28&lt;&gt;"",キューシート計算用!E28,"")</f>
        <v>61.2</v>
      </c>
      <c r="F28" s="25" t="str">
        <f>IF(キューシート計算用!F28&lt;&gt;"",キューシート計算用!F28,"")</f>
        <v/>
      </c>
      <c r="G28" s="25" t="str">
        <f>IF(キューシート計算用!G28&lt;&gt;"",キューシート計算用!G28,"")</f>
        <v>┬</v>
      </c>
      <c r="H28" s="25" t="str">
        <f>IF(キューシート計算用!H28&lt;&gt;"",キューシート計算用!H28,"")</f>
        <v>左</v>
      </c>
      <c r="I28" s="25" t="str">
        <f>IF(キューシート計算用!I28&lt;&gt;"",キューシート計算用!I28,"")</f>
        <v>〇</v>
      </c>
      <c r="J28" s="25" t="str">
        <f>IF(キューシート計算用!J28&lt;&gt;"",キューシート計算用!J28,"")</f>
        <v>D369</v>
      </c>
      <c r="K28" s="27" t="str">
        <f>IF(キューシート計算用!K28&lt;&gt;"",キューシート計算用!K28,"")</f>
        <v>板倉</v>
      </c>
      <c r="L28" s="36" t="str">
        <f>IF(キューシート計算用!L28&lt;&gt;"",キューシート計算用!L28,"")</f>
        <v>③小学校　手前に歩道橋</v>
      </c>
      <c r="M28" s="28" t="str">
        <f>IF(キューシート計算用!M28&lt;&gt;"",キューシート計算用!M28,"")</f>
        <v/>
      </c>
      <c r="N28" s="28" t="str">
        <f>IF(キューシート計算用!N28&lt;&gt;"",キューシート計算用!N28,"")</f>
        <v/>
      </c>
    </row>
    <row r="29" spans="1:14" x14ac:dyDescent="0.15">
      <c r="A29" s="25">
        <f>IF(キューシート計算用!A29&lt;&gt;"",キューシート計算用!A29,"")</f>
        <v>25</v>
      </c>
      <c r="B29" s="25" t="str">
        <f>IF(キューシート計算用!B29&lt;&gt;"",キューシート計算用!B29,"")</f>
        <v/>
      </c>
      <c r="C29" s="25">
        <f>IF(キューシート計算用!C29&lt;&gt;"",キューシート計算用!C29,"")</f>
        <v>1.3999999999999986</v>
      </c>
      <c r="D29" s="26">
        <f>IF(キューシート計算用!D29&lt;&gt;"",キューシート計算用!D29,"")</f>
        <v>4</v>
      </c>
      <c r="E29" s="26">
        <f>IF(キューシート計算用!E29&lt;&gt;"",キューシート計算用!E29,"")</f>
        <v>62.6</v>
      </c>
      <c r="F29" s="25" t="str">
        <f>IF(キューシート計算用!F29&lt;&gt;"",キューシート計算用!F29,"")</f>
        <v/>
      </c>
      <c r="G29" s="25" t="str">
        <f>IF(キューシート計算用!G29&lt;&gt;"",キューシート計算用!G29,"")</f>
        <v>Y</v>
      </c>
      <c r="H29" s="25" t="str">
        <f>IF(キューシート計算用!H29&lt;&gt;"",キューシート計算用!H29,"")</f>
        <v>右</v>
      </c>
      <c r="I29" s="25" t="str">
        <f>IF(キューシート計算用!I29&lt;&gt;"",キューシート計算用!I29,"")</f>
        <v/>
      </c>
      <c r="J29" s="25" t="str">
        <f>IF(キューシート計算用!J29&lt;&gt;"",キューシート計算用!J29,"")</f>
        <v>D369</v>
      </c>
      <c r="K29" s="27" t="str">
        <f>IF(キューシート計算用!K29&lt;&gt;"",キューシート計算用!K29,"")</f>
        <v>道なり</v>
      </c>
      <c r="L29" s="36" t="str">
        <f>IF(キューシート計算用!L29&lt;&gt;"",キューシート計算用!L29,"")</f>
        <v/>
      </c>
      <c r="M29" s="28" t="str">
        <f>IF(キューシート計算用!M29&lt;&gt;"",キューシート計算用!M29,"")</f>
        <v/>
      </c>
      <c r="N29" s="28" t="str">
        <f>IF(キューシート計算用!N29&lt;&gt;"",キューシート計算用!N29,"")</f>
        <v/>
      </c>
    </row>
    <row r="30" spans="1:14" x14ac:dyDescent="0.15">
      <c r="A30" s="25">
        <f>IF(キューシート計算用!A30&lt;&gt;"",キューシート計算用!A30,"")</f>
        <v>26</v>
      </c>
      <c r="B30" s="25" t="str">
        <f>IF(キューシート計算用!B30&lt;&gt;"",キューシート計算用!B30,"")</f>
        <v/>
      </c>
      <c r="C30" s="25">
        <f>IF(キューシート計算用!C30&lt;&gt;"",キューシート計算用!C30,"")</f>
        <v>3.8000000000000043</v>
      </c>
      <c r="D30" s="26">
        <f>IF(キューシート計算用!D30&lt;&gt;"",キューシート計算用!D30,"")</f>
        <v>7.8000000000000043</v>
      </c>
      <c r="E30" s="26">
        <f>IF(キューシート計算用!E30&lt;&gt;"",キューシート計算用!E30,"")</f>
        <v>66.400000000000006</v>
      </c>
      <c r="F30" s="25" t="str">
        <f>IF(キューシート計算用!F30&lt;&gt;"",キューシート計算用!F30,"")</f>
        <v/>
      </c>
      <c r="G30" s="25" t="str">
        <f>IF(キューシート計算用!G30&lt;&gt;"",キューシート計算用!G30,"")</f>
        <v>Y</v>
      </c>
      <c r="H30" s="25" t="str">
        <f>IF(キューシート計算用!H30&lt;&gt;"",キューシート計算用!H30,"")</f>
        <v>左</v>
      </c>
      <c r="I30" s="25" t="str">
        <f>IF(キューシート計算用!I30&lt;&gt;"",キューシート計算用!I30,"")</f>
        <v>〇</v>
      </c>
      <c r="J30" s="25" t="str">
        <f>IF(キューシート計算用!J30&lt;&gt;"",キューシート計算用!J30,"")</f>
        <v>D369</v>
      </c>
      <c r="K30" s="27" t="str">
        <f>IF(キューシート計算用!K30&lt;&gt;"",キューシート計算用!K30,"")</f>
        <v>道なり</v>
      </c>
      <c r="L30" s="36" t="str">
        <f>IF(キューシート計算用!L30&lt;&gt;"",キューシート計算用!L30,"")</f>
        <v/>
      </c>
      <c r="M30" s="28" t="str">
        <f>IF(キューシート計算用!M30&lt;&gt;"",キューシート計算用!M30,"")</f>
        <v/>
      </c>
      <c r="N30" s="28" t="str">
        <f>IF(キューシート計算用!N30&lt;&gt;"",キューシート計算用!N30,"")</f>
        <v/>
      </c>
    </row>
    <row r="31" spans="1:14" x14ac:dyDescent="0.15">
      <c r="A31" s="25">
        <f>IF(キューシート計算用!A31&lt;&gt;"",キューシート計算用!A31,"")</f>
        <v>27</v>
      </c>
      <c r="B31" s="25" t="str">
        <f>IF(キューシート計算用!B31&lt;&gt;"",キューシート計算用!B31,"")</f>
        <v/>
      </c>
      <c r="C31" s="25">
        <f>IF(キューシート計算用!C31&lt;&gt;"",キューシート計算用!C31,"")</f>
        <v>3.7999999999999972</v>
      </c>
      <c r="D31" s="26">
        <f>IF(キューシート計算用!D31&lt;&gt;"",キューシート計算用!D31,"")</f>
        <v>11.600000000000001</v>
      </c>
      <c r="E31" s="26">
        <f>IF(キューシート計算用!E31&lt;&gt;"",キューシート計算用!E31,"")</f>
        <v>70.2</v>
      </c>
      <c r="F31" s="25" t="str">
        <f>IF(キューシート計算用!F31&lt;&gt;"",キューシート計算用!F31,"")</f>
        <v>上江黒</v>
      </c>
      <c r="G31" s="25" t="str">
        <f>IF(キューシート計算用!G31&lt;&gt;"",キューシート計算用!G31,"")</f>
        <v>Y</v>
      </c>
      <c r="H31" s="25" t="str">
        <f>IF(キューシート計算用!H31&lt;&gt;"",キューシート計算用!H31,"")</f>
        <v>右</v>
      </c>
      <c r="I31" s="25" t="str">
        <f>IF(キューシート計算用!I31&lt;&gt;"",キューシート計算用!I31,"")</f>
        <v>〇</v>
      </c>
      <c r="J31" s="25" t="str">
        <f>IF(キューシート計算用!J31&lt;&gt;"",キューシート計算用!J31,"")</f>
        <v>D304</v>
      </c>
      <c r="K31" s="27" t="str">
        <f>IF(キューシート計算用!K31&lt;&gt;"",キューシート計算用!K31,"")</f>
        <v>道なり</v>
      </c>
      <c r="L31" s="36" t="str">
        <f>IF(キューシート計算用!L31&lt;&gt;"",キューシート計算用!L31,"")</f>
        <v/>
      </c>
      <c r="M31" s="28" t="str">
        <f>IF(キューシート計算用!M31&lt;&gt;"",キューシート計算用!M31,"")</f>
        <v/>
      </c>
      <c r="N31" s="28" t="str">
        <f>IF(キューシート計算用!N31&lt;&gt;"",キューシート計算用!N31,"")</f>
        <v/>
      </c>
    </row>
    <row r="32" spans="1:14" x14ac:dyDescent="0.15">
      <c r="A32" s="25">
        <f>IF(キューシート計算用!A32&lt;&gt;"",キューシート計算用!A32,"")</f>
        <v>28</v>
      </c>
      <c r="B32" s="25" t="str">
        <f>IF(キューシート計算用!B32&lt;&gt;"",キューシート計算用!B32,"")</f>
        <v/>
      </c>
      <c r="C32" s="25">
        <f>IF(キューシート計算用!C32&lt;&gt;"",キューシート計算用!C32,"")</f>
        <v>0.29999999999999716</v>
      </c>
      <c r="D32" s="26">
        <f>IF(キューシート計算用!D32&lt;&gt;"",キューシート計算用!D32,"")</f>
        <v>11.899999999999999</v>
      </c>
      <c r="E32" s="26">
        <f>IF(キューシート計算用!E32&lt;&gt;"",キューシート計算用!E32,"")</f>
        <v>70.5</v>
      </c>
      <c r="F32" s="25" t="str">
        <f>IF(キューシート計算用!F32&lt;&gt;"",キューシート計算用!F32,"")</f>
        <v/>
      </c>
      <c r="G32" s="25" t="str">
        <f>IF(キューシート計算用!G32&lt;&gt;"",キューシート計算用!G32,"")</f>
        <v>┤</v>
      </c>
      <c r="H32" s="25" t="str">
        <f>IF(キューシート計算用!H32&lt;&gt;"",キューシート計算用!H32,"")</f>
        <v>左</v>
      </c>
      <c r="I32" s="25" t="str">
        <f>IF(キューシート計算用!I32&lt;&gt;"",キューシート計算用!I32,"")</f>
        <v>〇</v>
      </c>
      <c r="J32" s="25" t="str">
        <f>IF(キューシート計算用!J32&lt;&gt;"",キューシート計算用!J32,"")</f>
        <v/>
      </c>
      <c r="K32" s="27" t="str">
        <f>IF(キューシート計算用!K32&lt;&gt;"",キューシート計算用!K32,"")</f>
        <v/>
      </c>
      <c r="L32" s="36" t="str">
        <f>IF(キューシート計算用!L32&lt;&gt;"",キューシート計算用!L32,"")</f>
        <v/>
      </c>
      <c r="M32" s="28" t="str">
        <f>IF(キューシート計算用!M32&lt;&gt;"",キューシート計算用!M32,"")</f>
        <v/>
      </c>
      <c r="N32" s="28" t="str">
        <f>IF(キューシート計算用!N32&lt;&gt;"",キューシート計算用!N32,"")</f>
        <v/>
      </c>
    </row>
    <row r="33" spans="1:14" x14ac:dyDescent="0.15">
      <c r="A33" s="25">
        <f>IF(キューシート計算用!A33&lt;&gt;"",キューシート計算用!A33,"")</f>
        <v>29</v>
      </c>
      <c r="B33" s="25" t="str">
        <f>IF(キューシート計算用!B33&lt;&gt;"",キューシート計算用!B33,"")</f>
        <v/>
      </c>
      <c r="C33" s="25">
        <f>IF(キューシート計算用!C33&lt;&gt;"",キューシート計算用!C33,"")</f>
        <v>2.4000000000000057</v>
      </c>
      <c r="D33" s="26">
        <f>IF(キューシート計算用!D33&lt;&gt;"",キューシート計算用!D33,"")</f>
        <v>14.300000000000004</v>
      </c>
      <c r="E33" s="26">
        <f>IF(キューシート計算用!E33&lt;&gt;"",キューシート計算用!E33,"")</f>
        <v>72.900000000000006</v>
      </c>
      <c r="F33" s="25" t="str">
        <f>IF(キューシート計算用!F33&lt;&gt;"",キューシート計算用!F33,"")</f>
        <v/>
      </c>
      <c r="G33" s="25" t="str">
        <f>IF(キューシート計算用!G33&lt;&gt;"",キューシート計算用!G33,"")</f>
        <v>├</v>
      </c>
      <c r="H33" s="25" t="str">
        <f>IF(キューシート計算用!H33&lt;&gt;"",キューシート計算用!H33,"")</f>
        <v>右</v>
      </c>
      <c r="I33" s="25" t="str">
        <f>IF(キューシート計算用!I33&lt;&gt;"",キューシート計算用!I33,"")</f>
        <v/>
      </c>
      <c r="J33" s="25" t="str">
        <f>IF(キューシート計算用!J33&lt;&gt;"",キューシート計算用!J33,"")</f>
        <v/>
      </c>
      <c r="K33" s="27" t="str">
        <f>IF(キューシート計算用!K33&lt;&gt;"",キューシート計算用!K33,"")</f>
        <v/>
      </c>
      <c r="L33" s="36" t="str">
        <f>IF(キューシート計算用!L33&lt;&gt;"",キューシート計算用!L33,"")</f>
        <v>鋭角に曲がる　④「宗龍寺」石柱</v>
      </c>
      <c r="M33" s="28" t="str">
        <f>IF(キューシート計算用!M33&lt;&gt;"",キューシート計算用!M33,"")</f>
        <v/>
      </c>
      <c r="N33" s="28" t="str">
        <f>IF(キューシート計算用!N33&lt;&gt;"",キューシート計算用!N33,"")</f>
        <v/>
      </c>
    </row>
    <row r="34" spans="1:14" x14ac:dyDescent="0.15">
      <c r="A34" s="25">
        <f>IF(キューシート計算用!A34&lt;&gt;"",キューシート計算用!A34,"")</f>
        <v>30</v>
      </c>
      <c r="B34" s="25" t="str">
        <f>IF(キューシート計算用!B34&lt;&gt;"",キューシート計算用!B34,"")</f>
        <v/>
      </c>
      <c r="C34" s="25">
        <f>IF(キューシート計算用!C34&lt;&gt;"",キューシート計算用!C34,"")</f>
        <v>0.5</v>
      </c>
      <c r="D34" s="26">
        <f>IF(キューシート計算用!D34&lt;&gt;"",キューシート計算用!D34,"")</f>
        <v>14.800000000000004</v>
      </c>
      <c r="E34" s="26">
        <f>IF(キューシート計算用!E34&lt;&gt;"",キューシート計算用!E34,"")</f>
        <v>73.400000000000006</v>
      </c>
      <c r="F34" s="25" t="str">
        <f>IF(キューシート計算用!F34&lt;&gt;"",キューシート計算用!F34,"")</f>
        <v/>
      </c>
      <c r="G34" s="25" t="str">
        <f>IF(キューシート計算用!G34&lt;&gt;"",キューシート計算用!G34,"")</f>
        <v>┬</v>
      </c>
      <c r="H34" s="25" t="str">
        <f>IF(キューシート計算用!H34&lt;&gt;"",キューシート計算用!H34,"")</f>
        <v>右</v>
      </c>
      <c r="I34" s="25" t="str">
        <f>IF(キューシート計算用!I34&lt;&gt;"",キューシート計算用!I34,"")</f>
        <v/>
      </c>
      <c r="J34" s="25" t="str">
        <f>IF(キューシート計算用!J34&lt;&gt;"",キューシート計算用!J34,"")</f>
        <v/>
      </c>
      <c r="K34" s="27" t="str">
        <f>IF(キューシート計算用!K34&lt;&gt;"",キューシート計算用!K34,"")</f>
        <v/>
      </c>
      <c r="L34" s="36" t="str">
        <f>IF(キューシート計算用!L34&lt;&gt;"",キューシート計算用!L34,"")</f>
        <v>一時停止　川を渡る</v>
      </c>
      <c r="M34" s="28" t="str">
        <f>IF(キューシート計算用!M34&lt;&gt;"",キューシート計算用!M34,"")</f>
        <v/>
      </c>
      <c r="N34" s="28" t="str">
        <f>IF(キューシート計算用!N34&lt;&gt;"",キューシート計算用!N34,"")</f>
        <v/>
      </c>
    </row>
    <row r="35" spans="1:14" x14ac:dyDescent="0.15">
      <c r="A35" s="25">
        <f>IF(キューシート計算用!A35&lt;&gt;"",キューシート計算用!A35,"")</f>
        <v>31</v>
      </c>
      <c r="B35" s="25" t="str">
        <f>IF(キューシート計算用!B35&lt;&gt;"",キューシート計算用!B35,"")</f>
        <v/>
      </c>
      <c r="C35" s="25">
        <f>IF(キューシート計算用!C35&lt;&gt;"",キューシート計算用!C35,"")</f>
        <v>0.69999999999998863</v>
      </c>
      <c r="D35" s="26">
        <f>IF(キューシート計算用!D35&lt;&gt;"",キューシート計算用!D35,"")</f>
        <v>15.499999999999993</v>
      </c>
      <c r="E35" s="26">
        <f>IF(キューシート計算用!E35&lt;&gt;"",キューシート計算用!E35,"")</f>
        <v>74.099999999999994</v>
      </c>
      <c r="F35" s="25" t="str">
        <f>IF(キューシート計算用!F35&lt;&gt;"",キューシート計算用!F35,"")</f>
        <v/>
      </c>
      <c r="G35" s="25" t="str">
        <f>IF(キューシート計算用!G35&lt;&gt;"",キューシート計算用!G35,"")</f>
        <v>┬</v>
      </c>
      <c r="H35" s="25" t="str">
        <f>IF(キューシート計算用!H35&lt;&gt;"",キューシート計算用!H35,"")</f>
        <v>左</v>
      </c>
      <c r="I35" s="25" t="str">
        <f>IF(キューシート計算用!I35&lt;&gt;"",キューシート計算用!I35,"")</f>
        <v>〇</v>
      </c>
      <c r="J35" s="25" t="str">
        <f>IF(キューシート計算用!J35&lt;&gt;"",キューシート計算用!J35,"")</f>
        <v/>
      </c>
      <c r="K35" s="27" t="str">
        <f>IF(キューシート計算用!K35&lt;&gt;"",キューシート計算用!K35,"")</f>
        <v/>
      </c>
      <c r="L35" s="36" t="str">
        <f>IF(キューシート計算用!L35&lt;&gt;"",キューシート計算用!L35,"")</f>
        <v/>
      </c>
      <c r="M35" s="28" t="str">
        <f>IF(キューシート計算用!M35&lt;&gt;"",キューシート計算用!M35,"")</f>
        <v/>
      </c>
      <c r="N35" s="28" t="str">
        <f>IF(キューシート計算用!N35&lt;&gt;"",キューシート計算用!N35,"")</f>
        <v/>
      </c>
    </row>
    <row r="36" spans="1:14" x14ac:dyDescent="0.15">
      <c r="A36" s="25">
        <f>IF(キューシート計算用!A36&lt;&gt;"",キューシート計算用!A36,"")</f>
        <v>32</v>
      </c>
      <c r="B36" s="25" t="str">
        <f>IF(キューシート計算用!B36&lt;&gt;"",キューシート計算用!B36,"")</f>
        <v/>
      </c>
      <c r="C36" s="25">
        <f>IF(キューシート計算用!C36&lt;&gt;"",キューシート計算用!C36,"")</f>
        <v>1</v>
      </c>
      <c r="D36" s="26">
        <f>IF(キューシート計算用!D36&lt;&gt;"",キューシート計算用!D36,"")</f>
        <v>16.499999999999993</v>
      </c>
      <c r="E36" s="26">
        <f>IF(キューシート計算用!E36&lt;&gt;"",キューシート計算用!E36,"")</f>
        <v>75.099999999999994</v>
      </c>
      <c r="F36" s="25" t="str">
        <f>IF(キューシート計算用!F36&lt;&gt;"",キューシート計算用!F36,"")</f>
        <v>茂林寺入口</v>
      </c>
      <c r="G36" s="25" t="str">
        <f>IF(キューシート計算用!G36&lt;&gt;"",キューシート計算用!G36,"")</f>
        <v>┬</v>
      </c>
      <c r="H36" s="25" t="str">
        <f>IF(キューシート計算用!H36&lt;&gt;"",キューシート計算用!H36,"")</f>
        <v>右</v>
      </c>
      <c r="I36" s="25" t="str">
        <f>IF(キューシート計算用!I36&lt;&gt;"",キューシート計算用!I36,"")</f>
        <v>〇</v>
      </c>
      <c r="J36" s="25" t="str">
        <f>IF(キューシート計算用!J36&lt;&gt;"",キューシート計算用!J36,"")</f>
        <v>N122</v>
      </c>
      <c r="K36" s="27" t="str">
        <f>IF(キューシート計算用!K36&lt;&gt;"",キューシート計算用!K36,"")</f>
        <v>太田　佐野</v>
      </c>
      <c r="L36" s="36" t="str">
        <f>IF(キューシート計算用!L36&lt;&gt;"",キューシート計算用!L36,"")</f>
        <v>右側歩道橋</v>
      </c>
      <c r="M36" s="28" t="str">
        <f>IF(キューシート計算用!M36&lt;&gt;"",キューシート計算用!M36,"")</f>
        <v/>
      </c>
      <c r="N36" s="28" t="str">
        <f>IF(キューシート計算用!N36&lt;&gt;"",キューシート計算用!N36,"")</f>
        <v/>
      </c>
    </row>
    <row r="37" spans="1:14" x14ac:dyDescent="0.15">
      <c r="A37" s="25">
        <f>IF(キューシート計算用!A37&lt;&gt;"",キューシート計算用!A37,"")</f>
        <v>33</v>
      </c>
      <c r="B37" s="25" t="str">
        <f>IF(キューシート計算用!B37&lt;&gt;"",キューシート計算用!B37,"")</f>
        <v/>
      </c>
      <c r="C37" s="25">
        <f>IF(キューシート計算用!C37&lt;&gt;"",キューシート計算用!C37,"")</f>
        <v>0.20000000000000284</v>
      </c>
      <c r="D37" s="26">
        <f>IF(キューシート計算用!D37&lt;&gt;"",キューシート計算用!D37,"")</f>
        <v>16.699999999999996</v>
      </c>
      <c r="E37" s="26">
        <f>IF(キューシート計算用!E37&lt;&gt;"",キューシート計算用!E37,"")</f>
        <v>75.3</v>
      </c>
      <c r="F37" s="25" t="str">
        <f>IF(キューシート計算用!F37&lt;&gt;"",キューシート計算用!F37,"")</f>
        <v>諏訪町</v>
      </c>
      <c r="G37" s="25" t="str">
        <f>IF(キューシート計算用!G37&lt;&gt;"",キューシート計算用!G37,"")</f>
        <v>Y</v>
      </c>
      <c r="H37" s="25" t="str">
        <f>IF(キューシート計算用!H37&lt;&gt;"",キューシート計算用!H37,"")</f>
        <v>左</v>
      </c>
      <c r="I37" s="25" t="str">
        <f>IF(キューシート計算用!I37&lt;&gt;"",キューシート計算用!I37,"")</f>
        <v>〇</v>
      </c>
      <c r="J37" s="25" t="str">
        <f>IF(キューシート計算用!J37&lt;&gt;"",キューシート計算用!J37,"")</f>
        <v>N122</v>
      </c>
      <c r="K37" s="27" t="str">
        <f>IF(キューシート計算用!K37&lt;&gt;"",キューシート計算用!K37,"")</f>
        <v>太田　邑楽</v>
      </c>
      <c r="L37" s="36" t="str">
        <f>IF(キューシート計算用!L37&lt;&gt;"",キューシート計算用!L37,"")</f>
        <v>歩道橋</v>
      </c>
      <c r="M37" s="28" t="str">
        <f>IF(キューシート計算用!M37&lt;&gt;"",キューシート計算用!M37,"")</f>
        <v/>
      </c>
      <c r="N37" s="28" t="str">
        <f>IF(キューシート計算用!N37&lt;&gt;"",キューシート計算用!N37,"")</f>
        <v/>
      </c>
    </row>
    <row r="38" spans="1:14" x14ac:dyDescent="0.15">
      <c r="A38" s="25">
        <f>IF(キューシート計算用!A38&lt;&gt;"",キューシート計算用!A38,"")</f>
        <v>34</v>
      </c>
      <c r="B38" s="25" t="str">
        <f>IF(キューシート計算用!B38&lt;&gt;"",キューシート計算用!B38,"")</f>
        <v/>
      </c>
      <c r="C38" s="25">
        <f>IF(キューシート計算用!C38&lt;&gt;"",キューシート計算用!C38,"")</f>
        <v>12.600000000000009</v>
      </c>
      <c r="D38" s="26">
        <f>IF(キューシート計算用!D38&lt;&gt;"",キューシート計算用!D38,"")</f>
        <v>29.300000000000004</v>
      </c>
      <c r="E38" s="26">
        <f>IF(キューシート計算用!E38&lt;&gt;"",キューシート計算用!E38,"")</f>
        <v>87.9</v>
      </c>
      <c r="F38" s="25" t="str">
        <f>IF(キューシート計算用!F38&lt;&gt;"",キューシート計算用!F38,"")</f>
        <v>竜舞東</v>
      </c>
      <c r="G38" s="25" t="str">
        <f>IF(キューシート計算用!G38&lt;&gt;"",キューシート計算用!G38,"")</f>
        <v>┼</v>
      </c>
      <c r="H38" s="25" t="str">
        <f>IF(キューシート計算用!H38&lt;&gt;"",キューシート計算用!H38,"")</f>
        <v>右</v>
      </c>
      <c r="I38" s="25" t="str">
        <f>IF(キューシート計算用!I38&lt;&gt;"",キューシート計算用!I38,"")</f>
        <v>○</v>
      </c>
      <c r="J38" s="25" t="str">
        <f>IF(キューシート計算用!J38&lt;&gt;"",キューシート計算用!J38,"")</f>
        <v>N122</v>
      </c>
      <c r="K38" s="27" t="str">
        <f>IF(キューシート計算用!K38&lt;&gt;"",キューシート計算用!K38,"")</f>
        <v>桐生　足利</v>
      </c>
      <c r="L38" s="36" t="str">
        <f>IF(キューシート計算用!L38&lt;&gt;"",キューシート計算用!L38,"")</f>
        <v/>
      </c>
      <c r="M38" s="28" t="str">
        <f>IF(キューシート計算用!M38&lt;&gt;"",キューシート計算用!M38,"")</f>
        <v/>
      </c>
      <c r="N38" s="28" t="str">
        <f>IF(キューシート計算用!N38&lt;&gt;"",キューシート計算用!N38,"")</f>
        <v/>
      </c>
    </row>
    <row r="39" spans="1:14" x14ac:dyDescent="0.15">
      <c r="A39" s="25">
        <f>IF(キューシート計算用!A39&lt;&gt;"",キューシート計算用!A39,"")</f>
        <v>35</v>
      </c>
      <c r="B39" s="25" t="str">
        <f>IF(キューシート計算用!B39&lt;&gt;"",キューシート計算用!B39,"")</f>
        <v/>
      </c>
      <c r="C39" s="25">
        <f>IF(キューシート計算用!C39&lt;&gt;"",キューシート計算用!C39,"")</f>
        <v>4.7999999999999972</v>
      </c>
      <c r="D39" s="26">
        <f>IF(キューシート計算用!D39&lt;&gt;"",キューシート計算用!D39,"")</f>
        <v>34.1</v>
      </c>
      <c r="E39" s="26">
        <f>IF(キューシート計算用!E39&lt;&gt;"",キューシート計算用!E39,"")</f>
        <v>92.7</v>
      </c>
      <c r="F39" s="25" t="str">
        <f>IF(キューシート計算用!F39&lt;&gt;"",キューシート計算用!F39,"")</f>
        <v>安良岡北</v>
      </c>
      <c r="G39" s="25" t="str">
        <f>IF(キューシート計算用!G39&lt;&gt;"",キューシート計算用!G39,"")</f>
        <v>五</v>
      </c>
      <c r="H39" s="25" t="str">
        <f>IF(キューシート計算用!H39&lt;&gt;"",キューシート計算用!H39,"")</f>
        <v>左奥</v>
      </c>
      <c r="I39" s="25" t="str">
        <f>IF(キューシート計算用!I39&lt;&gt;"",キューシート計算用!I39,"")</f>
        <v>〇</v>
      </c>
      <c r="J39" s="25" t="str">
        <f>IF(キューシート計算用!J39&lt;&gt;"",キューシート計算用!J39,"")</f>
        <v/>
      </c>
      <c r="K39" s="27" t="str">
        <f>IF(キューシート計算用!K39&lt;&gt;"",キューシート計算用!K39,"")</f>
        <v>桐生</v>
      </c>
      <c r="L39" s="36" t="str">
        <f>IF(キューシート計算用!L39&lt;&gt;"",キューシート計算用!L39,"")</f>
        <v>斜め左前方へ　N407渡る</v>
      </c>
      <c r="M39" s="28" t="str">
        <f>IF(キューシート計算用!M39&lt;&gt;"",キューシート計算用!M39,"")</f>
        <v/>
      </c>
      <c r="N39" s="28" t="str">
        <f>IF(キューシート計算用!N39&lt;&gt;"",キューシート計算用!N39,"")</f>
        <v/>
      </c>
    </row>
    <row r="40" spans="1:14" x14ac:dyDescent="0.15">
      <c r="A40" s="25">
        <f>IF(キューシート計算用!A40&lt;&gt;"",キューシート計算用!A40,"")</f>
        <v>36</v>
      </c>
      <c r="B40" s="25" t="str">
        <f>IF(キューシート計算用!B40&lt;&gt;"",キューシート計算用!B40,"")</f>
        <v/>
      </c>
      <c r="C40" s="25">
        <f>IF(キューシート計算用!C40&lt;&gt;"",キューシート計算用!C40,"")</f>
        <v>0.59999999999999432</v>
      </c>
      <c r="D40" s="26">
        <f>IF(キューシート計算用!D40&lt;&gt;"",キューシート計算用!D40,"")</f>
        <v>34.699999999999996</v>
      </c>
      <c r="E40" s="26">
        <f>IF(キューシート計算用!E40&lt;&gt;"",キューシート計算用!E40,"")</f>
        <v>93.3</v>
      </c>
      <c r="F40" s="25" t="str">
        <f>IF(キューシート計算用!F40&lt;&gt;"",キューシート計算用!F40,"")</f>
        <v>東金井</v>
      </c>
      <c r="G40" s="25" t="str">
        <f>IF(キューシート計算用!G40&lt;&gt;"",キューシート計算用!G40,"")</f>
        <v>┬</v>
      </c>
      <c r="H40" s="25" t="str">
        <f>IF(キューシート計算用!H40&lt;&gt;"",キューシート計算用!H40,"")</f>
        <v>右</v>
      </c>
      <c r="I40" s="25" t="str">
        <f>IF(キューシート計算用!I40&lt;&gt;"",キューシート計算用!I40,"")</f>
        <v>〇</v>
      </c>
      <c r="J40" s="25" t="str">
        <f>IF(キューシート計算用!J40&lt;&gt;"",キューシート計算用!J40,"")</f>
        <v>D316</v>
      </c>
      <c r="K40" s="27" t="str">
        <f>IF(キューシート計算用!K40&lt;&gt;"",キューシート計算用!K40,"")</f>
        <v>桐生　国道50号</v>
      </c>
      <c r="L40" s="36" t="str">
        <f>IF(キューシート計算用!L40&lt;&gt;"",キューシート計算用!L40,"")</f>
        <v/>
      </c>
      <c r="M40" s="28" t="str">
        <f>IF(キューシート計算用!M40&lt;&gt;"",キューシート計算用!M40,"")</f>
        <v/>
      </c>
      <c r="N40" s="28" t="str">
        <f>IF(キューシート計算用!N40&lt;&gt;"",キューシート計算用!N40,"")</f>
        <v/>
      </c>
    </row>
    <row r="41" spans="1:14" x14ac:dyDescent="0.15">
      <c r="A41" s="25">
        <f>IF(キューシート計算用!A41&lt;&gt;"",キューシート計算用!A41,"")</f>
        <v>37</v>
      </c>
      <c r="B41" s="25" t="str">
        <f>IF(キューシート計算用!B41&lt;&gt;"",キューシート計算用!B41,"")</f>
        <v/>
      </c>
      <c r="C41" s="25">
        <f>IF(キューシート計算用!C41&lt;&gt;"",キューシート計算用!C41,"")</f>
        <v>9.2000000000000028</v>
      </c>
      <c r="D41" s="26">
        <f>IF(キューシート計算用!D41&lt;&gt;"",キューシート計算用!D41,"")</f>
        <v>43.9</v>
      </c>
      <c r="E41" s="26">
        <f>IF(キューシート計算用!E41&lt;&gt;"",キューシート計算用!E41,"")</f>
        <v>102.5</v>
      </c>
      <c r="F41" s="25" t="str">
        <f>IF(キューシート計算用!F41&lt;&gt;"",キューシート計算用!F41,"")</f>
        <v>広沢小学校</v>
      </c>
      <c r="G41" s="25" t="str">
        <f>IF(キューシート計算用!G41&lt;&gt;"",キューシート計算用!G41,"")</f>
        <v>Y</v>
      </c>
      <c r="H41" s="25" t="str">
        <f>IF(キューシート計算用!H41&lt;&gt;"",キューシート計算用!H41,"")</f>
        <v>左側</v>
      </c>
      <c r="I41" s="25" t="str">
        <f>IF(キューシート計算用!I41&lt;&gt;"",キューシート計算用!I41,"")</f>
        <v/>
      </c>
      <c r="J41" s="25" t="str">
        <f>IF(キューシート計算用!J41&lt;&gt;"",キューシート計算用!J41,"")</f>
        <v>N50</v>
      </c>
      <c r="K41" s="27" t="str">
        <f>IF(キューシート計算用!K41&lt;&gt;"",キューシート計算用!K41,"")</f>
        <v>大間々　桐生市街</v>
      </c>
      <c r="L41" s="36" t="str">
        <f>IF(キューシート計算用!L41&lt;&gt;"",キューシート計算用!L41,"")</f>
        <v>側道へ</v>
      </c>
      <c r="M41" s="28" t="str">
        <f>IF(キューシート計算用!M41&lt;&gt;"",キューシート計算用!M41,"")</f>
        <v/>
      </c>
      <c r="N41" s="28" t="str">
        <f>IF(キューシート計算用!N41&lt;&gt;"",キューシート計算用!N41,"")</f>
        <v/>
      </c>
    </row>
    <row r="42" spans="1:14" x14ac:dyDescent="0.15">
      <c r="A42" s="25">
        <f>IF(キューシート計算用!A42&lt;&gt;"",キューシート計算用!A42,"")</f>
        <v>38</v>
      </c>
      <c r="B42" s="25" t="str">
        <f>IF(キューシート計算用!B42&lt;&gt;"",キューシート計算用!B42,"")</f>
        <v/>
      </c>
      <c r="C42" s="25">
        <f>IF(キューシート計算用!C42&lt;&gt;"",キューシート計算用!C42,"")</f>
        <v>0.5</v>
      </c>
      <c r="D42" s="26">
        <f>IF(キューシート計算用!D42&lt;&gt;"",キューシート計算用!D42,"")</f>
        <v>44.4</v>
      </c>
      <c r="E42" s="26">
        <f>IF(キューシート計算用!E42&lt;&gt;"",キューシート計算用!E42,"")</f>
        <v>103</v>
      </c>
      <c r="F42" s="25" t="str">
        <f>IF(キューシート計算用!F42&lt;&gt;"",キューシート計算用!F42,"")</f>
        <v>広沢高架橋下</v>
      </c>
      <c r="G42" s="25" t="str">
        <f>IF(キューシート計算用!G42&lt;&gt;"",キューシート計算用!G42,"")</f>
        <v>┼┼</v>
      </c>
      <c r="H42" s="25" t="str">
        <f>IF(キューシート計算用!H42&lt;&gt;"",キューシート計算用!H42,"")</f>
        <v>右→左</v>
      </c>
      <c r="I42" s="25" t="str">
        <f>IF(キューシート計算用!I42&lt;&gt;"",キューシート計算用!I42,"")</f>
        <v>－〇</v>
      </c>
      <c r="J42" s="25" t="str">
        <f>IF(キューシート計算用!J42&lt;&gt;"",キューシート計算用!J42,"")</f>
        <v>N50</v>
      </c>
      <c r="K42" s="27" t="str">
        <f>IF(キューシート計算用!K42&lt;&gt;"",キューシート計算用!K42,"")</f>
        <v>大間々　桐生市街</v>
      </c>
      <c r="L42" s="36" t="str">
        <f>IF(キューシート計算用!L42&lt;&gt;"",キューシート計算用!L42,"")</f>
        <v>高架くぐる</v>
      </c>
      <c r="M42" s="28" t="str">
        <f>IF(キューシート計算用!M42&lt;&gt;"",キューシート計算用!M42,"")</f>
        <v/>
      </c>
      <c r="N42" s="28" t="str">
        <f>IF(キューシート計算用!N42&lt;&gt;"",キューシート計算用!N42,"")</f>
        <v/>
      </c>
    </row>
    <row r="43" spans="1:14" x14ac:dyDescent="0.15">
      <c r="A43" s="25">
        <f>IF(キューシート計算用!A43&lt;&gt;"",キューシート計算用!A43,"")</f>
        <v>39</v>
      </c>
      <c r="B43" s="25" t="str">
        <f>IF(キューシート計算用!B43&lt;&gt;"",キューシート計算用!B43,"")</f>
        <v>PC2</v>
      </c>
      <c r="C43" s="25">
        <f>IF(キューシート計算用!C43&lt;&gt;"",キューシート計算用!C43,"")</f>
        <v>2.7000000000000028</v>
      </c>
      <c r="D43" s="26">
        <f>IF(キューシート計算用!D43&lt;&gt;"",キューシート計算用!D43,"")</f>
        <v>47.1</v>
      </c>
      <c r="E43" s="26">
        <f>IF(キューシート計算用!E43&lt;&gt;"",キューシート計算用!E43,"")</f>
        <v>105.7</v>
      </c>
      <c r="F43" s="25" t="str">
        <f>IF(キューシート計算用!F43&lt;&gt;"",キューシート計算用!F43,"")</f>
        <v>ローソン桐生相生町1丁目店</v>
      </c>
      <c r="G43" s="25" t="str">
        <f>IF(キューシート計算用!G43&lt;&gt;"",キューシート計算用!G43,"")</f>
        <v>｜</v>
      </c>
      <c r="H43" s="25" t="str">
        <f>IF(キューシート計算用!H43&lt;&gt;"",キューシート計算用!H43,"")</f>
        <v>直</v>
      </c>
      <c r="I43" s="25" t="str">
        <f>IF(キューシート計算用!I43&lt;&gt;"",キューシート計算用!I43,"")</f>
        <v>〇</v>
      </c>
      <c r="J43" s="25" t="str">
        <f>IF(キューシート計算用!J43&lt;&gt;"",キューシート計算用!J43,"")</f>
        <v>D340</v>
      </c>
      <c r="K43" s="27" t="str">
        <f>IF(キューシート計算用!K43&lt;&gt;"",キューシート計算用!K43,"")</f>
        <v/>
      </c>
      <c r="L43" s="36" t="str">
        <f>IF(キューシート計算用!L43&lt;&gt;"",キューシート計算用!L43,"")</f>
        <v>左側　ローソン(PC2)</v>
      </c>
      <c r="M43" s="28">
        <f>IF(キューシート計算用!M43&lt;&gt;"",キューシート計算用!M43,"")</f>
        <v>43379.421915849671</v>
      </c>
      <c r="N43" s="28">
        <f>IF(キューシート計算用!N43&lt;&gt;"",キューシート計算用!N43,"")</f>
        <v>43379.586458333331</v>
      </c>
    </row>
    <row r="44" spans="1:14" x14ac:dyDescent="0.15">
      <c r="A44" s="25">
        <f>IF(キューシート計算用!A44&lt;&gt;"",キューシート計算用!A44,"")</f>
        <v>40</v>
      </c>
      <c r="B44" s="25" t="str">
        <f>IF(キューシート計算用!B44&lt;&gt;"",キューシート計算用!B44,"")</f>
        <v/>
      </c>
      <c r="C44" s="25">
        <f>IF(キューシート計算用!C44&lt;&gt;"",キューシート計算用!C44,"")</f>
        <v>4</v>
      </c>
      <c r="D44" s="26">
        <f>IF(キューシート計算用!D44&lt;&gt;"",キューシート計算用!D44,"")</f>
        <v>4</v>
      </c>
      <c r="E44" s="26">
        <f>IF(キューシート計算用!E44&lt;&gt;"",キューシート計算用!E44,"")</f>
        <v>109.7</v>
      </c>
      <c r="F44" s="25" t="str">
        <f>IF(キューシート計算用!F44&lt;&gt;"",キューシート計算用!F44,"")</f>
        <v/>
      </c>
      <c r="G44" s="25" t="str">
        <f>IF(キューシート計算用!G44&lt;&gt;"",キューシート計算用!G44,"")</f>
        <v>┬</v>
      </c>
      <c r="H44" s="25" t="str">
        <f>IF(キューシート計算用!H44&lt;&gt;"",キューシート計算用!H44,"")</f>
        <v>右</v>
      </c>
      <c r="I44" s="25" t="str">
        <f>IF(キューシート計算用!I44&lt;&gt;"",キューシート計算用!I44,"")</f>
        <v/>
      </c>
      <c r="J44" s="25" t="str">
        <f>IF(キューシート計算用!J44&lt;&gt;"",キューシート計算用!J44,"")</f>
        <v/>
      </c>
      <c r="K44" s="27" t="str">
        <f>IF(キューシート計算用!K44&lt;&gt;"",キューシート計算用!K44,"")</f>
        <v/>
      </c>
      <c r="L44" s="36" t="str">
        <f>IF(キューシート計算用!L44&lt;&gt;"",キューシート計算用!L44,"")</f>
        <v>一時停止　線路渡る</v>
      </c>
      <c r="M44" s="28" t="str">
        <f>IF(キューシート計算用!M44&lt;&gt;"",キューシート計算用!M44,"")</f>
        <v/>
      </c>
      <c r="N44" s="28" t="str">
        <f>IF(キューシート計算用!N44&lt;&gt;"",キューシート計算用!N44,"")</f>
        <v/>
      </c>
    </row>
    <row r="45" spans="1:14" x14ac:dyDescent="0.15">
      <c r="A45" s="25">
        <f>IF(キューシート計算用!A45&lt;&gt;"",キューシート計算用!A45,"")</f>
        <v>41</v>
      </c>
      <c r="B45" s="25" t="str">
        <f>IF(キューシート計算用!B45&lt;&gt;"",キューシート計算用!B45,"")</f>
        <v/>
      </c>
      <c r="C45" s="25">
        <f>IF(キューシート計算用!C45&lt;&gt;"",キューシート計算用!C45,"")</f>
        <v>0.20000000000000284</v>
      </c>
      <c r="D45" s="26">
        <f>IF(キューシート計算用!D45&lt;&gt;"",キューシート計算用!D45,"")</f>
        <v>4.2000000000000028</v>
      </c>
      <c r="E45" s="26">
        <f>IF(キューシート計算用!E45&lt;&gt;"",キューシート計算用!E45,"")</f>
        <v>109.9</v>
      </c>
      <c r="F45" s="25" t="str">
        <f>IF(キューシート計算用!F45&lt;&gt;"",キューシート計算用!F45,"")</f>
        <v>大間々6丁目東</v>
      </c>
      <c r="G45" s="25" t="str">
        <f>IF(キューシート計算用!G45&lt;&gt;"",キューシート計算用!G45,"")</f>
        <v>┬</v>
      </c>
      <c r="H45" s="25" t="str">
        <f>IF(キューシート計算用!H45&lt;&gt;"",キューシート計算用!H45,"")</f>
        <v>左</v>
      </c>
      <c r="I45" s="25" t="str">
        <f>IF(キューシート計算用!I45&lt;&gt;"",キューシート計算用!I45,"")</f>
        <v>〇</v>
      </c>
      <c r="J45" s="25" t="str">
        <f>IF(キューシート計算用!J45&lt;&gt;"",キューシート計算用!J45,"")</f>
        <v>N122</v>
      </c>
      <c r="K45" s="27" t="str">
        <f>IF(キューシート計算用!K45&lt;&gt;"",キューシート計算用!K45,"")</f>
        <v/>
      </c>
      <c r="L45" s="36" t="str">
        <f>IF(キューシート計算用!L45&lt;&gt;"",キューシート計算用!L45,"")</f>
        <v>④MOBIL</v>
      </c>
      <c r="M45" s="28" t="str">
        <f>IF(キューシート計算用!M45&lt;&gt;"",キューシート計算用!M45,"")</f>
        <v/>
      </c>
      <c r="N45" s="28" t="str">
        <f>IF(キューシート計算用!N45&lt;&gt;"",キューシート計算用!N45,"")</f>
        <v/>
      </c>
    </row>
    <row r="46" spans="1:14" x14ac:dyDescent="0.15">
      <c r="A46" s="25">
        <f>IF(キューシート計算用!A46&lt;&gt;"",キューシート計算用!A46,"")</f>
        <v>42</v>
      </c>
      <c r="B46" s="25" t="str">
        <f>IF(キューシート計算用!B46&lt;&gt;"",キューシート計算用!B46,"")</f>
        <v/>
      </c>
      <c r="C46" s="25">
        <f>IF(キューシート計算用!C46&lt;&gt;"",キューシート計算用!C46,"")</f>
        <v>0.69999999999998863</v>
      </c>
      <c r="D46" s="26">
        <f>IF(キューシート計算用!D46&lt;&gt;"",キューシート計算用!D46,"")</f>
        <v>4.8999999999999915</v>
      </c>
      <c r="E46" s="26">
        <f>IF(キューシート計算用!E46&lt;&gt;"",キューシート計算用!E46,"")</f>
        <v>110.6</v>
      </c>
      <c r="F46" s="25" t="str">
        <f>IF(キューシート計算用!F46&lt;&gt;"",キューシート計算用!F46,"")</f>
        <v>大間々町6丁目</v>
      </c>
      <c r="G46" s="25" t="str">
        <f>IF(キューシート計算用!G46&lt;&gt;"",キューシート計算用!G46,"")</f>
        <v>┼</v>
      </c>
      <c r="H46" s="25" t="str">
        <f>IF(キューシート計算用!H46&lt;&gt;"",キューシート計算用!H46,"")</f>
        <v>右</v>
      </c>
      <c r="I46" s="25" t="str">
        <f>IF(キューシート計算用!I46&lt;&gt;"",キューシート計算用!I46,"")</f>
        <v>〇</v>
      </c>
      <c r="J46" s="25" t="str">
        <f>IF(キューシート計算用!J46&lt;&gt;"",キューシート計算用!J46,"")</f>
        <v>N122</v>
      </c>
      <c r="K46" s="27" t="str">
        <f>IF(キューシート計算用!K46&lt;&gt;"",キューシート計算用!K46,"")</f>
        <v>市街地</v>
      </c>
      <c r="L46" s="36" t="str">
        <f>IF(キューシート計算用!L46&lt;&gt;"",キューシート計算用!L46,"")</f>
        <v>手前バイパスに入らない</v>
      </c>
      <c r="M46" s="28" t="str">
        <f>IF(キューシート計算用!M46&lt;&gt;"",キューシート計算用!M46,"")</f>
        <v/>
      </c>
      <c r="N46" s="28" t="str">
        <f>IF(キューシート計算用!N46&lt;&gt;"",キューシート計算用!N46,"")</f>
        <v/>
      </c>
    </row>
    <row r="47" spans="1:14" x14ac:dyDescent="0.15">
      <c r="A47" s="25">
        <f>IF(キューシート計算用!A47&lt;&gt;"",キューシート計算用!A47,"")</f>
        <v>43</v>
      </c>
      <c r="B47" s="25" t="str">
        <f>IF(キューシート計算用!B47&lt;&gt;"",キューシート計算用!B47,"")</f>
        <v/>
      </c>
      <c r="C47" s="25">
        <f>IF(キューシート計算用!C47&lt;&gt;"",キューシート計算用!C47,"")</f>
        <v>1.3000000000000114</v>
      </c>
      <c r="D47" s="26">
        <f>IF(キューシート計算用!D47&lt;&gt;"",キューシート計算用!D47,"")</f>
        <v>6.2000000000000028</v>
      </c>
      <c r="E47" s="26">
        <f>IF(キューシート計算用!E47&lt;&gt;"",キューシート計算用!E47,"")</f>
        <v>111.9</v>
      </c>
      <c r="F47" s="25" t="str">
        <f>IF(キューシート計算用!F47&lt;&gt;"",キューシート計算用!F47,"")</f>
        <v/>
      </c>
      <c r="G47" s="25" t="str">
        <f>IF(キューシート計算用!G47&lt;&gt;"",キューシート計算用!G47,"")</f>
        <v>┼</v>
      </c>
      <c r="H47" s="25" t="str">
        <f>IF(キューシート計算用!H47&lt;&gt;"",キューシート計算用!H47,"")</f>
        <v>左</v>
      </c>
      <c r="I47" s="25" t="str">
        <f>IF(キューシート計算用!I47&lt;&gt;"",キューシート計算用!I47,"")</f>
        <v>〇</v>
      </c>
      <c r="J47" s="25" t="str">
        <f>IF(キューシート計算用!J47&lt;&gt;"",キューシート計算用!J47,"")</f>
        <v>N122</v>
      </c>
      <c r="K47" s="27" t="str">
        <f>IF(キューシート計算用!K47&lt;&gt;"",キューシート計算用!K47,"")</f>
        <v>日光　足尾</v>
      </c>
      <c r="L47" s="36" t="str">
        <f>IF(キューシート計算用!L47&lt;&gt;"",キューシート計算用!L47,"")</f>
        <v/>
      </c>
      <c r="M47" s="28" t="str">
        <f>IF(キューシート計算用!M47&lt;&gt;"",キューシート計算用!M47,"")</f>
        <v/>
      </c>
      <c r="N47" s="28" t="str">
        <f>IF(キューシート計算用!N47&lt;&gt;"",キューシート計算用!N47,"")</f>
        <v/>
      </c>
    </row>
    <row r="48" spans="1:14" x14ac:dyDescent="0.15">
      <c r="A48" s="25">
        <f>IF(キューシート計算用!A48&lt;&gt;"",キューシート計算用!A48,"")</f>
        <v>44</v>
      </c>
      <c r="B48" s="25" t="str">
        <f>IF(キューシート計算用!B48&lt;&gt;"",キューシート計算用!B48,"")</f>
        <v/>
      </c>
      <c r="C48" s="25">
        <f>IF(キューシート計算用!C48&lt;&gt;"",キューシート計算用!C48,"")</f>
        <v>1.0999999999999943</v>
      </c>
      <c r="D48" s="26">
        <f>IF(キューシート計算用!D48&lt;&gt;"",キューシート計算用!D48,"")</f>
        <v>7.2999999999999972</v>
      </c>
      <c r="E48" s="26">
        <f>IF(キューシート計算用!E48&lt;&gt;"",キューシート計算用!E48,"")</f>
        <v>113</v>
      </c>
      <c r="F48" s="25" t="str">
        <f>IF(キューシート計算用!F48&lt;&gt;"",キューシート計算用!F48,"")</f>
        <v>上桐原</v>
      </c>
      <c r="G48" s="25" t="str">
        <f>IF(キューシート計算用!G48&lt;&gt;"",キューシート計算用!G48,"")</f>
        <v>┼</v>
      </c>
      <c r="H48" s="25" t="str">
        <f>IF(キューシート計算用!H48&lt;&gt;"",キューシート計算用!H48,"")</f>
        <v>左</v>
      </c>
      <c r="I48" s="25" t="str">
        <f>IF(キューシート計算用!I48&lt;&gt;"",キューシート計算用!I48,"")</f>
        <v>〇</v>
      </c>
      <c r="J48" s="25" t="str">
        <f>IF(キューシート計算用!J48&lt;&gt;"",キューシート計算用!J48,"")</f>
        <v>N122</v>
      </c>
      <c r="K48" s="27" t="str">
        <f>IF(キューシート計算用!K48&lt;&gt;"",キューシート計算用!K48,"")</f>
        <v>日光　足尾</v>
      </c>
      <c r="L48" s="36" t="str">
        <f>IF(キューシート計算用!L48&lt;&gt;"",キューシート計算用!L48,"")</f>
        <v>④セブンイレブン　川を渡らない</v>
      </c>
      <c r="M48" s="28" t="str">
        <f>IF(キューシート計算用!M48&lt;&gt;"",キューシート計算用!M48,"")</f>
        <v/>
      </c>
      <c r="N48" s="28" t="str">
        <f>IF(キューシート計算用!N48&lt;&gt;"",キューシート計算用!N48,"")</f>
        <v/>
      </c>
    </row>
    <row r="49" spans="1:14" x14ac:dyDescent="0.15">
      <c r="A49" s="25">
        <f>IF(キューシート計算用!A49&lt;&gt;"",キューシート計算用!A49,"")</f>
        <v>45</v>
      </c>
      <c r="B49" s="25" t="str">
        <f>IF(キューシート計算用!B49&lt;&gt;"",キューシート計算用!B49,"")</f>
        <v/>
      </c>
      <c r="C49" s="25">
        <f>IF(キューシート計算用!C49&lt;&gt;"",キューシート計算用!C49,"")</f>
        <v>34.5</v>
      </c>
      <c r="D49" s="26">
        <f>IF(キューシート計算用!D49&lt;&gt;"",キューシート計算用!D49,"")</f>
        <v>41.8</v>
      </c>
      <c r="E49" s="26">
        <f>IF(キューシート計算用!E49&lt;&gt;"",キューシート計算用!E49,"")</f>
        <v>147.5</v>
      </c>
      <c r="F49" s="25" t="str">
        <f>IF(キューシート計算用!F49&lt;&gt;"",キューシート計算用!F49,"")</f>
        <v>田元</v>
      </c>
      <c r="G49" s="25" t="str">
        <f>IF(キューシート計算用!G49&lt;&gt;"",キューシート計算用!G49,"")</f>
        <v>┼</v>
      </c>
      <c r="H49" s="25" t="str">
        <f>IF(キューシート計算用!H49&lt;&gt;"",キューシート計算用!H49,"")</f>
        <v>右</v>
      </c>
      <c r="I49" s="25" t="str">
        <f>IF(キューシート計算用!I49&lt;&gt;"",キューシート計算用!I49,"")</f>
        <v>〇</v>
      </c>
      <c r="J49" s="25" t="str">
        <f>IF(キューシート計算用!J49&lt;&gt;"",キューシート計算用!J49,"")</f>
        <v>N122</v>
      </c>
      <c r="K49" s="27" t="str">
        <f>IF(キューシート計算用!K49&lt;&gt;"",キューシート計算用!K49,"")</f>
        <v>国道120号</v>
      </c>
      <c r="L49" s="36" t="str">
        <f>IF(キューシート計算用!L49&lt;&gt;"",キューシート計算用!L49,"")</f>
        <v>橋を渡った直後</v>
      </c>
      <c r="M49" s="28" t="str">
        <f>IF(キューシート計算用!M49&lt;&gt;"",キューシート計算用!M49,"")</f>
        <v/>
      </c>
      <c r="N49" s="28" t="str">
        <f>IF(キューシート計算用!N49&lt;&gt;"",キューシート計算用!N49,"")</f>
        <v/>
      </c>
    </row>
    <row r="50" spans="1:14" x14ac:dyDescent="0.15">
      <c r="A50" s="25">
        <f>IF(キューシート計算用!A50&lt;&gt;"",キューシート計算用!A50,"")</f>
        <v>46</v>
      </c>
      <c r="B50" s="25" t="str">
        <f>IF(キューシート計算用!B50&lt;&gt;"",キューシート計算用!B50,"")</f>
        <v>PC3</v>
      </c>
      <c r="C50" s="25">
        <f>IF(キューシート計算用!C50&lt;&gt;"",キューシート計算用!C50,"")</f>
        <v>3.5</v>
      </c>
      <c r="D50" s="26">
        <f>IF(キューシート計算用!D50&lt;&gt;"",キューシート計算用!D50,"")</f>
        <v>45.3</v>
      </c>
      <c r="E50" s="26">
        <f>IF(キューシート計算用!E50&lt;&gt;"",キューシート計算用!E50,"")</f>
        <v>151</v>
      </c>
      <c r="F50" s="25" t="str">
        <f>IF(キューシート計算用!F50&lt;&gt;"",キューシート計算用!F50,"")</f>
        <v>ローソン足尾店</v>
      </c>
      <c r="G50" s="25" t="str">
        <f>IF(キューシート計算用!G50&lt;&gt;"",キューシート計算用!G50,"")</f>
        <v>｜</v>
      </c>
      <c r="H50" s="25" t="str">
        <f>IF(キューシート計算用!H50&lt;&gt;"",キューシート計算用!H50,"")</f>
        <v>直</v>
      </c>
      <c r="I50" s="25" t="str">
        <f>IF(キューシート計算用!I50&lt;&gt;"",キューシート計算用!I50,"")</f>
        <v/>
      </c>
      <c r="J50" s="25" t="str">
        <f>IF(キューシート計算用!J50&lt;&gt;"",キューシート計算用!J50,"")</f>
        <v>N122</v>
      </c>
      <c r="K50" s="27" t="str">
        <f>IF(キューシート計算用!K50&lt;&gt;"",キューシート計算用!K50,"")</f>
        <v/>
      </c>
      <c r="L50" s="36" t="str">
        <f>IF(キューシート計算用!L50&lt;&gt;"",キューシート計算用!L50,"")</f>
        <v>右側　ローソン(PC3)</v>
      </c>
      <c r="M50" s="28">
        <f>IF(キューシート計算用!M50&lt;&gt;"",キューシート計算用!M50,"")</f>
        <v>43379.477062908496</v>
      </c>
      <c r="N50" s="28">
        <f>IF(キューシート計算用!N50&lt;&gt;"",キューシート計算用!N50,"")</f>
        <v>43379.711458333331</v>
      </c>
    </row>
    <row r="51" spans="1:14" x14ac:dyDescent="0.15">
      <c r="A51" s="25">
        <f>IF(キューシート計算用!A51&lt;&gt;"",キューシート計算用!A51,"")</f>
        <v>47</v>
      </c>
      <c r="B51" s="25" t="str">
        <f>IF(キューシート計算用!B51&lt;&gt;"",キューシート計算用!B51,"")</f>
        <v/>
      </c>
      <c r="C51" s="25">
        <f>IF(キューシート計算用!C51&lt;&gt;"",キューシート計算用!C51,"")</f>
        <v>16.400000000000006</v>
      </c>
      <c r="D51" s="26">
        <f>IF(キューシート計算用!D51&lt;&gt;"",キューシート計算用!D51,"")</f>
        <v>16.400000000000006</v>
      </c>
      <c r="E51" s="26">
        <f>IF(キューシート計算用!E51&lt;&gt;"",キューシート計算用!E51,"")</f>
        <v>167.4</v>
      </c>
      <c r="F51" s="25" t="str">
        <f>IF(キューシート計算用!F51&lt;&gt;"",キューシート計算用!F51,"")</f>
        <v>神橋</v>
      </c>
      <c r="G51" s="25" t="str">
        <f>IF(キューシート計算用!G51&lt;&gt;"",キューシート計算用!G51,"")</f>
        <v>├</v>
      </c>
      <c r="H51" s="25" t="str">
        <f>IF(キューシート計算用!H51&lt;&gt;"",キューシート計算用!H51,"")</f>
        <v>右</v>
      </c>
      <c r="I51" s="25" t="str">
        <f>IF(キューシート計算用!I51&lt;&gt;"",キューシート計算用!I51,"")</f>
        <v>〇</v>
      </c>
      <c r="J51" s="25" t="str">
        <f>IF(キューシート計算用!J51&lt;&gt;"",キューシート計算用!J51,"")</f>
        <v>N120</v>
      </c>
      <c r="K51" s="27" t="str">
        <f>IF(キューシート計算用!K51&lt;&gt;"",キューシート計算用!K51,"")</f>
        <v/>
      </c>
      <c r="L51" s="36" t="str">
        <f>IF(キューシート計算用!L51&lt;&gt;"",キューシート計算用!L51,"")</f>
        <v>赤い橋の向こう側</v>
      </c>
      <c r="M51" s="28" t="str">
        <f>IF(キューシート計算用!M51&lt;&gt;"",キューシート計算用!M51,"")</f>
        <v/>
      </c>
      <c r="N51" s="28" t="str">
        <f>IF(キューシート計算用!N51&lt;&gt;"",キューシート計算用!N51,"")</f>
        <v/>
      </c>
    </row>
    <row r="52" spans="1:14" x14ac:dyDescent="0.15">
      <c r="A52" s="25">
        <f>IF(キューシート計算用!A52&lt;&gt;"",キューシート計算用!A52,"")</f>
        <v>48</v>
      </c>
      <c r="B52" s="25" t="str">
        <f>IF(キューシート計算用!B52&lt;&gt;"",キューシート計算用!B52,"")</f>
        <v/>
      </c>
      <c r="C52" s="25">
        <f>IF(キューシート計算用!C52&lt;&gt;"",キューシート計算用!C52,"")</f>
        <v>2</v>
      </c>
      <c r="D52" s="26">
        <f>IF(キューシート計算用!D52&lt;&gt;"",キューシート計算用!D52,"")</f>
        <v>18.400000000000006</v>
      </c>
      <c r="E52" s="26">
        <f>IF(キューシート計算用!E52&lt;&gt;"",キューシート計算用!E52,"")</f>
        <v>169.4</v>
      </c>
      <c r="F52" s="25" t="str">
        <f>IF(キューシート計算用!F52&lt;&gt;"",キューシート計算用!F52,"")</f>
        <v>東和町</v>
      </c>
      <c r="G52" s="25" t="str">
        <f>IF(キューシート計算用!G52&lt;&gt;"",キューシート計算用!G52,"")</f>
        <v>├</v>
      </c>
      <c r="H52" s="25" t="str">
        <f>IF(キューシート計算用!H52&lt;&gt;"",キューシート計算用!H52,"")</f>
        <v>右</v>
      </c>
      <c r="I52" s="25" t="str">
        <f>IF(キューシート計算用!I52&lt;&gt;"",キューシート計算用!I52,"")</f>
        <v>〇</v>
      </c>
      <c r="J52" s="25" t="str">
        <f>IF(キューシート計算用!J52&lt;&gt;"",キューシート計算用!J52,"")</f>
        <v/>
      </c>
      <c r="K52" s="27" t="str">
        <f>IF(キューシート計算用!K52&lt;&gt;"",キューシート計算用!K52,"")</f>
        <v/>
      </c>
      <c r="L52" s="36" t="str">
        <f>IF(キューシート計算用!L52&lt;&gt;"",キューシート計算用!L52,"")</f>
        <v>④中華料理成喜</v>
      </c>
      <c r="M52" s="28" t="str">
        <f>IF(キューシート計算用!M52&lt;&gt;"",キューシート計算用!M52,"")</f>
        <v/>
      </c>
      <c r="N52" s="28" t="str">
        <f>IF(キューシート計算用!N52&lt;&gt;"",キューシート計算用!N52,"")</f>
        <v/>
      </c>
    </row>
    <row r="53" spans="1:14" x14ac:dyDescent="0.15">
      <c r="A53" s="25">
        <f>IF(キューシート計算用!A53&lt;&gt;"",キューシート計算用!A53,"")</f>
        <v>49</v>
      </c>
      <c r="B53" s="25" t="str">
        <f>IF(キューシート計算用!B53&lt;&gt;"",キューシート計算用!B53,"")</f>
        <v/>
      </c>
      <c r="C53" s="25">
        <f>IF(キューシート計算用!C53&lt;&gt;"",キューシート計算用!C53,"")</f>
        <v>2.1999999999999886</v>
      </c>
      <c r="D53" s="26">
        <f>IF(キューシート計算用!D53&lt;&gt;"",キューシート計算用!D53,"")</f>
        <v>20.599999999999994</v>
      </c>
      <c r="E53" s="26">
        <f>IF(キューシート計算用!E53&lt;&gt;"",キューシート計算用!E53,"")</f>
        <v>171.6</v>
      </c>
      <c r="F53" s="25" t="str">
        <f>IF(キューシート計算用!F53&lt;&gt;"",キューシート計算用!F53,"")</f>
        <v/>
      </c>
      <c r="G53" s="25" t="str">
        <f>IF(キューシート計算用!G53&lt;&gt;"",キューシート計算用!G53,"")</f>
        <v>┤</v>
      </c>
      <c r="H53" s="25" t="str">
        <f>IF(キューシート計算用!H53&lt;&gt;"",キューシート計算用!H53,"")</f>
        <v>左</v>
      </c>
      <c r="I53" s="25" t="str">
        <f>IF(キューシート計算用!I53&lt;&gt;"",キューシート計算用!I53,"")</f>
        <v/>
      </c>
      <c r="J53" s="25" t="str">
        <f>IF(キューシート計算用!J53&lt;&gt;"",キューシート計算用!J53,"")</f>
        <v>D14</v>
      </c>
      <c r="K53" s="27" t="str">
        <f>IF(キューシート計算用!K53&lt;&gt;"",キューシート計算用!K53,"")</f>
        <v>道なり</v>
      </c>
      <c r="L53" s="36" t="str">
        <f>IF(キューシート計算用!L53&lt;&gt;"",キューシート計算用!L53,"")</f>
        <v>道なり</v>
      </c>
      <c r="M53" s="28" t="str">
        <f>IF(キューシート計算用!M53&lt;&gt;"",キューシート計算用!M53,"")</f>
        <v/>
      </c>
      <c r="N53" s="28" t="str">
        <f>IF(キューシート計算用!N53&lt;&gt;"",キューシート計算用!N53,"")</f>
        <v/>
      </c>
    </row>
    <row r="54" spans="1:14" x14ac:dyDescent="0.15">
      <c r="A54" s="25">
        <f>IF(キューシート計算用!A54&lt;&gt;"",キューシート計算用!A54,"")</f>
        <v>50</v>
      </c>
      <c r="B54" s="25" t="str">
        <f>IF(キューシート計算用!B54&lt;&gt;"",キューシート計算用!B54,"")</f>
        <v/>
      </c>
      <c r="C54" s="25">
        <f>IF(キューシート計算用!C54&lt;&gt;"",キューシート計算用!C54,"")</f>
        <v>2.7000000000000171</v>
      </c>
      <c r="D54" s="26">
        <f>IF(キューシート計算用!D54&lt;&gt;"",キューシート計算用!D54,"")</f>
        <v>23.300000000000011</v>
      </c>
      <c r="E54" s="26">
        <f>IF(キューシート計算用!E54&lt;&gt;"",キューシート計算用!E54,"")</f>
        <v>174.3</v>
      </c>
      <c r="F54" s="25" t="str">
        <f>IF(キューシート計算用!F54&lt;&gt;"",キューシート計算用!F54,"")</f>
        <v/>
      </c>
      <c r="G54" s="25" t="str">
        <f>IF(キューシート計算用!G54&lt;&gt;"",キューシート計算用!G54,"")</f>
        <v>┼</v>
      </c>
      <c r="H54" s="25" t="str">
        <f>IF(キューシート計算用!H54&lt;&gt;"",キューシート計算用!H54,"")</f>
        <v>右</v>
      </c>
      <c r="I54" s="25" t="str">
        <f>IF(キューシート計算用!I54&lt;&gt;"",キューシート計算用!I54,"")</f>
        <v/>
      </c>
      <c r="J54" s="25" t="str">
        <f>IF(キューシート計算用!J54&lt;&gt;"",キューシート計算用!J54,"")</f>
        <v>D14</v>
      </c>
      <c r="K54" s="27" t="str">
        <f>IF(キューシート計算用!K54&lt;&gt;"",キューシート計算用!K54,"")</f>
        <v>道なり</v>
      </c>
      <c r="L54" s="36" t="str">
        <f>IF(キューシート計算用!L54&lt;&gt;"",キューシート計算用!L54,"")</f>
        <v>①青い小屋</v>
      </c>
      <c r="M54" s="28" t="str">
        <f>IF(キューシート計算用!M54&lt;&gt;"",キューシート計算用!M54,"")</f>
        <v/>
      </c>
      <c r="N54" s="28" t="str">
        <f>IF(キューシート計算用!N54&lt;&gt;"",キューシート計算用!N54,"")</f>
        <v/>
      </c>
    </row>
    <row r="55" spans="1:14" x14ac:dyDescent="0.15">
      <c r="A55" s="25">
        <f>IF(キューシート計算用!A55&lt;&gt;"",キューシート計算用!A55,"")</f>
        <v>51</v>
      </c>
      <c r="B55" s="25" t="str">
        <f>IF(キューシート計算用!B55&lt;&gt;"",キューシート計算用!B55,"")</f>
        <v/>
      </c>
      <c r="C55" s="25">
        <f>IF(キューシート計算用!C55&lt;&gt;"",キューシート計算用!C55,"")</f>
        <v>1.0999999999999943</v>
      </c>
      <c r="D55" s="26">
        <f>IF(キューシート計算用!D55&lt;&gt;"",キューシート計算用!D55,"")</f>
        <v>24.400000000000006</v>
      </c>
      <c r="E55" s="26">
        <f>IF(キューシート計算用!E55&lt;&gt;"",キューシート計算用!E55,"")</f>
        <v>175.4</v>
      </c>
      <c r="F55" s="25" t="str">
        <f>IF(キューシート計算用!F55&lt;&gt;"",キューシート計算用!F55,"")</f>
        <v/>
      </c>
      <c r="G55" s="25" t="str">
        <f>IF(キューシート計算用!G55&lt;&gt;"",キューシート計算用!G55,"")</f>
        <v>┬</v>
      </c>
      <c r="H55" s="25" t="str">
        <f>IF(キューシート計算用!H55&lt;&gt;"",キューシート計算用!H55,"")</f>
        <v>左</v>
      </c>
      <c r="I55" s="25" t="str">
        <f>IF(キューシート計算用!I55&lt;&gt;"",キューシート計算用!I55,"")</f>
        <v/>
      </c>
      <c r="J55" s="25" t="str">
        <f>IF(キューシート計算用!J55&lt;&gt;"",キューシート計算用!J55,"")</f>
        <v>D150</v>
      </c>
      <c r="K55" s="27" t="str">
        <f>IF(キューシート計算用!K55&lt;&gt;"",キューシート計算用!K55,"")</f>
        <v>日光市街</v>
      </c>
      <c r="L55" s="36" t="str">
        <f>IF(キューシート計算用!L55&lt;&gt;"",キューシート計算用!L55,"")</f>
        <v/>
      </c>
      <c r="M55" s="28" t="str">
        <f>IF(キューシート計算用!M55&lt;&gt;"",キューシート計算用!M55,"")</f>
        <v/>
      </c>
      <c r="N55" s="28" t="str">
        <f>IF(キューシート計算用!N55&lt;&gt;"",キューシート計算用!N55,"")</f>
        <v/>
      </c>
    </row>
    <row r="56" spans="1:14" x14ac:dyDescent="0.15">
      <c r="A56" s="25">
        <f>IF(キューシート計算用!A56&lt;&gt;"",キューシート計算用!A56,"")</f>
        <v>52</v>
      </c>
      <c r="B56" s="25" t="str">
        <f>IF(キューシート計算用!B56&lt;&gt;"",キューシート計算用!B56,"")</f>
        <v/>
      </c>
      <c r="C56" s="25">
        <f>IF(キューシート計算用!C56&lt;&gt;"",キューシート計算用!C56,"")</f>
        <v>2.4000000000000057</v>
      </c>
      <c r="D56" s="26">
        <f>IF(キューシート計算用!D56&lt;&gt;"",キューシート計算用!D56,"")</f>
        <v>26.800000000000011</v>
      </c>
      <c r="E56" s="26">
        <f>IF(キューシート計算用!E56&lt;&gt;"",キューシート計算用!E56,"")</f>
        <v>177.8</v>
      </c>
      <c r="F56" s="25" t="str">
        <f>IF(キューシート計算用!F56&lt;&gt;"",キューシート計算用!F56,"")</f>
        <v/>
      </c>
      <c r="G56" s="25" t="str">
        <f>IF(キューシート計算用!G56&lt;&gt;"",キューシート計算用!G56,"")</f>
        <v>├</v>
      </c>
      <c r="H56" s="25" t="str">
        <f>IF(キューシート計算用!H56&lt;&gt;"",キューシート計算用!H56,"")</f>
        <v>右</v>
      </c>
      <c r="I56" s="25" t="str">
        <f>IF(キューシート計算用!I56&lt;&gt;"",キューシート計算用!I56,"")</f>
        <v/>
      </c>
      <c r="J56" s="25" t="str">
        <f>IF(キューシート計算用!J56&lt;&gt;"",キューシート計算用!J56,"")</f>
        <v>D70</v>
      </c>
      <c r="K56" s="27" t="str">
        <f>IF(キューシート計算用!K56&lt;&gt;"",キューシート計算用!K56,"")</f>
        <v>文挟</v>
      </c>
      <c r="L56" s="36" t="str">
        <f>IF(キューシート計算用!L56&lt;&gt;"",キューシート計算用!L56,"")</f>
        <v/>
      </c>
      <c r="M56" s="28" t="str">
        <f>IF(キューシート計算用!M56&lt;&gt;"",キューシート計算用!M56,"")</f>
        <v/>
      </c>
      <c r="N56" s="28" t="str">
        <f>IF(キューシート計算用!N56&lt;&gt;"",キューシート計算用!N56,"")</f>
        <v/>
      </c>
    </row>
    <row r="57" spans="1:14" x14ac:dyDescent="0.15">
      <c r="A57" s="25">
        <f>IF(キューシート計算用!A57&lt;&gt;"",キューシート計算用!A57,"")</f>
        <v>53</v>
      </c>
      <c r="B57" s="25" t="str">
        <f>IF(キューシート計算用!B57&lt;&gt;"",キューシート計算用!B57,"")</f>
        <v/>
      </c>
      <c r="C57" s="25">
        <f>IF(キューシート計算用!C57&lt;&gt;"",キューシート計算用!C57,"")</f>
        <v>5.8999999999999773</v>
      </c>
      <c r="D57" s="26">
        <f>IF(キューシート計算用!D57&lt;&gt;"",キューシート計算用!D57,"")</f>
        <v>32.699999999999989</v>
      </c>
      <c r="E57" s="26">
        <f>IF(キューシート計算用!E57&lt;&gt;"",キューシート計算用!E57,"")</f>
        <v>183.7</v>
      </c>
      <c r="F57" s="25" t="str">
        <f>IF(キューシート計算用!F57&lt;&gt;"",キューシート計算用!F57,"")</f>
        <v/>
      </c>
      <c r="G57" s="25" t="str">
        <f>IF(キューシート計算用!G57&lt;&gt;"",キューシート計算用!G57,"")</f>
        <v>┬</v>
      </c>
      <c r="H57" s="25" t="str">
        <f>IF(キューシート計算用!H57&lt;&gt;"",キューシート計算用!H57,"")</f>
        <v>右</v>
      </c>
      <c r="I57" s="25" t="str">
        <f>IF(キューシート計算用!I57&lt;&gt;"",キューシート計算用!I57,"")</f>
        <v>○</v>
      </c>
      <c r="J57" s="25" t="str">
        <f>IF(キューシート計算用!J57&lt;&gt;"",キューシート計算用!J57,"")</f>
        <v>N121</v>
      </c>
      <c r="K57" s="27" t="str">
        <f>IF(キューシート計算用!K57&lt;&gt;"",キューシート計算用!K57,"")</f>
        <v>鹿沼</v>
      </c>
      <c r="L57" s="36" t="str">
        <f>IF(キューシート計算用!L57&lt;&gt;"",キューシート計算用!L57,"")</f>
        <v/>
      </c>
      <c r="M57" s="28" t="str">
        <f>IF(キューシート計算用!M57&lt;&gt;"",キューシート計算用!M57,"")</f>
        <v/>
      </c>
      <c r="N57" s="28" t="str">
        <f>IF(キューシート計算用!N57&lt;&gt;"",キューシート計算用!N57,"")</f>
        <v/>
      </c>
    </row>
    <row r="58" spans="1:14" x14ac:dyDescent="0.15">
      <c r="A58" s="25">
        <f>IF(キューシート計算用!A58&lt;&gt;"",キューシート計算用!A58,"")</f>
        <v>54</v>
      </c>
      <c r="B58" s="25" t="str">
        <f>IF(キューシート計算用!B58&lt;&gt;"",キューシート計算用!B58,"")</f>
        <v/>
      </c>
      <c r="C58" s="25">
        <f>IF(キューシート計算用!C58&lt;&gt;"",キューシート計算用!C58,"")</f>
        <v>5.3000000000000114</v>
      </c>
      <c r="D58" s="26">
        <f>IF(キューシート計算用!D58&lt;&gt;"",キューシート計算用!D58,"")</f>
        <v>38</v>
      </c>
      <c r="E58" s="26">
        <f>IF(キューシート計算用!E58&lt;&gt;"",キューシート計算用!E58,"")</f>
        <v>189</v>
      </c>
      <c r="F58" s="25" t="str">
        <f>IF(キューシート計算用!F58&lt;&gt;"",キューシート計算用!F58,"")</f>
        <v>文挟</v>
      </c>
      <c r="G58" s="25" t="str">
        <f>IF(キューシート計算用!G58&lt;&gt;"",キューシート計算用!G58,"")</f>
        <v>┤</v>
      </c>
      <c r="H58" s="25" t="str">
        <f>IF(キューシート計算用!H58&lt;&gt;"",キューシート計算用!H58,"")</f>
        <v>左</v>
      </c>
      <c r="I58" s="25" t="str">
        <f>IF(キューシート計算用!I58&lt;&gt;"",キューシート計算用!I58,"")</f>
        <v>○</v>
      </c>
      <c r="J58" s="25" t="str">
        <f>IF(キューシート計算用!J58&lt;&gt;"",キューシート計算用!J58,"")</f>
        <v>D70</v>
      </c>
      <c r="K58" s="27" t="str">
        <f>IF(キューシート計算用!K58&lt;&gt;"",キューシート計算用!K58,"")</f>
        <v>宇都宮17km</v>
      </c>
      <c r="L58" s="36" t="str">
        <f>IF(キューシート計算用!L58&lt;&gt;"",キューシート計算用!L58,"")</f>
        <v>線路渡る</v>
      </c>
      <c r="M58" s="28" t="str">
        <f>IF(キューシート計算用!M58&lt;&gt;"",キューシート計算用!M58,"")</f>
        <v/>
      </c>
      <c r="N58" s="28" t="str">
        <f>IF(キューシート計算用!N58&lt;&gt;"",キューシート計算用!N58,"")</f>
        <v/>
      </c>
    </row>
    <row r="59" spans="1:14" x14ac:dyDescent="0.15">
      <c r="A59" s="25">
        <f>IF(キューシート計算用!A59&lt;&gt;"",キューシート計算用!A59,"")</f>
        <v>55</v>
      </c>
      <c r="B59" s="25" t="str">
        <f>IF(キューシート計算用!B59&lt;&gt;"",キューシート計算用!B59,"")</f>
        <v/>
      </c>
      <c r="C59" s="25">
        <f>IF(キューシート計算用!C59&lt;&gt;"",キューシート計算用!C59,"")</f>
        <v>2.6999999999999886</v>
      </c>
      <c r="D59" s="26">
        <f>IF(キューシート計算用!D59&lt;&gt;"",キューシート計算用!D59,"")</f>
        <v>40.699999999999989</v>
      </c>
      <c r="E59" s="26">
        <f>IF(キューシート計算用!E59&lt;&gt;"",キューシート計算用!E59,"")</f>
        <v>191.7</v>
      </c>
      <c r="F59" s="25" t="str">
        <f>IF(キューシート計算用!F59&lt;&gt;"",キューシート計算用!F59,"")</f>
        <v>田野町</v>
      </c>
      <c r="G59" s="25" t="str">
        <f>IF(キューシート計算用!G59&lt;&gt;"",キューシート計算用!G59,"")</f>
        <v>┼</v>
      </c>
      <c r="H59" s="25" t="str">
        <f>IF(キューシート計算用!H59&lt;&gt;"",キューシート計算用!H59,"")</f>
        <v>左</v>
      </c>
      <c r="I59" s="25" t="str">
        <f>IF(キューシート計算用!I59&lt;&gt;"",キューシート計算用!I59,"")</f>
        <v>○</v>
      </c>
      <c r="J59" s="25" t="str">
        <f>IF(キューシート計算用!J59&lt;&gt;"",キューシート計算用!J59,"")</f>
        <v/>
      </c>
      <c r="K59" s="27" t="str">
        <f>IF(キューシート計算用!K59&lt;&gt;"",キューシート計算用!K59,"")</f>
        <v>森林公園</v>
      </c>
      <c r="L59" s="36" t="str">
        <f>IF(キューシート計算用!L59&lt;&gt;"",キューシート計算用!L59,"")</f>
        <v>森林公園通り</v>
      </c>
      <c r="M59" s="28" t="str">
        <f>IF(キューシート計算用!M59&lt;&gt;"",キューシート計算用!M59,"")</f>
        <v/>
      </c>
      <c r="N59" s="28" t="str">
        <f>IF(キューシート計算用!N59&lt;&gt;"",キューシート計算用!N59,"")</f>
        <v/>
      </c>
    </row>
    <row r="60" spans="1:14" x14ac:dyDescent="0.15">
      <c r="A60" s="25">
        <f>IF(キューシート計算用!A60&lt;&gt;"",キューシート計算用!A60,"")</f>
        <v>56</v>
      </c>
      <c r="B60" s="25" t="str">
        <f>IF(キューシート計算用!B60&lt;&gt;"",キューシート計算用!B60,"")</f>
        <v/>
      </c>
      <c r="C60" s="25">
        <f>IF(キューシート計算用!C60&lt;&gt;"",キューシート計算用!C60,"")</f>
        <v>11.200000000000017</v>
      </c>
      <c r="D60" s="26">
        <f>IF(キューシート計算用!D60&lt;&gt;"",キューシート計算用!D60,"")</f>
        <v>51.900000000000006</v>
      </c>
      <c r="E60" s="26">
        <f>IF(キューシート計算用!E60&lt;&gt;"",キューシート計算用!E60,"")</f>
        <v>202.9</v>
      </c>
      <c r="F60" s="25" t="str">
        <f>IF(キューシート計算用!F60&lt;&gt;"",キューシート計算用!F60,"")</f>
        <v/>
      </c>
      <c r="G60" s="25" t="str">
        <f>IF(キューシート計算用!G60&lt;&gt;"",キューシート計算用!G60,"")</f>
        <v>┤</v>
      </c>
      <c r="H60" s="25" t="str">
        <f>IF(キューシート計算用!H60&lt;&gt;"",キューシート計算用!H60,"")</f>
        <v>左</v>
      </c>
      <c r="I60" s="25" t="str">
        <f>IF(キューシート計算用!I60&lt;&gt;"",キューシート計算用!I60,"")</f>
        <v/>
      </c>
      <c r="J60" s="25" t="str">
        <f>IF(キューシート計算用!J60&lt;&gt;"",キューシート計算用!J60,"")</f>
        <v/>
      </c>
      <c r="K60" s="27" t="str">
        <f>IF(キューシート計算用!K60&lt;&gt;"",キューシート計算用!K60,"")</f>
        <v/>
      </c>
      <c r="L60" s="36" t="str">
        <f>IF(キューシート計算用!L60&lt;&gt;"",キューシート計算用!L60,"")</f>
        <v/>
      </c>
      <c r="M60" s="28" t="str">
        <f>IF(キューシート計算用!M60&lt;&gt;"",キューシート計算用!M60,"")</f>
        <v/>
      </c>
      <c r="N60" s="28" t="str">
        <f>IF(キューシート計算用!N60&lt;&gt;"",キューシート計算用!N60,"")</f>
        <v/>
      </c>
    </row>
    <row r="61" spans="1:14" x14ac:dyDescent="0.15">
      <c r="A61" s="25">
        <f>IF(キューシート計算用!A61&lt;&gt;"",キューシート計算用!A61,"")</f>
        <v>57</v>
      </c>
      <c r="B61" s="25" t="str">
        <f>IF(キューシート計算用!B61&lt;&gt;"",キューシート計算用!B61,"")</f>
        <v>finish</v>
      </c>
      <c r="C61" s="25">
        <f>IF(キューシート計算用!C61&lt;&gt;"",キューシート計算用!C61,"")</f>
        <v>0.19999999999998863</v>
      </c>
      <c r="D61" s="26">
        <f>IF(キューシート計算用!D61&lt;&gt;"",キューシート計算用!D61,"")</f>
        <v>52.099999999999994</v>
      </c>
      <c r="E61" s="26">
        <f>IF(キューシート計算用!E61&lt;&gt;"",キューシート計算用!E61,"")</f>
        <v>203.1</v>
      </c>
      <c r="F61" s="25" t="str">
        <f>IF(キューシート計算用!F61&lt;&gt;"",キューシート計算用!F61,"")</f>
        <v>自然休養村管理センター</v>
      </c>
      <c r="G61" s="25" t="str">
        <f>IF(キューシート計算用!G61&lt;&gt;"",キューシート計算用!G61,"")</f>
        <v/>
      </c>
      <c r="H61" s="25" t="str">
        <f>IF(キューシート計算用!H61&lt;&gt;"",キューシート計算用!H61,"")</f>
        <v/>
      </c>
      <c r="I61" s="25" t="str">
        <f>IF(キューシート計算用!I61&lt;&gt;"",キューシート計算用!I61,"")</f>
        <v/>
      </c>
      <c r="J61" s="25" t="str">
        <f>IF(キューシート計算用!J61&lt;&gt;"",キューシート計算用!J61,"")</f>
        <v/>
      </c>
      <c r="K61" s="27" t="str">
        <f>IF(キューシート計算用!K61&lt;&gt;"",キューシート計算用!K61,"")</f>
        <v/>
      </c>
      <c r="L61" s="36" t="str">
        <f>IF(キューシート計算用!L61&lt;&gt;"",キューシート計算用!L61,"")</f>
        <v/>
      </c>
      <c r="M61" s="28">
        <f>IF(キューシート計算用!M61&lt;&gt;"",キューシート計算用!M61,"")</f>
        <v>43379.541018178112</v>
      </c>
      <c r="N61" s="28">
        <f>IF(キューシート計算用!N61&lt;&gt;"",キューシート計算用!N61,"")</f>
        <v>43379.854166666664</v>
      </c>
    </row>
    <row r="62" spans="1:14" x14ac:dyDescent="0.15">
      <c r="A62" s="25" t="str">
        <f>IF(キューシート計算用!A62&lt;&gt;"",キューシート計算用!A62,"")</f>
        <v/>
      </c>
      <c r="B62" s="25" t="str">
        <f>IF(キューシート計算用!B62&lt;&gt;"",キューシート計算用!B62,"")</f>
        <v/>
      </c>
      <c r="C62" s="25" t="str">
        <f>IF(キューシート計算用!C62&lt;&gt;"",キューシート計算用!C62,"")</f>
        <v/>
      </c>
      <c r="D62" s="26" t="str">
        <f>IF(キューシート計算用!D62&lt;&gt;"",キューシート計算用!D62,"")</f>
        <v/>
      </c>
      <c r="E62" s="26" t="str">
        <f>IF(キューシート計算用!E62&lt;&gt;"",キューシート計算用!E62,"")</f>
        <v/>
      </c>
      <c r="F62" s="25" t="str">
        <f>IF(キューシート計算用!F62&lt;&gt;"",キューシート計算用!F62,"")</f>
        <v/>
      </c>
      <c r="G62" s="25" t="str">
        <f>IF(キューシート計算用!G62&lt;&gt;"",キューシート計算用!G62,"")</f>
        <v/>
      </c>
      <c r="H62" s="25" t="str">
        <f>IF(キューシート計算用!H62&lt;&gt;"",キューシート計算用!H62,"")</f>
        <v/>
      </c>
      <c r="I62" s="25" t="str">
        <f>IF(キューシート計算用!I62&lt;&gt;"",キューシート計算用!I62,"")</f>
        <v/>
      </c>
      <c r="J62" s="25" t="str">
        <f>IF(キューシート計算用!J62&lt;&gt;"",キューシート計算用!J62,"")</f>
        <v/>
      </c>
      <c r="K62" s="27" t="str">
        <f>IF(キューシート計算用!K62&lt;&gt;"",キューシート計算用!K62,"")</f>
        <v/>
      </c>
      <c r="L62" s="36" t="str">
        <f>IF(キューシート計算用!L62&lt;&gt;"",キューシート計算用!L62,"")</f>
        <v/>
      </c>
      <c r="M62" s="28" t="str">
        <f>IF(キューシート計算用!M62&lt;&gt;"",キューシート計算用!M62,"")</f>
        <v/>
      </c>
      <c r="N62" s="28" t="str">
        <f>IF(キューシート計算用!N62&lt;&gt;"",キューシート計算用!N62,"")</f>
        <v/>
      </c>
    </row>
    <row r="63" spans="1:14" x14ac:dyDescent="0.15">
      <c r="A63" s="25" t="str">
        <f>IF(キューシート計算用!A63&lt;&gt;"",キューシート計算用!A63,"")</f>
        <v/>
      </c>
      <c r="B63" s="25" t="str">
        <f>IF(キューシート計算用!B63&lt;&gt;"",キューシート計算用!B63,"")</f>
        <v/>
      </c>
      <c r="C63" s="25" t="str">
        <f>IF(キューシート計算用!C63&lt;&gt;"",キューシート計算用!C63,"")</f>
        <v/>
      </c>
      <c r="D63" s="26" t="str">
        <f>IF(キューシート計算用!D63&lt;&gt;"",キューシート計算用!D63,"")</f>
        <v/>
      </c>
      <c r="E63" s="26" t="str">
        <f>IF(キューシート計算用!E63&lt;&gt;"",キューシート計算用!E63,"")</f>
        <v/>
      </c>
      <c r="F63" s="25" t="str">
        <f>IF(キューシート計算用!F63&lt;&gt;"",キューシート計算用!F63,"")</f>
        <v/>
      </c>
      <c r="G63" s="25" t="str">
        <f>IF(キューシート計算用!G63&lt;&gt;"",キューシート計算用!G63,"")</f>
        <v/>
      </c>
      <c r="H63" s="25" t="str">
        <f>IF(キューシート計算用!H63&lt;&gt;"",キューシート計算用!H63,"")</f>
        <v/>
      </c>
      <c r="I63" s="25" t="str">
        <f>IF(キューシート計算用!I63&lt;&gt;"",キューシート計算用!I63,"")</f>
        <v/>
      </c>
      <c r="J63" s="25" t="str">
        <f>IF(キューシート計算用!J63&lt;&gt;"",キューシート計算用!J63,"")</f>
        <v/>
      </c>
      <c r="K63" s="27" t="str">
        <f>IF(キューシート計算用!K63&lt;&gt;"",キューシート計算用!K63,"")</f>
        <v/>
      </c>
      <c r="L63" s="36" t="str">
        <f>IF(キューシート計算用!L63&lt;&gt;"",キューシート計算用!L63,"")</f>
        <v/>
      </c>
      <c r="M63" s="28" t="str">
        <f>IF(キューシート計算用!M63&lt;&gt;"",キューシート計算用!M63,"")</f>
        <v/>
      </c>
      <c r="N63" s="28" t="str">
        <f>IF(キューシート計算用!N63&lt;&gt;"",キューシート計算用!N63,"")</f>
        <v/>
      </c>
    </row>
    <row r="64" spans="1:14" x14ac:dyDescent="0.15">
      <c r="A64" s="25" t="str">
        <f>IF(キューシート計算用!A64&lt;&gt;"",キューシート計算用!A64,"")</f>
        <v/>
      </c>
      <c r="B64" s="25" t="str">
        <f>IF(キューシート計算用!B64&lt;&gt;"",キューシート計算用!B64,"")</f>
        <v/>
      </c>
      <c r="C64" s="25" t="str">
        <f>IF(キューシート計算用!C64&lt;&gt;"",キューシート計算用!C64,"")</f>
        <v/>
      </c>
      <c r="D64" s="26" t="str">
        <f>IF(キューシート計算用!D64&lt;&gt;"",キューシート計算用!D64,"")</f>
        <v/>
      </c>
      <c r="E64" s="26" t="str">
        <f>IF(キューシート計算用!E64&lt;&gt;"",キューシート計算用!E64,"")</f>
        <v/>
      </c>
      <c r="F64" s="25" t="str">
        <f>IF(キューシート計算用!F64&lt;&gt;"",キューシート計算用!F64,"")</f>
        <v/>
      </c>
      <c r="G64" s="25" t="str">
        <f>IF(キューシート計算用!G64&lt;&gt;"",キューシート計算用!G64,"")</f>
        <v/>
      </c>
      <c r="H64" s="25" t="str">
        <f>IF(キューシート計算用!H64&lt;&gt;"",キューシート計算用!H64,"")</f>
        <v/>
      </c>
      <c r="I64" s="25" t="str">
        <f>IF(キューシート計算用!I64&lt;&gt;"",キューシート計算用!I64,"")</f>
        <v/>
      </c>
      <c r="J64" s="25" t="str">
        <f>IF(キューシート計算用!J64&lt;&gt;"",キューシート計算用!J64,"")</f>
        <v/>
      </c>
      <c r="K64" s="27" t="str">
        <f>IF(キューシート計算用!K64&lt;&gt;"",キューシート計算用!K64,"")</f>
        <v/>
      </c>
      <c r="L64" s="36" t="str">
        <f>IF(キューシート計算用!L64&lt;&gt;"",キューシート計算用!L64,"")</f>
        <v/>
      </c>
      <c r="M64" s="28" t="str">
        <f>IF(キューシート計算用!M64&lt;&gt;"",キューシート計算用!M64,"")</f>
        <v/>
      </c>
      <c r="N64" s="28" t="str">
        <f>IF(キューシート計算用!N64&lt;&gt;"",キューシート計算用!N64,"")</f>
        <v/>
      </c>
    </row>
    <row r="65" spans="1:14" x14ac:dyDescent="0.15">
      <c r="A65" s="25" t="str">
        <f>IF(キューシート計算用!A65&lt;&gt;"",キューシート計算用!A65,"")</f>
        <v/>
      </c>
      <c r="B65" s="25" t="str">
        <f>IF(キューシート計算用!B65&lt;&gt;"",キューシート計算用!B65,"")</f>
        <v/>
      </c>
      <c r="C65" s="25" t="str">
        <f>IF(キューシート計算用!C65&lt;&gt;"",キューシート計算用!C65,"")</f>
        <v/>
      </c>
      <c r="D65" s="26" t="str">
        <f>IF(キューシート計算用!D65&lt;&gt;"",キューシート計算用!D65,"")</f>
        <v/>
      </c>
      <c r="E65" s="26" t="str">
        <f>IF(キューシート計算用!E65&lt;&gt;"",キューシート計算用!E65,"")</f>
        <v/>
      </c>
      <c r="F65" s="25" t="str">
        <f>IF(キューシート計算用!F65&lt;&gt;"",キューシート計算用!F65,"")</f>
        <v/>
      </c>
      <c r="G65" s="25" t="str">
        <f>IF(キューシート計算用!G65&lt;&gt;"",キューシート計算用!G65,"")</f>
        <v/>
      </c>
      <c r="H65" s="25" t="str">
        <f>IF(キューシート計算用!H65&lt;&gt;"",キューシート計算用!H65,"")</f>
        <v/>
      </c>
      <c r="I65" s="25" t="str">
        <f>IF(キューシート計算用!I65&lt;&gt;"",キューシート計算用!I65,"")</f>
        <v/>
      </c>
      <c r="J65" s="25" t="str">
        <f>IF(キューシート計算用!J65&lt;&gt;"",キューシート計算用!J65,"")</f>
        <v/>
      </c>
      <c r="K65" s="27" t="str">
        <f>IF(キューシート計算用!K65&lt;&gt;"",キューシート計算用!K65,"")</f>
        <v/>
      </c>
      <c r="L65" s="36" t="str">
        <f>IF(キューシート計算用!L65&lt;&gt;"",キューシート計算用!L65,"")</f>
        <v/>
      </c>
      <c r="M65" s="28" t="str">
        <f>IF(キューシート計算用!M65&lt;&gt;"",キューシート計算用!M65,"")</f>
        <v/>
      </c>
      <c r="N65" s="28" t="str">
        <f>IF(キューシート計算用!N65&lt;&gt;"",キューシート計算用!N65,"")</f>
        <v/>
      </c>
    </row>
    <row r="66" spans="1:14" x14ac:dyDescent="0.15">
      <c r="A66" s="25" t="str">
        <f>IF(キューシート計算用!A66&lt;&gt;"",キューシート計算用!A66,"")</f>
        <v/>
      </c>
      <c r="B66" s="25" t="str">
        <f>IF(キューシート計算用!B66&lt;&gt;"",キューシート計算用!B66,"")</f>
        <v/>
      </c>
      <c r="C66" s="25" t="str">
        <f>IF(キューシート計算用!C66&lt;&gt;"",キューシート計算用!C66,"")</f>
        <v/>
      </c>
      <c r="D66" s="26" t="str">
        <f>IF(キューシート計算用!D66&lt;&gt;"",キューシート計算用!D66,"")</f>
        <v/>
      </c>
      <c r="E66" s="26" t="str">
        <f>IF(キューシート計算用!E66&lt;&gt;"",キューシート計算用!E66,"")</f>
        <v/>
      </c>
      <c r="F66" s="25" t="str">
        <f>IF(キューシート計算用!F66&lt;&gt;"",キューシート計算用!F66,"")</f>
        <v/>
      </c>
      <c r="G66" s="25" t="str">
        <f>IF(キューシート計算用!G66&lt;&gt;"",キューシート計算用!G66,"")</f>
        <v/>
      </c>
      <c r="H66" s="25" t="str">
        <f>IF(キューシート計算用!H66&lt;&gt;"",キューシート計算用!H66,"")</f>
        <v/>
      </c>
      <c r="I66" s="25" t="str">
        <f>IF(キューシート計算用!I66&lt;&gt;"",キューシート計算用!I66,"")</f>
        <v/>
      </c>
      <c r="J66" s="25" t="str">
        <f>IF(キューシート計算用!J66&lt;&gt;"",キューシート計算用!J66,"")</f>
        <v/>
      </c>
      <c r="K66" s="27" t="str">
        <f>IF(キューシート計算用!K66&lt;&gt;"",キューシート計算用!K66,"")</f>
        <v/>
      </c>
      <c r="L66" s="36" t="str">
        <f>IF(キューシート計算用!L66&lt;&gt;"",キューシート計算用!L66,"")</f>
        <v/>
      </c>
      <c r="M66" s="28" t="str">
        <f>IF(キューシート計算用!M66&lt;&gt;"",キューシート計算用!M66,"")</f>
        <v/>
      </c>
      <c r="N66" s="28" t="str">
        <f>IF(キューシート計算用!N66&lt;&gt;"",キューシート計算用!N66,"")</f>
        <v/>
      </c>
    </row>
    <row r="67" spans="1:14" x14ac:dyDescent="0.15">
      <c r="A67" s="25" t="str">
        <f>IF(キューシート計算用!A67&lt;&gt;"",キューシート計算用!A67,"")</f>
        <v/>
      </c>
      <c r="B67" s="25" t="str">
        <f>IF(キューシート計算用!B67&lt;&gt;"",キューシート計算用!B67,"")</f>
        <v/>
      </c>
      <c r="C67" s="25" t="str">
        <f>IF(キューシート計算用!C67&lt;&gt;"",キューシート計算用!C67,"")</f>
        <v/>
      </c>
      <c r="D67" s="26" t="str">
        <f>IF(キューシート計算用!D67&lt;&gt;"",キューシート計算用!D67,"")</f>
        <v/>
      </c>
      <c r="E67" s="26" t="str">
        <f>IF(キューシート計算用!E67&lt;&gt;"",キューシート計算用!E67,"")</f>
        <v/>
      </c>
      <c r="F67" s="25" t="str">
        <f>IF(キューシート計算用!F67&lt;&gt;"",キューシート計算用!F67,"")</f>
        <v/>
      </c>
      <c r="G67" s="25" t="str">
        <f>IF(キューシート計算用!G67&lt;&gt;"",キューシート計算用!G67,"")</f>
        <v/>
      </c>
      <c r="H67" s="25" t="str">
        <f>IF(キューシート計算用!H67&lt;&gt;"",キューシート計算用!H67,"")</f>
        <v/>
      </c>
      <c r="I67" s="25" t="str">
        <f>IF(キューシート計算用!I67&lt;&gt;"",キューシート計算用!I67,"")</f>
        <v/>
      </c>
      <c r="J67" s="25" t="str">
        <f>IF(キューシート計算用!J67&lt;&gt;"",キューシート計算用!J67,"")</f>
        <v/>
      </c>
      <c r="K67" s="27" t="str">
        <f>IF(キューシート計算用!K67&lt;&gt;"",キューシート計算用!K67,"")</f>
        <v/>
      </c>
      <c r="L67" s="36" t="str">
        <f>IF(キューシート計算用!L67&lt;&gt;"",キューシート計算用!L67,"")</f>
        <v/>
      </c>
      <c r="M67" s="28" t="str">
        <f>IF(キューシート計算用!M67&lt;&gt;"",キューシート計算用!M67,"")</f>
        <v/>
      </c>
      <c r="N67" s="28" t="str">
        <f>IF(キューシート計算用!N67&lt;&gt;"",キューシート計算用!N67,"")</f>
        <v/>
      </c>
    </row>
    <row r="68" spans="1:14" x14ac:dyDescent="0.15">
      <c r="A68" s="25" t="str">
        <f>IF(キューシート計算用!A68&lt;&gt;"",キューシート計算用!A68,"")</f>
        <v/>
      </c>
      <c r="B68" s="25" t="str">
        <f>IF(キューシート計算用!B68&lt;&gt;"",キューシート計算用!B68,"")</f>
        <v/>
      </c>
      <c r="C68" s="25" t="str">
        <f>IF(キューシート計算用!C68&lt;&gt;"",キューシート計算用!C68,"")</f>
        <v/>
      </c>
      <c r="D68" s="26" t="str">
        <f>IF(キューシート計算用!D68&lt;&gt;"",キューシート計算用!D68,"")</f>
        <v/>
      </c>
      <c r="E68" s="26" t="str">
        <f>IF(キューシート計算用!E68&lt;&gt;"",キューシート計算用!E68,"")</f>
        <v/>
      </c>
      <c r="F68" s="25" t="str">
        <f>IF(キューシート計算用!F68&lt;&gt;"",キューシート計算用!F68,"")</f>
        <v/>
      </c>
      <c r="G68" s="25" t="str">
        <f>IF(キューシート計算用!G68&lt;&gt;"",キューシート計算用!G68,"")</f>
        <v/>
      </c>
      <c r="H68" s="25" t="str">
        <f>IF(キューシート計算用!H68&lt;&gt;"",キューシート計算用!H68,"")</f>
        <v/>
      </c>
      <c r="I68" s="25" t="str">
        <f>IF(キューシート計算用!I68&lt;&gt;"",キューシート計算用!I68,"")</f>
        <v/>
      </c>
      <c r="J68" s="25" t="str">
        <f>IF(キューシート計算用!J68&lt;&gt;"",キューシート計算用!J68,"")</f>
        <v/>
      </c>
      <c r="K68" s="27" t="str">
        <f>IF(キューシート計算用!K68&lt;&gt;"",キューシート計算用!K68,"")</f>
        <v/>
      </c>
      <c r="L68" s="36" t="str">
        <f>IF(キューシート計算用!L68&lt;&gt;"",キューシート計算用!L68,"")</f>
        <v/>
      </c>
      <c r="M68" s="28" t="str">
        <f>IF(キューシート計算用!M68&lt;&gt;"",キューシート計算用!M68,"")</f>
        <v/>
      </c>
      <c r="N68" s="28" t="str">
        <f>IF(キューシート計算用!N68&lt;&gt;"",キューシート計算用!N68,"")</f>
        <v/>
      </c>
    </row>
    <row r="69" spans="1:14" x14ac:dyDescent="0.15">
      <c r="A69" s="25" t="str">
        <f>IF(キューシート計算用!A69&lt;&gt;"",キューシート計算用!A69,"")</f>
        <v/>
      </c>
      <c r="B69" s="25" t="str">
        <f>IF(キューシート計算用!B69&lt;&gt;"",キューシート計算用!B69,"")</f>
        <v/>
      </c>
      <c r="C69" s="25" t="str">
        <f>IF(キューシート計算用!C69&lt;&gt;"",キューシート計算用!C69,"")</f>
        <v/>
      </c>
      <c r="D69" s="26" t="str">
        <f>IF(キューシート計算用!D69&lt;&gt;"",キューシート計算用!D69,"")</f>
        <v/>
      </c>
      <c r="E69" s="26" t="str">
        <f>IF(キューシート計算用!E69&lt;&gt;"",キューシート計算用!E69,"")</f>
        <v/>
      </c>
      <c r="F69" s="25" t="str">
        <f>IF(キューシート計算用!F69&lt;&gt;"",キューシート計算用!F69,"")</f>
        <v/>
      </c>
      <c r="G69" s="25" t="str">
        <f>IF(キューシート計算用!G69&lt;&gt;"",キューシート計算用!G69,"")</f>
        <v/>
      </c>
      <c r="H69" s="25" t="str">
        <f>IF(キューシート計算用!H69&lt;&gt;"",キューシート計算用!H69,"")</f>
        <v/>
      </c>
      <c r="I69" s="25" t="str">
        <f>IF(キューシート計算用!I69&lt;&gt;"",キューシート計算用!I69,"")</f>
        <v/>
      </c>
      <c r="J69" s="25" t="str">
        <f>IF(キューシート計算用!J69&lt;&gt;"",キューシート計算用!J69,"")</f>
        <v/>
      </c>
      <c r="K69" s="27" t="str">
        <f>IF(キューシート計算用!K69&lt;&gt;"",キューシート計算用!K69,"")</f>
        <v/>
      </c>
      <c r="L69" s="36" t="str">
        <f>IF(キューシート計算用!L69&lt;&gt;"",キューシート計算用!L69,"")</f>
        <v/>
      </c>
      <c r="M69" s="28" t="str">
        <f>IF(キューシート計算用!M69&lt;&gt;"",キューシート計算用!M69,"")</f>
        <v/>
      </c>
      <c r="N69" s="28" t="str">
        <f>IF(キューシート計算用!N69&lt;&gt;"",キューシート計算用!N69,"")</f>
        <v/>
      </c>
    </row>
    <row r="70" spans="1:14" x14ac:dyDescent="0.15">
      <c r="A70" s="25" t="str">
        <f>IF(キューシート計算用!A70&lt;&gt;"",キューシート計算用!A70,"")</f>
        <v/>
      </c>
      <c r="B70" s="25" t="str">
        <f>IF(キューシート計算用!B70&lt;&gt;"",キューシート計算用!B70,"")</f>
        <v/>
      </c>
      <c r="C70" s="25" t="str">
        <f>IF(キューシート計算用!C70&lt;&gt;"",キューシート計算用!C70,"")</f>
        <v/>
      </c>
      <c r="D70" s="26" t="str">
        <f>IF(キューシート計算用!D70&lt;&gt;"",キューシート計算用!D70,"")</f>
        <v/>
      </c>
      <c r="E70" s="26" t="str">
        <f>IF(キューシート計算用!E70&lt;&gt;"",キューシート計算用!E70,"")</f>
        <v/>
      </c>
      <c r="F70" s="25" t="str">
        <f>IF(キューシート計算用!F70&lt;&gt;"",キューシート計算用!F70,"")</f>
        <v/>
      </c>
      <c r="G70" s="25" t="str">
        <f>IF(キューシート計算用!G70&lt;&gt;"",キューシート計算用!G70,"")</f>
        <v/>
      </c>
      <c r="H70" s="25" t="str">
        <f>IF(キューシート計算用!H70&lt;&gt;"",キューシート計算用!H70,"")</f>
        <v/>
      </c>
      <c r="I70" s="25" t="str">
        <f>IF(キューシート計算用!I70&lt;&gt;"",キューシート計算用!I70,"")</f>
        <v/>
      </c>
      <c r="J70" s="25" t="str">
        <f>IF(キューシート計算用!J70&lt;&gt;"",キューシート計算用!J70,"")</f>
        <v/>
      </c>
      <c r="K70" s="27" t="str">
        <f>IF(キューシート計算用!K70&lt;&gt;"",キューシート計算用!K70,"")</f>
        <v/>
      </c>
      <c r="L70" s="36" t="str">
        <f>IF(キューシート計算用!L70&lt;&gt;"",キューシート計算用!L70,"")</f>
        <v/>
      </c>
      <c r="M70" s="28" t="str">
        <f>IF(キューシート計算用!M70&lt;&gt;"",キューシート計算用!M70,"")</f>
        <v/>
      </c>
      <c r="N70" s="28" t="str">
        <f>IF(キューシート計算用!N70&lt;&gt;"",キューシート計算用!N70,"")</f>
        <v/>
      </c>
    </row>
    <row r="71" spans="1:14" x14ac:dyDescent="0.15">
      <c r="A71" s="25" t="str">
        <f>IF(キューシート計算用!A71&lt;&gt;"",キューシート計算用!A71,"")</f>
        <v/>
      </c>
      <c r="B71" s="25" t="str">
        <f>IF(キューシート計算用!B71&lt;&gt;"",キューシート計算用!B71,"")</f>
        <v/>
      </c>
      <c r="C71" s="25" t="str">
        <f>IF(キューシート計算用!C71&lt;&gt;"",キューシート計算用!C71,"")</f>
        <v/>
      </c>
      <c r="D71" s="26" t="str">
        <f>IF(キューシート計算用!D71&lt;&gt;"",キューシート計算用!D71,"")</f>
        <v/>
      </c>
      <c r="E71" s="26" t="str">
        <f>IF(キューシート計算用!E71&lt;&gt;"",キューシート計算用!E71,"")</f>
        <v/>
      </c>
      <c r="F71" s="25" t="str">
        <f>IF(キューシート計算用!F71&lt;&gt;"",キューシート計算用!F71,"")</f>
        <v/>
      </c>
      <c r="G71" s="25" t="str">
        <f>IF(キューシート計算用!G71&lt;&gt;"",キューシート計算用!G71,"")</f>
        <v/>
      </c>
      <c r="H71" s="25" t="str">
        <f>IF(キューシート計算用!H71&lt;&gt;"",キューシート計算用!H71,"")</f>
        <v/>
      </c>
      <c r="I71" s="25" t="str">
        <f>IF(キューシート計算用!I71&lt;&gt;"",キューシート計算用!I71,"")</f>
        <v/>
      </c>
      <c r="J71" s="25" t="str">
        <f>IF(キューシート計算用!J71&lt;&gt;"",キューシート計算用!J71,"")</f>
        <v/>
      </c>
      <c r="K71" s="27" t="str">
        <f>IF(キューシート計算用!K71&lt;&gt;"",キューシート計算用!K71,"")</f>
        <v/>
      </c>
      <c r="L71" s="36" t="str">
        <f>IF(キューシート計算用!L71&lt;&gt;"",キューシート計算用!L71,"")</f>
        <v/>
      </c>
      <c r="M71" s="28" t="str">
        <f>IF(キューシート計算用!M71&lt;&gt;"",キューシート計算用!M71,"")</f>
        <v/>
      </c>
      <c r="N71" s="28" t="str">
        <f>IF(キューシート計算用!N71&lt;&gt;"",キューシート計算用!N71,"")</f>
        <v/>
      </c>
    </row>
    <row r="72" spans="1:14" x14ac:dyDescent="0.15">
      <c r="A72" s="25" t="str">
        <f>IF(キューシート計算用!A72&lt;&gt;"",キューシート計算用!A72,"")</f>
        <v/>
      </c>
      <c r="B72" s="25" t="str">
        <f>IF(キューシート計算用!B72&lt;&gt;"",キューシート計算用!B72,"")</f>
        <v/>
      </c>
      <c r="C72" s="25" t="str">
        <f>IF(キューシート計算用!C72&lt;&gt;"",キューシート計算用!C72,"")</f>
        <v/>
      </c>
      <c r="D72" s="26" t="str">
        <f>IF(キューシート計算用!D72&lt;&gt;"",キューシート計算用!D72,"")</f>
        <v/>
      </c>
      <c r="E72" s="26" t="str">
        <f>IF(キューシート計算用!E72&lt;&gt;"",キューシート計算用!E72,"")</f>
        <v/>
      </c>
      <c r="F72" s="25" t="str">
        <f>IF(キューシート計算用!F72&lt;&gt;"",キューシート計算用!F72,"")</f>
        <v/>
      </c>
      <c r="G72" s="25" t="str">
        <f>IF(キューシート計算用!G72&lt;&gt;"",キューシート計算用!G72,"")</f>
        <v/>
      </c>
      <c r="H72" s="25" t="str">
        <f>IF(キューシート計算用!H72&lt;&gt;"",キューシート計算用!H72,"")</f>
        <v/>
      </c>
      <c r="I72" s="25" t="str">
        <f>IF(キューシート計算用!I72&lt;&gt;"",キューシート計算用!I72,"")</f>
        <v/>
      </c>
      <c r="J72" s="25" t="str">
        <f>IF(キューシート計算用!J72&lt;&gt;"",キューシート計算用!J72,"")</f>
        <v/>
      </c>
      <c r="K72" s="27" t="str">
        <f>IF(キューシート計算用!K72&lt;&gt;"",キューシート計算用!K72,"")</f>
        <v/>
      </c>
      <c r="L72" s="36" t="str">
        <f>IF(キューシート計算用!L72&lt;&gt;"",キューシート計算用!L72,"")</f>
        <v/>
      </c>
      <c r="M72" s="28" t="str">
        <f>IF(キューシート計算用!M72&lt;&gt;"",キューシート計算用!M72,"")</f>
        <v/>
      </c>
      <c r="N72" s="28" t="str">
        <f>IF(キューシート計算用!N72&lt;&gt;"",キューシート計算用!N72,"")</f>
        <v/>
      </c>
    </row>
    <row r="73" spans="1:14" x14ac:dyDescent="0.15">
      <c r="A73" s="25" t="str">
        <f>IF(キューシート計算用!A73&lt;&gt;"",キューシート計算用!A73,"")</f>
        <v/>
      </c>
      <c r="B73" s="25" t="str">
        <f>IF(キューシート計算用!B73&lt;&gt;"",キューシート計算用!B73,"")</f>
        <v/>
      </c>
      <c r="C73" s="25" t="str">
        <f>IF(キューシート計算用!C73&lt;&gt;"",キューシート計算用!C73,"")</f>
        <v/>
      </c>
      <c r="D73" s="26" t="str">
        <f>IF(キューシート計算用!D73&lt;&gt;"",キューシート計算用!D73,"")</f>
        <v/>
      </c>
      <c r="E73" s="26" t="str">
        <f>IF(キューシート計算用!E73&lt;&gt;"",キューシート計算用!E73,"")</f>
        <v/>
      </c>
      <c r="F73" s="25" t="str">
        <f>IF(キューシート計算用!F73&lt;&gt;"",キューシート計算用!F73,"")</f>
        <v/>
      </c>
      <c r="G73" s="25" t="str">
        <f>IF(キューシート計算用!G73&lt;&gt;"",キューシート計算用!G73,"")</f>
        <v/>
      </c>
      <c r="H73" s="25" t="str">
        <f>IF(キューシート計算用!H73&lt;&gt;"",キューシート計算用!H73,"")</f>
        <v/>
      </c>
      <c r="I73" s="25" t="str">
        <f>IF(キューシート計算用!I73&lt;&gt;"",キューシート計算用!I73,"")</f>
        <v/>
      </c>
      <c r="J73" s="25" t="str">
        <f>IF(キューシート計算用!J73&lt;&gt;"",キューシート計算用!J73,"")</f>
        <v/>
      </c>
      <c r="K73" s="27" t="str">
        <f>IF(キューシート計算用!K73&lt;&gt;"",キューシート計算用!K73,"")</f>
        <v/>
      </c>
      <c r="L73" s="36" t="str">
        <f>IF(キューシート計算用!L73&lt;&gt;"",キューシート計算用!L73,"")</f>
        <v/>
      </c>
      <c r="M73" s="28" t="str">
        <f>IF(キューシート計算用!M73&lt;&gt;"",キューシート計算用!M73,"")</f>
        <v/>
      </c>
      <c r="N73" s="28" t="str">
        <f>IF(キューシート計算用!N73&lt;&gt;"",キューシート計算用!N73,"")</f>
        <v/>
      </c>
    </row>
    <row r="74" spans="1:14" x14ac:dyDescent="0.15">
      <c r="A74" s="25" t="str">
        <f>IF(キューシート計算用!A74&lt;&gt;"",キューシート計算用!A74,"")</f>
        <v/>
      </c>
      <c r="B74" s="25" t="str">
        <f>IF(キューシート計算用!B74&lt;&gt;"",キューシート計算用!B74,"")</f>
        <v/>
      </c>
      <c r="C74" s="25" t="str">
        <f>IF(キューシート計算用!C74&lt;&gt;"",キューシート計算用!C74,"")</f>
        <v/>
      </c>
      <c r="D74" s="26" t="str">
        <f>IF(キューシート計算用!D74&lt;&gt;"",キューシート計算用!D74,"")</f>
        <v/>
      </c>
      <c r="E74" s="26" t="str">
        <f>IF(キューシート計算用!E74&lt;&gt;"",キューシート計算用!E74,"")</f>
        <v/>
      </c>
      <c r="F74" s="25" t="str">
        <f>IF(キューシート計算用!F74&lt;&gt;"",キューシート計算用!F74,"")</f>
        <v/>
      </c>
      <c r="G74" s="25" t="str">
        <f>IF(キューシート計算用!G74&lt;&gt;"",キューシート計算用!G74,"")</f>
        <v/>
      </c>
      <c r="H74" s="25" t="str">
        <f>IF(キューシート計算用!H74&lt;&gt;"",キューシート計算用!H74,"")</f>
        <v/>
      </c>
      <c r="I74" s="25" t="str">
        <f>IF(キューシート計算用!I74&lt;&gt;"",キューシート計算用!I74,"")</f>
        <v/>
      </c>
      <c r="J74" s="25" t="str">
        <f>IF(キューシート計算用!J74&lt;&gt;"",キューシート計算用!J74,"")</f>
        <v/>
      </c>
      <c r="K74" s="27" t="str">
        <f>IF(キューシート計算用!K74&lt;&gt;"",キューシート計算用!K74,"")</f>
        <v/>
      </c>
      <c r="L74" s="36" t="str">
        <f>IF(キューシート計算用!L74&lt;&gt;"",キューシート計算用!L74,"")</f>
        <v/>
      </c>
      <c r="M74" s="28" t="str">
        <f>IF(キューシート計算用!M74&lt;&gt;"",キューシート計算用!M74,"")</f>
        <v/>
      </c>
      <c r="N74" s="28" t="str">
        <f>IF(キューシート計算用!N74&lt;&gt;"",キューシート計算用!N74,"")</f>
        <v/>
      </c>
    </row>
    <row r="75" spans="1:14" x14ac:dyDescent="0.15">
      <c r="A75" s="25" t="str">
        <f>IF(キューシート計算用!A75&lt;&gt;"",キューシート計算用!A75,"")</f>
        <v/>
      </c>
      <c r="B75" s="25" t="str">
        <f>IF(キューシート計算用!B75&lt;&gt;"",キューシート計算用!B75,"")</f>
        <v/>
      </c>
      <c r="C75" s="25" t="str">
        <f>IF(キューシート計算用!C75&lt;&gt;"",キューシート計算用!C75,"")</f>
        <v/>
      </c>
      <c r="D75" s="26" t="str">
        <f>IF(キューシート計算用!D75&lt;&gt;"",キューシート計算用!D75,"")</f>
        <v/>
      </c>
      <c r="E75" s="26" t="str">
        <f>IF(キューシート計算用!E75&lt;&gt;"",キューシート計算用!E75,"")</f>
        <v/>
      </c>
      <c r="F75" s="25" t="str">
        <f>IF(キューシート計算用!F75&lt;&gt;"",キューシート計算用!F75,"")</f>
        <v/>
      </c>
      <c r="G75" s="25" t="str">
        <f>IF(キューシート計算用!G75&lt;&gt;"",キューシート計算用!G75,"")</f>
        <v/>
      </c>
      <c r="H75" s="25" t="str">
        <f>IF(キューシート計算用!H75&lt;&gt;"",キューシート計算用!H75,"")</f>
        <v/>
      </c>
      <c r="I75" s="25" t="str">
        <f>IF(キューシート計算用!I75&lt;&gt;"",キューシート計算用!I75,"")</f>
        <v/>
      </c>
      <c r="J75" s="25" t="str">
        <f>IF(キューシート計算用!J75&lt;&gt;"",キューシート計算用!J75,"")</f>
        <v/>
      </c>
      <c r="K75" s="27" t="str">
        <f>IF(キューシート計算用!K75&lt;&gt;"",キューシート計算用!K75,"")</f>
        <v/>
      </c>
      <c r="L75" s="36" t="str">
        <f>IF(キューシート計算用!L75&lt;&gt;"",キューシート計算用!L75,"")</f>
        <v/>
      </c>
      <c r="M75" s="28" t="str">
        <f>IF(キューシート計算用!M75&lt;&gt;"",キューシート計算用!M75,"")</f>
        <v/>
      </c>
      <c r="N75" s="28" t="str">
        <f>IF(キューシート計算用!N75&lt;&gt;"",キューシート計算用!N75,"")</f>
        <v/>
      </c>
    </row>
    <row r="76" spans="1:14" x14ac:dyDescent="0.15">
      <c r="A76" s="25" t="str">
        <f>IF(キューシート計算用!A76&lt;&gt;"",キューシート計算用!A76,"")</f>
        <v/>
      </c>
      <c r="B76" s="25" t="str">
        <f>IF(キューシート計算用!B76&lt;&gt;"",キューシート計算用!B76,"")</f>
        <v/>
      </c>
      <c r="C76" s="25" t="str">
        <f>IF(キューシート計算用!C76&lt;&gt;"",キューシート計算用!C76,"")</f>
        <v/>
      </c>
      <c r="D76" s="26" t="str">
        <f>IF(キューシート計算用!D76&lt;&gt;"",キューシート計算用!D76,"")</f>
        <v/>
      </c>
      <c r="E76" s="26" t="str">
        <f>IF(キューシート計算用!E76&lt;&gt;"",キューシート計算用!E76,"")</f>
        <v/>
      </c>
      <c r="F76" s="25" t="str">
        <f>IF(キューシート計算用!F76&lt;&gt;"",キューシート計算用!F76,"")</f>
        <v/>
      </c>
      <c r="G76" s="25" t="str">
        <f>IF(キューシート計算用!G76&lt;&gt;"",キューシート計算用!G76,"")</f>
        <v/>
      </c>
      <c r="H76" s="25" t="str">
        <f>IF(キューシート計算用!H76&lt;&gt;"",キューシート計算用!H76,"")</f>
        <v/>
      </c>
      <c r="I76" s="25" t="str">
        <f>IF(キューシート計算用!I76&lt;&gt;"",キューシート計算用!I76,"")</f>
        <v/>
      </c>
      <c r="J76" s="25" t="str">
        <f>IF(キューシート計算用!J76&lt;&gt;"",キューシート計算用!J76,"")</f>
        <v/>
      </c>
      <c r="K76" s="27" t="str">
        <f>IF(キューシート計算用!K76&lt;&gt;"",キューシート計算用!K76,"")</f>
        <v/>
      </c>
      <c r="L76" s="36" t="str">
        <f>IF(キューシート計算用!L76&lt;&gt;"",キューシート計算用!L76,"")</f>
        <v/>
      </c>
      <c r="M76" s="28" t="str">
        <f>IF(キューシート計算用!M76&lt;&gt;"",キューシート計算用!M76,"")</f>
        <v/>
      </c>
      <c r="N76" s="28" t="str">
        <f>IF(キューシート計算用!N76&lt;&gt;"",キューシート計算用!N76,"")</f>
        <v/>
      </c>
    </row>
    <row r="77" spans="1:14" x14ac:dyDescent="0.15">
      <c r="A77" s="25" t="str">
        <f>IF(キューシート計算用!A77&lt;&gt;"",キューシート計算用!A77,"")</f>
        <v/>
      </c>
      <c r="B77" s="25" t="str">
        <f>IF(キューシート計算用!B77&lt;&gt;"",キューシート計算用!B77,"")</f>
        <v/>
      </c>
      <c r="C77" s="25" t="str">
        <f>IF(キューシート計算用!C77&lt;&gt;"",キューシート計算用!C77,"")</f>
        <v/>
      </c>
      <c r="D77" s="26" t="str">
        <f>IF(キューシート計算用!D77&lt;&gt;"",キューシート計算用!D77,"")</f>
        <v/>
      </c>
      <c r="E77" s="26" t="str">
        <f>IF(キューシート計算用!E77&lt;&gt;"",キューシート計算用!E77,"")</f>
        <v/>
      </c>
      <c r="F77" s="25" t="str">
        <f>IF(キューシート計算用!F77&lt;&gt;"",キューシート計算用!F77,"")</f>
        <v/>
      </c>
      <c r="G77" s="25" t="str">
        <f>IF(キューシート計算用!G77&lt;&gt;"",キューシート計算用!G77,"")</f>
        <v/>
      </c>
      <c r="H77" s="25" t="str">
        <f>IF(キューシート計算用!H77&lt;&gt;"",キューシート計算用!H77,"")</f>
        <v/>
      </c>
      <c r="I77" s="25" t="str">
        <f>IF(キューシート計算用!I77&lt;&gt;"",キューシート計算用!I77,"")</f>
        <v/>
      </c>
      <c r="J77" s="25" t="str">
        <f>IF(キューシート計算用!J77&lt;&gt;"",キューシート計算用!J77,"")</f>
        <v/>
      </c>
      <c r="K77" s="27" t="str">
        <f>IF(キューシート計算用!K77&lt;&gt;"",キューシート計算用!K77,"")</f>
        <v/>
      </c>
      <c r="L77" s="36" t="str">
        <f>IF(キューシート計算用!L77&lt;&gt;"",キューシート計算用!L77,"")</f>
        <v/>
      </c>
      <c r="M77" s="28" t="str">
        <f>IF(キューシート計算用!M77&lt;&gt;"",キューシート計算用!M77,"")</f>
        <v/>
      </c>
      <c r="N77" s="28" t="str">
        <f>IF(キューシート計算用!N77&lt;&gt;"",キューシート計算用!N77,"")</f>
        <v/>
      </c>
    </row>
    <row r="78" spans="1:14" x14ac:dyDescent="0.15">
      <c r="A78" s="25" t="str">
        <f>IF(キューシート計算用!A78&lt;&gt;"",キューシート計算用!A78,"")</f>
        <v/>
      </c>
      <c r="B78" s="25" t="str">
        <f>IF(キューシート計算用!B78&lt;&gt;"",キューシート計算用!B78,"")</f>
        <v/>
      </c>
      <c r="C78" s="25" t="str">
        <f>IF(キューシート計算用!C78&lt;&gt;"",キューシート計算用!C78,"")</f>
        <v/>
      </c>
      <c r="D78" s="26" t="str">
        <f>IF(キューシート計算用!D78&lt;&gt;"",キューシート計算用!D78,"")</f>
        <v/>
      </c>
      <c r="E78" s="26" t="str">
        <f>IF(キューシート計算用!E78&lt;&gt;"",キューシート計算用!E78,"")</f>
        <v/>
      </c>
      <c r="F78" s="25" t="str">
        <f>IF(キューシート計算用!F78&lt;&gt;"",キューシート計算用!F78,"")</f>
        <v/>
      </c>
      <c r="G78" s="25" t="str">
        <f>IF(キューシート計算用!G78&lt;&gt;"",キューシート計算用!G78,"")</f>
        <v/>
      </c>
      <c r="H78" s="25" t="str">
        <f>IF(キューシート計算用!H78&lt;&gt;"",キューシート計算用!H78,"")</f>
        <v/>
      </c>
      <c r="I78" s="25" t="str">
        <f>IF(キューシート計算用!I78&lt;&gt;"",キューシート計算用!I78,"")</f>
        <v/>
      </c>
      <c r="J78" s="25" t="str">
        <f>IF(キューシート計算用!J78&lt;&gt;"",キューシート計算用!J78,"")</f>
        <v/>
      </c>
      <c r="K78" s="27" t="str">
        <f>IF(キューシート計算用!K78&lt;&gt;"",キューシート計算用!K78,"")</f>
        <v/>
      </c>
      <c r="L78" s="36" t="str">
        <f>IF(キューシート計算用!L78&lt;&gt;"",キューシート計算用!L78,"")</f>
        <v/>
      </c>
      <c r="M78" s="28" t="str">
        <f>IF(キューシート計算用!M78&lt;&gt;"",キューシート計算用!M78,"")</f>
        <v/>
      </c>
      <c r="N78" s="28" t="str">
        <f>IF(キューシート計算用!N78&lt;&gt;"",キューシート計算用!N78,"")</f>
        <v/>
      </c>
    </row>
    <row r="79" spans="1:14" x14ac:dyDescent="0.15">
      <c r="A79" s="25" t="str">
        <f>IF(キューシート計算用!A79&lt;&gt;"",キューシート計算用!A79,"")</f>
        <v/>
      </c>
      <c r="B79" s="25" t="str">
        <f>IF(キューシート計算用!B79&lt;&gt;"",キューシート計算用!B79,"")</f>
        <v/>
      </c>
      <c r="C79" s="25" t="str">
        <f>IF(キューシート計算用!C79&lt;&gt;"",キューシート計算用!C79,"")</f>
        <v/>
      </c>
      <c r="D79" s="26" t="str">
        <f>IF(キューシート計算用!D79&lt;&gt;"",キューシート計算用!D79,"")</f>
        <v/>
      </c>
      <c r="E79" s="26" t="str">
        <f>IF(キューシート計算用!E79&lt;&gt;"",キューシート計算用!E79,"")</f>
        <v/>
      </c>
      <c r="F79" s="25" t="str">
        <f>IF(キューシート計算用!F79&lt;&gt;"",キューシート計算用!F79,"")</f>
        <v/>
      </c>
      <c r="G79" s="25" t="str">
        <f>IF(キューシート計算用!G79&lt;&gt;"",キューシート計算用!G79,"")</f>
        <v/>
      </c>
      <c r="H79" s="25" t="str">
        <f>IF(キューシート計算用!H79&lt;&gt;"",キューシート計算用!H79,"")</f>
        <v/>
      </c>
      <c r="I79" s="25" t="str">
        <f>IF(キューシート計算用!I79&lt;&gt;"",キューシート計算用!I79,"")</f>
        <v/>
      </c>
      <c r="J79" s="25" t="str">
        <f>IF(キューシート計算用!J79&lt;&gt;"",キューシート計算用!J79,"")</f>
        <v/>
      </c>
      <c r="K79" s="27" t="str">
        <f>IF(キューシート計算用!K79&lt;&gt;"",キューシート計算用!K79,"")</f>
        <v/>
      </c>
      <c r="L79" s="36" t="str">
        <f>IF(キューシート計算用!L79&lt;&gt;"",キューシート計算用!L79,"")</f>
        <v/>
      </c>
      <c r="M79" s="28" t="str">
        <f>IF(キューシート計算用!M79&lt;&gt;"",キューシート計算用!M79,"")</f>
        <v/>
      </c>
      <c r="N79" s="28" t="str">
        <f>IF(キューシート計算用!N79&lt;&gt;"",キューシート計算用!N79,"")</f>
        <v/>
      </c>
    </row>
    <row r="80" spans="1:14" x14ac:dyDescent="0.15">
      <c r="A80" s="25" t="str">
        <f>IF(キューシート計算用!A80&lt;&gt;"",キューシート計算用!A80,"")</f>
        <v/>
      </c>
      <c r="B80" s="25" t="str">
        <f>IF(キューシート計算用!B80&lt;&gt;"",キューシート計算用!B80,"")</f>
        <v/>
      </c>
      <c r="C80" s="25" t="str">
        <f>IF(キューシート計算用!C80&lt;&gt;"",キューシート計算用!C80,"")</f>
        <v/>
      </c>
      <c r="D80" s="26" t="str">
        <f>IF(キューシート計算用!D80&lt;&gt;"",キューシート計算用!D80,"")</f>
        <v/>
      </c>
      <c r="E80" s="26" t="str">
        <f>IF(キューシート計算用!E80&lt;&gt;"",キューシート計算用!E80,"")</f>
        <v/>
      </c>
      <c r="F80" s="25" t="str">
        <f>IF(キューシート計算用!F80&lt;&gt;"",キューシート計算用!F80,"")</f>
        <v/>
      </c>
      <c r="G80" s="25" t="str">
        <f>IF(キューシート計算用!G80&lt;&gt;"",キューシート計算用!G80,"")</f>
        <v/>
      </c>
      <c r="H80" s="25" t="str">
        <f>IF(キューシート計算用!H80&lt;&gt;"",キューシート計算用!H80,"")</f>
        <v/>
      </c>
      <c r="I80" s="25" t="str">
        <f>IF(キューシート計算用!I80&lt;&gt;"",キューシート計算用!I80,"")</f>
        <v/>
      </c>
      <c r="J80" s="25" t="str">
        <f>IF(キューシート計算用!J80&lt;&gt;"",キューシート計算用!J80,"")</f>
        <v/>
      </c>
      <c r="K80" s="27" t="str">
        <f>IF(キューシート計算用!K80&lt;&gt;"",キューシート計算用!K80,"")</f>
        <v/>
      </c>
      <c r="L80" s="36" t="str">
        <f>IF(キューシート計算用!L80&lt;&gt;"",キューシート計算用!L80,"")</f>
        <v/>
      </c>
      <c r="M80" s="28" t="str">
        <f>IF(キューシート計算用!M80&lt;&gt;"",キューシート計算用!M80,"")</f>
        <v/>
      </c>
      <c r="N80" s="28" t="str">
        <f>IF(キューシート計算用!N80&lt;&gt;"",キューシート計算用!N80,"")</f>
        <v/>
      </c>
    </row>
    <row r="81" spans="1:14" x14ac:dyDescent="0.15">
      <c r="A81" s="25" t="str">
        <f>IF(キューシート計算用!A81&lt;&gt;"",キューシート計算用!A81,"")</f>
        <v/>
      </c>
      <c r="B81" s="25" t="str">
        <f>IF(キューシート計算用!B81&lt;&gt;"",キューシート計算用!B81,"")</f>
        <v/>
      </c>
      <c r="C81" s="25" t="str">
        <f>IF(キューシート計算用!C81&lt;&gt;"",キューシート計算用!C81,"")</f>
        <v/>
      </c>
      <c r="D81" s="26" t="str">
        <f>IF(キューシート計算用!D81&lt;&gt;"",キューシート計算用!D81,"")</f>
        <v/>
      </c>
      <c r="E81" s="26" t="str">
        <f>IF(キューシート計算用!E81&lt;&gt;"",キューシート計算用!E81,"")</f>
        <v/>
      </c>
      <c r="F81" s="25" t="str">
        <f>IF(キューシート計算用!F81&lt;&gt;"",キューシート計算用!F81,"")</f>
        <v/>
      </c>
      <c r="G81" s="25" t="str">
        <f>IF(キューシート計算用!G81&lt;&gt;"",キューシート計算用!G81,"")</f>
        <v/>
      </c>
      <c r="H81" s="25" t="str">
        <f>IF(キューシート計算用!H81&lt;&gt;"",キューシート計算用!H81,"")</f>
        <v/>
      </c>
      <c r="I81" s="25" t="str">
        <f>IF(キューシート計算用!I81&lt;&gt;"",キューシート計算用!I81,"")</f>
        <v/>
      </c>
      <c r="J81" s="25" t="str">
        <f>IF(キューシート計算用!J81&lt;&gt;"",キューシート計算用!J81,"")</f>
        <v/>
      </c>
      <c r="K81" s="27" t="str">
        <f>IF(キューシート計算用!K81&lt;&gt;"",キューシート計算用!K81,"")</f>
        <v/>
      </c>
      <c r="L81" s="36" t="str">
        <f>IF(キューシート計算用!L81&lt;&gt;"",キューシート計算用!L81,"")</f>
        <v/>
      </c>
      <c r="M81" s="28" t="str">
        <f>IF(キューシート計算用!M81&lt;&gt;"",キューシート計算用!M81,"")</f>
        <v/>
      </c>
      <c r="N81" s="28" t="str">
        <f>IF(キューシート計算用!N81&lt;&gt;"",キューシート計算用!N81,"")</f>
        <v/>
      </c>
    </row>
    <row r="82" spans="1:14" x14ac:dyDescent="0.15">
      <c r="A82" s="25" t="str">
        <f>IF(キューシート計算用!A82&lt;&gt;"",キューシート計算用!A82,"")</f>
        <v/>
      </c>
      <c r="B82" s="25" t="str">
        <f>IF(キューシート計算用!B82&lt;&gt;"",キューシート計算用!B82,"")</f>
        <v/>
      </c>
      <c r="C82" s="25" t="str">
        <f>IF(キューシート計算用!C82&lt;&gt;"",キューシート計算用!C82,"")</f>
        <v/>
      </c>
      <c r="D82" s="26" t="str">
        <f>IF(キューシート計算用!D82&lt;&gt;"",キューシート計算用!D82,"")</f>
        <v/>
      </c>
      <c r="E82" s="26" t="str">
        <f>IF(キューシート計算用!E82&lt;&gt;"",キューシート計算用!E82,"")</f>
        <v/>
      </c>
      <c r="F82" s="25" t="str">
        <f>IF(キューシート計算用!F82&lt;&gt;"",キューシート計算用!F82,"")</f>
        <v/>
      </c>
      <c r="G82" s="25" t="str">
        <f>IF(キューシート計算用!G82&lt;&gt;"",キューシート計算用!G82,"")</f>
        <v/>
      </c>
      <c r="H82" s="25" t="str">
        <f>IF(キューシート計算用!H82&lt;&gt;"",キューシート計算用!H82,"")</f>
        <v/>
      </c>
      <c r="I82" s="25" t="str">
        <f>IF(キューシート計算用!I82&lt;&gt;"",キューシート計算用!I82,"")</f>
        <v/>
      </c>
      <c r="J82" s="25" t="str">
        <f>IF(キューシート計算用!J82&lt;&gt;"",キューシート計算用!J82,"")</f>
        <v/>
      </c>
      <c r="K82" s="27" t="str">
        <f>IF(キューシート計算用!K82&lt;&gt;"",キューシート計算用!K82,"")</f>
        <v/>
      </c>
      <c r="L82" s="36" t="str">
        <f>IF(キューシート計算用!L82&lt;&gt;"",キューシート計算用!L82,"")</f>
        <v/>
      </c>
      <c r="M82" s="28" t="str">
        <f>IF(キューシート計算用!M82&lt;&gt;"",キューシート計算用!M82,"")</f>
        <v/>
      </c>
      <c r="N82" s="28" t="str">
        <f>IF(キューシート計算用!N82&lt;&gt;"",キューシート計算用!N82,"")</f>
        <v/>
      </c>
    </row>
    <row r="83" spans="1:14" x14ac:dyDescent="0.15">
      <c r="A83" s="25" t="str">
        <f>IF(キューシート計算用!A83&lt;&gt;"",キューシート計算用!A83,"")</f>
        <v/>
      </c>
      <c r="B83" s="25" t="str">
        <f>IF(キューシート計算用!B83&lt;&gt;"",キューシート計算用!B83,"")</f>
        <v/>
      </c>
      <c r="C83" s="25" t="str">
        <f>IF(キューシート計算用!C83&lt;&gt;"",キューシート計算用!C83,"")</f>
        <v/>
      </c>
      <c r="D83" s="26" t="str">
        <f>IF(キューシート計算用!D83&lt;&gt;"",キューシート計算用!D83,"")</f>
        <v/>
      </c>
      <c r="E83" s="26" t="str">
        <f>IF(キューシート計算用!E83&lt;&gt;"",キューシート計算用!E83,"")</f>
        <v/>
      </c>
      <c r="F83" s="25" t="str">
        <f>IF(キューシート計算用!F83&lt;&gt;"",キューシート計算用!F83,"")</f>
        <v/>
      </c>
      <c r="G83" s="25" t="str">
        <f>IF(キューシート計算用!G83&lt;&gt;"",キューシート計算用!G83,"")</f>
        <v/>
      </c>
      <c r="H83" s="25" t="str">
        <f>IF(キューシート計算用!H83&lt;&gt;"",キューシート計算用!H83,"")</f>
        <v/>
      </c>
      <c r="I83" s="25" t="str">
        <f>IF(キューシート計算用!I83&lt;&gt;"",キューシート計算用!I83,"")</f>
        <v/>
      </c>
      <c r="J83" s="25" t="str">
        <f>IF(キューシート計算用!J83&lt;&gt;"",キューシート計算用!J83,"")</f>
        <v/>
      </c>
      <c r="K83" s="27" t="str">
        <f>IF(キューシート計算用!K83&lt;&gt;"",キューシート計算用!K83,"")</f>
        <v/>
      </c>
      <c r="L83" s="36" t="str">
        <f>IF(キューシート計算用!L83&lt;&gt;"",キューシート計算用!L83,"")</f>
        <v/>
      </c>
      <c r="M83" s="28" t="str">
        <f>IF(キューシート計算用!M83&lt;&gt;"",キューシート計算用!M83,"")</f>
        <v/>
      </c>
      <c r="N83" s="28" t="str">
        <f>IF(キューシート計算用!N83&lt;&gt;"",キューシート計算用!N83,"")</f>
        <v/>
      </c>
    </row>
    <row r="84" spans="1:14" x14ac:dyDescent="0.15">
      <c r="A84" s="25" t="str">
        <f>IF(キューシート計算用!A84&lt;&gt;"",キューシート計算用!A84,"")</f>
        <v/>
      </c>
      <c r="B84" s="25" t="str">
        <f>IF(キューシート計算用!B84&lt;&gt;"",キューシート計算用!B84,"")</f>
        <v/>
      </c>
      <c r="C84" s="25" t="str">
        <f>IF(キューシート計算用!C84&lt;&gt;"",キューシート計算用!C84,"")</f>
        <v/>
      </c>
      <c r="D84" s="26" t="str">
        <f>IF(キューシート計算用!D84&lt;&gt;"",キューシート計算用!D84,"")</f>
        <v/>
      </c>
      <c r="E84" s="26" t="str">
        <f>IF(キューシート計算用!E84&lt;&gt;"",キューシート計算用!E84,"")</f>
        <v/>
      </c>
      <c r="F84" s="25" t="str">
        <f>IF(キューシート計算用!F84&lt;&gt;"",キューシート計算用!F84,"")</f>
        <v/>
      </c>
      <c r="G84" s="25" t="str">
        <f>IF(キューシート計算用!G84&lt;&gt;"",キューシート計算用!G84,"")</f>
        <v/>
      </c>
      <c r="H84" s="25" t="str">
        <f>IF(キューシート計算用!H84&lt;&gt;"",キューシート計算用!H84,"")</f>
        <v/>
      </c>
      <c r="I84" s="25" t="str">
        <f>IF(キューシート計算用!I84&lt;&gt;"",キューシート計算用!I84,"")</f>
        <v/>
      </c>
      <c r="J84" s="25" t="str">
        <f>IF(キューシート計算用!J84&lt;&gt;"",キューシート計算用!J84,"")</f>
        <v/>
      </c>
      <c r="K84" s="27" t="str">
        <f>IF(キューシート計算用!K84&lt;&gt;"",キューシート計算用!K84,"")</f>
        <v/>
      </c>
      <c r="L84" s="36" t="str">
        <f>IF(キューシート計算用!L84&lt;&gt;"",キューシート計算用!L84,"")</f>
        <v/>
      </c>
      <c r="M84" s="28" t="str">
        <f>IF(キューシート計算用!M84&lt;&gt;"",キューシート計算用!M84,"")</f>
        <v/>
      </c>
      <c r="N84" s="28" t="str">
        <f>IF(キューシート計算用!N84&lt;&gt;"",キューシート計算用!N84,"")</f>
        <v/>
      </c>
    </row>
    <row r="85" spans="1:14" x14ac:dyDescent="0.15">
      <c r="A85" s="25" t="str">
        <f>IF(キューシート計算用!A85&lt;&gt;"",キューシート計算用!A85,"")</f>
        <v/>
      </c>
      <c r="B85" s="25" t="str">
        <f>IF(キューシート計算用!B85&lt;&gt;"",キューシート計算用!B85,"")</f>
        <v/>
      </c>
      <c r="C85" s="25" t="str">
        <f>IF(キューシート計算用!C85&lt;&gt;"",キューシート計算用!C85,"")</f>
        <v/>
      </c>
      <c r="D85" s="26" t="str">
        <f>IF(キューシート計算用!D85&lt;&gt;"",キューシート計算用!D85,"")</f>
        <v/>
      </c>
      <c r="E85" s="26" t="str">
        <f>IF(キューシート計算用!E85&lt;&gt;"",キューシート計算用!E85,"")</f>
        <v/>
      </c>
      <c r="F85" s="25" t="str">
        <f>IF(キューシート計算用!F85&lt;&gt;"",キューシート計算用!F85,"")</f>
        <v/>
      </c>
      <c r="G85" s="25" t="str">
        <f>IF(キューシート計算用!G85&lt;&gt;"",キューシート計算用!G85,"")</f>
        <v/>
      </c>
      <c r="H85" s="25" t="str">
        <f>IF(キューシート計算用!H85&lt;&gt;"",キューシート計算用!H85,"")</f>
        <v/>
      </c>
      <c r="I85" s="25" t="str">
        <f>IF(キューシート計算用!I85&lt;&gt;"",キューシート計算用!I85,"")</f>
        <v/>
      </c>
      <c r="J85" s="25" t="str">
        <f>IF(キューシート計算用!J85&lt;&gt;"",キューシート計算用!J85,"")</f>
        <v/>
      </c>
      <c r="K85" s="27" t="str">
        <f>IF(キューシート計算用!K85&lt;&gt;"",キューシート計算用!K85,"")</f>
        <v/>
      </c>
      <c r="L85" s="36" t="str">
        <f>IF(キューシート計算用!L85&lt;&gt;"",キューシート計算用!L85,"")</f>
        <v/>
      </c>
      <c r="M85" s="28" t="str">
        <f>IF(キューシート計算用!M85&lt;&gt;"",キューシート計算用!M85,"")</f>
        <v/>
      </c>
      <c r="N85" s="28" t="str">
        <f>IF(キューシート計算用!N85&lt;&gt;"",キューシート計算用!N85,"")</f>
        <v/>
      </c>
    </row>
    <row r="86" spans="1:14" x14ac:dyDescent="0.15">
      <c r="A86" s="25" t="str">
        <f>IF(キューシート計算用!A86&lt;&gt;"",キューシート計算用!A86,"")</f>
        <v/>
      </c>
      <c r="B86" s="25" t="str">
        <f>IF(キューシート計算用!B86&lt;&gt;"",キューシート計算用!B86,"")</f>
        <v/>
      </c>
      <c r="C86" s="25" t="str">
        <f>IF(キューシート計算用!C86&lt;&gt;"",キューシート計算用!C86,"")</f>
        <v/>
      </c>
      <c r="D86" s="26" t="str">
        <f>IF(キューシート計算用!D86&lt;&gt;"",キューシート計算用!D86,"")</f>
        <v/>
      </c>
      <c r="E86" s="26" t="str">
        <f>IF(キューシート計算用!E86&lt;&gt;"",キューシート計算用!E86,"")</f>
        <v/>
      </c>
      <c r="F86" s="25" t="str">
        <f>IF(キューシート計算用!F86&lt;&gt;"",キューシート計算用!F86,"")</f>
        <v/>
      </c>
      <c r="G86" s="25" t="str">
        <f>IF(キューシート計算用!G86&lt;&gt;"",キューシート計算用!G86,"")</f>
        <v/>
      </c>
      <c r="H86" s="25" t="str">
        <f>IF(キューシート計算用!H86&lt;&gt;"",キューシート計算用!H86,"")</f>
        <v/>
      </c>
      <c r="I86" s="25" t="str">
        <f>IF(キューシート計算用!I86&lt;&gt;"",キューシート計算用!I86,"")</f>
        <v/>
      </c>
      <c r="J86" s="25" t="str">
        <f>IF(キューシート計算用!J86&lt;&gt;"",キューシート計算用!J86,"")</f>
        <v/>
      </c>
      <c r="K86" s="27" t="str">
        <f>IF(キューシート計算用!K86&lt;&gt;"",キューシート計算用!K86,"")</f>
        <v/>
      </c>
      <c r="L86" s="36" t="str">
        <f>IF(キューシート計算用!L86&lt;&gt;"",キューシート計算用!L86,"")</f>
        <v/>
      </c>
      <c r="M86" s="28" t="str">
        <f>IF(キューシート計算用!M86&lt;&gt;"",キューシート計算用!M86,"")</f>
        <v/>
      </c>
      <c r="N86" s="28" t="str">
        <f>IF(キューシート計算用!N86&lt;&gt;"",キューシート計算用!N86,"")</f>
        <v/>
      </c>
    </row>
    <row r="87" spans="1:14" x14ac:dyDescent="0.15">
      <c r="A87" s="25" t="str">
        <f>IF(キューシート計算用!A87&lt;&gt;"",キューシート計算用!A87,"")</f>
        <v/>
      </c>
      <c r="B87" s="25" t="str">
        <f>IF(キューシート計算用!B87&lt;&gt;"",キューシート計算用!B87,"")</f>
        <v/>
      </c>
      <c r="C87" s="25" t="str">
        <f>IF(キューシート計算用!C87&lt;&gt;"",キューシート計算用!C87,"")</f>
        <v/>
      </c>
      <c r="D87" s="26" t="str">
        <f>IF(キューシート計算用!D87&lt;&gt;"",キューシート計算用!D87,"")</f>
        <v/>
      </c>
      <c r="E87" s="26" t="str">
        <f>IF(キューシート計算用!E87&lt;&gt;"",キューシート計算用!E87,"")</f>
        <v/>
      </c>
      <c r="F87" s="25" t="str">
        <f>IF(キューシート計算用!F87&lt;&gt;"",キューシート計算用!F87,"")</f>
        <v/>
      </c>
      <c r="G87" s="25" t="str">
        <f>IF(キューシート計算用!G87&lt;&gt;"",キューシート計算用!G87,"")</f>
        <v/>
      </c>
      <c r="H87" s="25" t="str">
        <f>IF(キューシート計算用!H87&lt;&gt;"",キューシート計算用!H87,"")</f>
        <v/>
      </c>
      <c r="I87" s="25" t="str">
        <f>IF(キューシート計算用!I87&lt;&gt;"",キューシート計算用!I87,"")</f>
        <v/>
      </c>
      <c r="J87" s="25" t="str">
        <f>IF(キューシート計算用!J87&lt;&gt;"",キューシート計算用!J87,"")</f>
        <v/>
      </c>
      <c r="K87" s="27" t="str">
        <f>IF(キューシート計算用!K87&lt;&gt;"",キューシート計算用!K87,"")</f>
        <v/>
      </c>
      <c r="L87" s="36" t="str">
        <f>IF(キューシート計算用!L87&lt;&gt;"",キューシート計算用!L87,"")</f>
        <v/>
      </c>
      <c r="M87" s="28" t="str">
        <f>IF(キューシート計算用!M87&lt;&gt;"",キューシート計算用!M87,"")</f>
        <v/>
      </c>
      <c r="N87" s="28" t="str">
        <f>IF(キューシート計算用!N87&lt;&gt;"",キューシート計算用!N87,"")</f>
        <v/>
      </c>
    </row>
    <row r="88" spans="1:14" x14ac:dyDescent="0.15">
      <c r="A88" s="25" t="str">
        <f>IF(キューシート計算用!A88&lt;&gt;"",キューシート計算用!A88,"")</f>
        <v/>
      </c>
      <c r="B88" s="25" t="str">
        <f>IF(キューシート計算用!B88&lt;&gt;"",キューシート計算用!B88,"")</f>
        <v/>
      </c>
      <c r="C88" s="25" t="str">
        <f>IF(キューシート計算用!C88&lt;&gt;"",キューシート計算用!C88,"")</f>
        <v/>
      </c>
      <c r="D88" s="26" t="str">
        <f>IF(キューシート計算用!D88&lt;&gt;"",キューシート計算用!D88,"")</f>
        <v/>
      </c>
      <c r="E88" s="26" t="str">
        <f>IF(キューシート計算用!E88&lt;&gt;"",キューシート計算用!E88,"")</f>
        <v/>
      </c>
      <c r="F88" s="25" t="str">
        <f>IF(キューシート計算用!F88&lt;&gt;"",キューシート計算用!F88,"")</f>
        <v/>
      </c>
      <c r="G88" s="25" t="str">
        <f>IF(キューシート計算用!G88&lt;&gt;"",キューシート計算用!G88,"")</f>
        <v/>
      </c>
      <c r="H88" s="25" t="str">
        <f>IF(キューシート計算用!H88&lt;&gt;"",キューシート計算用!H88,"")</f>
        <v/>
      </c>
      <c r="I88" s="25" t="str">
        <f>IF(キューシート計算用!I88&lt;&gt;"",キューシート計算用!I88,"")</f>
        <v/>
      </c>
      <c r="J88" s="25" t="str">
        <f>IF(キューシート計算用!J88&lt;&gt;"",キューシート計算用!J88,"")</f>
        <v/>
      </c>
      <c r="K88" s="27" t="str">
        <f>IF(キューシート計算用!K88&lt;&gt;"",キューシート計算用!K88,"")</f>
        <v/>
      </c>
      <c r="L88" s="36" t="str">
        <f>IF(キューシート計算用!L88&lt;&gt;"",キューシート計算用!L88,"")</f>
        <v/>
      </c>
      <c r="M88" s="28" t="str">
        <f>IF(キューシート計算用!M88&lt;&gt;"",キューシート計算用!M88,"")</f>
        <v/>
      </c>
      <c r="N88" s="28" t="str">
        <f>IF(キューシート計算用!N88&lt;&gt;"",キューシート計算用!N88,"")</f>
        <v/>
      </c>
    </row>
    <row r="89" spans="1:14" x14ac:dyDescent="0.15">
      <c r="A89" s="25" t="str">
        <f>IF(キューシート計算用!A89&lt;&gt;"",キューシート計算用!A89,"")</f>
        <v/>
      </c>
      <c r="B89" s="25" t="str">
        <f>IF(キューシート計算用!B89&lt;&gt;"",キューシート計算用!B89,"")</f>
        <v/>
      </c>
      <c r="C89" s="25" t="str">
        <f>IF(キューシート計算用!C89&lt;&gt;"",キューシート計算用!C89,"")</f>
        <v/>
      </c>
      <c r="D89" s="26" t="str">
        <f>IF(キューシート計算用!D89&lt;&gt;"",キューシート計算用!D89,"")</f>
        <v/>
      </c>
      <c r="E89" s="26" t="str">
        <f>IF(キューシート計算用!E89&lt;&gt;"",キューシート計算用!E89,"")</f>
        <v/>
      </c>
      <c r="F89" s="25" t="str">
        <f>IF(キューシート計算用!F89&lt;&gt;"",キューシート計算用!F89,"")</f>
        <v/>
      </c>
      <c r="G89" s="25" t="str">
        <f>IF(キューシート計算用!G89&lt;&gt;"",キューシート計算用!G89,"")</f>
        <v/>
      </c>
      <c r="H89" s="25" t="str">
        <f>IF(キューシート計算用!H89&lt;&gt;"",キューシート計算用!H89,"")</f>
        <v/>
      </c>
      <c r="I89" s="25" t="str">
        <f>IF(キューシート計算用!I89&lt;&gt;"",キューシート計算用!I89,"")</f>
        <v/>
      </c>
      <c r="J89" s="25" t="str">
        <f>IF(キューシート計算用!J89&lt;&gt;"",キューシート計算用!J89,"")</f>
        <v/>
      </c>
      <c r="K89" s="27" t="str">
        <f>IF(キューシート計算用!K89&lt;&gt;"",キューシート計算用!K89,"")</f>
        <v/>
      </c>
      <c r="L89" s="36" t="str">
        <f>IF(キューシート計算用!L89&lt;&gt;"",キューシート計算用!L89,"")</f>
        <v/>
      </c>
      <c r="M89" s="28" t="str">
        <f>IF(キューシート計算用!M89&lt;&gt;"",キューシート計算用!M89,"")</f>
        <v/>
      </c>
      <c r="N89" s="28" t="str">
        <f>IF(キューシート計算用!N89&lt;&gt;"",キューシート計算用!N89,"")</f>
        <v/>
      </c>
    </row>
    <row r="90" spans="1:14" x14ac:dyDescent="0.15">
      <c r="A90" s="25" t="str">
        <f>IF(キューシート計算用!A90&lt;&gt;"",キューシート計算用!A90,"")</f>
        <v/>
      </c>
      <c r="B90" s="25" t="str">
        <f>IF(キューシート計算用!B90&lt;&gt;"",キューシート計算用!B90,"")</f>
        <v/>
      </c>
      <c r="C90" s="25" t="str">
        <f>IF(キューシート計算用!C90&lt;&gt;"",キューシート計算用!C90,"")</f>
        <v/>
      </c>
      <c r="D90" s="26" t="str">
        <f>IF(キューシート計算用!D90&lt;&gt;"",キューシート計算用!D90,"")</f>
        <v/>
      </c>
      <c r="E90" s="26" t="str">
        <f>IF(キューシート計算用!E90&lt;&gt;"",キューシート計算用!E90,"")</f>
        <v/>
      </c>
      <c r="F90" s="25" t="str">
        <f>IF(キューシート計算用!F90&lt;&gt;"",キューシート計算用!F90,"")</f>
        <v/>
      </c>
      <c r="G90" s="25" t="str">
        <f>IF(キューシート計算用!G90&lt;&gt;"",キューシート計算用!G90,"")</f>
        <v/>
      </c>
      <c r="H90" s="25" t="str">
        <f>IF(キューシート計算用!H90&lt;&gt;"",キューシート計算用!H90,"")</f>
        <v/>
      </c>
      <c r="I90" s="25" t="str">
        <f>IF(キューシート計算用!I90&lt;&gt;"",キューシート計算用!I90,"")</f>
        <v/>
      </c>
      <c r="J90" s="25" t="str">
        <f>IF(キューシート計算用!J90&lt;&gt;"",キューシート計算用!J90,"")</f>
        <v/>
      </c>
      <c r="K90" s="27" t="str">
        <f>IF(キューシート計算用!K90&lt;&gt;"",キューシート計算用!K90,"")</f>
        <v/>
      </c>
      <c r="L90" s="36" t="str">
        <f>IF(キューシート計算用!L90&lt;&gt;"",キューシート計算用!L90,"")</f>
        <v/>
      </c>
      <c r="M90" s="28" t="str">
        <f>IF(キューシート計算用!M90&lt;&gt;"",キューシート計算用!M90,"")</f>
        <v/>
      </c>
      <c r="N90" s="28" t="str">
        <f>IF(キューシート計算用!N90&lt;&gt;"",キューシート計算用!N90,"")</f>
        <v/>
      </c>
    </row>
    <row r="91" spans="1:14" x14ac:dyDescent="0.15">
      <c r="A91" s="25" t="str">
        <f>IF(キューシート計算用!A91&lt;&gt;"",キューシート計算用!A91,"")</f>
        <v/>
      </c>
      <c r="B91" s="25" t="str">
        <f>IF(キューシート計算用!B91&lt;&gt;"",キューシート計算用!B91,"")</f>
        <v/>
      </c>
      <c r="C91" s="25" t="str">
        <f>IF(キューシート計算用!C91&lt;&gt;"",キューシート計算用!C91,"")</f>
        <v/>
      </c>
      <c r="D91" s="26" t="str">
        <f>IF(キューシート計算用!D91&lt;&gt;"",キューシート計算用!D91,"")</f>
        <v/>
      </c>
      <c r="E91" s="26" t="str">
        <f>IF(キューシート計算用!E91&lt;&gt;"",キューシート計算用!E91,"")</f>
        <v/>
      </c>
      <c r="F91" s="25" t="str">
        <f>IF(キューシート計算用!F91&lt;&gt;"",キューシート計算用!F91,"")</f>
        <v/>
      </c>
      <c r="G91" s="25" t="str">
        <f>IF(キューシート計算用!G91&lt;&gt;"",キューシート計算用!G91,"")</f>
        <v/>
      </c>
      <c r="H91" s="25" t="str">
        <f>IF(キューシート計算用!H91&lt;&gt;"",キューシート計算用!H91,"")</f>
        <v/>
      </c>
      <c r="I91" s="25" t="str">
        <f>IF(キューシート計算用!I91&lt;&gt;"",キューシート計算用!I91,"")</f>
        <v/>
      </c>
      <c r="J91" s="25" t="str">
        <f>IF(キューシート計算用!J91&lt;&gt;"",キューシート計算用!J91,"")</f>
        <v/>
      </c>
      <c r="K91" s="27" t="str">
        <f>IF(キューシート計算用!K91&lt;&gt;"",キューシート計算用!K91,"")</f>
        <v/>
      </c>
      <c r="L91" s="36" t="str">
        <f>IF(キューシート計算用!L91&lt;&gt;"",キューシート計算用!L91,"")</f>
        <v/>
      </c>
      <c r="M91" s="28" t="str">
        <f>IF(キューシート計算用!M91&lt;&gt;"",キューシート計算用!M91,"")</f>
        <v/>
      </c>
      <c r="N91" s="28" t="str">
        <f>IF(キューシート計算用!N91&lt;&gt;"",キューシート計算用!N91,"")</f>
        <v/>
      </c>
    </row>
    <row r="92" spans="1:14" x14ac:dyDescent="0.15">
      <c r="A92" s="25" t="str">
        <f>IF(キューシート計算用!A92&lt;&gt;"",キューシート計算用!A92,"")</f>
        <v/>
      </c>
      <c r="B92" s="25" t="str">
        <f>IF(キューシート計算用!B92&lt;&gt;"",キューシート計算用!B92,"")</f>
        <v/>
      </c>
      <c r="C92" s="25" t="str">
        <f>IF(キューシート計算用!C92&lt;&gt;"",キューシート計算用!C92,"")</f>
        <v/>
      </c>
      <c r="D92" s="26" t="str">
        <f>IF(キューシート計算用!D92&lt;&gt;"",キューシート計算用!D92,"")</f>
        <v/>
      </c>
      <c r="E92" s="26" t="str">
        <f>IF(キューシート計算用!E92&lt;&gt;"",キューシート計算用!E92,"")</f>
        <v/>
      </c>
      <c r="F92" s="25" t="str">
        <f>IF(キューシート計算用!F92&lt;&gt;"",キューシート計算用!F92,"")</f>
        <v/>
      </c>
      <c r="G92" s="25" t="str">
        <f>IF(キューシート計算用!G92&lt;&gt;"",キューシート計算用!G92,"")</f>
        <v/>
      </c>
      <c r="H92" s="25" t="str">
        <f>IF(キューシート計算用!H92&lt;&gt;"",キューシート計算用!H92,"")</f>
        <v/>
      </c>
      <c r="I92" s="25" t="str">
        <f>IF(キューシート計算用!I92&lt;&gt;"",キューシート計算用!I92,"")</f>
        <v/>
      </c>
      <c r="J92" s="25" t="str">
        <f>IF(キューシート計算用!J92&lt;&gt;"",キューシート計算用!J92,"")</f>
        <v/>
      </c>
      <c r="K92" s="27" t="str">
        <f>IF(キューシート計算用!K92&lt;&gt;"",キューシート計算用!K92,"")</f>
        <v/>
      </c>
      <c r="L92" s="36" t="str">
        <f>IF(キューシート計算用!L92&lt;&gt;"",キューシート計算用!L92,"")</f>
        <v/>
      </c>
      <c r="M92" s="28" t="str">
        <f>IF(キューシート計算用!M92&lt;&gt;"",キューシート計算用!M92,"")</f>
        <v/>
      </c>
      <c r="N92" s="28" t="str">
        <f>IF(キューシート計算用!N92&lt;&gt;"",キューシート計算用!N92,"")</f>
        <v/>
      </c>
    </row>
    <row r="93" spans="1:14" x14ac:dyDescent="0.15">
      <c r="A93" s="25" t="str">
        <f>IF(キューシート計算用!A93&lt;&gt;"",キューシート計算用!A93,"")</f>
        <v/>
      </c>
      <c r="B93" s="25" t="str">
        <f>IF(キューシート計算用!B93&lt;&gt;"",キューシート計算用!B93,"")</f>
        <v/>
      </c>
      <c r="C93" s="25" t="str">
        <f>IF(キューシート計算用!C93&lt;&gt;"",キューシート計算用!C93,"")</f>
        <v/>
      </c>
      <c r="D93" s="26" t="str">
        <f>IF(キューシート計算用!D93&lt;&gt;"",キューシート計算用!D93,"")</f>
        <v/>
      </c>
      <c r="E93" s="26" t="str">
        <f>IF(キューシート計算用!E93&lt;&gt;"",キューシート計算用!E93,"")</f>
        <v/>
      </c>
      <c r="F93" s="25" t="str">
        <f>IF(キューシート計算用!F93&lt;&gt;"",キューシート計算用!F93,"")</f>
        <v/>
      </c>
      <c r="G93" s="25" t="str">
        <f>IF(キューシート計算用!G93&lt;&gt;"",キューシート計算用!G93,"")</f>
        <v/>
      </c>
      <c r="H93" s="25" t="str">
        <f>IF(キューシート計算用!H93&lt;&gt;"",キューシート計算用!H93,"")</f>
        <v/>
      </c>
      <c r="I93" s="25" t="str">
        <f>IF(キューシート計算用!I93&lt;&gt;"",キューシート計算用!I93,"")</f>
        <v/>
      </c>
      <c r="J93" s="25" t="str">
        <f>IF(キューシート計算用!J93&lt;&gt;"",キューシート計算用!J93,"")</f>
        <v/>
      </c>
      <c r="K93" s="27" t="str">
        <f>IF(キューシート計算用!K93&lt;&gt;"",キューシート計算用!K93,"")</f>
        <v/>
      </c>
      <c r="L93" s="36" t="str">
        <f>IF(キューシート計算用!L93&lt;&gt;"",キューシート計算用!L93,"")</f>
        <v/>
      </c>
      <c r="M93" s="28" t="str">
        <f>IF(キューシート計算用!M93&lt;&gt;"",キューシート計算用!M93,"")</f>
        <v/>
      </c>
      <c r="N93" s="28" t="str">
        <f>IF(キューシート計算用!N93&lt;&gt;"",キューシート計算用!N93,"")</f>
        <v/>
      </c>
    </row>
    <row r="94" spans="1:14" x14ac:dyDescent="0.15">
      <c r="A94" s="25" t="str">
        <f>IF(キューシート計算用!A94&lt;&gt;"",キューシート計算用!A94,"")</f>
        <v/>
      </c>
      <c r="B94" s="25" t="str">
        <f>IF(キューシート計算用!B94&lt;&gt;"",キューシート計算用!B94,"")</f>
        <v/>
      </c>
      <c r="C94" s="25" t="str">
        <f>IF(キューシート計算用!C94&lt;&gt;"",キューシート計算用!C94,"")</f>
        <v/>
      </c>
      <c r="D94" s="26" t="str">
        <f>IF(キューシート計算用!D94&lt;&gt;"",キューシート計算用!D94,"")</f>
        <v/>
      </c>
      <c r="E94" s="26" t="str">
        <f>IF(キューシート計算用!E94&lt;&gt;"",キューシート計算用!E94,"")</f>
        <v/>
      </c>
      <c r="F94" s="25" t="str">
        <f>IF(キューシート計算用!F94&lt;&gt;"",キューシート計算用!F94,"")</f>
        <v/>
      </c>
      <c r="G94" s="25" t="str">
        <f>IF(キューシート計算用!G94&lt;&gt;"",キューシート計算用!G94,"")</f>
        <v/>
      </c>
      <c r="H94" s="25" t="str">
        <f>IF(キューシート計算用!H94&lt;&gt;"",キューシート計算用!H94,"")</f>
        <v/>
      </c>
      <c r="I94" s="25" t="str">
        <f>IF(キューシート計算用!I94&lt;&gt;"",キューシート計算用!I94,"")</f>
        <v/>
      </c>
      <c r="J94" s="25" t="str">
        <f>IF(キューシート計算用!J94&lt;&gt;"",キューシート計算用!J94,"")</f>
        <v/>
      </c>
      <c r="K94" s="27" t="str">
        <f>IF(キューシート計算用!K94&lt;&gt;"",キューシート計算用!K94,"")</f>
        <v/>
      </c>
      <c r="L94" s="36" t="str">
        <f>IF(キューシート計算用!L94&lt;&gt;"",キューシート計算用!L94,"")</f>
        <v/>
      </c>
      <c r="M94" s="28" t="str">
        <f>IF(キューシート計算用!M94&lt;&gt;"",キューシート計算用!M94,"")</f>
        <v/>
      </c>
      <c r="N94" s="28" t="str">
        <f>IF(キューシート計算用!N94&lt;&gt;"",キューシート計算用!N94,"")</f>
        <v/>
      </c>
    </row>
    <row r="95" spans="1:14" x14ac:dyDescent="0.15">
      <c r="A95" s="25" t="str">
        <f>IF(キューシート計算用!A95&lt;&gt;"",キューシート計算用!A95,"")</f>
        <v/>
      </c>
      <c r="B95" s="25" t="str">
        <f>IF(キューシート計算用!B95&lt;&gt;"",キューシート計算用!B95,"")</f>
        <v/>
      </c>
      <c r="C95" s="25" t="str">
        <f>IF(キューシート計算用!C95&lt;&gt;"",キューシート計算用!C95,"")</f>
        <v/>
      </c>
      <c r="D95" s="26" t="str">
        <f>IF(キューシート計算用!D95&lt;&gt;"",キューシート計算用!D95,"")</f>
        <v/>
      </c>
      <c r="E95" s="26" t="str">
        <f>IF(キューシート計算用!E95&lt;&gt;"",キューシート計算用!E95,"")</f>
        <v/>
      </c>
      <c r="F95" s="25" t="str">
        <f>IF(キューシート計算用!F95&lt;&gt;"",キューシート計算用!F95,"")</f>
        <v/>
      </c>
      <c r="G95" s="25" t="str">
        <f>IF(キューシート計算用!G95&lt;&gt;"",キューシート計算用!G95,"")</f>
        <v/>
      </c>
      <c r="H95" s="25" t="str">
        <f>IF(キューシート計算用!H95&lt;&gt;"",キューシート計算用!H95,"")</f>
        <v/>
      </c>
      <c r="I95" s="25" t="str">
        <f>IF(キューシート計算用!I95&lt;&gt;"",キューシート計算用!I95,"")</f>
        <v/>
      </c>
      <c r="J95" s="25" t="str">
        <f>IF(キューシート計算用!J95&lt;&gt;"",キューシート計算用!J95,"")</f>
        <v/>
      </c>
      <c r="K95" s="27" t="str">
        <f>IF(キューシート計算用!K95&lt;&gt;"",キューシート計算用!K95,"")</f>
        <v/>
      </c>
      <c r="L95" s="36" t="str">
        <f>IF(キューシート計算用!L95&lt;&gt;"",キューシート計算用!L95,"")</f>
        <v/>
      </c>
      <c r="M95" s="28" t="str">
        <f>IF(キューシート計算用!M95&lt;&gt;"",キューシート計算用!M95,"")</f>
        <v/>
      </c>
      <c r="N95" s="28" t="str">
        <f>IF(キューシート計算用!N95&lt;&gt;"",キューシート計算用!N95,"")</f>
        <v/>
      </c>
    </row>
    <row r="96" spans="1:14" x14ac:dyDescent="0.15">
      <c r="A96" s="25" t="str">
        <f>IF(キューシート計算用!A96&lt;&gt;"",キューシート計算用!A96,"")</f>
        <v/>
      </c>
      <c r="B96" s="25" t="str">
        <f>IF(キューシート計算用!B96&lt;&gt;"",キューシート計算用!B96,"")</f>
        <v/>
      </c>
      <c r="C96" s="25" t="str">
        <f>IF(キューシート計算用!C96&lt;&gt;"",キューシート計算用!C96,"")</f>
        <v/>
      </c>
      <c r="D96" s="26" t="str">
        <f>IF(キューシート計算用!D96&lt;&gt;"",キューシート計算用!D96,"")</f>
        <v/>
      </c>
      <c r="E96" s="26" t="str">
        <f>IF(キューシート計算用!E96&lt;&gt;"",キューシート計算用!E96,"")</f>
        <v/>
      </c>
      <c r="F96" s="25" t="str">
        <f>IF(キューシート計算用!F96&lt;&gt;"",キューシート計算用!F96,"")</f>
        <v/>
      </c>
      <c r="G96" s="25" t="str">
        <f>IF(キューシート計算用!G96&lt;&gt;"",キューシート計算用!G96,"")</f>
        <v/>
      </c>
      <c r="H96" s="25" t="str">
        <f>IF(キューシート計算用!H96&lt;&gt;"",キューシート計算用!H96,"")</f>
        <v/>
      </c>
      <c r="I96" s="25" t="str">
        <f>IF(キューシート計算用!I96&lt;&gt;"",キューシート計算用!I96,"")</f>
        <v/>
      </c>
      <c r="J96" s="25" t="str">
        <f>IF(キューシート計算用!J96&lt;&gt;"",キューシート計算用!J96,"")</f>
        <v/>
      </c>
      <c r="K96" s="27" t="str">
        <f>IF(キューシート計算用!K96&lt;&gt;"",キューシート計算用!K96,"")</f>
        <v/>
      </c>
      <c r="L96" s="36" t="str">
        <f>IF(キューシート計算用!L96&lt;&gt;"",キューシート計算用!L96,"")</f>
        <v/>
      </c>
      <c r="M96" s="28" t="str">
        <f>IF(キューシート計算用!M96&lt;&gt;"",キューシート計算用!M96,"")</f>
        <v/>
      </c>
      <c r="N96" s="28" t="str">
        <f>IF(キューシート計算用!N96&lt;&gt;"",キューシート計算用!N96,"")</f>
        <v/>
      </c>
    </row>
    <row r="97" spans="1:14" x14ac:dyDescent="0.15">
      <c r="A97" s="25" t="str">
        <f>IF(キューシート計算用!A97&lt;&gt;"",キューシート計算用!A97,"")</f>
        <v/>
      </c>
      <c r="B97" s="25" t="str">
        <f>IF(キューシート計算用!B97&lt;&gt;"",キューシート計算用!B97,"")</f>
        <v/>
      </c>
      <c r="C97" s="25" t="str">
        <f>IF(キューシート計算用!C97&lt;&gt;"",キューシート計算用!C97,"")</f>
        <v/>
      </c>
      <c r="D97" s="26" t="str">
        <f>IF(キューシート計算用!D97&lt;&gt;"",キューシート計算用!D97,"")</f>
        <v/>
      </c>
      <c r="E97" s="26" t="str">
        <f>IF(キューシート計算用!E97&lt;&gt;"",キューシート計算用!E97,"")</f>
        <v/>
      </c>
      <c r="F97" s="25" t="str">
        <f>IF(キューシート計算用!F97&lt;&gt;"",キューシート計算用!F97,"")</f>
        <v/>
      </c>
      <c r="G97" s="25" t="str">
        <f>IF(キューシート計算用!G97&lt;&gt;"",キューシート計算用!G97,"")</f>
        <v/>
      </c>
      <c r="H97" s="25" t="str">
        <f>IF(キューシート計算用!H97&lt;&gt;"",キューシート計算用!H97,"")</f>
        <v/>
      </c>
      <c r="I97" s="25" t="str">
        <f>IF(キューシート計算用!I97&lt;&gt;"",キューシート計算用!I97,"")</f>
        <v/>
      </c>
      <c r="J97" s="25" t="str">
        <f>IF(キューシート計算用!J97&lt;&gt;"",キューシート計算用!J97,"")</f>
        <v/>
      </c>
      <c r="K97" s="27" t="str">
        <f>IF(キューシート計算用!K97&lt;&gt;"",キューシート計算用!K97,"")</f>
        <v/>
      </c>
      <c r="L97" s="36" t="str">
        <f>IF(キューシート計算用!L97&lt;&gt;"",キューシート計算用!L97,"")</f>
        <v/>
      </c>
      <c r="M97" s="28" t="str">
        <f>IF(キューシート計算用!M97&lt;&gt;"",キューシート計算用!M97,"")</f>
        <v/>
      </c>
      <c r="N97" s="28" t="str">
        <f>IF(キューシート計算用!N97&lt;&gt;"",キューシート計算用!N97,"")</f>
        <v/>
      </c>
    </row>
    <row r="98" spans="1:14" x14ac:dyDescent="0.15">
      <c r="A98" s="25" t="str">
        <f>IF(キューシート計算用!A98&lt;&gt;"",キューシート計算用!A98,"")</f>
        <v/>
      </c>
      <c r="B98" s="25" t="str">
        <f>IF(キューシート計算用!B98&lt;&gt;"",キューシート計算用!B98,"")</f>
        <v/>
      </c>
      <c r="C98" s="25" t="str">
        <f>IF(キューシート計算用!C98&lt;&gt;"",キューシート計算用!C98,"")</f>
        <v/>
      </c>
      <c r="D98" s="26" t="str">
        <f>IF(キューシート計算用!D98&lt;&gt;"",キューシート計算用!D98,"")</f>
        <v/>
      </c>
      <c r="E98" s="26" t="str">
        <f>IF(キューシート計算用!E98&lt;&gt;"",キューシート計算用!E98,"")</f>
        <v/>
      </c>
      <c r="F98" s="25" t="str">
        <f>IF(キューシート計算用!F98&lt;&gt;"",キューシート計算用!F98,"")</f>
        <v/>
      </c>
      <c r="G98" s="25" t="str">
        <f>IF(キューシート計算用!G98&lt;&gt;"",キューシート計算用!G98,"")</f>
        <v/>
      </c>
      <c r="H98" s="25" t="str">
        <f>IF(キューシート計算用!H98&lt;&gt;"",キューシート計算用!H98,"")</f>
        <v/>
      </c>
      <c r="I98" s="25" t="str">
        <f>IF(キューシート計算用!I98&lt;&gt;"",キューシート計算用!I98,"")</f>
        <v/>
      </c>
      <c r="J98" s="25" t="str">
        <f>IF(キューシート計算用!J98&lt;&gt;"",キューシート計算用!J98,"")</f>
        <v/>
      </c>
      <c r="K98" s="27" t="str">
        <f>IF(キューシート計算用!K98&lt;&gt;"",キューシート計算用!K98,"")</f>
        <v/>
      </c>
      <c r="L98" s="36" t="str">
        <f>IF(キューシート計算用!L98&lt;&gt;"",キューシート計算用!L98,"")</f>
        <v/>
      </c>
      <c r="M98" s="28" t="str">
        <f>IF(キューシート計算用!M98&lt;&gt;"",キューシート計算用!M98,"")</f>
        <v/>
      </c>
      <c r="N98" s="28" t="str">
        <f>IF(キューシート計算用!N98&lt;&gt;"",キューシート計算用!N98,"")</f>
        <v/>
      </c>
    </row>
    <row r="99" spans="1:14" x14ac:dyDescent="0.15">
      <c r="A99" s="25" t="str">
        <f>IF(キューシート計算用!A99&lt;&gt;"",キューシート計算用!A99,"")</f>
        <v/>
      </c>
      <c r="B99" s="25" t="str">
        <f>IF(キューシート計算用!B99&lt;&gt;"",キューシート計算用!B99,"")</f>
        <v/>
      </c>
      <c r="C99" s="25" t="str">
        <f>IF(キューシート計算用!C99&lt;&gt;"",キューシート計算用!C99,"")</f>
        <v/>
      </c>
      <c r="D99" s="26" t="str">
        <f>IF(キューシート計算用!D99&lt;&gt;"",キューシート計算用!D99,"")</f>
        <v/>
      </c>
      <c r="E99" s="26" t="str">
        <f>IF(キューシート計算用!E99&lt;&gt;"",キューシート計算用!E99,"")</f>
        <v/>
      </c>
      <c r="F99" s="25" t="str">
        <f>IF(キューシート計算用!F99&lt;&gt;"",キューシート計算用!F99,"")</f>
        <v/>
      </c>
      <c r="G99" s="25" t="str">
        <f>IF(キューシート計算用!G99&lt;&gt;"",キューシート計算用!G99,"")</f>
        <v/>
      </c>
      <c r="H99" s="25" t="str">
        <f>IF(キューシート計算用!H99&lt;&gt;"",キューシート計算用!H99,"")</f>
        <v/>
      </c>
      <c r="I99" s="25" t="str">
        <f>IF(キューシート計算用!I99&lt;&gt;"",キューシート計算用!I99,"")</f>
        <v/>
      </c>
      <c r="J99" s="25" t="str">
        <f>IF(キューシート計算用!J99&lt;&gt;"",キューシート計算用!J99,"")</f>
        <v/>
      </c>
      <c r="K99" s="27" t="str">
        <f>IF(キューシート計算用!K99&lt;&gt;"",キューシート計算用!K99,"")</f>
        <v/>
      </c>
      <c r="L99" s="36" t="str">
        <f>IF(キューシート計算用!L99&lt;&gt;"",キューシート計算用!L99,"")</f>
        <v/>
      </c>
      <c r="M99" s="28" t="str">
        <f>IF(キューシート計算用!M99&lt;&gt;"",キューシート計算用!M99,"")</f>
        <v/>
      </c>
      <c r="N99" s="28" t="str">
        <f>IF(キューシート計算用!N99&lt;&gt;"",キューシート計算用!N99,"")</f>
        <v/>
      </c>
    </row>
    <row r="100" spans="1:14" x14ac:dyDescent="0.15">
      <c r="A100" s="25" t="str">
        <f>IF(キューシート計算用!A100&lt;&gt;"",キューシート計算用!A100,"")</f>
        <v/>
      </c>
      <c r="B100" s="25" t="str">
        <f>IF(キューシート計算用!B100&lt;&gt;"",キューシート計算用!B100,"")</f>
        <v/>
      </c>
      <c r="C100" s="25" t="str">
        <f>IF(キューシート計算用!C100&lt;&gt;"",キューシート計算用!C100,"")</f>
        <v/>
      </c>
      <c r="D100" s="26" t="str">
        <f>IF(キューシート計算用!D100&lt;&gt;"",キューシート計算用!D100,"")</f>
        <v/>
      </c>
      <c r="E100" s="26" t="str">
        <f>IF(キューシート計算用!E100&lt;&gt;"",キューシート計算用!E100,"")</f>
        <v/>
      </c>
      <c r="F100" s="25" t="str">
        <f>IF(キューシート計算用!F100&lt;&gt;"",キューシート計算用!F100,"")</f>
        <v/>
      </c>
      <c r="G100" s="25" t="str">
        <f>IF(キューシート計算用!G100&lt;&gt;"",キューシート計算用!G100,"")</f>
        <v/>
      </c>
      <c r="H100" s="25" t="str">
        <f>IF(キューシート計算用!H100&lt;&gt;"",キューシート計算用!H100,"")</f>
        <v/>
      </c>
      <c r="I100" s="25" t="str">
        <f>IF(キューシート計算用!I100&lt;&gt;"",キューシート計算用!I100,"")</f>
        <v/>
      </c>
      <c r="J100" s="25" t="str">
        <f>IF(キューシート計算用!J100&lt;&gt;"",キューシート計算用!J100,"")</f>
        <v/>
      </c>
      <c r="K100" s="27" t="str">
        <f>IF(キューシート計算用!K100&lt;&gt;"",キューシート計算用!K100,"")</f>
        <v/>
      </c>
      <c r="L100" s="36" t="str">
        <f>IF(キューシート計算用!L100&lt;&gt;"",キューシート計算用!L100,"")</f>
        <v/>
      </c>
      <c r="M100" s="28" t="str">
        <f>IF(キューシート計算用!M100&lt;&gt;"",キューシート計算用!M100,"")</f>
        <v/>
      </c>
      <c r="N100" s="28" t="str">
        <f>IF(キューシート計算用!N100&lt;&gt;"",キューシート計算用!N100,"")</f>
        <v/>
      </c>
    </row>
    <row r="101" spans="1:14" x14ac:dyDescent="0.15">
      <c r="A101" s="25" t="str">
        <f>IF(キューシート計算用!A101&lt;&gt;"",キューシート計算用!A101,"")</f>
        <v/>
      </c>
      <c r="B101" s="25" t="str">
        <f>IF(キューシート計算用!B101&lt;&gt;"",キューシート計算用!B101,"")</f>
        <v/>
      </c>
      <c r="C101" s="25" t="str">
        <f>IF(キューシート計算用!C101&lt;&gt;"",キューシート計算用!C101,"")</f>
        <v/>
      </c>
      <c r="D101" s="26" t="str">
        <f>IF(キューシート計算用!D101&lt;&gt;"",キューシート計算用!D101,"")</f>
        <v/>
      </c>
      <c r="E101" s="26" t="str">
        <f>IF(キューシート計算用!E101&lt;&gt;"",キューシート計算用!E101,"")</f>
        <v/>
      </c>
      <c r="F101" s="25" t="str">
        <f>IF(キューシート計算用!F101&lt;&gt;"",キューシート計算用!F101,"")</f>
        <v/>
      </c>
      <c r="G101" s="25" t="str">
        <f>IF(キューシート計算用!G101&lt;&gt;"",キューシート計算用!G101,"")</f>
        <v/>
      </c>
      <c r="H101" s="25" t="str">
        <f>IF(キューシート計算用!H101&lt;&gt;"",キューシート計算用!H101,"")</f>
        <v/>
      </c>
      <c r="I101" s="25" t="str">
        <f>IF(キューシート計算用!I101&lt;&gt;"",キューシート計算用!I101,"")</f>
        <v/>
      </c>
      <c r="J101" s="25" t="str">
        <f>IF(キューシート計算用!J101&lt;&gt;"",キューシート計算用!J101,"")</f>
        <v/>
      </c>
      <c r="K101" s="27" t="str">
        <f>IF(キューシート計算用!K101&lt;&gt;"",キューシート計算用!K101,"")</f>
        <v/>
      </c>
      <c r="L101" s="36" t="str">
        <f>IF(キューシート計算用!L101&lt;&gt;"",キューシート計算用!L101,"")</f>
        <v/>
      </c>
      <c r="M101" s="28" t="str">
        <f>IF(キューシート計算用!M101&lt;&gt;"",キューシート計算用!M101,"")</f>
        <v/>
      </c>
      <c r="N101" s="28" t="str">
        <f>IF(キューシート計算用!N101&lt;&gt;"",キューシート計算用!N101,"")</f>
        <v/>
      </c>
    </row>
    <row r="102" spans="1:14" x14ac:dyDescent="0.15">
      <c r="A102" s="25" t="str">
        <f>IF(キューシート計算用!A102&lt;&gt;"",キューシート計算用!A102,"")</f>
        <v/>
      </c>
      <c r="B102" s="25" t="str">
        <f>IF(キューシート計算用!B102&lt;&gt;"",キューシート計算用!B102,"")</f>
        <v/>
      </c>
      <c r="C102" s="25" t="str">
        <f>IF(キューシート計算用!C102&lt;&gt;"",キューシート計算用!C102,"")</f>
        <v/>
      </c>
      <c r="D102" s="26" t="str">
        <f>IF(キューシート計算用!D102&lt;&gt;"",キューシート計算用!D102,"")</f>
        <v/>
      </c>
      <c r="E102" s="26" t="str">
        <f>IF(キューシート計算用!E102&lt;&gt;"",キューシート計算用!E102,"")</f>
        <v/>
      </c>
      <c r="F102" s="25" t="str">
        <f>IF(キューシート計算用!F102&lt;&gt;"",キューシート計算用!F102,"")</f>
        <v/>
      </c>
      <c r="G102" s="25" t="str">
        <f>IF(キューシート計算用!G102&lt;&gt;"",キューシート計算用!G102,"")</f>
        <v/>
      </c>
      <c r="H102" s="25" t="str">
        <f>IF(キューシート計算用!H102&lt;&gt;"",キューシート計算用!H102,"")</f>
        <v/>
      </c>
      <c r="I102" s="25" t="str">
        <f>IF(キューシート計算用!I102&lt;&gt;"",キューシート計算用!I102,"")</f>
        <v/>
      </c>
      <c r="J102" s="25" t="str">
        <f>IF(キューシート計算用!J102&lt;&gt;"",キューシート計算用!J102,"")</f>
        <v/>
      </c>
      <c r="K102" s="27" t="str">
        <f>IF(キューシート計算用!K102&lt;&gt;"",キューシート計算用!K102,"")</f>
        <v/>
      </c>
      <c r="L102" s="36" t="str">
        <f>IF(キューシート計算用!L102&lt;&gt;"",キューシート計算用!L102,"")</f>
        <v/>
      </c>
      <c r="M102" s="28" t="str">
        <f>IF(キューシート計算用!M102&lt;&gt;"",キューシート計算用!M102,"")</f>
        <v/>
      </c>
      <c r="N102" s="28" t="str">
        <f>IF(キューシート計算用!N102&lt;&gt;"",キューシート計算用!N102,"")</f>
        <v/>
      </c>
    </row>
    <row r="103" spans="1:14" x14ac:dyDescent="0.15">
      <c r="A103" s="25" t="str">
        <f>IF(キューシート計算用!A103&lt;&gt;"",キューシート計算用!A103,"")</f>
        <v/>
      </c>
      <c r="B103" s="25" t="str">
        <f>IF(キューシート計算用!B103&lt;&gt;"",キューシート計算用!B103,"")</f>
        <v/>
      </c>
      <c r="C103" s="25" t="str">
        <f>IF(キューシート計算用!C103&lt;&gt;"",キューシート計算用!C103,"")</f>
        <v/>
      </c>
      <c r="D103" s="26" t="str">
        <f>IF(キューシート計算用!D103&lt;&gt;"",キューシート計算用!D103,"")</f>
        <v/>
      </c>
      <c r="E103" s="26" t="str">
        <f>IF(キューシート計算用!E103&lt;&gt;"",キューシート計算用!E103,"")</f>
        <v/>
      </c>
      <c r="F103" s="25" t="str">
        <f>IF(キューシート計算用!F103&lt;&gt;"",キューシート計算用!F103,"")</f>
        <v/>
      </c>
      <c r="G103" s="25" t="str">
        <f>IF(キューシート計算用!G103&lt;&gt;"",キューシート計算用!G103,"")</f>
        <v/>
      </c>
      <c r="H103" s="25" t="str">
        <f>IF(キューシート計算用!H103&lt;&gt;"",キューシート計算用!H103,"")</f>
        <v/>
      </c>
      <c r="I103" s="25" t="str">
        <f>IF(キューシート計算用!I103&lt;&gt;"",キューシート計算用!I103,"")</f>
        <v/>
      </c>
      <c r="J103" s="25" t="str">
        <f>IF(キューシート計算用!J103&lt;&gt;"",キューシート計算用!J103,"")</f>
        <v/>
      </c>
      <c r="K103" s="27" t="str">
        <f>IF(キューシート計算用!K103&lt;&gt;"",キューシート計算用!K103,"")</f>
        <v/>
      </c>
      <c r="L103" s="36" t="str">
        <f>IF(キューシート計算用!L103&lt;&gt;"",キューシート計算用!L103,"")</f>
        <v/>
      </c>
      <c r="M103" s="28" t="str">
        <f>IF(キューシート計算用!M103&lt;&gt;"",キューシート計算用!M103,"")</f>
        <v/>
      </c>
      <c r="N103" s="28" t="str">
        <f>IF(キューシート計算用!N103&lt;&gt;"",キューシート計算用!N103,"")</f>
        <v/>
      </c>
    </row>
    <row r="104" spans="1:14" x14ac:dyDescent="0.15">
      <c r="A104" s="25" t="str">
        <f>IF(キューシート計算用!A104&lt;&gt;"",キューシート計算用!A104,"")</f>
        <v/>
      </c>
      <c r="B104" s="25" t="str">
        <f>IF(キューシート計算用!B104&lt;&gt;"",キューシート計算用!B104,"")</f>
        <v/>
      </c>
      <c r="C104" s="25" t="str">
        <f>IF(キューシート計算用!C104&lt;&gt;"",キューシート計算用!C104,"")</f>
        <v/>
      </c>
      <c r="D104" s="26" t="str">
        <f>IF(キューシート計算用!D104&lt;&gt;"",キューシート計算用!D104,"")</f>
        <v/>
      </c>
      <c r="E104" s="26" t="str">
        <f>IF(キューシート計算用!E104&lt;&gt;"",キューシート計算用!E104,"")</f>
        <v/>
      </c>
      <c r="F104" s="25" t="str">
        <f>IF(キューシート計算用!F104&lt;&gt;"",キューシート計算用!F104,"")</f>
        <v/>
      </c>
      <c r="G104" s="25" t="str">
        <f>IF(キューシート計算用!G104&lt;&gt;"",キューシート計算用!G104,"")</f>
        <v/>
      </c>
      <c r="H104" s="25" t="str">
        <f>IF(キューシート計算用!H104&lt;&gt;"",キューシート計算用!H104,"")</f>
        <v/>
      </c>
      <c r="I104" s="25" t="str">
        <f>IF(キューシート計算用!I104&lt;&gt;"",キューシート計算用!I104,"")</f>
        <v/>
      </c>
      <c r="J104" s="25" t="str">
        <f>IF(キューシート計算用!J104&lt;&gt;"",キューシート計算用!J104,"")</f>
        <v/>
      </c>
      <c r="K104" s="27" t="str">
        <f>IF(キューシート計算用!K104&lt;&gt;"",キューシート計算用!K104,"")</f>
        <v/>
      </c>
      <c r="L104" s="36" t="str">
        <f>IF(キューシート計算用!L104&lt;&gt;"",キューシート計算用!L104,"")</f>
        <v/>
      </c>
      <c r="M104" s="28" t="str">
        <f>IF(キューシート計算用!M104&lt;&gt;"",キューシート計算用!M104,"")</f>
        <v/>
      </c>
      <c r="N104" s="28" t="str">
        <f>IF(キューシート計算用!N104&lt;&gt;"",キューシート計算用!N104,"")</f>
        <v/>
      </c>
    </row>
    <row r="105" spans="1:14" x14ac:dyDescent="0.15">
      <c r="A105" s="25" t="str">
        <f>IF(キューシート計算用!A105&lt;&gt;"",キューシート計算用!A105,"")</f>
        <v/>
      </c>
      <c r="B105" s="25" t="str">
        <f>IF(キューシート計算用!B105&lt;&gt;"",キューシート計算用!B105,"")</f>
        <v/>
      </c>
      <c r="C105" s="25" t="str">
        <f>IF(キューシート計算用!C105&lt;&gt;"",キューシート計算用!C105,"")</f>
        <v/>
      </c>
      <c r="D105" s="26" t="str">
        <f>IF(キューシート計算用!D105&lt;&gt;"",キューシート計算用!D105,"")</f>
        <v/>
      </c>
      <c r="E105" s="26" t="str">
        <f>IF(キューシート計算用!E105&lt;&gt;"",キューシート計算用!E105,"")</f>
        <v/>
      </c>
      <c r="F105" s="25" t="str">
        <f>IF(キューシート計算用!F105&lt;&gt;"",キューシート計算用!F105,"")</f>
        <v/>
      </c>
      <c r="G105" s="25" t="str">
        <f>IF(キューシート計算用!G105&lt;&gt;"",キューシート計算用!G105,"")</f>
        <v/>
      </c>
      <c r="H105" s="25" t="str">
        <f>IF(キューシート計算用!H105&lt;&gt;"",キューシート計算用!H105,"")</f>
        <v/>
      </c>
      <c r="I105" s="25" t="str">
        <f>IF(キューシート計算用!I105&lt;&gt;"",キューシート計算用!I105,"")</f>
        <v/>
      </c>
      <c r="J105" s="25" t="str">
        <f>IF(キューシート計算用!J105&lt;&gt;"",キューシート計算用!J105,"")</f>
        <v/>
      </c>
      <c r="K105" s="27" t="str">
        <f>IF(キューシート計算用!K105&lt;&gt;"",キューシート計算用!K105,"")</f>
        <v/>
      </c>
      <c r="L105" s="36" t="str">
        <f>IF(キューシート計算用!L105&lt;&gt;"",キューシート計算用!L105,"")</f>
        <v/>
      </c>
      <c r="M105" s="28" t="str">
        <f>IF(キューシート計算用!M105&lt;&gt;"",キューシート計算用!M105,"")</f>
        <v/>
      </c>
      <c r="N105" s="28" t="str">
        <f>IF(キューシート計算用!N105&lt;&gt;"",キューシート計算用!N105,"")</f>
        <v/>
      </c>
    </row>
    <row r="106" spans="1:14" x14ac:dyDescent="0.15">
      <c r="A106" s="25" t="str">
        <f>IF(キューシート計算用!A106&lt;&gt;"",キューシート計算用!A106,"")</f>
        <v/>
      </c>
      <c r="B106" s="25" t="str">
        <f>IF(キューシート計算用!B106&lt;&gt;"",キューシート計算用!B106,"")</f>
        <v/>
      </c>
      <c r="C106" s="25" t="str">
        <f>IF(キューシート計算用!C106&lt;&gt;"",キューシート計算用!C106,"")</f>
        <v/>
      </c>
      <c r="D106" s="26" t="str">
        <f>IF(キューシート計算用!D106&lt;&gt;"",キューシート計算用!D106,"")</f>
        <v/>
      </c>
      <c r="E106" s="26" t="str">
        <f>IF(キューシート計算用!E106&lt;&gt;"",キューシート計算用!E106,"")</f>
        <v/>
      </c>
      <c r="F106" s="25" t="str">
        <f>IF(キューシート計算用!F106&lt;&gt;"",キューシート計算用!F106,"")</f>
        <v/>
      </c>
      <c r="G106" s="25" t="str">
        <f>IF(キューシート計算用!G106&lt;&gt;"",キューシート計算用!G106,"")</f>
        <v/>
      </c>
      <c r="H106" s="25" t="str">
        <f>IF(キューシート計算用!H106&lt;&gt;"",キューシート計算用!H106,"")</f>
        <v/>
      </c>
      <c r="I106" s="25" t="str">
        <f>IF(キューシート計算用!I106&lt;&gt;"",キューシート計算用!I106,"")</f>
        <v/>
      </c>
      <c r="J106" s="25" t="str">
        <f>IF(キューシート計算用!J106&lt;&gt;"",キューシート計算用!J106,"")</f>
        <v/>
      </c>
      <c r="K106" s="27" t="str">
        <f>IF(キューシート計算用!K106&lt;&gt;"",キューシート計算用!K106,"")</f>
        <v/>
      </c>
      <c r="L106" s="36" t="str">
        <f>IF(キューシート計算用!L106&lt;&gt;"",キューシート計算用!L106,"")</f>
        <v/>
      </c>
      <c r="M106" s="28" t="str">
        <f>IF(キューシート計算用!M106&lt;&gt;"",キューシート計算用!M106,"")</f>
        <v/>
      </c>
      <c r="N106" s="28" t="str">
        <f>IF(キューシート計算用!N106&lt;&gt;"",キューシート計算用!N106,"")</f>
        <v/>
      </c>
    </row>
    <row r="107" spans="1:14" x14ac:dyDescent="0.15">
      <c r="A107" s="25" t="str">
        <f>IF(キューシート計算用!A107&lt;&gt;"",キューシート計算用!A107,"")</f>
        <v/>
      </c>
      <c r="B107" s="25" t="str">
        <f>IF(キューシート計算用!B107&lt;&gt;"",キューシート計算用!B107,"")</f>
        <v/>
      </c>
      <c r="C107" s="25" t="str">
        <f>IF(キューシート計算用!C107&lt;&gt;"",キューシート計算用!C107,"")</f>
        <v/>
      </c>
      <c r="D107" s="26" t="str">
        <f>IF(キューシート計算用!D107&lt;&gt;"",キューシート計算用!D107,"")</f>
        <v/>
      </c>
      <c r="E107" s="26" t="str">
        <f>IF(キューシート計算用!E107&lt;&gt;"",キューシート計算用!E107,"")</f>
        <v/>
      </c>
      <c r="F107" s="25" t="str">
        <f>IF(キューシート計算用!F107&lt;&gt;"",キューシート計算用!F107,"")</f>
        <v/>
      </c>
      <c r="G107" s="25" t="str">
        <f>IF(キューシート計算用!G107&lt;&gt;"",キューシート計算用!G107,"")</f>
        <v/>
      </c>
      <c r="H107" s="25" t="str">
        <f>IF(キューシート計算用!H107&lt;&gt;"",キューシート計算用!H107,"")</f>
        <v/>
      </c>
      <c r="I107" s="25" t="str">
        <f>IF(キューシート計算用!I107&lt;&gt;"",キューシート計算用!I107,"")</f>
        <v/>
      </c>
      <c r="J107" s="25" t="str">
        <f>IF(キューシート計算用!J107&lt;&gt;"",キューシート計算用!J107,"")</f>
        <v/>
      </c>
      <c r="K107" s="27" t="str">
        <f>IF(キューシート計算用!K107&lt;&gt;"",キューシート計算用!K107,"")</f>
        <v/>
      </c>
      <c r="L107" s="36" t="str">
        <f>IF(キューシート計算用!L107&lt;&gt;"",キューシート計算用!L107,"")</f>
        <v/>
      </c>
      <c r="M107" s="28" t="str">
        <f>IF(キューシート計算用!M107&lt;&gt;"",キューシート計算用!M107,"")</f>
        <v/>
      </c>
      <c r="N107" s="28" t="str">
        <f>IF(キューシート計算用!N107&lt;&gt;"",キューシート計算用!N107,"")</f>
        <v/>
      </c>
    </row>
    <row r="108" spans="1:14" x14ac:dyDescent="0.15">
      <c r="A108" s="25" t="str">
        <f>IF(キューシート計算用!A108&lt;&gt;"",キューシート計算用!A108,"")</f>
        <v/>
      </c>
      <c r="B108" s="25" t="str">
        <f>IF(キューシート計算用!B108&lt;&gt;"",キューシート計算用!B108,"")</f>
        <v/>
      </c>
      <c r="C108" s="25" t="str">
        <f>IF(キューシート計算用!C108&lt;&gt;"",キューシート計算用!C108,"")</f>
        <v/>
      </c>
      <c r="D108" s="26" t="str">
        <f>IF(キューシート計算用!D108&lt;&gt;"",キューシート計算用!D108,"")</f>
        <v/>
      </c>
      <c r="E108" s="26" t="str">
        <f>IF(キューシート計算用!E108&lt;&gt;"",キューシート計算用!E108,"")</f>
        <v/>
      </c>
      <c r="F108" s="25" t="str">
        <f>IF(キューシート計算用!F108&lt;&gt;"",キューシート計算用!F108,"")</f>
        <v/>
      </c>
      <c r="G108" s="25" t="str">
        <f>IF(キューシート計算用!G108&lt;&gt;"",キューシート計算用!G108,"")</f>
        <v/>
      </c>
      <c r="H108" s="25" t="str">
        <f>IF(キューシート計算用!H108&lt;&gt;"",キューシート計算用!H108,"")</f>
        <v/>
      </c>
      <c r="I108" s="25" t="str">
        <f>IF(キューシート計算用!I108&lt;&gt;"",キューシート計算用!I108,"")</f>
        <v/>
      </c>
      <c r="J108" s="25" t="str">
        <f>IF(キューシート計算用!J108&lt;&gt;"",キューシート計算用!J108,"")</f>
        <v/>
      </c>
      <c r="K108" s="27" t="str">
        <f>IF(キューシート計算用!K108&lt;&gt;"",キューシート計算用!K108,"")</f>
        <v/>
      </c>
      <c r="L108" s="36" t="str">
        <f>IF(キューシート計算用!L108&lt;&gt;"",キューシート計算用!L108,"")</f>
        <v/>
      </c>
      <c r="M108" s="28" t="str">
        <f>IF(キューシート計算用!M108&lt;&gt;"",キューシート計算用!M108,"")</f>
        <v/>
      </c>
      <c r="N108" s="28" t="str">
        <f>IF(キューシート計算用!N108&lt;&gt;"",キューシート計算用!N108,"")</f>
        <v/>
      </c>
    </row>
    <row r="109" spans="1:14" x14ac:dyDescent="0.15">
      <c r="A109" s="25" t="str">
        <f>IF(キューシート計算用!A109&lt;&gt;"",キューシート計算用!A109,"")</f>
        <v/>
      </c>
      <c r="B109" s="25" t="str">
        <f>IF(キューシート計算用!B109&lt;&gt;"",キューシート計算用!B109,"")</f>
        <v/>
      </c>
      <c r="C109" s="25" t="str">
        <f>IF(キューシート計算用!C109&lt;&gt;"",キューシート計算用!C109,"")</f>
        <v/>
      </c>
      <c r="D109" s="26" t="str">
        <f>IF(キューシート計算用!D109&lt;&gt;"",キューシート計算用!D109,"")</f>
        <v/>
      </c>
      <c r="E109" s="26" t="str">
        <f>IF(キューシート計算用!E109&lt;&gt;"",キューシート計算用!E109,"")</f>
        <v/>
      </c>
      <c r="F109" s="25" t="str">
        <f>IF(キューシート計算用!F109&lt;&gt;"",キューシート計算用!F109,"")</f>
        <v/>
      </c>
      <c r="G109" s="25" t="str">
        <f>IF(キューシート計算用!G109&lt;&gt;"",キューシート計算用!G109,"")</f>
        <v/>
      </c>
      <c r="H109" s="25" t="str">
        <f>IF(キューシート計算用!H109&lt;&gt;"",キューシート計算用!H109,"")</f>
        <v/>
      </c>
      <c r="I109" s="25" t="str">
        <f>IF(キューシート計算用!I109&lt;&gt;"",キューシート計算用!I109,"")</f>
        <v/>
      </c>
      <c r="J109" s="25" t="str">
        <f>IF(キューシート計算用!J109&lt;&gt;"",キューシート計算用!J109,"")</f>
        <v/>
      </c>
      <c r="K109" s="27" t="str">
        <f>IF(キューシート計算用!K109&lt;&gt;"",キューシート計算用!K109,"")</f>
        <v/>
      </c>
      <c r="L109" s="36" t="str">
        <f>IF(キューシート計算用!L109&lt;&gt;"",キューシート計算用!L109,"")</f>
        <v/>
      </c>
      <c r="M109" s="28" t="str">
        <f>IF(キューシート計算用!M109&lt;&gt;"",キューシート計算用!M109,"")</f>
        <v/>
      </c>
      <c r="N109" s="28" t="str">
        <f>IF(キューシート計算用!N109&lt;&gt;"",キューシート計算用!N109,"")</f>
        <v/>
      </c>
    </row>
    <row r="110" spans="1:14" x14ac:dyDescent="0.15">
      <c r="A110" s="25" t="str">
        <f>IF(キューシート計算用!A110&lt;&gt;"",キューシート計算用!A110,"")</f>
        <v/>
      </c>
      <c r="B110" s="25" t="str">
        <f>IF(キューシート計算用!B110&lt;&gt;"",キューシート計算用!B110,"")</f>
        <v/>
      </c>
      <c r="C110" s="25" t="str">
        <f>IF(キューシート計算用!C110&lt;&gt;"",キューシート計算用!C110,"")</f>
        <v/>
      </c>
      <c r="D110" s="26" t="str">
        <f>IF(キューシート計算用!D110&lt;&gt;"",キューシート計算用!D110,"")</f>
        <v/>
      </c>
      <c r="E110" s="26" t="str">
        <f>IF(キューシート計算用!E110&lt;&gt;"",キューシート計算用!E110,"")</f>
        <v/>
      </c>
      <c r="F110" s="25" t="str">
        <f>IF(キューシート計算用!F110&lt;&gt;"",キューシート計算用!F110,"")</f>
        <v/>
      </c>
      <c r="G110" s="25" t="str">
        <f>IF(キューシート計算用!G110&lt;&gt;"",キューシート計算用!G110,"")</f>
        <v/>
      </c>
      <c r="H110" s="25" t="str">
        <f>IF(キューシート計算用!H110&lt;&gt;"",キューシート計算用!H110,"")</f>
        <v/>
      </c>
      <c r="I110" s="25" t="str">
        <f>IF(キューシート計算用!I110&lt;&gt;"",キューシート計算用!I110,"")</f>
        <v/>
      </c>
      <c r="J110" s="25" t="str">
        <f>IF(キューシート計算用!J110&lt;&gt;"",キューシート計算用!J110,"")</f>
        <v/>
      </c>
      <c r="K110" s="27" t="str">
        <f>IF(キューシート計算用!K110&lt;&gt;"",キューシート計算用!K110,"")</f>
        <v/>
      </c>
      <c r="L110" s="36" t="str">
        <f>IF(キューシート計算用!L110&lt;&gt;"",キューシート計算用!L110,"")</f>
        <v/>
      </c>
      <c r="M110" s="28" t="str">
        <f>IF(キューシート計算用!M110&lt;&gt;"",キューシート計算用!M110,"")</f>
        <v/>
      </c>
      <c r="N110" s="28" t="str">
        <f>IF(キューシート計算用!N110&lt;&gt;"",キューシート計算用!N110,"")</f>
        <v/>
      </c>
    </row>
    <row r="111" spans="1:14" x14ac:dyDescent="0.15">
      <c r="A111" s="25" t="str">
        <f>IF(キューシート計算用!A111&lt;&gt;"",キューシート計算用!A111,"")</f>
        <v/>
      </c>
      <c r="B111" s="25" t="str">
        <f>IF(キューシート計算用!B111&lt;&gt;"",キューシート計算用!B111,"")</f>
        <v/>
      </c>
      <c r="C111" s="25" t="str">
        <f>IF(キューシート計算用!C111&lt;&gt;"",キューシート計算用!C111,"")</f>
        <v/>
      </c>
      <c r="D111" s="26" t="str">
        <f>IF(キューシート計算用!D111&lt;&gt;"",キューシート計算用!D111,"")</f>
        <v/>
      </c>
      <c r="E111" s="26" t="str">
        <f>IF(キューシート計算用!E111&lt;&gt;"",キューシート計算用!E111,"")</f>
        <v/>
      </c>
      <c r="F111" s="25" t="str">
        <f>IF(キューシート計算用!F111&lt;&gt;"",キューシート計算用!F111,"")</f>
        <v/>
      </c>
      <c r="G111" s="25" t="str">
        <f>IF(キューシート計算用!G111&lt;&gt;"",キューシート計算用!G111,"")</f>
        <v/>
      </c>
      <c r="H111" s="25" t="str">
        <f>IF(キューシート計算用!H111&lt;&gt;"",キューシート計算用!H111,"")</f>
        <v/>
      </c>
      <c r="I111" s="25" t="str">
        <f>IF(キューシート計算用!I111&lt;&gt;"",キューシート計算用!I111,"")</f>
        <v/>
      </c>
      <c r="J111" s="25" t="str">
        <f>IF(キューシート計算用!J111&lt;&gt;"",キューシート計算用!J111,"")</f>
        <v/>
      </c>
      <c r="K111" s="27" t="str">
        <f>IF(キューシート計算用!K111&lt;&gt;"",キューシート計算用!K111,"")</f>
        <v/>
      </c>
      <c r="L111" s="36" t="str">
        <f>IF(キューシート計算用!L111&lt;&gt;"",キューシート計算用!L111,"")</f>
        <v/>
      </c>
      <c r="M111" s="28" t="str">
        <f>IF(キューシート計算用!M111&lt;&gt;"",キューシート計算用!M111,"")</f>
        <v/>
      </c>
      <c r="N111" s="28" t="str">
        <f>IF(キューシート計算用!N111&lt;&gt;"",キューシート計算用!N111,"")</f>
        <v/>
      </c>
    </row>
    <row r="112" spans="1:14" x14ac:dyDescent="0.15">
      <c r="A112" s="25" t="str">
        <f>IF(キューシート計算用!A112&lt;&gt;"",キューシート計算用!A112,"")</f>
        <v/>
      </c>
      <c r="B112" s="25" t="str">
        <f>IF(キューシート計算用!B112&lt;&gt;"",キューシート計算用!B112,"")</f>
        <v/>
      </c>
      <c r="C112" s="25" t="str">
        <f>IF(キューシート計算用!C112&lt;&gt;"",キューシート計算用!C112,"")</f>
        <v/>
      </c>
      <c r="D112" s="26" t="str">
        <f>IF(キューシート計算用!D112&lt;&gt;"",キューシート計算用!D112,"")</f>
        <v/>
      </c>
      <c r="E112" s="26" t="str">
        <f>IF(キューシート計算用!E112&lt;&gt;"",キューシート計算用!E112,"")</f>
        <v/>
      </c>
      <c r="F112" s="25" t="str">
        <f>IF(キューシート計算用!F112&lt;&gt;"",キューシート計算用!F112,"")</f>
        <v/>
      </c>
      <c r="G112" s="25" t="str">
        <f>IF(キューシート計算用!G112&lt;&gt;"",キューシート計算用!G112,"")</f>
        <v/>
      </c>
      <c r="H112" s="25" t="str">
        <f>IF(キューシート計算用!H112&lt;&gt;"",キューシート計算用!H112,"")</f>
        <v/>
      </c>
      <c r="I112" s="25" t="str">
        <f>IF(キューシート計算用!I112&lt;&gt;"",キューシート計算用!I112,"")</f>
        <v/>
      </c>
      <c r="J112" s="25" t="str">
        <f>IF(キューシート計算用!J112&lt;&gt;"",キューシート計算用!J112,"")</f>
        <v/>
      </c>
      <c r="K112" s="27" t="str">
        <f>IF(キューシート計算用!K112&lt;&gt;"",キューシート計算用!K112,"")</f>
        <v/>
      </c>
      <c r="L112" s="36" t="str">
        <f>IF(キューシート計算用!L112&lt;&gt;"",キューシート計算用!L112,"")</f>
        <v/>
      </c>
      <c r="M112" s="28" t="str">
        <f>IF(キューシート計算用!M112&lt;&gt;"",キューシート計算用!M112,"")</f>
        <v/>
      </c>
      <c r="N112" s="28" t="str">
        <f>IF(キューシート計算用!N112&lt;&gt;"",キューシート計算用!N112,"")</f>
        <v/>
      </c>
    </row>
    <row r="113" spans="1:14" x14ac:dyDescent="0.15">
      <c r="A113" s="25" t="str">
        <f>IF(キューシート計算用!A113&lt;&gt;"",キューシート計算用!A113,"")</f>
        <v/>
      </c>
      <c r="B113" s="25" t="str">
        <f>IF(キューシート計算用!B113&lt;&gt;"",キューシート計算用!B113,"")</f>
        <v/>
      </c>
      <c r="C113" s="25" t="str">
        <f>IF(キューシート計算用!C113&lt;&gt;"",キューシート計算用!C113,"")</f>
        <v/>
      </c>
      <c r="D113" s="26" t="str">
        <f>IF(キューシート計算用!D113&lt;&gt;"",キューシート計算用!D113,"")</f>
        <v/>
      </c>
      <c r="E113" s="26" t="str">
        <f>IF(キューシート計算用!E113&lt;&gt;"",キューシート計算用!E113,"")</f>
        <v/>
      </c>
      <c r="F113" s="25" t="str">
        <f>IF(キューシート計算用!F113&lt;&gt;"",キューシート計算用!F113,"")</f>
        <v/>
      </c>
      <c r="G113" s="25" t="str">
        <f>IF(キューシート計算用!G113&lt;&gt;"",キューシート計算用!G113,"")</f>
        <v/>
      </c>
      <c r="H113" s="25" t="str">
        <f>IF(キューシート計算用!H113&lt;&gt;"",キューシート計算用!H113,"")</f>
        <v/>
      </c>
      <c r="I113" s="25" t="str">
        <f>IF(キューシート計算用!I113&lt;&gt;"",キューシート計算用!I113,"")</f>
        <v/>
      </c>
      <c r="J113" s="25" t="str">
        <f>IF(キューシート計算用!J113&lt;&gt;"",キューシート計算用!J113,"")</f>
        <v/>
      </c>
      <c r="K113" s="27" t="str">
        <f>IF(キューシート計算用!K113&lt;&gt;"",キューシート計算用!K113,"")</f>
        <v/>
      </c>
      <c r="L113" s="36" t="str">
        <f>IF(キューシート計算用!L113&lt;&gt;"",キューシート計算用!L113,"")</f>
        <v/>
      </c>
      <c r="M113" s="28" t="str">
        <f>IF(キューシート計算用!M113&lt;&gt;"",キューシート計算用!M113,"")</f>
        <v/>
      </c>
      <c r="N113" s="28" t="str">
        <f>IF(キューシート計算用!N113&lt;&gt;"",キューシート計算用!N113,"")</f>
        <v/>
      </c>
    </row>
    <row r="114" spans="1:14" x14ac:dyDescent="0.15">
      <c r="A114" s="25" t="str">
        <f>IF(キューシート計算用!A114&lt;&gt;"",キューシート計算用!A114,"")</f>
        <v/>
      </c>
      <c r="B114" s="25" t="str">
        <f>IF(キューシート計算用!B114&lt;&gt;"",キューシート計算用!B114,"")</f>
        <v/>
      </c>
      <c r="C114" s="25" t="str">
        <f>IF(キューシート計算用!C114&lt;&gt;"",キューシート計算用!C114,"")</f>
        <v/>
      </c>
      <c r="D114" s="26" t="str">
        <f>IF(キューシート計算用!D114&lt;&gt;"",キューシート計算用!D114,"")</f>
        <v/>
      </c>
      <c r="E114" s="26" t="str">
        <f>IF(キューシート計算用!E114&lt;&gt;"",キューシート計算用!E114,"")</f>
        <v/>
      </c>
      <c r="F114" s="25" t="str">
        <f>IF(キューシート計算用!F114&lt;&gt;"",キューシート計算用!F114,"")</f>
        <v/>
      </c>
      <c r="G114" s="25" t="str">
        <f>IF(キューシート計算用!G114&lt;&gt;"",キューシート計算用!G114,"")</f>
        <v/>
      </c>
      <c r="H114" s="25" t="str">
        <f>IF(キューシート計算用!H114&lt;&gt;"",キューシート計算用!H114,"")</f>
        <v/>
      </c>
      <c r="I114" s="25" t="str">
        <f>IF(キューシート計算用!I114&lt;&gt;"",キューシート計算用!I114,"")</f>
        <v/>
      </c>
      <c r="J114" s="25" t="str">
        <f>IF(キューシート計算用!J114&lt;&gt;"",キューシート計算用!J114,"")</f>
        <v/>
      </c>
      <c r="K114" s="27" t="str">
        <f>IF(キューシート計算用!K114&lt;&gt;"",キューシート計算用!K114,"")</f>
        <v/>
      </c>
      <c r="L114" s="36" t="str">
        <f>IF(キューシート計算用!L114&lt;&gt;"",キューシート計算用!L114,"")</f>
        <v/>
      </c>
      <c r="M114" s="28" t="str">
        <f>IF(キューシート計算用!M114&lt;&gt;"",キューシート計算用!M114,"")</f>
        <v/>
      </c>
      <c r="N114" s="28" t="str">
        <f>IF(キューシート計算用!N114&lt;&gt;"",キューシート計算用!N114,"")</f>
        <v/>
      </c>
    </row>
    <row r="115" spans="1:14" x14ac:dyDescent="0.15">
      <c r="A115" s="25" t="str">
        <f>IF(キューシート計算用!A115&lt;&gt;"",キューシート計算用!A115,"")</f>
        <v/>
      </c>
      <c r="B115" s="25" t="str">
        <f>IF(キューシート計算用!B115&lt;&gt;"",キューシート計算用!B115,"")</f>
        <v/>
      </c>
      <c r="C115" s="25" t="str">
        <f>IF(キューシート計算用!C115&lt;&gt;"",キューシート計算用!C115,"")</f>
        <v/>
      </c>
      <c r="D115" s="26" t="str">
        <f>IF(キューシート計算用!D115&lt;&gt;"",キューシート計算用!D115,"")</f>
        <v/>
      </c>
      <c r="E115" s="26" t="str">
        <f>IF(キューシート計算用!E115&lt;&gt;"",キューシート計算用!E115,"")</f>
        <v/>
      </c>
      <c r="F115" s="25" t="str">
        <f>IF(キューシート計算用!F115&lt;&gt;"",キューシート計算用!F115,"")</f>
        <v/>
      </c>
      <c r="G115" s="25" t="str">
        <f>IF(キューシート計算用!G115&lt;&gt;"",キューシート計算用!G115,"")</f>
        <v/>
      </c>
      <c r="H115" s="25" t="str">
        <f>IF(キューシート計算用!H115&lt;&gt;"",キューシート計算用!H115,"")</f>
        <v/>
      </c>
      <c r="I115" s="25" t="str">
        <f>IF(キューシート計算用!I115&lt;&gt;"",キューシート計算用!I115,"")</f>
        <v/>
      </c>
      <c r="J115" s="25" t="str">
        <f>IF(キューシート計算用!J115&lt;&gt;"",キューシート計算用!J115,"")</f>
        <v/>
      </c>
      <c r="K115" s="27" t="str">
        <f>IF(キューシート計算用!K115&lt;&gt;"",キューシート計算用!K115,"")</f>
        <v/>
      </c>
      <c r="L115" s="36" t="str">
        <f>IF(キューシート計算用!L115&lt;&gt;"",キューシート計算用!L115,"")</f>
        <v/>
      </c>
      <c r="M115" s="28" t="str">
        <f>IF(キューシート計算用!M115&lt;&gt;"",キューシート計算用!M115,"")</f>
        <v/>
      </c>
      <c r="N115" s="28" t="str">
        <f>IF(キューシート計算用!N115&lt;&gt;"",キューシート計算用!N115,"")</f>
        <v/>
      </c>
    </row>
    <row r="116" spans="1:14" x14ac:dyDescent="0.15">
      <c r="A116" s="25" t="str">
        <f>IF(キューシート計算用!A116&lt;&gt;"",キューシート計算用!A116,"")</f>
        <v/>
      </c>
      <c r="B116" s="25" t="str">
        <f>IF(キューシート計算用!B116&lt;&gt;"",キューシート計算用!B116,"")</f>
        <v/>
      </c>
      <c r="C116" s="25" t="str">
        <f>IF(キューシート計算用!C116&lt;&gt;"",キューシート計算用!C116,"")</f>
        <v/>
      </c>
      <c r="D116" s="26" t="str">
        <f>IF(キューシート計算用!D116&lt;&gt;"",キューシート計算用!D116,"")</f>
        <v/>
      </c>
      <c r="E116" s="26" t="str">
        <f>IF(キューシート計算用!E116&lt;&gt;"",キューシート計算用!E116,"")</f>
        <v/>
      </c>
      <c r="F116" s="25" t="str">
        <f>IF(キューシート計算用!F116&lt;&gt;"",キューシート計算用!F116,"")</f>
        <v/>
      </c>
      <c r="G116" s="25" t="str">
        <f>IF(キューシート計算用!G116&lt;&gt;"",キューシート計算用!G116,"")</f>
        <v/>
      </c>
      <c r="H116" s="25" t="str">
        <f>IF(キューシート計算用!H116&lt;&gt;"",キューシート計算用!H116,"")</f>
        <v/>
      </c>
      <c r="I116" s="25" t="str">
        <f>IF(キューシート計算用!I116&lt;&gt;"",キューシート計算用!I116,"")</f>
        <v/>
      </c>
      <c r="J116" s="25" t="str">
        <f>IF(キューシート計算用!J116&lt;&gt;"",キューシート計算用!J116,"")</f>
        <v/>
      </c>
      <c r="K116" s="27" t="str">
        <f>IF(キューシート計算用!K116&lt;&gt;"",キューシート計算用!K116,"")</f>
        <v/>
      </c>
      <c r="L116" s="36" t="str">
        <f>IF(キューシート計算用!L116&lt;&gt;"",キューシート計算用!L116,"")</f>
        <v/>
      </c>
      <c r="M116" s="28" t="str">
        <f>IF(キューシート計算用!M116&lt;&gt;"",キューシート計算用!M116,"")</f>
        <v/>
      </c>
      <c r="N116" s="28" t="str">
        <f>IF(キューシート計算用!N116&lt;&gt;"",キューシート計算用!N116,"")</f>
        <v/>
      </c>
    </row>
    <row r="117" spans="1:14" x14ac:dyDescent="0.15">
      <c r="A117" s="25" t="str">
        <f>IF(キューシート計算用!A117&lt;&gt;"",キューシート計算用!A117,"")</f>
        <v/>
      </c>
      <c r="B117" s="25" t="str">
        <f>IF(キューシート計算用!B117&lt;&gt;"",キューシート計算用!B117,"")</f>
        <v/>
      </c>
      <c r="C117" s="25" t="str">
        <f>IF(キューシート計算用!C117&lt;&gt;"",キューシート計算用!C117,"")</f>
        <v/>
      </c>
      <c r="D117" s="26" t="str">
        <f>IF(キューシート計算用!D117&lt;&gt;"",キューシート計算用!D117,"")</f>
        <v/>
      </c>
      <c r="E117" s="26" t="str">
        <f>IF(キューシート計算用!E117&lt;&gt;"",キューシート計算用!E117,"")</f>
        <v/>
      </c>
      <c r="F117" s="25" t="str">
        <f>IF(キューシート計算用!F117&lt;&gt;"",キューシート計算用!F117,"")</f>
        <v/>
      </c>
      <c r="G117" s="25" t="str">
        <f>IF(キューシート計算用!G117&lt;&gt;"",キューシート計算用!G117,"")</f>
        <v/>
      </c>
      <c r="H117" s="25" t="str">
        <f>IF(キューシート計算用!H117&lt;&gt;"",キューシート計算用!H117,"")</f>
        <v/>
      </c>
      <c r="I117" s="25" t="str">
        <f>IF(キューシート計算用!I117&lt;&gt;"",キューシート計算用!I117,"")</f>
        <v/>
      </c>
      <c r="J117" s="25" t="str">
        <f>IF(キューシート計算用!J117&lt;&gt;"",キューシート計算用!J117,"")</f>
        <v/>
      </c>
      <c r="K117" s="27" t="str">
        <f>IF(キューシート計算用!K117&lt;&gt;"",キューシート計算用!K117,"")</f>
        <v/>
      </c>
      <c r="L117" s="36" t="str">
        <f>IF(キューシート計算用!L117&lt;&gt;"",キューシート計算用!L117,"")</f>
        <v/>
      </c>
      <c r="M117" s="28" t="str">
        <f>IF(キューシート計算用!M117&lt;&gt;"",キューシート計算用!M117,"")</f>
        <v/>
      </c>
      <c r="N117" s="28" t="str">
        <f>IF(キューシート計算用!N117&lt;&gt;"",キューシート計算用!N117,"")</f>
        <v/>
      </c>
    </row>
    <row r="118" spans="1:14" x14ac:dyDescent="0.15">
      <c r="A118" s="25" t="str">
        <f>IF(キューシート計算用!A118&lt;&gt;"",キューシート計算用!A118,"")</f>
        <v/>
      </c>
      <c r="B118" s="25" t="str">
        <f>IF(キューシート計算用!B118&lt;&gt;"",キューシート計算用!B118,"")</f>
        <v/>
      </c>
      <c r="C118" s="25" t="str">
        <f>IF(キューシート計算用!C118&lt;&gt;"",キューシート計算用!C118,"")</f>
        <v/>
      </c>
      <c r="D118" s="26" t="str">
        <f>IF(キューシート計算用!D118&lt;&gt;"",キューシート計算用!D118,"")</f>
        <v/>
      </c>
      <c r="E118" s="26" t="str">
        <f>IF(キューシート計算用!E118&lt;&gt;"",キューシート計算用!E118,"")</f>
        <v/>
      </c>
      <c r="F118" s="25" t="str">
        <f>IF(キューシート計算用!F118&lt;&gt;"",キューシート計算用!F118,"")</f>
        <v/>
      </c>
      <c r="G118" s="25" t="str">
        <f>IF(キューシート計算用!G118&lt;&gt;"",キューシート計算用!G118,"")</f>
        <v/>
      </c>
      <c r="H118" s="25" t="str">
        <f>IF(キューシート計算用!H118&lt;&gt;"",キューシート計算用!H118,"")</f>
        <v/>
      </c>
      <c r="I118" s="25" t="str">
        <f>IF(キューシート計算用!I118&lt;&gt;"",キューシート計算用!I118,"")</f>
        <v/>
      </c>
      <c r="J118" s="25" t="str">
        <f>IF(キューシート計算用!J118&lt;&gt;"",キューシート計算用!J118,"")</f>
        <v/>
      </c>
      <c r="K118" s="27" t="str">
        <f>IF(キューシート計算用!K118&lt;&gt;"",キューシート計算用!K118,"")</f>
        <v/>
      </c>
      <c r="L118" s="36" t="str">
        <f>IF(キューシート計算用!L118&lt;&gt;"",キューシート計算用!L118,"")</f>
        <v/>
      </c>
      <c r="M118" s="28" t="str">
        <f>IF(キューシート計算用!M118&lt;&gt;"",キューシート計算用!M118,"")</f>
        <v/>
      </c>
      <c r="N118" s="28" t="str">
        <f>IF(キューシート計算用!N118&lt;&gt;"",キューシート計算用!N118,"")</f>
        <v/>
      </c>
    </row>
    <row r="119" spans="1:14" x14ac:dyDescent="0.15">
      <c r="A119" s="25" t="str">
        <f>IF(キューシート計算用!A119&lt;&gt;"",キューシート計算用!A119,"")</f>
        <v/>
      </c>
      <c r="B119" s="25" t="str">
        <f>IF(キューシート計算用!B119&lt;&gt;"",キューシート計算用!B119,"")</f>
        <v/>
      </c>
      <c r="C119" s="25" t="str">
        <f>IF(キューシート計算用!C119&lt;&gt;"",キューシート計算用!C119,"")</f>
        <v/>
      </c>
      <c r="D119" s="26" t="str">
        <f>IF(キューシート計算用!D119&lt;&gt;"",キューシート計算用!D119,"")</f>
        <v/>
      </c>
      <c r="E119" s="26" t="str">
        <f>IF(キューシート計算用!E119&lt;&gt;"",キューシート計算用!E119,"")</f>
        <v/>
      </c>
      <c r="F119" s="25" t="str">
        <f>IF(キューシート計算用!F119&lt;&gt;"",キューシート計算用!F119,"")</f>
        <v/>
      </c>
      <c r="G119" s="25" t="str">
        <f>IF(キューシート計算用!G119&lt;&gt;"",キューシート計算用!G119,"")</f>
        <v/>
      </c>
      <c r="H119" s="25" t="str">
        <f>IF(キューシート計算用!H119&lt;&gt;"",キューシート計算用!H119,"")</f>
        <v/>
      </c>
      <c r="I119" s="25" t="str">
        <f>IF(キューシート計算用!I119&lt;&gt;"",キューシート計算用!I119,"")</f>
        <v/>
      </c>
      <c r="J119" s="25" t="str">
        <f>IF(キューシート計算用!J119&lt;&gt;"",キューシート計算用!J119,"")</f>
        <v/>
      </c>
      <c r="K119" s="27" t="str">
        <f>IF(キューシート計算用!K119&lt;&gt;"",キューシート計算用!K119,"")</f>
        <v/>
      </c>
      <c r="L119" s="36" t="str">
        <f>IF(キューシート計算用!L119&lt;&gt;"",キューシート計算用!L119,"")</f>
        <v/>
      </c>
      <c r="M119" s="28" t="str">
        <f>IF(キューシート計算用!M119&lt;&gt;"",キューシート計算用!M119,"")</f>
        <v/>
      </c>
      <c r="N119" s="28" t="str">
        <f>IF(キューシート計算用!N119&lt;&gt;"",キューシート計算用!N119,"")</f>
        <v/>
      </c>
    </row>
    <row r="120" spans="1:14" x14ac:dyDescent="0.15">
      <c r="A120" s="25" t="str">
        <f>IF(キューシート計算用!A120&lt;&gt;"",キューシート計算用!A120,"")</f>
        <v/>
      </c>
      <c r="B120" s="25" t="str">
        <f>IF(キューシート計算用!B120&lt;&gt;"",キューシート計算用!B120,"")</f>
        <v/>
      </c>
      <c r="C120" s="25" t="str">
        <f>IF(キューシート計算用!C120&lt;&gt;"",キューシート計算用!C120,"")</f>
        <v/>
      </c>
      <c r="D120" s="26" t="str">
        <f>IF(キューシート計算用!D120&lt;&gt;"",キューシート計算用!D120,"")</f>
        <v/>
      </c>
      <c r="E120" s="26" t="str">
        <f>IF(キューシート計算用!E120&lt;&gt;"",キューシート計算用!E120,"")</f>
        <v/>
      </c>
      <c r="F120" s="25" t="str">
        <f>IF(キューシート計算用!F120&lt;&gt;"",キューシート計算用!F120,"")</f>
        <v/>
      </c>
      <c r="G120" s="25" t="str">
        <f>IF(キューシート計算用!G120&lt;&gt;"",キューシート計算用!G120,"")</f>
        <v/>
      </c>
      <c r="H120" s="25" t="str">
        <f>IF(キューシート計算用!H120&lt;&gt;"",キューシート計算用!H120,"")</f>
        <v/>
      </c>
      <c r="I120" s="25" t="str">
        <f>IF(キューシート計算用!I120&lt;&gt;"",キューシート計算用!I120,"")</f>
        <v/>
      </c>
      <c r="J120" s="25" t="str">
        <f>IF(キューシート計算用!J120&lt;&gt;"",キューシート計算用!J120,"")</f>
        <v/>
      </c>
      <c r="K120" s="27" t="str">
        <f>IF(キューシート計算用!K120&lt;&gt;"",キューシート計算用!K120,"")</f>
        <v/>
      </c>
      <c r="L120" s="36" t="str">
        <f>IF(キューシート計算用!L120&lt;&gt;"",キューシート計算用!L120,"")</f>
        <v/>
      </c>
      <c r="M120" s="28" t="str">
        <f>IF(キューシート計算用!M120&lt;&gt;"",キューシート計算用!M120,"")</f>
        <v/>
      </c>
      <c r="N120" s="28" t="str">
        <f>IF(キューシート計算用!N120&lt;&gt;"",キューシート計算用!N120,"")</f>
        <v/>
      </c>
    </row>
    <row r="121" spans="1:14" x14ac:dyDescent="0.15">
      <c r="A121" s="25" t="str">
        <f>IF(キューシート計算用!A121&lt;&gt;"",キューシート計算用!A121,"")</f>
        <v/>
      </c>
      <c r="B121" s="25" t="str">
        <f>IF(キューシート計算用!B121&lt;&gt;"",キューシート計算用!B121,"")</f>
        <v/>
      </c>
      <c r="C121" s="25" t="str">
        <f>IF(キューシート計算用!C121&lt;&gt;"",キューシート計算用!C121,"")</f>
        <v/>
      </c>
      <c r="D121" s="26" t="str">
        <f>IF(キューシート計算用!D121&lt;&gt;"",キューシート計算用!D121,"")</f>
        <v/>
      </c>
      <c r="E121" s="26" t="str">
        <f>IF(キューシート計算用!E121&lt;&gt;"",キューシート計算用!E121,"")</f>
        <v/>
      </c>
      <c r="F121" s="25" t="str">
        <f>IF(キューシート計算用!F121&lt;&gt;"",キューシート計算用!F121,"")</f>
        <v/>
      </c>
      <c r="G121" s="25" t="str">
        <f>IF(キューシート計算用!G121&lt;&gt;"",キューシート計算用!G121,"")</f>
        <v/>
      </c>
      <c r="H121" s="25" t="str">
        <f>IF(キューシート計算用!H121&lt;&gt;"",キューシート計算用!H121,"")</f>
        <v/>
      </c>
      <c r="I121" s="25" t="str">
        <f>IF(キューシート計算用!I121&lt;&gt;"",キューシート計算用!I121,"")</f>
        <v/>
      </c>
      <c r="J121" s="25" t="str">
        <f>IF(キューシート計算用!J121&lt;&gt;"",キューシート計算用!J121,"")</f>
        <v/>
      </c>
      <c r="K121" s="27" t="str">
        <f>IF(キューシート計算用!K121&lt;&gt;"",キューシート計算用!K121,"")</f>
        <v/>
      </c>
      <c r="L121" s="36" t="str">
        <f>IF(キューシート計算用!L121&lt;&gt;"",キューシート計算用!L121,"")</f>
        <v/>
      </c>
      <c r="M121" s="28" t="str">
        <f>IF(キューシート計算用!M121&lt;&gt;"",キューシート計算用!M121,"")</f>
        <v/>
      </c>
      <c r="N121" s="28" t="str">
        <f>IF(キューシート計算用!N121&lt;&gt;"",キューシート計算用!N121,"")</f>
        <v/>
      </c>
    </row>
    <row r="122" spans="1:14" x14ac:dyDescent="0.15">
      <c r="A122" s="25" t="str">
        <f>IF(キューシート計算用!A122&lt;&gt;"",キューシート計算用!A122,"")</f>
        <v/>
      </c>
      <c r="B122" s="25" t="str">
        <f>IF(キューシート計算用!B122&lt;&gt;"",キューシート計算用!B122,"")</f>
        <v/>
      </c>
      <c r="C122" s="25" t="str">
        <f>IF(キューシート計算用!C122&lt;&gt;"",キューシート計算用!C122,"")</f>
        <v/>
      </c>
      <c r="D122" s="26" t="str">
        <f>IF(キューシート計算用!D122&lt;&gt;"",キューシート計算用!D122,"")</f>
        <v/>
      </c>
      <c r="E122" s="26" t="str">
        <f>IF(キューシート計算用!E122&lt;&gt;"",キューシート計算用!E122,"")</f>
        <v/>
      </c>
      <c r="F122" s="25" t="str">
        <f>IF(キューシート計算用!F122&lt;&gt;"",キューシート計算用!F122,"")</f>
        <v/>
      </c>
      <c r="G122" s="25" t="str">
        <f>IF(キューシート計算用!G122&lt;&gt;"",キューシート計算用!G122,"")</f>
        <v/>
      </c>
      <c r="H122" s="25" t="str">
        <f>IF(キューシート計算用!H122&lt;&gt;"",キューシート計算用!H122,"")</f>
        <v/>
      </c>
      <c r="I122" s="25" t="str">
        <f>IF(キューシート計算用!I122&lt;&gt;"",キューシート計算用!I122,"")</f>
        <v/>
      </c>
      <c r="J122" s="25" t="str">
        <f>IF(キューシート計算用!J122&lt;&gt;"",キューシート計算用!J122,"")</f>
        <v/>
      </c>
      <c r="K122" s="27" t="str">
        <f>IF(キューシート計算用!K122&lt;&gt;"",キューシート計算用!K122,"")</f>
        <v/>
      </c>
      <c r="L122" s="36" t="str">
        <f>IF(キューシート計算用!L122&lt;&gt;"",キューシート計算用!L122,"")</f>
        <v/>
      </c>
      <c r="M122" s="28" t="str">
        <f>IF(キューシート計算用!M122&lt;&gt;"",キューシート計算用!M122,"")</f>
        <v/>
      </c>
      <c r="N122" s="28" t="str">
        <f>IF(キューシート計算用!N122&lt;&gt;"",キューシート計算用!N122,"")</f>
        <v/>
      </c>
    </row>
    <row r="123" spans="1:14" x14ac:dyDescent="0.15">
      <c r="A123" s="25" t="str">
        <f>IF(キューシート計算用!A123&lt;&gt;"",キューシート計算用!A123,"")</f>
        <v/>
      </c>
      <c r="B123" s="25" t="str">
        <f>IF(キューシート計算用!B123&lt;&gt;"",キューシート計算用!B123,"")</f>
        <v/>
      </c>
      <c r="C123" s="25" t="str">
        <f>IF(キューシート計算用!C123&lt;&gt;"",キューシート計算用!C123,"")</f>
        <v/>
      </c>
      <c r="D123" s="26" t="str">
        <f>IF(キューシート計算用!D123&lt;&gt;"",キューシート計算用!D123,"")</f>
        <v/>
      </c>
      <c r="E123" s="26" t="str">
        <f>IF(キューシート計算用!E123&lt;&gt;"",キューシート計算用!E123,"")</f>
        <v/>
      </c>
      <c r="F123" s="25" t="str">
        <f>IF(キューシート計算用!F123&lt;&gt;"",キューシート計算用!F123,"")</f>
        <v/>
      </c>
      <c r="G123" s="25" t="str">
        <f>IF(キューシート計算用!G123&lt;&gt;"",キューシート計算用!G123,"")</f>
        <v/>
      </c>
      <c r="H123" s="25" t="str">
        <f>IF(キューシート計算用!H123&lt;&gt;"",キューシート計算用!H123,"")</f>
        <v/>
      </c>
      <c r="I123" s="25" t="str">
        <f>IF(キューシート計算用!I123&lt;&gt;"",キューシート計算用!I123,"")</f>
        <v/>
      </c>
      <c r="J123" s="25" t="str">
        <f>IF(キューシート計算用!J123&lt;&gt;"",キューシート計算用!J123,"")</f>
        <v/>
      </c>
      <c r="K123" s="27" t="str">
        <f>IF(キューシート計算用!K123&lt;&gt;"",キューシート計算用!K123,"")</f>
        <v/>
      </c>
      <c r="L123" s="36" t="str">
        <f>IF(キューシート計算用!L123&lt;&gt;"",キューシート計算用!L123,"")</f>
        <v/>
      </c>
      <c r="M123" s="28" t="str">
        <f>IF(キューシート計算用!M123&lt;&gt;"",キューシート計算用!M123,"")</f>
        <v/>
      </c>
      <c r="N123" s="28" t="str">
        <f>IF(キューシート計算用!N123&lt;&gt;"",キューシート計算用!N123,"")</f>
        <v/>
      </c>
    </row>
    <row r="124" spans="1:14" x14ac:dyDescent="0.15">
      <c r="A124" s="25" t="str">
        <f>IF(キューシート計算用!A124&lt;&gt;"",キューシート計算用!A124,"")</f>
        <v/>
      </c>
      <c r="B124" s="25" t="str">
        <f>IF(キューシート計算用!B124&lt;&gt;"",キューシート計算用!B124,"")</f>
        <v/>
      </c>
      <c r="C124" s="25" t="str">
        <f>IF(キューシート計算用!C124&lt;&gt;"",キューシート計算用!C124,"")</f>
        <v/>
      </c>
      <c r="D124" s="26" t="str">
        <f>IF(キューシート計算用!D124&lt;&gt;"",キューシート計算用!D124,"")</f>
        <v/>
      </c>
      <c r="E124" s="26" t="str">
        <f>IF(キューシート計算用!E124&lt;&gt;"",キューシート計算用!E124,"")</f>
        <v/>
      </c>
      <c r="F124" s="25" t="str">
        <f>IF(キューシート計算用!F124&lt;&gt;"",キューシート計算用!F124,"")</f>
        <v/>
      </c>
      <c r="G124" s="25" t="str">
        <f>IF(キューシート計算用!G124&lt;&gt;"",キューシート計算用!G124,"")</f>
        <v/>
      </c>
      <c r="H124" s="25" t="str">
        <f>IF(キューシート計算用!H124&lt;&gt;"",キューシート計算用!H124,"")</f>
        <v/>
      </c>
      <c r="I124" s="25" t="str">
        <f>IF(キューシート計算用!I124&lt;&gt;"",キューシート計算用!I124,"")</f>
        <v/>
      </c>
      <c r="J124" s="25" t="str">
        <f>IF(キューシート計算用!J124&lt;&gt;"",キューシート計算用!J124,"")</f>
        <v/>
      </c>
      <c r="K124" s="27" t="str">
        <f>IF(キューシート計算用!K124&lt;&gt;"",キューシート計算用!K124,"")</f>
        <v/>
      </c>
      <c r="L124" s="36" t="str">
        <f>IF(キューシート計算用!L124&lt;&gt;"",キューシート計算用!L124,"")</f>
        <v/>
      </c>
      <c r="M124" s="28" t="str">
        <f>IF(キューシート計算用!M124&lt;&gt;"",キューシート計算用!M124,"")</f>
        <v/>
      </c>
      <c r="N124" s="28" t="str">
        <f>IF(キューシート計算用!N124&lt;&gt;"",キューシート計算用!N124,"")</f>
        <v/>
      </c>
    </row>
    <row r="125" spans="1:14" x14ac:dyDescent="0.15">
      <c r="A125" s="25" t="str">
        <f>IF(キューシート計算用!A125&lt;&gt;"",キューシート計算用!A125,"")</f>
        <v/>
      </c>
      <c r="B125" s="25" t="str">
        <f>IF(キューシート計算用!B125&lt;&gt;"",キューシート計算用!B125,"")</f>
        <v/>
      </c>
      <c r="C125" s="25" t="str">
        <f>IF(キューシート計算用!C125&lt;&gt;"",キューシート計算用!C125,"")</f>
        <v/>
      </c>
      <c r="D125" s="26" t="str">
        <f>IF(キューシート計算用!D125&lt;&gt;"",キューシート計算用!D125,"")</f>
        <v/>
      </c>
      <c r="E125" s="26" t="str">
        <f>IF(キューシート計算用!E125&lt;&gt;"",キューシート計算用!E125,"")</f>
        <v/>
      </c>
      <c r="F125" s="25" t="str">
        <f>IF(キューシート計算用!F125&lt;&gt;"",キューシート計算用!F125,"")</f>
        <v/>
      </c>
      <c r="G125" s="25" t="str">
        <f>IF(キューシート計算用!G125&lt;&gt;"",キューシート計算用!G125,"")</f>
        <v/>
      </c>
      <c r="H125" s="25" t="str">
        <f>IF(キューシート計算用!H125&lt;&gt;"",キューシート計算用!H125,"")</f>
        <v/>
      </c>
      <c r="I125" s="25" t="str">
        <f>IF(キューシート計算用!I125&lt;&gt;"",キューシート計算用!I125,"")</f>
        <v/>
      </c>
      <c r="J125" s="25" t="str">
        <f>IF(キューシート計算用!J125&lt;&gt;"",キューシート計算用!J125,"")</f>
        <v/>
      </c>
      <c r="K125" s="27" t="str">
        <f>IF(キューシート計算用!K125&lt;&gt;"",キューシート計算用!K125,"")</f>
        <v/>
      </c>
      <c r="L125" s="36" t="str">
        <f>IF(キューシート計算用!L125&lt;&gt;"",キューシート計算用!L125,"")</f>
        <v/>
      </c>
      <c r="M125" s="28" t="str">
        <f>IF(キューシート計算用!M125&lt;&gt;"",キューシート計算用!M125,"")</f>
        <v/>
      </c>
      <c r="N125" s="28" t="str">
        <f>IF(キューシート計算用!N125&lt;&gt;"",キューシート計算用!N125,"")</f>
        <v/>
      </c>
    </row>
    <row r="126" spans="1:14" x14ac:dyDescent="0.15">
      <c r="A126" s="25" t="str">
        <f>IF(キューシート計算用!A126&lt;&gt;"",キューシート計算用!A126,"")</f>
        <v/>
      </c>
      <c r="B126" s="25" t="str">
        <f>IF(キューシート計算用!B126&lt;&gt;"",キューシート計算用!B126,"")</f>
        <v/>
      </c>
      <c r="C126" s="25" t="str">
        <f>IF(キューシート計算用!C126&lt;&gt;"",キューシート計算用!C126,"")</f>
        <v/>
      </c>
      <c r="D126" s="26" t="str">
        <f>IF(キューシート計算用!D126&lt;&gt;"",キューシート計算用!D126,"")</f>
        <v/>
      </c>
      <c r="E126" s="26" t="str">
        <f>IF(キューシート計算用!E126&lt;&gt;"",キューシート計算用!E126,"")</f>
        <v/>
      </c>
      <c r="F126" s="25" t="str">
        <f>IF(キューシート計算用!F126&lt;&gt;"",キューシート計算用!F126,"")</f>
        <v/>
      </c>
      <c r="G126" s="25" t="str">
        <f>IF(キューシート計算用!G126&lt;&gt;"",キューシート計算用!G126,"")</f>
        <v/>
      </c>
      <c r="H126" s="25" t="str">
        <f>IF(キューシート計算用!H126&lt;&gt;"",キューシート計算用!H126,"")</f>
        <v/>
      </c>
      <c r="I126" s="25" t="str">
        <f>IF(キューシート計算用!I126&lt;&gt;"",キューシート計算用!I126,"")</f>
        <v/>
      </c>
      <c r="J126" s="25" t="str">
        <f>IF(キューシート計算用!J126&lt;&gt;"",キューシート計算用!J126,"")</f>
        <v/>
      </c>
      <c r="K126" s="27" t="str">
        <f>IF(キューシート計算用!K126&lt;&gt;"",キューシート計算用!K126,"")</f>
        <v/>
      </c>
      <c r="L126" s="36" t="str">
        <f>IF(キューシート計算用!L126&lt;&gt;"",キューシート計算用!L126,"")</f>
        <v/>
      </c>
      <c r="M126" s="28" t="str">
        <f>IF(キューシート計算用!M126&lt;&gt;"",キューシート計算用!M126,"")</f>
        <v/>
      </c>
      <c r="N126" s="28" t="str">
        <f>IF(キューシート計算用!N126&lt;&gt;"",キューシート計算用!N126,"")</f>
        <v/>
      </c>
    </row>
    <row r="127" spans="1:14" x14ac:dyDescent="0.15">
      <c r="A127" s="25" t="str">
        <f>IF(キューシート計算用!A127&lt;&gt;"",キューシート計算用!A127,"")</f>
        <v/>
      </c>
      <c r="B127" s="25" t="str">
        <f>IF(キューシート計算用!B127&lt;&gt;"",キューシート計算用!B127,"")</f>
        <v/>
      </c>
      <c r="C127" s="25" t="str">
        <f>IF(キューシート計算用!C127&lt;&gt;"",キューシート計算用!C127,"")</f>
        <v/>
      </c>
      <c r="D127" s="26" t="str">
        <f>IF(キューシート計算用!D127&lt;&gt;"",キューシート計算用!D127,"")</f>
        <v/>
      </c>
      <c r="E127" s="26" t="str">
        <f>IF(キューシート計算用!E127&lt;&gt;"",キューシート計算用!E127,"")</f>
        <v/>
      </c>
      <c r="F127" s="25" t="str">
        <f>IF(キューシート計算用!F127&lt;&gt;"",キューシート計算用!F127,"")</f>
        <v/>
      </c>
      <c r="G127" s="25" t="str">
        <f>IF(キューシート計算用!G127&lt;&gt;"",キューシート計算用!G127,"")</f>
        <v/>
      </c>
      <c r="H127" s="25" t="str">
        <f>IF(キューシート計算用!H127&lt;&gt;"",キューシート計算用!H127,"")</f>
        <v/>
      </c>
      <c r="I127" s="25" t="str">
        <f>IF(キューシート計算用!I127&lt;&gt;"",キューシート計算用!I127,"")</f>
        <v/>
      </c>
      <c r="J127" s="25" t="str">
        <f>IF(キューシート計算用!J127&lt;&gt;"",キューシート計算用!J127,"")</f>
        <v/>
      </c>
      <c r="K127" s="27" t="str">
        <f>IF(キューシート計算用!K127&lt;&gt;"",キューシート計算用!K127,"")</f>
        <v/>
      </c>
      <c r="L127" s="36" t="str">
        <f>IF(キューシート計算用!L127&lt;&gt;"",キューシート計算用!L127,"")</f>
        <v/>
      </c>
      <c r="M127" s="28" t="str">
        <f>IF(キューシート計算用!M127&lt;&gt;"",キューシート計算用!M127,"")</f>
        <v/>
      </c>
      <c r="N127" s="28" t="str">
        <f>IF(キューシート計算用!N127&lt;&gt;"",キューシート計算用!N127,"")</f>
        <v/>
      </c>
    </row>
    <row r="128" spans="1:14" x14ac:dyDescent="0.15">
      <c r="A128" s="25" t="str">
        <f>IF(キューシート計算用!A128&lt;&gt;"",キューシート計算用!A128,"")</f>
        <v/>
      </c>
      <c r="B128" s="25" t="str">
        <f>IF(キューシート計算用!B128&lt;&gt;"",キューシート計算用!B128,"")</f>
        <v/>
      </c>
      <c r="C128" s="25" t="str">
        <f>IF(キューシート計算用!C128&lt;&gt;"",キューシート計算用!C128,"")</f>
        <v/>
      </c>
      <c r="D128" s="26" t="str">
        <f>IF(キューシート計算用!D128&lt;&gt;"",キューシート計算用!D128,"")</f>
        <v/>
      </c>
      <c r="E128" s="26" t="str">
        <f>IF(キューシート計算用!E128&lt;&gt;"",キューシート計算用!E128,"")</f>
        <v/>
      </c>
      <c r="F128" s="25" t="str">
        <f>IF(キューシート計算用!F128&lt;&gt;"",キューシート計算用!F128,"")</f>
        <v/>
      </c>
      <c r="G128" s="25" t="str">
        <f>IF(キューシート計算用!G128&lt;&gt;"",キューシート計算用!G128,"")</f>
        <v/>
      </c>
      <c r="H128" s="25" t="str">
        <f>IF(キューシート計算用!H128&lt;&gt;"",キューシート計算用!H128,"")</f>
        <v/>
      </c>
      <c r="I128" s="25" t="str">
        <f>IF(キューシート計算用!I128&lt;&gt;"",キューシート計算用!I128,"")</f>
        <v/>
      </c>
      <c r="J128" s="25" t="str">
        <f>IF(キューシート計算用!J128&lt;&gt;"",キューシート計算用!J128,"")</f>
        <v/>
      </c>
      <c r="K128" s="27" t="str">
        <f>IF(キューシート計算用!K128&lt;&gt;"",キューシート計算用!K128,"")</f>
        <v/>
      </c>
      <c r="L128" s="36" t="str">
        <f>IF(キューシート計算用!L128&lt;&gt;"",キューシート計算用!L128,"")</f>
        <v/>
      </c>
      <c r="M128" s="28" t="str">
        <f>IF(キューシート計算用!M128&lt;&gt;"",キューシート計算用!M128,"")</f>
        <v/>
      </c>
      <c r="N128" s="28" t="str">
        <f>IF(キューシート計算用!N128&lt;&gt;"",キューシート計算用!N128,"")</f>
        <v/>
      </c>
    </row>
    <row r="129" spans="1:14" x14ac:dyDescent="0.15">
      <c r="A129" s="25" t="str">
        <f>IF(キューシート計算用!A129&lt;&gt;"",キューシート計算用!A129,"")</f>
        <v/>
      </c>
      <c r="B129" s="25" t="str">
        <f>IF(キューシート計算用!B129&lt;&gt;"",キューシート計算用!B129,"")</f>
        <v/>
      </c>
      <c r="C129" s="25" t="str">
        <f>IF(キューシート計算用!C129&lt;&gt;"",キューシート計算用!C129,"")</f>
        <v/>
      </c>
      <c r="D129" s="26" t="str">
        <f>IF(キューシート計算用!D129&lt;&gt;"",キューシート計算用!D129,"")</f>
        <v/>
      </c>
      <c r="E129" s="26" t="str">
        <f>IF(キューシート計算用!E129&lt;&gt;"",キューシート計算用!E129,"")</f>
        <v/>
      </c>
      <c r="F129" s="25" t="str">
        <f>IF(キューシート計算用!F129&lt;&gt;"",キューシート計算用!F129,"")</f>
        <v/>
      </c>
      <c r="G129" s="25" t="str">
        <f>IF(キューシート計算用!G129&lt;&gt;"",キューシート計算用!G129,"")</f>
        <v/>
      </c>
      <c r="H129" s="25" t="str">
        <f>IF(キューシート計算用!H129&lt;&gt;"",キューシート計算用!H129,"")</f>
        <v/>
      </c>
      <c r="I129" s="25" t="str">
        <f>IF(キューシート計算用!I129&lt;&gt;"",キューシート計算用!I129,"")</f>
        <v/>
      </c>
      <c r="J129" s="25" t="str">
        <f>IF(キューシート計算用!J129&lt;&gt;"",キューシート計算用!J129,"")</f>
        <v/>
      </c>
      <c r="K129" s="27" t="str">
        <f>IF(キューシート計算用!K129&lt;&gt;"",キューシート計算用!K129,"")</f>
        <v/>
      </c>
      <c r="L129" s="36" t="str">
        <f>IF(キューシート計算用!L129&lt;&gt;"",キューシート計算用!L129,"")</f>
        <v/>
      </c>
      <c r="M129" s="28" t="str">
        <f>IF(キューシート計算用!M129&lt;&gt;"",キューシート計算用!M129,"")</f>
        <v/>
      </c>
      <c r="N129" s="28" t="str">
        <f>IF(キューシート計算用!N129&lt;&gt;"",キューシート計算用!N129,"")</f>
        <v/>
      </c>
    </row>
    <row r="130" spans="1:14" x14ac:dyDescent="0.15">
      <c r="A130" s="25" t="str">
        <f>IF(キューシート計算用!A130&lt;&gt;"",キューシート計算用!A130,"")</f>
        <v/>
      </c>
      <c r="B130" s="25" t="str">
        <f>IF(キューシート計算用!B130&lt;&gt;"",キューシート計算用!B130,"")</f>
        <v/>
      </c>
      <c r="C130" s="25" t="str">
        <f>IF(キューシート計算用!C130&lt;&gt;"",キューシート計算用!C130,"")</f>
        <v/>
      </c>
      <c r="D130" s="26" t="str">
        <f>IF(キューシート計算用!D130&lt;&gt;"",キューシート計算用!D130,"")</f>
        <v/>
      </c>
      <c r="E130" s="26" t="str">
        <f>IF(キューシート計算用!E130&lt;&gt;"",キューシート計算用!E130,"")</f>
        <v/>
      </c>
      <c r="F130" s="25" t="str">
        <f>IF(キューシート計算用!F130&lt;&gt;"",キューシート計算用!F130,"")</f>
        <v/>
      </c>
      <c r="G130" s="25" t="str">
        <f>IF(キューシート計算用!G130&lt;&gt;"",キューシート計算用!G130,"")</f>
        <v/>
      </c>
      <c r="H130" s="25" t="str">
        <f>IF(キューシート計算用!H130&lt;&gt;"",キューシート計算用!H130,"")</f>
        <v/>
      </c>
      <c r="I130" s="25" t="str">
        <f>IF(キューシート計算用!I130&lt;&gt;"",キューシート計算用!I130,"")</f>
        <v/>
      </c>
      <c r="J130" s="25" t="str">
        <f>IF(キューシート計算用!J130&lt;&gt;"",キューシート計算用!J130,"")</f>
        <v/>
      </c>
      <c r="K130" s="27" t="str">
        <f>IF(キューシート計算用!K130&lt;&gt;"",キューシート計算用!K130,"")</f>
        <v/>
      </c>
      <c r="L130" s="36" t="str">
        <f>IF(キューシート計算用!L130&lt;&gt;"",キューシート計算用!L130,"")</f>
        <v/>
      </c>
      <c r="M130" s="28" t="str">
        <f>IF(キューシート計算用!M130&lt;&gt;"",キューシート計算用!M130,"")</f>
        <v/>
      </c>
      <c r="N130" s="28" t="str">
        <f>IF(キューシート計算用!N130&lt;&gt;"",キューシート計算用!N130,"")</f>
        <v/>
      </c>
    </row>
    <row r="131" spans="1:14" x14ac:dyDescent="0.15">
      <c r="A131" s="25" t="str">
        <f>IF(キューシート計算用!A131&lt;&gt;"",キューシート計算用!A131,"")</f>
        <v/>
      </c>
      <c r="B131" s="25" t="str">
        <f>IF(キューシート計算用!B131&lt;&gt;"",キューシート計算用!B131,"")</f>
        <v/>
      </c>
      <c r="C131" s="25" t="str">
        <f>IF(キューシート計算用!C131&lt;&gt;"",キューシート計算用!C131,"")</f>
        <v/>
      </c>
      <c r="D131" s="26" t="str">
        <f>IF(キューシート計算用!D131&lt;&gt;"",キューシート計算用!D131,"")</f>
        <v/>
      </c>
      <c r="E131" s="26" t="str">
        <f>IF(キューシート計算用!E131&lt;&gt;"",キューシート計算用!E131,"")</f>
        <v/>
      </c>
      <c r="F131" s="25" t="str">
        <f>IF(キューシート計算用!F131&lt;&gt;"",キューシート計算用!F131,"")</f>
        <v/>
      </c>
      <c r="G131" s="25" t="str">
        <f>IF(キューシート計算用!G131&lt;&gt;"",キューシート計算用!G131,"")</f>
        <v/>
      </c>
      <c r="H131" s="25" t="str">
        <f>IF(キューシート計算用!H131&lt;&gt;"",キューシート計算用!H131,"")</f>
        <v/>
      </c>
      <c r="I131" s="25" t="str">
        <f>IF(キューシート計算用!I131&lt;&gt;"",キューシート計算用!I131,"")</f>
        <v/>
      </c>
      <c r="J131" s="25" t="str">
        <f>IF(キューシート計算用!J131&lt;&gt;"",キューシート計算用!J131,"")</f>
        <v/>
      </c>
      <c r="K131" s="27" t="str">
        <f>IF(キューシート計算用!K131&lt;&gt;"",キューシート計算用!K131,"")</f>
        <v/>
      </c>
      <c r="L131" s="36" t="str">
        <f>IF(キューシート計算用!L131&lt;&gt;"",キューシート計算用!L131,"")</f>
        <v/>
      </c>
      <c r="M131" s="28" t="str">
        <f>IF(キューシート計算用!M131&lt;&gt;"",キューシート計算用!M131,"")</f>
        <v/>
      </c>
      <c r="N131" s="28" t="str">
        <f>IF(キューシート計算用!N131&lt;&gt;"",キューシート計算用!N131,"")</f>
        <v/>
      </c>
    </row>
    <row r="132" spans="1:14" x14ac:dyDescent="0.15">
      <c r="A132" s="25" t="str">
        <f>IF(キューシート計算用!A132&lt;&gt;"",キューシート計算用!A132,"")</f>
        <v/>
      </c>
      <c r="B132" s="25" t="str">
        <f>IF(キューシート計算用!B132&lt;&gt;"",キューシート計算用!B132,"")</f>
        <v/>
      </c>
      <c r="C132" s="25" t="str">
        <f>IF(キューシート計算用!C132&lt;&gt;"",キューシート計算用!C132,"")</f>
        <v/>
      </c>
      <c r="D132" s="26" t="str">
        <f>IF(キューシート計算用!D132&lt;&gt;"",キューシート計算用!D132,"")</f>
        <v/>
      </c>
      <c r="E132" s="26" t="str">
        <f>IF(キューシート計算用!E132&lt;&gt;"",キューシート計算用!E132,"")</f>
        <v/>
      </c>
      <c r="F132" s="25" t="str">
        <f>IF(キューシート計算用!F132&lt;&gt;"",キューシート計算用!F132,"")</f>
        <v/>
      </c>
      <c r="G132" s="25" t="str">
        <f>IF(キューシート計算用!G132&lt;&gt;"",キューシート計算用!G132,"")</f>
        <v/>
      </c>
      <c r="H132" s="25" t="str">
        <f>IF(キューシート計算用!H132&lt;&gt;"",キューシート計算用!H132,"")</f>
        <v/>
      </c>
      <c r="I132" s="25" t="str">
        <f>IF(キューシート計算用!I132&lt;&gt;"",キューシート計算用!I132,"")</f>
        <v/>
      </c>
      <c r="J132" s="25" t="str">
        <f>IF(キューシート計算用!J132&lt;&gt;"",キューシート計算用!J132,"")</f>
        <v/>
      </c>
      <c r="K132" s="27" t="str">
        <f>IF(キューシート計算用!K132&lt;&gt;"",キューシート計算用!K132,"")</f>
        <v/>
      </c>
      <c r="L132" s="36" t="str">
        <f>IF(キューシート計算用!L132&lt;&gt;"",キューシート計算用!L132,"")</f>
        <v/>
      </c>
      <c r="M132" s="28" t="str">
        <f>IF(キューシート計算用!M132&lt;&gt;"",キューシート計算用!M132,"")</f>
        <v/>
      </c>
      <c r="N132" s="28" t="str">
        <f>IF(キューシート計算用!N132&lt;&gt;"",キューシート計算用!N132,"")</f>
        <v/>
      </c>
    </row>
    <row r="133" spans="1:14" x14ac:dyDescent="0.15">
      <c r="A133" s="25" t="str">
        <f>IF(キューシート計算用!A133&lt;&gt;"",キューシート計算用!A133,"")</f>
        <v/>
      </c>
      <c r="B133" s="25" t="str">
        <f>IF(キューシート計算用!B133&lt;&gt;"",キューシート計算用!B133,"")</f>
        <v/>
      </c>
      <c r="C133" s="25" t="str">
        <f>IF(キューシート計算用!C133&lt;&gt;"",キューシート計算用!C133,"")</f>
        <v/>
      </c>
      <c r="D133" s="26" t="str">
        <f>IF(キューシート計算用!D133&lt;&gt;"",キューシート計算用!D133,"")</f>
        <v/>
      </c>
      <c r="E133" s="26" t="str">
        <f>IF(キューシート計算用!E133&lt;&gt;"",キューシート計算用!E133,"")</f>
        <v/>
      </c>
      <c r="F133" s="25" t="str">
        <f>IF(キューシート計算用!F133&lt;&gt;"",キューシート計算用!F133,"")</f>
        <v/>
      </c>
      <c r="G133" s="25" t="str">
        <f>IF(キューシート計算用!G133&lt;&gt;"",キューシート計算用!G133,"")</f>
        <v/>
      </c>
      <c r="H133" s="25" t="str">
        <f>IF(キューシート計算用!H133&lt;&gt;"",キューシート計算用!H133,"")</f>
        <v/>
      </c>
      <c r="I133" s="25" t="str">
        <f>IF(キューシート計算用!I133&lt;&gt;"",キューシート計算用!I133,"")</f>
        <v/>
      </c>
      <c r="J133" s="25" t="str">
        <f>IF(キューシート計算用!J133&lt;&gt;"",キューシート計算用!J133,"")</f>
        <v/>
      </c>
      <c r="K133" s="27" t="str">
        <f>IF(キューシート計算用!K133&lt;&gt;"",キューシート計算用!K133,"")</f>
        <v/>
      </c>
      <c r="L133" s="36" t="str">
        <f>IF(キューシート計算用!L133&lt;&gt;"",キューシート計算用!L133,"")</f>
        <v/>
      </c>
      <c r="M133" s="28" t="str">
        <f>IF(キューシート計算用!M133&lt;&gt;"",キューシート計算用!M133,"")</f>
        <v/>
      </c>
      <c r="N133" s="28" t="str">
        <f>IF(キューシート計算用!N133&lt;&gt;"",キューシート計算用!N133,"")</f>
        <v/>
      </c>
    </row>
    <row r="134" spans="1:14" x14ac:dyDescent="0.15">
      <c r="A134" s="25" t="str">
        <f>IF(キューシート計算用!A134&lt;&gt;"",キューシート計算用!A134,"")</f>
        <v/>
      </c>
      <c r="B134" s="25" t="str">
        <f>IF(キューシート計算用!B134&lt;&gt;"",キューシート計算用!B134,"")</f>
        <v/>
      </c>
      <c r="C134" s="25" t="str">
        <f>IF(キューシート計算用!C134&lt;&gt;"",キューシート計算用!C134,"")</f>
        <v/>
      </c>
      <c r="D134" s="26" t="str">
        <f>IF(キューシート計算用!D134&lt;&gt;"",キューシート計算用!D134,"")</f>
        <v/>
      </c>
      <c r="E134" s="26" t="str">
        <f>IF(キューシート計算用!E134&lt;&gt;"",キューシート計算用!E134,"")</f>
        <v/>
      </c>
      <c r="F134" s="25" t="str">
        <f>IF(キューシート計算用!F134&lt;&gt;"",キューシート計算用!F134,"")</f>
        <v/>
      </c>
      <c r="G134" s="25" t="str">
        <f>IF(キューシート計算用!G134&lt;&gt;"",キューシート計算用!G134,"")</f>
        <v/>
      </c>
      <c r="H134" s="25" t="str">
        <f>IF(キューシート計算用!H134&lt;&gt;"",キューシート計算用!H134,"")</f>
        <v/>
      </c>
      <c r="I134" s="25" t="str">
        <f>IF(キューシート計算用!I134&lt;&gt;"",キューシート計算用!I134,"")</f>
        <v/>
      </c>
      <c r="J134" s="25" t="str">
        <f>IF(キューシート計算用!J134&lt;&gt;"",キューシート計算用!J134,"")</f>
        <v/>
      </c>
      <c r="K134" s="27" t="str">
        <f>IF(キューシート計算用!K134&lt;&gt;"",キューシート計算用!K134,"")</f>
        <v/>
      </c>
      <c r="L134" s="36" t="str">
        <f>IF(キューシート計算用!L134&lt;&gt;"",キューシート計算用!L134,"")</f>
        <v/>
      </c>
      <c r="M134" s="28" t="str">
        <f>IF(キューシート計算用!M134&lt;&gt;"",キューシート計算用!M134,"")</f>
        <v/>
      </c>
      <c r="N134" s="28" t="str">
        <f>IF(キューシート計算用!N134&lt;&gt;"",キューシート計算用!N134,"")</f>
        <v/>
      </c>
    </row>
    <row r="135" spans="1:14" x14ac:dyDescent="0.15">
      <c r="A135" s="25" t="str">
        <f>IF(キューシート計算用!A135&lt;&gt;"",キューシート計算用!A135,"")</f>
        <v/>
      </c>
      <c r="B135" s="25" t="str">
        <f>IF(キューシート計算用!B135&lt;&gt;"",キューシート計算用!B135,"")</f>
        <v/>
      </c>
      <c r="C135" s="25" t="str">
        <f>IF(キューシート計算用!C135&lt;&gt;"",キューシート計算用!C135,"")</f>
        <v/>
      </c>
      <c r="D135" s="26" t="str">
        <f>IF(キューシート計算用!D135&lt;&gt;"",キューシート計算用!D135,"")</f>
        <v/>
      </c>
      <c r="E135" s="26" t="str">
        <f>IF(キューシート計算用!E135&lt;&gt;"",キューシート計算用!E135,"")</f>
        <v/>
      </c>
      <c r="F135" s="25" t="str">
        <f>IF(キューシート計算用!F135&lt;&gt;"",キューシート計算用!F135,"")</f>
        <v/>
      </c>
      <c r="G135" s="25" t="str">
        <f>IF(キューシート計算用!G135&lt;&gt;"",キューシート計算用!G135,"")</f>
        <v/>
      </c>
      <c r="H135" s="25" t="str">
        <f>IF(キューシート計算用!H135&lt;&gt;"",キューシート計算用!H135,"")</f>
        <v/>
      </c>
      <c r="I135" s="25" t="str">
        <f>IF(キューシート計算用!I135&lt;&gt;"",キューシート計算用!I135,"")</f>
        <v/>
      </c>
      <c r="J135" s="25" t="str">
        <f>IF(キューシート計算用!J135&lt;&gt;"",キューシート計算用!J135,"")</f>
        <v/>
      </c>
      <c r="K135" s="27" t="str">
        <f>IF(キューシート計算用!K135&lt;&gt;"",キューシート計算用!K135,"")</f>
        <v/>
      </c>
      <c r="L135" s="36" t="str">
        <f>IF(キューシート計算用!L135&lt;&gt;"",キューシート計算用!L135,"")</f>
        <v/>
      </c>
      <c r="M135" s="28" t="str">
        <f>IF(キューシート計算用!M135&lt;&gt;"",キューシート計算用!M135,"")</f>
        <v/>
      </c>
      <c r="N135" s="28" t="str">
        <f>IF(キューシート計算用!N135&lt;&gt;"",キューシート計算用!N135,"")</f>
        <v/>
      </c>
    </row>
    <row r="136" spans="1:14" x14ac:dyDescent="0.15">
      <c r="A136" s="25" t="str">
        <f>IF(キューシート計算用!A136&lt;&gt;"",キューシート計算用!A136,"")</f>
        <v/>
      </c>
      <c r="B136" s="25" t="str">
        <f>IF(キューシート計算用!B136&lt;&gt;"",キューシート計算用!B136,"")</f>
        <v/>
      </c>
      <c r="C136" s="25" t="str">
        <f>IF(キューシート計算用!C136&lt;&gt;"",キューシート計算用!C136,"")</f>
        <v/>
      </c>
      <c r="D136" s="26" t="str">
        <f>IF(キューシート計算用!D136&lt;&gt;"",キューシート計算用!D136,"")</f>
        <v/>
      </c>
      <c r="E136" s="26" t="str">
        <f>IF(キューシート計算用!E136&lt;&gt;"",キューシート計算用!E136,"")</f>
        <v/>
      </c>
      <c r="F136" s="25" t="str">
        <f>IF(キューシート計算用!F136&lt;&gt;"",キューシート計算用!F136,"")</f>
        <v/>
      </c>
      <c r="G136" s="25" t="str">
        <f>IF(キューシート計算用!G136&lt;&gt;"",キューシート計算用!G136,"")</f>
        <v/>
      </c>
      <c r="H136" s="25" t="str">
        <f>IF(キューシート計算用!H136&lt;&gt;"",キューシート計算用!H136,"")</f>
        <v/>
      </c>
      <c r="I136" s="25" t="str">
        <f>IF(キューシート計算用!I136&lt;&gt;"",キューシート計算用!I136,"")</f>
        <v/>
      </c>
      <c r="J136" s="25" t="str">
        <f>IF(キューシート計算用!J136&lt;&gt;"",キューシート計算用!J136,"")</f>
        <v/>
      </c>
      <c r="K136" s="27" t="str">
        <f>IF(キューシート計算用!K136&lt;&gt;"",キューシート計算用!K136,"")</f>
        <v/>
      </c>
      <c r="L136" s="36" t="str">
        <f>IF(キューシート計算用!L136&lt;&gt;"",キューシート計算用!L136,"")</f>
        <v/>
      </c>
      <c r="M136" s="28" t="str">
        <f>IF(キューシート計算用!M136&lt;&gt;"",キューシート計算用!M136,"")</f>
        <v/>
      </c>
      <c r="N136" s="28" t="str">
        <f>IF(キューシート計算用!N136&lt;&gt;"",キューシート計算用!N136,"")</f>
        <v/>
      </c>
    </row>
    <row r="137" spans="1:14" x14ac:dyDescent="0.15">
      <c r="A137" s="25" t="str">
        <f>IF(キューシート計算用!A137&lt;&gt;"",キューシート計算用!A137,"")</f>
        <v/>
      </c>
      <c r="B137" s="25" t="str">
        <f>IF(キューシート計算用!B137&lt;&gt;"",キューシート計算用!B137,"")</f>
        <v/>
      </c>
      <c r="C137" s="25" t="str">
        <f>IF(キューシート計算用!C137&lt;&gt;"",キューシート計算用!C137,"")</f>
        <v/>
      </c>
      <c r="D137" s="26" t="str">
        <f>IF(キューシート計算用!D137&lt;&gt;"",キューシート計算用!D137,"")</f>
        <v/>
      </c>
      <c r="E137" s="26" t="str">
        <f>IF(キューシート計算用!E137&lt;&gt;"",キューシート計算用!E137,"")</f>
        <v/>
      </c>
      <c r="F137" s="25" t="str">
        <f>IF(キューシート計算用!F137&lt;&gt;"",キューシート計算用!F137,"")</f>
        <v/>
      </c>
      <c r="G137" s="25" t="str">
        <f>IF(キューシート計算用!G137&lt;&gt;"",キューシート計算用!G137,"")</f>
        <v/>
      </c>
      <c r="H137" s="25" t="str">
        <f>IF(キューシート計算用!H137&lt;&gt;"",キューシート計算用!H137,"")</f>
        <v/>
      </c>
      <c r="I137" s="25" t="str">
        <f>IF(キューシート計算用!I137&lt;&gt;"",キューシート計算用!I137,"")</f>
        <v/>
      </c>
      <c r="J137" s="25" t="str">
        <f>IF(キューシート計算用!J137&lt;&gt;"",キューシート計算用!J137,"")</f>
        <v/>
      </c>
      <c r="K137" s="27" t="str">
        <f>IF(キューシート計算用!K137&lt;&gt;"",キューシート計算用!K137,"")</f>
        <v/>
      </c>
      <c r="L137" s="36" t="str">
        <f>IF(キューシート計算用!L137&lt;&gt;"",キューシート計算用!L137,"")</f>
        <v/>
      </c>
      <c r="M137" s="28" t="str">
        <f>IF(キューシート計算用!M137&lt;&gt;"",キューシート計算用!M137,"")</f>
        <v/>
      </c>
      <c r="N137" s="28" t="str">
        <f>IF(キューシート計算用!N137&lt;&gt;"",キューシート計算用!N137,"")</f>
        <v/>
      </c>
    </row>
    <row r="138" spans="1:14" x14ac:dyDescent="0.15">
      <c r="A138" s="25" t="str">
        <f>IF(キューシート計算用!A138&lt;&gt;"",キューシート計算用!A138,"")</f>
        <v/>
      </c>
      <c r="B138" s="25" t="str">
        <f>IF(キューシート計算用!B138&lt;&gt;"",キューシート計算用!B138,"")</f>
        <v/>
      </c>
      <c r="C138" s="25" t="str">
        <f>IF(キューシート計算用!C138&lt;&gt;"",キューシート計算用!C138,"")</f>
        <v/>
      </c>
      <c r="D138" s="26" t="str">
        <f>IF(キューシート計算用!D138&lt;&gt;"",キューシート計算用!D138,"")</f>
        <v/>
      </c>
      <c r="E138" s="26" t="str">
        <f>IF(キューシート計算用!E138&lt;&gt;"",キューシート計算用!E138,"")</f>
        <v/>
      </c>
      <c r="F138" s="25" t="str">
        <f>IF(キューシート計算用!F138&lt;&gt;"",キューシート計算用!F138,"")</f>
        <v/>
      </c>
      <c r="G138" s="25" t="str">
        <f>IF(キューシート計算用!G138&lt;&gt;"",キューシート計算用!G138,"")</f>
        <v/>
      </c>
      <c r="H138" s="25" t="str">
        <f>IF(キューシート計算用!H138&lt;&gt;"",キューシート計算用!H138,"")</f>
        <v/>
      </c>
      <c r="I138" s="25" t="str">
        <f>IF(キューシート計算用!I138&lt;&gt;"",キューシート計算用!I138,"")</f>
        <v/>
      </c>
      <c r="J138" s="25" t="str">
        <f>IF(キューシート計算用!J138&lt;&gt;"",キューシート計算用!J138,"")</f>
        <v/>
      </c>
      <c r="K138" s="27" t="str">
        <f>IF(キューシート計算用!K138&lt;&gt;"",キューシート計算用!K138,"")</f>
        <v/>
      </c>
      <c r="L138" s="36" t="str">
        <f>IF(キューシート計算用!L138&lt;&gt;"",キューシート計算用!L138,"")</f>
        <v/>
      </c>
      <c r="M138" s="28" t="str">
        <f>IF(キューシート計算用!M138&lt;&gt;"",キューシート計算用!M138,"")</f>
        <v/>
      </c>
      <c r="N138" s="28" t="str">
        <f>IF(キューシート計算用!N138&lt;&gt;"",キューシート計算用!N138,"")</f>
        <v/>
      </c>
    </row>
    <row r="139" spans="1:14" x14ac:dyDescent="0.15">
      <c r="A139" s="25" t="str">
        <f>IF(キューシート計算用!A139&lt;&gt;"",キューシート計算用!A139,"")</f>
        <v/>
      </c>
      <c r="B139" s="25" t="str">
        <f>IF(キューシート計算用!B139&lt;&gt;"",キューシート計算用!B139,"")</f>
        <v/>
      </c>
      <c r="C139" s="25" t="str">
        <f>IF(キューシート計算用!C139&lt;&gt;"",キューシート計算用!C139,"")</f>
        <v/>
      </c>
      <c r="D139" s="26" t="str">
        <f>IF(キューシート計算用!D139&lt;&gt;"",キューシート計算用!D139,"")</f>
        <v/>
      </c>
      <c r="E139" s="26" t="str">
        <f>IF(キューシート計算用!E139&lt;&gt;"",キューシート計算用!E139,"")</f>
        <v/>
      </c>
      <c r="F139" s="25" t="str">
        <f>IF(キューシート計算用!F139&lt;&gt;"",キューシート計算用!F139,"")</f>
        <v/>
      </c>
      <c r="G139" s="25" t="str">
        <f>IF(キューシート計算用!G139&lt;&gt;"",キューシート計算用!G139,"")</f>
        <v/>
      </c>
      <c r="H139" s="25" t="str">
        <f>IF(キューシート計算用!H139&lt;&gt;"",キューシート計算用!H139,"")</f>
        <v/>
      </c>
      <c r="I139" s="25" t="str">
        <f>IF(キューシート計算用!I139&lt;&gt;"",キューシート計算用!I139,"")</f>
        <v/>
      </c>
      <c r="J139" s="25" t="str">
        <f>IF(キューシート計算用!J139&lt;&gt;"",キューシート計算用!J139,"")</f>
        <v/>
      </c>
      <c r="K139" s="27" t="str">
        <f>IF(キューシート計算用!K139&lt;&gt;"",キューシート計算用!K139,"")</f>
        <v/>
      </c>
      <c r="L139" s="36" t="str">
        <f>IF(キューシート計算用!L139&lt;&gt;"",キューシート計算用!L139,"")</f>
        <v/>
      </c>
      <c r="M139" s="28" t="str">
        <f>IF(キューシート計算用!M139&lt;&gt;"",キューシート計算用!M139,"")</f>
        <v/>
      </c>
      <c r="N139" s="28" t="str">
        <f>IF(キューシート計算用!N139&lt;&gt;"",キューシート計算用!N139,"")</f>
        <v/>
      </c>
    </row>
    <row r="140" spans="1:14" x14ac:dyDescent="0.15">
      <c r="A140" s="25" t="str">
        <f>IF(キューシート計算用!A140&lt;&gt;"",キューシート計算用!A140,"")</f>
        <v/>
      </c>
      <c r="B140" s="25" t="str">
        <f>IF(キューシート計算用!B140&lt;&gt;"",キューシート計算用!B140,"")</f>
        <v/>
      </c>
      <c r="C140" s="25" t="str">
        <f>IF(キューシート計算用!C140&lt;&gt;"",キューシート計算用!C140,"")</f>
        <v/>
      </c>
      <c r="D140" s="26" t="str">
        <f>IF(キューシート計算用!D140&lt;&gt;"",キューシート計算用!D140,"")</f>
        <v/>
      </c>
      <c r="E140" s="26" t="str">
        <f>IF(キューシート計算用!E140&lt;&gt;"",キューシート計算用!E140,"")</f>
        <v/>
      </c>
      <c r="F140" s="25" t="str">
        <f>IF(キューシート計算用!F140&lt;&gt;"",キューシート計算用!F140,"")</f>
        <v/>
      </c>
      <c r="G140" s="25" t="str">
        <f>IF(キューシート計算用!G140&lt;&gt;"",キューシート計算用!G140,"")</f>
        <v/>
      </c>
      <c r="H140" s="25" t="str">
        <f>IF(キューシート計算用!H140&lt;&gt;"",キューシート計算用!H140,"")</f>
        <v/>
      </c>
      <c r="I140" s="25" t="str">
        <f>IF(キューシート計算用!I140&lt;&gt;"",キューシート計算用!I140,"")</f>
        <v/>
      </c>
      <c r="J140" s="25" t="str">
        <f>IF(キューシート計算用!J140&lt;&gt;"",キューシート計算用!J140,"")</f>
        <v/>
      </c>
      <c r="K140" s="27" t="str">
        <f>IF(キューシート計算用!K140&lt;&gt;"",キューシート計算用!K140,"")</f>
        <v/>
      </c>
      <c r="L140" s="36" t="str">
        <f>IF(キューシート計算用!L140&lt;&gt;"",キューシート計算用!L140,"")</f>
        <v/>
      </c>
      <c r="M140" s="28" t="str">
        <f>IF(キューシート計算用!M140&lt;&gt;"",キューシート計算用!M140,"")</f>
        <v/>
      </c>
      <c r="N140" s="28" t="str">
        <f>IF(キューシート計算用!N140&lt;&gt;"",キューシート計算用!N140,"")</f>
        <v/>
      </c>
    </row>
    <row r="141" spans="1:14" x14ac:dyDescent="0.15">
      <c r="A141" s="25" t="str">
        <f>IF(キューシート計算用!A141&lt;&gt;"",キューシート計算用!A141,"")</f>
        <v/>
      </c>
      <c r="B141" s="25" t="str">
        <f>IF(キューシート計算用!B141&lt;&gt;"",キューシート計算用!B141,"")</f>
        <v/>
      </c>
      <c r="C141" s="25" t="str">
        <f>IF(キューシート計算用!C141&lt;&gt;"",キューシート計算用!C141,"")</f>
        <v/>
      </c>
      <c r="D141" s="26" t="str">
        <f>IF(キューシート計算用!D141&lt;&gt;"",キューシート計算用!D141,"")</f>
        <v/>
      </c>
      <c r="E141" s="26" t="str">
        <f>IF(キューシート計算用!E141&lt;&gt;"",キューシート計算用!E141,"")</f>
        <v/>
      </c>
      <c r="F141" s="25" t="str">
        <f>IF(キューシート計算用!F141&lt;&gt;"",キューシート計算用!F141,"")</f>
        <v/>
      </c>
      <c r="G141" s="25" t="str">
        <f>IF(キューシート計算用!G141&lt;&gt;"",キューシート計算用!G141,"")</f>
        <v/>
      </c>
      <c r="H141" s="25" t="str">
        <f>IF(キューシート計算用!H141&lt;&gt;"",キューシート計算用!H141,"")</f>
        <v/>
      </c>
      <c r="I141" s="25" t="str">
        <f>IF(キューシート計算用!I141&lt;&gt;"",キューシート計算用!I141,"")</f>
        <v/>
      </c>
      <c r="J141" s="25" t="str">
        <f>IF(キューシート計算用!J141&lt;&gt;"",キューシート計算用!J141,"")</f>
        <v/>
      </c>
      <c r="K141" s="27" t="str">
        <f>IF(キューシート計算用!K141&lt;&gt;"",キューシート計算用!K141,"")</f>
        <v/>
      </c>
      <c r="L141" s="36" t="str">
        <f>IF(キューシート計算用!L141&lt;&gt;"",キューシート計算用!L141,"")</f>
        <v/>
      </c>
      <c r="M141" s="28" t="str">
        <f>IF(キューシート計算用!M141&lt;&gt;"",キューシート計算用!M141,"")</f>
        <v/>
      </c>
      <c r="N141" s="28" t="str">
        <f>IF(キューシート計算用!N141&lt;&gt;"",キューシート計算用!N141,"")</f>
        <v/>
      </c>
    </row>
    <row r="142" spans="1:14" x14ac:dyDescent="0.15">
      <c r="A142" s="25" t="str">
        <f>IF(キューシート計算用!A142&lt;&gt;"",キューシート計算用!A142,"")</f>
        <v/>
      </c>
      <c r="B142" s="25" t="str">
        <f>IF(キューシート計算用!B142&lt;&gt;"",キューシート計算用!B142,"")</f>
        <v/>
      </c>
      <c r="C142" s="25" t="str">
        <f>IF(キューシート計算用!C142&lt;&gt;"",キューシート計算用!C142,"")</f>
        <v/>
      </c>
      <c r="D142" s="26" t="str">
        <f>IF(キューシート計算用!D142&lt;&gt;"",キューシート計算用!D142,"")</f>
        <v/>
      </c>
      <c r="E142" s="26" t="str">
        <f>IF(キューシート計算用!E142&lt;&gt;"",キューシート計算用!E142,"")</f>
        <v/>
      </c>
      <c r="F142" s="25" t="str">
        <f>IF(キューシート計算用!F142&lt;&gt;"",キューシート計算用!F142,"")</f>
        <v/>
      </c>
      <c r="G142" s="25" t="str">
        <f>IF(キューシート計算用!G142&lt;&gt;"",キューシート計算用!G142,"")</f>
        <v/>
      </c>
      <c r="H142" s="25" t="str">
        <f>IF(キューシート計算用!H142&lt;&gt;"",キューシート計算用!H142,"")</f>
        <v/>
      </c>
      <c r="I142" s="25" t="str">
        <f>IF(キューシート計算用!I142&lt;&gt;"",キューシート計算用!I142,"")</f>
        <v/>
      </c>
      <c r="J142" s="25" t="str">
        <f>IF(キューシート計算用!J142&lt;&gt;"",キューシート計算用!J142,"")</f>
        <v/>
      </c>
      <c r="K142" s="27" t="str">
        <f>IF(キューシート計算用!K142&lt;&gt;"",キューシート計算用!K142,"")</f>
        <v/>
      </c>
      <c r="L142" s="36" t="str">
        <f>IF(キューシート計算用!L142&lt;&gt;"",キューシート計算用!L142,"")</f>
        <v/>
      </c>
      <c r="M142" s="28" t="str">
        <f>IF(キューシート計算用!M142&lt;&gt;"",キューシート計算用!M142,"")</f>
        <v/>
      </c>
      <c r="N142" s="28" t="str">
        <f>IF(キューシート計算用!N142&lt;&gt;"",キューシート計算用!N142,"")</f>
        <v/>
      </c>
    </row>
    <row r="143" spans="1:14" x14ac:dyDescent="0.15">
      <c r="A143" s="25" t="str">
        <f>IF(キューシート計算用!A143&lt;&gt;"",キューシート計算用!A143,"")</f>
        <v/>
      </c>
      <c r="B143" s="25" t="str">
        <f>IF(キューシート計算用!B143&lt;&gt;"",キューシート計算用!B143,"")</f>
        <v/>
      </c>
      <c r="C143" s="25" t="str">
        <f>IF(キューシート計算用!C143&lt;&gt;"",キューシート計算用!C143,"")</f>
        <v/>
      </c>
      <c r="D143" s="26" t="str">
        <f>IF(キューシート計算用!D143&lt;&gt;"",キューシート計算用!D143,"")</f>
        <v/>
      </c>
      <c r="E143" s="26" t="str">
        <f>IF(キューシート計算用!E143&lt;&gt;"",キューシート計算用!E143,"")</f>
        <v/>
      </c>
      <c r="F143" s="25" t="str">
        <f>IF(キューシート計算用!F143&lt;&gt;"",キューシート計算用!F143,"")</f>
        <v/>
      </c>
      <c r="G143" s="25" t="str">
        <f>IF(キューシート計算用!G143&lt;&gt;"",キューシート計算用!G143,"")</f>
        <v/>
      </c>
      <c r="H143" s="25" t="str">
        <f>IF(キューシート計算用!H143&lt;&gt;"",キューシート計算用!H143,"")</f>
        <v/>
      </c>
      <c r="I143" s="25" t="str">
        <f>IF(キューシート計算用!I143&lt;&gt;"",キューシート計算用!I143,"")</f>
        <v/>
      </c>
      <c r="J143" s="25" t="str">
        <f>IF(キューシート計算用!J143&lt;&gt;"",キューシート計算用!J143,"")</f>
        <v/>
      </c>
      <c r="K143" s="27" t="str">
        <f>IF(キューシート計算用!K143&lt;&gt;"",キューシート計算用!K143,"")</f>
        <v/>
      </c>
      <c r="L143" s="36" t="str">
        <f>IF(キューシート計算用!L143&lt;&gt;"",キューシート計算用!L143,"")</f>
        <v/>
      </c>
      <c r="M143" s="28" t="str">
        <f>IF(キューシート計算用!M143&lt;&gt;"",キューシート計算用!M143,"")</f>
        <v/>
      </c>
      <c r="N143" s="28" t="str">
        <f>IF(キューシート計算用!N143&lt;&gt;"",キューシート計算用!N143,"")</f>
        <v/>
      </c>
    </row>
    <row r="144" spans="1:14" x14ac:dyDescent="0.15">
      <c r="A144" s="25" t="str">
        <f>IF(キューシート計算用!A144&lt;&gt;"",キューシート計算用!A144,"")</f>
        <v/>
      </c>
      <c r="B144" s="25" t="str">
        <f>IF(キューシート計算用!B144&lt;&gt;"",キューシート計算用!B144,"")</f>
        <v/>
      </c>
      <c r="C144" s="25" t="str">
        <f>IF(キューシート計算用!C144&lt;&gt;"",キューシート計算用!C144,"")</f>
        <v/>
      </c>
      <c r="D144" s="26" t="str">
        <f>IF(キューシート計算用!D144&lt;&gt;"",キューシート計算用!D144,"")</f>
        <v/>
      </c>
      <c r="E144" s="26" t="str">
        <f>IF(キューシート計算用!E144&lt;&gt;"",キューシート計算用!E144,"")</f>
        <v/>
      </c>
      <c r="F144" s="25" t="str">
        <f>IF(キューシート計算用!F144&lt;&gt;"",キューシート計算用!F144,"")</f>
        <v/>
      </c>
      <c r="G144" s="25" t="str">
        <f>IF(キューシート計算用!G144&lt;&gt;"",キューシート計算用!G144,"")</f>
        <v/>
      </c>
      <c r="H144" s="25" t="str">
        <f>IF(キューシート計算用!H144&lt;&gt;"",キューシート計算用!H144,"")</f>
        <v/>
      </c>
      <c r="I144" s="25" t="str">
        <f>IF(キューシート計算用!I144&lt;&gt;"",キューシート計算用!I144,"")</f>
        <v/>
      </c>
      <c r="J144" s="25" t="str">
        <f>IF(キューシート計算用!J144&lt;&gt;"",キューシート計算用!J144,"")</f>
        <v/>
      </c>
      <c r="K144" s="27" t="str">
        <f>IF(キューシート計算用!K144&lt;&gt;"",キューシート計算用!K144,"")</f>
        <v/>
      </c>
      <c r="L144" s="36" t="str">
        <f>IF(キューシート計算用!L144&lt;&gt;"",キューシート計算用!L144,"")</f>
        <v/>
      </c>
      <c r="M144" s="28" t="str">
        <f>IF(キューシート計算用!M144&lt;&gt;"",キューシート計算用!M144,"")</f>
        <v/>
      </c>
      <c r="N144" s="28" t="str">
        <f>IF(キューシート計算用!N144&lt;&gt;"",キューシート計算用!N144,"")</f>
        <v/>
      </c>
    </row>
    <row r="145" spans="1:14" x14ac:dyDescent="0.15">
      <c r="A145" s="25" t="str">
        <f>IF(キューシート計算用!A145&lt;&gt;"",キューシート計算用!A145,"")</f>
        <v/>
      </c>
      <c r="B145" s="25" t="str">
        <f>IF(キューシート計算用!B145&lt;&gt;"",キューシート計算用!B145,"")</f>
        <v/>
      </c>
      <c r="C145" s="25" t="str">
        <f>IF(キューシート計算用!C145&lt;&gt;"",キューシート計算用!C145,"")</f>
        <v/>
      </c>
      <c r="D145" s="26" t="str">
        <f>IF(キューシート計算用!D145&lt;&gt;"",キューシート計算用!D145,"")</f>
        <v/>
      </c>
      <c r="E145" s="26" t="str">
        <f>IF(キューシート計算用!E145&lt;&gt;"",キューシート計算用!E145,"")</f>
        <v/>
      </c>
      <c r="F145" s="25" t="str">
        <f>IF(キューシート計算用!F145&lt;&gt;"",キューシート計算用!F145,"")</f>
        <v/>
      </c>
      <c r="G145" s="25" t="str">
        <f>IF(キューシート計算用!G145&lt;&gt;"",キューシート計算用!G145,"")</f>
        <v/>
      </c>
      <c r="H145" s="25" t="str">
        <f>IF(キューシート計算用!H145&lt;&gt;"",キューシート計算用!H145,"")</f>
        <v/>
      </c>
      <c r="I145" s="25" t="str">
        <f>IF(キューシート計算用!I145&lt;&gt;"",キューシート計算用!I145,"")</f>
        <v/>
      </c>
      <c r="J145" s="25" t="str">
        <f>IF(キューシート計算用!J145&lt;&gt;"",キューシート計算用!J145,"")</f>
        <v/>
      </c>
      <c r="K145" s="27" t="str">
        <f>IF(キューシート計算用!K145&lt;&gt;"",キューシート計算用!K145,"")</f>
        <v/>
      </c>
      <c r="L145" s="36" t="str">
        <f>IF(キューシート計算用!L145&lt;&gt;"",キューシート計算用!L145,"")</f>
        <v/>
      </c>
      <c r="M145" s="28" t="str">
        <f>IF(キューシート計算用!M145&lt;&gt;"",キューシート計算用!M145,"")</f>
        <v/>
      </c>
      <c r="N145" s="28" t="str">
        <f>IF(キューシート計算用!N145&lt;&gt;"",キューシート計算用!N145,"")</f>
        <v/>
      </c>
    </row>
    <row r="146" spans="1:14" x14ac:dyDescent="0.15">
      <c r="A146" s="25" t="str">
        <f>IF(キューシート計算用!A146&lt;&gt;"",キューシート計算用!A146,"")</f>
        <v/>
      </c>
      <c r="B146" s="25" t="str">
        <f>IF(キューシート計算用!B146&lt;&gt;"",キューシート計算用!B146,"")</f>
        <v/>
      </c>
      <c r="C146" s="25" t="str">
        <f>IF(キューシート計算用!C146&lt;&gt;"",キューシート計算用!C146,"")</f>
        <v/>
      </c>
      <c r="D146" s="26" t="str">
        <f>IF(キューシート計算用!D146&lt;&gt;"",キューシート計算用!D146,"")</f>
        <v/>
      </c>
      <c r="E146" s="26" t="str">
        <f>IF(キューシート計算用!E146&lt;&gt;"",キューシート計算用!E146,"")</f>
        <v/>
      </c>
      <c r="F146" s="25" t="str">
        <f>IF(キューシート計算用!F146&lt;&gt;"",キューシート計算用!F146,"")</f>
        <v/>
      </c>
      <c r="G146" s="25" t="str">
        <f>IF(キューシート計算用!G146&lt;&gt;"",キューシート計算用!G146,"")</f>
        <v/>
      </c>
      <c r="H146" s="25" t="str">
        <f>IF(キューシート計算用!H146&lt;&gt;"",キューシート計算用!H146,"")</f>
        <v/>
      </c>
      <c r="I146" s="25" t="str">
        <f>IF(キューシート計算用!I146&lt;&gt;"",キューシート計算用!I146,"")</f>
        <v/>
      </c>
      <c r="J146" s="25" t="str">
        <f>IF(キューシート計算用!J146&lt;&gt;"",キューシート計算用!J146,"")</f>
        <v/>
      </c>
      <c r="K146" s="27" t="str">
        <f>IF(キューシート計算用!K146&lt;&gt;"",キューシート計算用!K146,"")</f>
        <v/>
      </c>
      <c r="L146" s="36" t="str">
        <f>IF(キューシート計算用!L146&lt;&gt;"",キューシート計算用!L146,"")</f>
        <v/>
      </c>
      <c r="M146" s="28" t="str">
        <f>IF(キューシート計算用!M146&lt;&gt;"",キューシート計算用!M146,"")</f>
        <v/>
      </c>
      <c r="N146" s="28" t="str">
        <f>IF(キューシート計算用!N146&lt;&gt;"",キューシート計算用!N146,"")</f>
        <v/>
      </c>
    </row>
    <row r="147" spans="1:14" x14ac:dyDescent="0.15">
      <c r="A147" s="25" t="str">
        <f>IF(キューシート計算用!A147&lt;&gt;"",キューシート計算用!A147,"")</f>
        <v/>
      </c>
      <c r="B147" s="25" t="str">
        <f>IF(キューシート計算用!B147&lt;&gt;"",キューシート計算用!B147,"")</f>
        <v/>
      </c>
      <c r="C147" s="25" t="str">
        <f>IF(キューシート計算用!C147&lt;&gt;"",キューシート計算用!C147,"")</f>
        <v/>
      </c>
      <c r="D147" s="26" t="str">
        <f>IF(キューシート計算用!D147&lt;&gt;"",キューシート計算用!D147,"")</f>
        <v/>
      </c>
      <c r="E147" s="26" t="str">
        <f>IF(キューシート計算用!E147&lt;&gt;"",キューシート計算用!E147,"")</f>
        <v/>
      </c>
      <c r="F147" s="25" t="str">
        <f>IF(キューシート計算用!F147&lt;&gt;"",キューシート計算用!F147,"")</f>
        <v/>
      </c>
      <c r="G147" s="25" t="str">
        <f>IF(キューシート計算用!G147&lt;&gt;"",キューシート計算用!G147,"")</f>
        <v/>
      </c>
      <c r="H147" s="25" t="str">
        <f>IF(キューシート計算用!H147&lt;&gt;"",キューシート計算用!H147,"")</f>
        <v/>
      </c>
      <c r="I147" s="25" t="str">
        <f>IF(キューシート計算用!I147&lt;&gt;"",キューシート計算用!I147,"")</f>
        <v/>
      </c>
      <c r="J147" s="25" t="str">
        <f>IF(キューシート計算用!J147&lt;&gt;"",キューシート計算用!J147,"")</f>
        <v/>
      </c>
      <c r="K147" s="27" t="str">
        <f>IF(キューシート計算用!K147&lt;&gt;"",キューシート計算用!K147,"")</f>
        <v/>
      </c>
      <c r="L147" s="36" t="str">
        <f>IF(キューシート計算用!L147&lt;&gt;"",キューシート計算用!L147,"")</f>
        <v/>
      </c>
      <c r="M147" s="28" t="str">
        <f>IF(キューシート計算用!M147&lt;&gt;"",キューシート計算用!M147,"")</f>
        <v/>
      </c>
      <c r="N147" s="28" t="str">
        <f>IF(キューシート計算用!N147&lt;&gt;"",キューシート計算用!N147,"")</f>
        <v/>
      </c>
    </row>
    <row r="148" spans="1:14" x14ac:dyDescent="0.15">
      <c r="A148" s="25" t="str">
        <f>IF(キューシート計算用!A148&lt;&gt;"",キューシート計算用!A148,"")</f>
        <v/>
      </c>
      <c r="B148" s="25" t="str">
        <f>IF(キューシート計算用!B148&lt;&gt;"",キューシート計算用!B148,"")</f>
        <v/>
      </c>
      <c r="C148" s="25" t="str">
        <f>IF(キューシート計算用!C148&lt;&gt;"",キューシート計算用!C148,"")</f>
        <v/>
      </c>
      <c r="D148" s="26" t="str">
        <f>IF(キューシート計算用!D148&lt;&gt;"",キューシート計算用!D148,"")</f>
        <v/>
      </c>
      <c r="E148" s="26" t="str">
        <f>IF(キューシート計算用!E148&lt;&gt;"",キューシート計算用!E148,"")</f>
        <v/>
      </c>
      <c r="F148" s="25" t="str">
        <f>IF(キューシート計算用!F148&lt;&gt;"",キューシート計算用!F148,"")</f>
        <v/>
      </c>
      <c r="G148" s="25" t="str">
        <f>IF(キューシート計算用!G148&lt;&gt;"",キューシート計算用!G148,"")</f>
        <v/>
      </c>
      <c r="H148" s="25" t="str">
        <f>IF(キューシート計算用!H148&lt;&gt;"",キューシート計算用!H148,"")</f>
        <v/>
      </c>
      <c r="I148" s="25" t="str">
        <f>IF(キューシート計算用!I148&lt;&gt;"",キューシート計算用!I148,"")</f>
        <v/>
      </c>
      <c r="J148" s="25" t="str">
        <f>IF(キューシート計算用!J148&lt;&gt;"",キューシート計算用!J148,"")</f>
        <v/>
      </c>
      <c r="K148" s="27" t="str">
        <f>IF(キューシート計算用!K148&lt;&gt;"",キューシート計算用!K148,"")</f>
        <v/>
      </c>
      <c r="L148" s="36" t="str">
        <f>IF(キューシート計算用!L148&lt;&gt;"",キューシート計算用!L148,"")</f>
        <v/>
      </c>
      <c r="M148" s="28" t="str">
        <f>IF(キューシート計算用!M148&lt;&gt;"",キューシート計算用!M148,"")</f>
        <v/>
      </c>
      <c r="N148" s="28" t="str">
        <f>IF(キューシート計算用!N148&lt;&gt;"",キューシート計算用!N148,"")</f>
        <v/>
      </c>
    </row>
    <row r="149" spans="1:14" x14ac:dyDescent="0.15">
      <c r="A149" s="25" t="str">
        <f>IF(キューシート計算用!A149&lt;&gt;"",キューシート計算用!A149,"")</f>
        <v/>
      </c>
      <c r="B149" s="25" t="str">
        <f>IF(キューシート計算用!B149&lt;&gt;"",キューシート計算用!B149,"")</f>
        <v/>
      </c>
      <c r="C149" s="25" t="str">
        <f>IF(キューシート計算用!C149&lt;&gt;"",キューシート計算用!C149,"")</f>
        <v/>
      </c>
      <c r="D149" s="26" t="str">
        <f>IF(キューシート計算用!D149&lt;&gt;"",キューシート計算用!D149,"")</f>
        <v/>
      </c>
      <c r="E149" s="26" t="str">
        <f>IF(キューシート計算用!E149&lt;&gt;"",キューシート計算用!E149,"")</f>
        <v/>
      </c>
      <c r="F149" s="25" t="str">
        <f>IF(キューシート計算用!F149&lt;&gt;"",キューシート計算用!F149,"")</f>
        <v/>
      </c>
      <c r="G149" s="25" t="str">
        <f>IF(キューシート計算用!G149&lt;&gt;"",キューシート計算用!G149,"")</f>
        <v/>
      </c>
      <c r="H149" s="25" t="str">
        <f>IF(キューシート計算用!H149&lt;&gt;"",キューシート計算用!H149,"")</f>
        <v/>
      </c>
      <c r="I149" s="25" t="str">
        <f>IF(キューシート計算用!I149&lt;&gt;"",キューシート計算用!I149,"")</f>
        <v/>
      </c>
      <c r="J149" s="25" t="str">
        <f>IF(キューシート計算用!J149&lt;&gt;"",キューシート計算用!J149,"")</f>
        <v/>
      </c>
      <c r="K149" s="27" t="str">
        <f>IF(キューシート計算用!K149&lt;&gt;"",キューシート計算用!K149,"")</f>
        <v/>
      </c>
      <c r="L149" s="36" t="str">
        <f>IF(キューシート計算用!L149&lt;&gt;"",キューシート計算用!L149,"")</f>
        <v/>
      </c>
      <c r="M149" s="28" t="str">
        <f>IF(キューシート計算用!M149&lt;&gt;"",キューシート計算用!M149,"")</f>
        <v/>
      </c>
      <c r="N149" s="28" t="str">
        <f>IF(キューシート計算用!N149&lt;&gt;"",キューシート計算用!N149,"")</f>
        <v/>
      </c>
    </row>
    <row r="150" spans="1:14" x14ac:dyDescent="0.15">
      <c r="A150" s="25" t="str">
        <f>IF(キューシート計算用!A150&lt;&gt;"",キューシート計算用!A150,"")</f>
        <v/>
      </c>
      <c r="B150" s="25" t="str">
        <f>IF(キューシート計算用!B150&lt;&gt;"",キューシート計算用!B150,"")</f>
        <v/>
      </c>
      <c r="C150" s="25" t="str">
        <f>IF(キューシート計算用!C150&lt;&gt;"",キューシート計算用!C150,"")</f>
        <v/>
      </c>
      <c r="D150" s="26" t="str">
        <f>IF(キューシート計算用!D150&lt;&gt;"",キューシート計算用!D150,"")</f>
        <v/>
      </c>
      <c r="E150" s="26" t="str">
        <f>IF(キューシート計算用!E150&lt;&gt;"",キューシート計算用!E150,"")</f>
        <v/>
      </c>
      <c r="F150" s="25" t="str">
        <f>IF(キューシート計算用!F150&lt;&gt;"",キューシート計算用!F150,"")</f>
        <v/>
      </c>
      <c r="G150" s="25" t="str">
        <f>IF(キューシート計算用!G150&lt;&gt;"",キューシート計算用!G150,"")</f>
        <v/>
      </c>
      <c r="H150" s="25" t="str">
        <f>IF(キューシート計算用!H150&lt;&gt;"",キューシート計算用!H150,"")</f>
        <v/>
      </c>
      <c r="I150" s="25" t="str">
        <f>IF(キューシート計算用!I150&lt;&gt;"",キューシート計算用!I150,"")</f>
        <v/>
      </c>
      <c r="J150" s="25" t="str">
        <f>IF(キューシート計算用!J150&lt;&gt;"",キューシート計算用!J150,"")</f>
        <v/>
      </c>
      <c r="K150" s="27" t="str">
        <f>IF(キューシート計算用!K150&lt;&gt;"",キューシート計算用!K150,"")</f>
        <v/>
      </c>
      <c r="L150" s="36" t="str">
        <f>IF(キューシート計算用!L150&lt;&gt;"",キューシート計算用!L150,"")</f>
        <v/>
      </c>
      <c r="M150" s="28" t="str">
        <f>IF(キューシート計算用!M150&lt;&gt;"",キューシート計算用!M150,"")</f>
        <v/>
      </c>
      <c r="N150" s="28" t="str">
        <f>IF(キューシート計算用!N150&lt;&gt;"",キューシート計算用!N150,"")</f>
        <v/>
      </c>
    </row>
    <row r="151" spans="1:14" x14ac:dyDescent="0.15">
      <c r="A151" s="25" t="str">
        <f>IF(キューシート計算用!A151&lt;&gt;"",キューシート計算用!A151,"")</f>
        <v/>
      </c>
      <c r="B151" s="25" t="str">
        <f>IF(キューシート計算用!B151&lt;&gt;"",キューシート計算用!B151,"")</f>
        <v/>
      </c>
      <c r="C151" s="25" t="str">
        <f>IF(キューシート計算用!C151&lt;&gt;"",キューシート計算用!C151,"")</f>
        <v/>
      </c>
      <c r="D151" s="26" t="str">
        <f>IF(キューシート計算用!D151&lt;&gt;"",キューシート計算用!D151,"")</f>
        <v/>
      </c>
      <c r="E151" s="26" t="str">
        <f>IF(キューシート計算用!E151&lt;&gt;"",キューシート計算用!E151,"")</f>
        <v/>
      </c>
      <c r="F151" s="25" t="str">
        <f>IF(キューシート計算用!F151&lt;&gt;"",キューシート計算用!F151,"")</f>
        <v/>
      </c>
      <c r="G151" s="25" t="str">
        <f>IF(キューシート計算用!G151&lt;&gt;"",キューシート計算用!G151,"")</f>
        <v/>
      </c>
      <c r="H151" s="25" t="str">
        <f>IF(キューシート計算用!H151&lt;&gt;"",キューシート計算用!H151,"")</f>
        <v/>
      </c>
      <c r="I151" s="25" t="str">
        <f>IF(キューシート計算用!I151&lt;&gt;"",キューシート計算用!I151,"")</f>
        <v/>
      </c>
      <c r="J151" s="25" t="str">
        <f>IF(キューシート計算用!J151&lt;&gt;"",キューシート計算用!J151,"")</f>
        <v/>
      </c>
      <c r="K151" s="27" t="str">
        <f>IF(キューシート計算用!K151&lt;&gt;"",キューシート計算用!K151,"")</f>
        <v/>
      </c>
      <c r="L151" s="36" t="str">
        <f>IF(キューシート計算用!L151&lt;&gt;"",キューシート計算用!L151,"")</f>
        <v/>
      </c>
      <c r="M151" s="28" t="str">
        <f>IF(キューシート計算用!M151&lt;&gt;"",キューシート計算用!M151,"")</f>
        <v/>
      </c>
      <c r="N151" s="28" t="str">
        <f>IF(キューシート計算用!N151&lt;&gt;"",キューシート計算用!N151,"")</f>
        <v/>
      </c>
    </row>
    <row r="152" spans="1:14" x14ac:dyDescent="0.15">
      <c r="A152" s="25" t="str">
        <f>IF(キューシート計算用!A152&lt;&gt;"",キューシート計算用!A152,"")</f>
        <v/>
      </c>
      <c r="B152" s="25" t="str">
        <f>IF(キューシート計算用!B152&lt;&gt;"",キューシート計算用!B152,"")</f>
        <v/>
      </c>
      <c r="C152" s="25" t="str">
        <f>IF(キューシート計算用!C152&lt;&gt;"",キューシート計算用!C152,"")</f>
        <v/>
      </c>
      <c r="D152" s="26" t="str">
        <f>IF(キューシート計算用!D152&lt;&gt;"",キューシート計算用!D152,"")</f>
        <v/>
      </c>
      <c r="E152" s="26" t="str">
        <f>IF(キューシート計算用!E152&lt;&gt;"",キューシート計算用!E152,"")</f>
        <v/>
      </c>
      <c r="F152" s="25" t="str">
        <f>IF(キューシート計算用!F152&lt;&gt;"",キューシート計算用!F152,"")</f>
        <v/>
      </c>
      <c r="G152" s="25" t="str">
        <f>IF(キューシート計算用!G152&lt;&gt;"",キューシート計算用!G152,"")</f>
        <v/>
      </c>
      <c r="H152" s="25" t="str">
        <f>IF(キューシート計算用!H152&lt;&gt;"",キューシート計算用!H152,"")</f>
        <v/>
      </c>
      <c r="I152" s="25" t="str">
        <f>IF(キューシート計算用!I152&lt;&gt;"",キューシート計算用!I152,"")</f>
        <v/>
      </c>
      <c r="J152" s="25" t="str">
        <f>IF(キューシート計算用!J152&lt;&gt;"",キューシート計算用!J152,"")</f>
        <v/>
      </c>
      <c r="K152" s="27" t="str">
        <f>IF(キューシート計算用!K152&lt;&gt;"",キューシート計算用!K152,"")</f>
        <v/>
      </c>
      <c r="L152" s="36" t="str">
        <f>IF(キューシート計算用!L152&lt;&gt;"",キューシート計算用!L152,"")</f>
        <v/>
      </c>
      <c r="M152" s="28" t="str">
        <f>IF(キューシート計算用!M152&lt;&gt;"",キューシート計算用!M152,"")</f>
        <v/>
      </c>
      <c r="N152" s="28" t="str">
        <f>IF(キューシート計算用!N152&lt;&gt;"",キューシート計算用!N152,"")</f>
        <v/>
      </c>
    </row>
    <row r="153" spans="1:14" x14ac:dyDescent="0.15">
      <c r="A153" s="25" t="str">
        <f>IF(キューシート計算用!A153&lt;&gt;"",キューシート計算用!A153,"")</f>
        <v/>
      </c>
      <c r="B153" s="25" t="str">
        <f>IF(キューシート計算用!B153&lt;&gt;"",キューシート計算用!B153,"")</f>
        <v/>
      </c>
      <c r="C153" s="25" t="str">
        <f>IF(キューシート計算用!C153&lt;&gt;"",キューシート計算用!C153,"")</f>
        <v/>
      </c>
      <c r="D153" s="26" t="str">
        <f>IF(キューシート計算用!D153&lt;&gt;"",キューシート計算用!D153,"")</f>
        <v/>
      </c>
      <c r="E153" s="26" t="str">
        <f>IF(キューシート計算用!E153&lt;&gt;"",キューシート計算用!E153,"")</f>
        <v/>
      </c>
      <c r="F153" s="25" t="str">
        <f>IF(キューシート計算用!F153&lt;&gt;"",キューシート計算用!F153,"")</f>
        <v/>
      </c>
      <c r="G153" s="25" t="str">
        <f>IF(キューシート計算用!G153&lt;&gt;"",キューシート計算用!G153,"")</f>
        <v/>
      </c>
      <c r="H153" s="25" t="str">
        <f>IF(キューシート計算用!H153&lt;&gt;"",キューシート計算用!H153,"")</f>
        <v/>
      </c>
      <c r="I153" s="25" t="str">
        <f>IF(キューシート計算用!I153&lt;&gt;"",キューシート計算用!I153,"")</f>
        <v/>
      </c>
      <c r="J153" s="25" t="str">
        <f>IF(キューシート計算用!J153&lt;&gt;"",キューシート計算用!J153,"")</f>
        <v/>
      </c>
      <c r="K153" s="27" t="str">
        <f>IF(キューシート計算用!K153&lt;&gt;"",キューシート計算用!K153,"")</f>
        <v/>
      </c>
      <c r="L153" s="36" t="str">
        <f>IF(キューシート計算用!L153&lt;&gt;"",キューシート計算用!L153,"")</f>
        <v/>
      </c>
      <c r="M153" s="28" t="str">
        <f>IF(キューシート計算用!M153&lt;&gt;"",キューシート計算用!M153,"")</f>
        <v/>
      </c>
      <c r="N153" s="28" t="str">
        <f>IF(キューシート計算用!N153&lt;&gt;"",キューシート計算用!N153,"")</f>
        <v/>
      </c>
    </row>
    <row r="154" spans="1:14" x14ac:dyDescent="0.15">
      <c r="A154" s="25" t="str">
        <f>IF(キューシート計算用!A154&lt;&gt;"",キューシート計算用!A154,"")</f>
        <v/>
      </c>
      <c r="B154" s="25" t="str">
        <f>IF(キューシート計算用!B154&lt;&gt;"",キューシート計算用!B154,"")</f>
        <v/>
      </c>
      <c r="C154" s="25" t="str">
        <f>IF(キューシート計算用!C154&lt;&gt;"",キューシート計算用!C154,"")</f>
        <v/>
      </c>
      <c r="D154" s="26" t="str">
        <f>IF(キューシート計算用!D154&lt;&gt;"",キューシート計算用!D154,"")</f>
        <v/>
      </c>
      <c r="E154" s="26" t="str">
        <f>IF(キューシート計算用!E154&lt;&gt;"",キューシート計算用!E154,"")</f>
        <v/>
      </c>
      <c r="F154" s="25" t="str">
        <f>IF(キューシート計算用!F154&lt;&gt;"",キューシート計算用!F154,"")</f>
        <v/>
      </c>
      <c r="G154" s="25" t="str">
        <f>IF(キューシート計算用!G154&lt;&gt;"",キューシート計算用!G154,"")</f>
        <v/>
      </c>
      <c r="H154" s="25" t="str">
        <f>IF(キューシート計算用!H154&lt;&gt;"",キューシート計算用!H154,"")</f>
        <v/>
      </c>
      <c r="I154" s="25" t="str">
        <f>IF(キューシート計算用!I154&lt;&gt;"",キューシート計算用!I154,"")</f>
        <v/>
      </c>
      <c r="J154" s="25" t="str">
        <f>IF(キューシート計算用!J154&lt;&gt;"",キューシート計算用!J154,"")</f>
        <v/>
      </c>
      <c r="K154" s="27" t="str">
        <f>IF(キューシート計算用!K154&lt;&gt;"",キューシート計算用!K154,"")</f>
        <v/>
      </c>
      <c r="L154" s="36" t="str">
        <f>IF(キューシート計算用!L154&lt;&gt;"",キューシート計算用!L154,"")</f>
        <v/>
      </c>
      <c r="M154" s="28" t="str">
        <f>IF(キューシート計算用!M154&lt;&gt;"",キューシート計算用!M154,"")</f>
        <v/>
      </c>
      <c r="N154" s="28" t="str">
        <f>IF(キューシート計算用!N154&lt;&gt;"",キューシート計算用!N154,"")</f>
        <v/>
      </c>
    </row>
    <row r="155" spans="1:14" x14ac:dyDescent="0.15">
      <c r="A155" s="25" t="str">
        <f>IF(キューシート計算用!A155&lt;&gt;"",キューシート計算用!A155,"")</f>
        <v/>
      </c>
      <c r="B155" s="25" t="str">
        <f>IF(キューシート計算用!B155&lt;&gt;"",キューシート計算用!B155,"")</f>
        <v/>
      </c>
      <c r="C155" s="25" t="str">
        <f>IF(キューシート計算用!C155&lt;&gt;"",キューシート計算用!C155,"")</f>
        <v/>
      </c>
      <c r="D155" s="26" t="str">
        <f>IF(キューシート計算用!D155&lt;&gt;"",キューシート計算用!D155,"")</f>
        <v/>
      </c>
      <c r="E155" s="26" t="str">
        <f>IF(キューシート計算用!E155&lt;&gt;"",キューシート計算用!E155,"")</f>
        <v/>
      </c>
      <c r="F155" s="25" t="str">
        <f>IF(キューシート計算用!F155&lt;&gt;"",キューシート計算用!F155,"")</f>
        <v/>
      </c>
      <c r="G155" s="25" t="str">
        <f>IF(キューシート計算用!G155&lt;&gt;"",キューシート計算用!G155,"")</f>
        <v/>
      </c>
      <c r="H155" s="25" t="str">
        <f>IF(キューシート計算用!H155&lt;&gt;"",キューシート計算用!H155,"")</f>
        <v/>
      </c>
      <c r="I155" s="25" t="str">
        <f>IF(キューシート計算用!I155&lt;&gt;"",キューシート計算用!I155,"")</f>
        <v/>
      </c>
      <c r="J155" s="25" t="str">
        <f>IF(キューシート計算用!J155&lt;&gt;"",キューシート計算用!J155,"")</f>
        <v/>
      </c>
      <c r="K155" s="27" t="str">
        <f>IF(キューシート計算用!K155&lt;&gt;"",キューシート計算用!K155,"")</f>
        <v/>
      </c>
      <c r="L155" s="36" t="str">
        <f>IF(キューシート計算用!L155&lt;&gt;"",キューシート計算用!L155,"")</f>
        <v/>
      </c>
      <c r="M155" s="28" t="str">
        <f>IF(キューシート計算用!M155&lt;&gt;"",キューシート計算用!M155,"")</f>
        <v/>
      </c>
      <c r="N155" s="28" t="str">
        <f>IF(キューシート計算用!N155&lt;&gt;"",キューシート計算用!N155,"")</f>
        <v/>
      </c>
    </row>
  </sheetData>
  <mergeCells count="3">
    <mergeCell ref="B1:C1"/>
    <mergeCell ref="F1:G1"/>
    <mergeCell ref="F2:G2"/>
  </mergeCells>
  <phoneticPr fontId="1"/>
  <conditionalFormatting sqref="A5:N155">
    <cfRule type="expression" dxfId="158" priority="1">
      <formula>$B5&lt;&gt;""</formula>
    </cfRule>
    <cfRule type="expression" priority="2">
      <formula>$B5&lt;&gt;""</formula>
    </cfRule>
  </conditionalFormatting>
  <pageMargins left="0.7" right="0.7" top="0.75" bottom="0.75" header="0.3" footer="0.3"/>
  <pageSetup paperSize="9" scale="8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6"/>
  <dimension ref="A1:BB83"/>
  <sheetViews>
    <sheetView view="pageBreakPreview" topLeftCell="J1" zoomScaleNormal="42" zoomScaleSheetLayoutView="100" workbookViewId="0">
      <selection activeCell="W16" sqref="W16:X16"/>
    </sheetView>
  </sheetViews>
  <sheetFormatPr defaultRowHeight="13.5" x14ac:dyDescent="0.15"/>
  <cols>
    <col min="1" max="1" width="7.625" style="66" customWidth="1"/>
    <col min="2" max="3" width="13.5" style="66" customWidth="1"/>
    <col min="4" max="4" width="7.625" style="66" customWidth="1"/>
    <col min="5" max="6" width="13.5" style="66" customWidth="1"/>
    <col min="7" max="7" width="7.625" style="66" customWidth="1"/>
    <col min="8" max="9" width="13.5" style="66" customWidth="1"/>
    <col min="10" max="10" width="7.625" style="66" customWidth="1"/>
    <col min="11" max="12" width="13.5" style="66" customWidth="1"/>
    <col min="13" max="13" width="7.625" style="66" customWidth="1"/>
    <col min="14" max="15" width="13.5" style="66" customWidth="1"/>
    <col min="16" max="16" width="7.625" style="66" customWidth="1"/>
    <col min="17" max="18" width="13.5" style="66" customWidth="1"/>
    <col min="19" max="19" width="7.625" style="66" customWidth="1"/>
    <col min="20" max="21" width="13.5" style="66" customWidth="1"/>
    <col min="22" max="22" width="7.625" style="66" customWidth="1"/>
    <col min="23" max="24" width="13.5" style="66" customWidth="1"/>
    <col min="25" max="25" width="7.625" style="66" customWidth="1"/>
    <col min="26" max="27" width="13.5" style="66" customWidth="1"/>
    <col min="28" max="28" width="7.625" style="66" customWidth="1"/>
    <col min="29" max="30" width="13.5" style="66" customWidth="1"/>
    <col min="31" max="31" width="7.625" style="66" customWidth="1"/>
    <col min="32" max="33" width="13.5" style="66" customWidth="1"/>
    <col min="34" max="34" width="7.625" style="66" customWidth="1"/>
    <col min="35" max="36" width="13.5" style="66" customWidth="1"/>
    <col min="37" max="37" width="7.625" style="66" customWidth="1"/>
    <col min="38" max="39" width="13.5" style="66" customWidth="1"/>
    <col min="40" max="40" width="7.625" style="66" customWidth="1"/>
    <col min="41" max="42" width="13.5" style="66" customWidth="1"/>
    <col min="43" max="43" width="7.625" style="66" customWidth="1"/>
    <col min="44" max="45" width="13.5" style="66" customWidth="1"/>
    <col min="46" max="46" width="7.625" style="66" customWidth="1"/>
    <col min="47" max="48" width="13.5" style="66" customWidth="1"/>
    <col min="49" max="49" width="7.625" style="66" customWidth="1"/>
    <col min="50" max="51" width="13.5" style="66" customWidth="1"/>
    <col min="52" max="52" width="7.625" style="66" customWidth="1"/>
    <col min="53" max="54" width="13.5" style="66" customWidth="1"/>
    <col min="55" max="16384" width="9" style="66"/>
  </cols>
  <sheetData>
    <row r="1" spans="1:54" x14ac:dyDescent="0.15">
      <c r="A1" s="79" t="str">
        <f>CONCATENATE("BRM",LEFT(キューシート計算用!D2,FIND("/",キューシート計算用!D2)-1),IF(LEN(キューシート計算用!D2)-FIND("/",キューシート計算用!D2)=1,"0",""),MID(キューシート計算用!D2,FIND("/",キューシート計算用!D2)+1,LEN(キューシート計算用!D2)-FIND("/",キューシート計算用!D2)),"宇都宮",キューシート計算用!E2,キューシート計算用!F2)</f>
        <v>BRM1006宇都宮200渡良瀬川</v>
      </c>
      <c r="B1" s="79"/>
      <c r="C1" s="79"/>
    </row>
    <row r="2" spans="1:54" x14ac:dyDescent="0.15">
      <c r="A2" s="66" t="str">
        <f>CONCATENATE("ver.",キューシート計算用!A2)</f>
        <v>ver.3</v>
      </c>
      <c r="D2" s="13">
        <f>IF(キューシート計算用!A13&lt;&gt;"",キューシート計算用!A13,"")</f>
        <v>9</v>
      </c>
      <c r="E2" s="77" t="str">
        <f>IF(キューシート計算用!F13&lt;&gt;"",キューシート計算用!F13,"")</f>
        <v/>
      </c>
      <c r="F2" s="78"/>
      <c r="G2" s="13">
        <f>IF(キューシート計算用!A22&lt;&gt;"",キューシート計算用!A22,"")</f>
        <v>18</v>
      </c>
      <c r="H2" s="77" t="str">
        <f>IF(キューシート計算用!F22&lt;&gt;"",キューシート計算用!F22,"")</f>
        <v>本町二丁目</v>
      </c>
      <c r="I2" s="78"/>
      <c r="J2" s="13">
        <f>IF(キューシート計算用!A31&lt;&gt;"",キューシート計算用!A31,"")</f>
        <v>27</v>
      </c>
      <c r="K2" s="77" t="str">
        <f>IF(キューシート計算用!F31&lt;&gt;"",キューシート計算用!F31,"")</f>
        <v>上江黒</v>
      </c>
      <c r="L2" s="78"/>
      <c r="M2" s="13">
        <f>IF(キューシート計算用!A40&lt;&gt;"",キューシート計算用!A40,"")</f>
        <v>36</v>
      </c>
      <c r="N2" s="77" t="str">
        <f>IF(キューシート計算用!F40&lt;&gt;"",キューシート計算用!F40,"")</f>
        <v>東金井</v>
      </c>
      <c r="O2" s="78"/>
      <c r="P2" s="13">
        <f>IF(キューシート計算用!A49&lt;&gt;"",キューシート計算用!A49,"")</f>
        <v>45</v>
      </c>
      <c r="Q2" s="77" t="str">
        <f>IF(キューシート計算用!F49&lt;&gt;"",キューシート計算用!F49,"")</f>
        <v>田元</v>
      </c>
      <c r="R2" s="78"/>
      <c r="S2" s="13">
        <f>IF(キューシート計算用!A58&lt;&gt;"",キューシート計算用!A58,"")</f>
        <v>54</v>
      </c>
      <c r="T2" s="77" t="str">
        <f>IF(キューシート計算用!F58&lt;&gt;"",キューシート計算用!F58,"")</f>
        <v>文挟</v>
      </c>
      <c r="U2" s="78"/>
      <c r="V2" s="13" t="str">
        <f>IF(キューシート計算用!A67&lt;&gt;"",キューシート計算用!A67,"")</f>
        <v/>
      </c>
      <c r="W2" s="77" t="str">
        <f>IF(キューシート計算用!F67&lt;&gt;"",キューシート計算用!F67,"")</f>
        <v/>
      </c>
      <c r="X2" s="78"/>
      <c r="Y2" s="13" t="str">
        <f>IF(キューシート計算用!A76&lt;&gt;"",キューシート計算用!A76,"")</f>
        <v/>
      </c>
      <c r="Z2" s="77" t="str">
        <f>IF(キューシート計算用!F76&lt;&gt;"",キューシート計算用!F76,"")</f>
        <v/>
      </c>
      <c r="AA2" s="78"/>
      <c r="AB2" s="13" t="str">
        <f>IF(キューシート計算用!A85&lt;&gt;"",キューシート計算用!A85,"")</f>
        <v/>
      </c>
      <c r="AC2" s="77" t="str">
        <f>IF(キューシート計算用!F85&lt;&gt;"",キューシート計算用!F85,"")</f>
        <v/>
      </c>
      <c r="AD2" s="78"/>
      <c r="AE2" s="13" t="str">
        <f>IF(キューシート計算用!A94&lt;&gt;"",キューシート計算用!A94,"")</f>
        <v/>
      </c>
      <c r="AF2" s="77" t="str">
        <f>IF(キューシート計算用!F94&lt;&gt;"",キューシート計算用!F94,"")</f>
        <v/>
      </c>
      <c r="AG2" s="78"/>
      <c r="AH2" s="13" t="str">
        <f>IF(キューシート計算用!A103&lt;&gt;"",キューシート計算用!A103,"")</f>
        <v/>
      </c>
      <c r="AI2" s="77" t="str">
        <f>IF(キューシート計算用!F103&lt;&gt;"",キューシート計算用!F103,"")</f>
        <v/>
      </c>
      <c r="AJ2" s="78"/>
      <c r="AK2" s="13" t="str">
        <f>IF(キューシート計算用!A112&lt;&gt;"",キューシート計算用!A112,"")</f>
        <v/>
      </c>
      <c r="AL2" s="77" t="str">
        <f>IF(キューシート計算用!F112&lt;&gt;"",キューシート計算用!F112,"")</f>
        <v/>
      </c>
      <c r="AM2" s="78"/>
      <c r="AN2" s="13" t="str">
        <f>IF(キューシート計算用!A121&lt;&gt;"",キューシート計算用!A121,"")</f>
        <v/>
      </c>
      <c r="AO2" s="77" t="str">
        <f>IF(キューシート計算用!F121&lt;&gt;"",キューシート計算用!F121,"")</f>
        <v/>
      </c>
      <c r="AP2" s="78"/>
      <c r="AQ2" s="13" t="str">
        <f>IF(キューシート計算用!A130&lt;&gt;"",キューシート計算用!A130,"")</f>
        <v/>
      </c>
      <c r="AR2" s="77" t="str">
        <f>IF(キューシート計算用!F130&lt;&gt;"",キューシート計算用!F130,"")</f>
        <v/>
      </c>
      <c r="AS2" s="78"/>
      <c r="AT2" s="13" t="str">
        <f>IF(キューシート計算用!A139&lt;&gt;"",キューシート計算用!A139,"")</f>
        <v/>
      </c>
      <c r="AU2" s="77" t="str">
        <f>IF(キューシート計算用!F139&lt;&gt;"",キューシート計算用!F139,"")</f>
        <v/>
      </c>
      <c r="AV2" s="78"/>
      <c r="AW2" s="13" t="str">
        <f>IF(キューシート計算用!A148&lt;&gt;"",キューシート計算用!A148,"")</f>
        <v/>
      </c>
      <c r="AX2" s="77" t="str">
        <f>IF(キューシート計算用!F148&lt;&gt;"",キューシート計算用!F148,"")</f>
        <v/>
      </c>
      <c r="AY2" s="78"/>
    </row>
    <row r="3" spans="1:54" x14ac:dyDescent="0.15">
      <c r="A3" s="66" t="str">
        <f>キューシート計算用!B2</f>
        <v>2018.9.30</v>
      </c>
      <c r="D3" s="14" t="str">
        <f>IF(キューシート計算用!B13&lt;&gt;"",キューシート計算用!B13,"")</f>
        <v/>
      </c>
      <c r="E3" s="80" t="str">
        <f>IF(キューシート計算用!K13&lt;&gt;"",キューシート計算用!K13,"")</f>
        <v/>
      </c>
      <c r="F3" s="81"/>
      <c r="G3" s="14" t="str">
        <f>IF(キューシート計算用!B22&lt;&gt;"",キューシート計算用!B22,"")</f>
        <v/>
      </c>
      <c r="H3" s="82" t="str">
        <f>IF(キューシート計算用!K22&lt;&gt;"",キューシート計算用!K22,"")</f>
        <v>R354　館林　北川辺</v>
      </c>
      <c r="I3" s="83"/>
      <c r="J3" s="14" t="str">
        <f>IF(キューシート計算用!B31&lt;&gt;"",キューシート計算用!B31,"")</f>
        <v/>
      </c>
      <c r="K3" s="82" t="str">
        <f>IF(キューシート計算用!K31&lt;&gt;"",キューシート計算用!K31,"")</f>
        <v>道なり</v>
      </c>
      <c r="L3" s="83"/>
      <c r="M3" s="14" t="str">
        <f>IF(キューシート計算用!B40&lt;&gt;"",キューシート計算用!B40,"")</f>
        <v/>
      </c>
      <c r="N3" s="82" t="str">
        <f>IF(キューシート計算用!K40&lt;&gt;"",キューシート計算用!K40,"")</f>
        <v>桐生　国道50号</v>
      </c>
      <c r="O3" s="83"/>
      <c r="P3" s="14" t="str">
        <f>IF(キューシート計算用!B49&lt;&gt;"",キューシート計算用!B49,"")</f>
        <v/>
      </c>
      <c r="Q3" s="82" t="str">
        <f>IF(キューシート計算用!K49&lt;&gt;"",キューシート計算用!K49,"")</f>
        <v>国道120号</v>
      </c>
      <c r="R3" s="83"/>
      <c r="S3" s="14" t="str">
        <f>IF(キューシート計算用!B58&lt;&gt;"",キューシート計算用!B58,"")</f>
        <v/>
      </c>
      <c r="T3" s="84" t="str">
        <f>IF(キューシート計算用!K58&lt;&gt;"",キューシート計算用!K58,"")</f>
        <v>宇都宮17km</v>
      </c>
      <c r="U3" s="85"/>
      <c r="V3" s="14" t="str">
        <f>IF(キューシート計算用!B67&lt;&gt;"",キューシート計算用!B67,"")</f>
        <v/>
      </c>
      <c r="W3" s="82" t="str">
        <f>IF(キューシート計算用!K67&lt;&gt;"",キューシート計算用!K67,"")</f>
        <v/>
      </c>
      <c r="X3" s="83"/>
      <c r="Y3" s="14" t="str">
        <f>IF(キューシート計算用!B76&lt;&gt;"",キューシート計算用!B76,"")</f>
        <v/>
      </c>
      <c r="Z3" s="82" t="str">
        <f>IF(キューシート計算用!K76&lt;&gt;"",キューシート計算用!K76,"")</f>
        <v/>
      </c>
      <c r="AA3" s="83"/>
      <c r="AB3" s="14" t="str">
        <f>IF(キューシート計算用!B85&lt;&gt;"",キューシート計算用!B85,"")</f>
        <v/>
      </c>
      <c r="AC3" s="82" t="str">
        <f>IF(キューシート計算用!K85&lt;&gt;"",キューシート計算用!K85,"")</f>
        <v/>
      </c>
      <c r="AD3" s="83"/>
      <c r="AE3" s="14" t="str">
        <f>IF(キューシート計算用!B94&lt;&gt;"",キューシート計算用!B94,"")</f>
        <v/>
      </c>
      <c r="AF3" s="82" t="str">
        <f>IF(キューシート計算用!K94&lt;&gt;"",キューシート計算用!K94,"")</f>
        <v/>
      </c>
      <c r="AG3" s="83"/>
      <c r="AH3" s="14" t="str">
        <f>IF(キューシート計算用!B103&lt;&gt;"",キューシート計算用!B103,"")</f>
        <v/>
      </c>
      <c r="AI3" s="82" t="str">
        <f>IF(キューシート計算用!K103&lt;&gt;"",キューシート計算用!K103,"")</f>
        <v/>
      </c>
      <c r="AJ3" s="83"/>
      <c r="AK3" s="14" t="str">
        <f>IF(キューシート計算用!B112&lt;&gt;"",キューシート計算用!B112,"")</f>
        <v/>
      </c>
      <c r="AL3" s="82" t="str">
        <f>IF(キューシート計算用!K112&lt;&gt;"",キューシート計算用!K112,"")</f>
        <v/>
      </c>
      <c r="AM3" s="83"/>
      <c r="AN3" s="14" t="str">
        <f>IF(キューシート計算用!B121&lt;&gt;"",キューシート計算用!B121,"")</f>
        <v/>
      </c>
      <c r="AO3" s="82" t="str">
        <f>IF(キューシート計算用!K121&lt;&gt;"",キューシート計算用!K121,"")</f>
        <v/>
      </c>
      <c r="AP3" s="83"/>
      <c r="AQ3" s="14" t="str">
        <f>IF(キューシート計算用!B130&lt;&gt;"",キューシート計算用!B130,"")</f>
        <v/>
      </c>
      <c r="AR3" s="82" t="str">
        <f>IF(キューシート計算用!K130&lt;&gt;"",キューシート計算用!K130,"")</f>
        <v/>
      </c>
      <c r="AS3" s="83"/>
      <c r="AT3" s="14" t="str">
        <f>IF(キューシート計算用!B139&lt;&gt;"",キューシート計算用!B139,"")</f>
        <v/>
      </c>
      <c r="AU3" s="82" t="str">
        <f>IF(キューシート計算用!K139&lt;&gt;"",キューシート計算用!K139,"")</f>
        <v/>
      </c>
      <c r="AV3" s="83"/>
      <c r="AW3" s="14" t="str">
        <f>IF(キューシート計算用!B148&lt;&gt;"",キューシート計算用!B148,"")</f>
        <v/>
      </c>
      <c r="AX3" s="82" t="str">
        <f>IF(キューシート計算用!K148&lt;&gt;"",キューシート計算用!K148,"")</f>
        <v/>
      </c>
      <c r="AY3" s="83"/>
    </row>
    <row r="4" spans="1:54" x14ac:dyDescent="0.15">
      <c r="D4" s="21" t="str">
        <f>IF(キューシート計算用!M13&lt;&gt;"",キューシート計算用!M13,"")</f>
        <v/>
      </c>
      <c r="E4" s="5"/>
      <c r="F4" s="6"/>
      <c r="G4" s="21" t="str">
        <f>IF(キューシート計算用!M22&lt;&gt;"",キューシート計算用!M22,"")</f>
        <v/>
      </c>
      <c r="H4" s="5"/>
      <c r="I4" s="6"/>
      <c r="J4" s="21" t="str">
        <f>IF(キューシート計算用!M31&lt;&gt;"",キューシート計算用!M31,"")</f>
        <v/>
      </c>
      <c r="K4" s="5"/>
      <c r="L4" s="6"/>
      <c r="M4" s="21" t="str">
        <f>IF(キューシート計算用!M40&lt;&gt;"",キューシート計算用!M40,"")</f>
        <v/>
      </c>
      <c r="N4" s="5"/>
      <c r="O4" s="6"/>
      <c r="P4" s="21" t="str">
        <f>IF(キューシート計算用!M49&lt;&gt;"",キューシート計算用!M49,"")</f>
        <v/>
      </c>
      <c r="Q4" s="5"/>
      <c r="R4" s="6"/>
      <c r="S4" s="21" t="str">
        <f>IF(キューシート計算用!M58&lt;&gt;"",キューシート計算用!M58,"")</f>
        <v/>
      </c>
      <c r="T4" s="5"/>
      <c r="U4" s="6"/>
      <c r="V4" s="21" t="str">
        <f>IF(キューシート計算用!M67&lt;&gt;"",キューシート計算用!M67,"")</f>
        <v/>
      </c>
      <c r="W4" s="5"/>
      <c r="X4" s="6"/>
      <c r="Y4" s="21" t="str">
        <f>IF(キューシート計算用!M76&lt;&gt;"",キューシート計算用!M76,"")</f>
        <v/>
      </c>
      <c r="Z4" s="5"/>
      <c r="AA4" s="6"/>
      <c r="AB4" s="21" t="str">
        <f>IF(キューシート計算用!M85&lt;&gt;"",キューシート計算用!M85,"")</f>
        <v/>
      </c>
      <c r="AC4" s="5"/>
      <c r="AD4" s="6"/>
      <c r="AE4" s="21" t="str">
        <f>IF(キューシート計算用!M94&lt;&gt;"",キューシート計算用!M94,"")</f>
        <v/>
      </c>
      <c r="AF4" s="5"/>
      <c r="AG4" s="6"/>
      <c r="AH4" s="21" t="str">
        <f>IF(キューシート計算用!M103&lt;&gt;"",キューシート計算用!M103,"")</f>
        <v/>
      </c>
      <c r="AI4" s="5"/>
      <c r="AJ4" s="6"/>
      <c r="AK4" s="21" t="str">
        <f>IF(キューシート計算用!M112&lt;&gt;"",キューシート計算用!M112,"")</f>
        <v/>
      </c>
      <c r="AL4" s="5"/>
      <c r="AM4" s="6"/>
      <c r="AN4" s="21" t="str">
        <f>IF(キューシート計算用!M121&lt;&gt;"",キューシート計算用!M121,"")</f>
        <v/>
      </c>
      <c r="AO4" s="5"/>
      <c r="AP4" s="6"/>
      <c r="AQ4" s="21" t="str">
        <f>IF(キューシート計算用!M130&lt;&gt;"",キューシート計算用!M130,"")</f>
        <v/>
      </c>
      <c r="AR4" s="5"/>
      <c r="AS4" s="6"/>
      <c r="AT4" s="21" t="str">
        <f>IF(キューシート計算用!M139&lt;&gt;"",キューシート計算用!M139,"")</f>
        <v/>
      </c>
      <c r="AU4" s="5"/>
      <c r="AV4" s="6"/>
      <c r="AW4" s="21" t="str">
        <f>IF(キューシート計算用!M148&lt;&gt;"",キューシート計算用!M148,"")</f>
        <v/>
      </c>
      <c r="AX4" s="5"/>
      <c r="AY4" s="6"/>
    </row>
    <row r="5" spans="1:54" x14ac:dyDescent="0.15">
      <c r="D5" s="21" t="str">
        <f>IF(キューシート計算用!N13&lt;&gt;"",キューシート計算用!N13,"")</f>
        <v/>
      </c>
      <c r="E5" s="5"/>
      <c r="F5" s="70"/>
      <c r="G5" s="21" t="str">
        <f>IF(キューシート計算用!N22&lt;&gt;"",キューシート計算用!N22,"")</f>
        <v/>
      </c>
      <c r="H5" s="5"/>
      <c r="I5" s="6"/>
      <c r="J5" s="21" t="str">
        <f>IF(キューシート計算用!N31&lt;&gt;"",キューシート計算用!N31,"")</f>
        <v/>
      </c>
      <c r="K5" s="5"/>
      <c r="L5" s="6"/>
      <c r="M5" s="21" t="str">
        <f>IF(キューシート計算用!N40&lt;&gt;"",キューシート計算用!N40,"")</f>
        <v/>
      </c>
      <c r="N5" s="5"/>
      <c r="O5" s="6"/>
      <c r="P5" s="21" t="str">
        <f>IF(キューシート計算用!N49&lt;&gt;"",キューシート計算用!N49,"")</f>
        <v/>
      </c>
      <c r="Q5" s="5"/>
      <c r="R5" s="6"/>
      <c r="S5" s="21" t="str">
        <f>IF(キューシート計算用!N58&lt;&gt;"",キューシート計算用!N58,"")</f>
        <v/>
      </c>
      <c r="T5" s="5"/>
      <c r="U5" s="6"/>
      <c r="V5" s="21" t="str">
        <f>IF(キューシート計算用!N67&lt;&gt;"",キューシート計算用!N67,"")</f>
        <v/>
      </c>
      <c r="W5" s="5"/>
      <c r="X5" s="6"/>
      <c r="Y5" s="21" t="str">
        <f>IF(キューシート計算用!N76&lt;&gt;"",キューシート計算用!N76,"")</f>
        <v/>
      </c>
      <c r="Z5" s="5"/>
      <c r="AA5" s="6"/>
      <c r="AB5" s="21" t="str">
        <f>IF(キューシート計算用!N85&lt;&gt;"",キューシート計算用!N85,"")</f>
        <v/>
      </c>
      <c r="AC5" s="5"/>
      <c r="AD5" s="6"/>
      <c r="AE5" s="21" t="str">
        <f>IF(キューシート計算用!N94&lt;&gt;"",キューシート計算用!N94,"")</f>
        <v/>
      </c>
      <c r="AF5" s="5"/>
      <c r="AG5" s="6"/>
      <c r="AH5" s="21" t="str">
        <f>IF(キューシート計算用!N103&lt;&gt;"",キューシート計算用!N103,"")</f>
        <v/>
      </c>
      <c r="AI5" s="5"/>
      <c r="AJ5" s="6"/>
      <c r="AK5" s="21" t="str">
        <f>IF(キューシート計算用!N112&lt;&gt;"",キューシート計算用!N112,"")</f>
        <v/>
      </c>
      <c r="AL5" s="5"/>
      <c r="AM5" s="6"/>
      <c r="AN5" s="21" t="str">
        <f>IF(キューシート計算用!N121&lt;&gt;"",キューシート計算用!N121,"")</f>
        <v/>
      </c>
      <c r="AO5" s="5"/>
      <c r="AP5" s="6"/>
      <c r="AQ5" s="21" t="str">
        <f>IF(キューシート計算用!N130&lt;&gt;"",キューシート計算用!N130,"")</f>
        <v/>
      </c>
      <c r="AR5" s="5"/>
      <c r="AS5" s="6"/>
      <c r="AT5" s="21" t="str">
        <f>IF(キューシート計算用!N139&lt;&gt;"",キューシート計算用!N139,"")</f>
        <v/>
      </c>
      <c r="AU5" s="5"/>
      <c r="AV5" s="6"/>
      <c r="AW5" s="21" t="str">
        <f>IF(キューシート計算用!N148&lt;&gt;"",キューシート計算用!N148,"")</f>
        <v/>
      </c>
      <c r="AX5" s="5"/>
      <c r="AY5" s="6"/>
    </row>
    <row r="6" spans="1:54" x14ac:dyDescent="0.15">
      <c r="D6" s="22">
        <f>IF(キューシート計算用!C13&lt;&gt;"",キューシート計算用!C13,"")</f>
        <v>11.300000000000004</v>
      </c>
      <c r="E6" s="5"/>
      <c r="F6" s="6"/>
      <c r="G6" s="22">
        <f>IF(キューシート計算用!C22&lt;&gt;"",キューシート計算用!C22,"")</f>
        <v>0.79999999999999716</v>
      </c>
      <c r="H6" s="5"/>
      <c r="I6" s="6"/>
      <c r="J6" s="22">
        <f>IF(キューシート計算用!C31&lt;&gt;"",キューシート計算用!C31,"")</f>
        <v>3.7999999999999972</v>
      </c>
      <c r="K6" s="5"/>
      <c r="L6" s="6"/>
      <c r="M6" s="22">
        <f>IF(キューシート計算用!C40&lt;&gt;"",キューシート計算用!C40,"")</f>
        <v>0.59999999999999432</v>
      </c>
      <c r="N6" s="5"/>
      <c r="O6" s="6"/>
      <c r="P6" s="22">
        <f>IF(キューシート計算用!C49&lt;&gt;"",キューシート計算用!C49,"")</f>
        <v>34.5</v>
      </c>
      <c r="Q6" s="5"/>
      <c r="R6" s="6"/>
      <c r="S6" s="22">
        <f>IF(キューシート計算用!C58&lt;&gt;"",キューシート計算用!C58,"")</f>
        <v>5.3000000000000114</v>
      </c>
      <c r="T6" s="5"/>
      <c r="U6" s="6"/>
      <c r="V6" s="22" t="str">
        <f>IF(キューシート計算用!C67&lt;&gt;"",キューシート計算用!C67,"")</f>
        <v/>
      </c>
      <c r="W6" s="5"/>
      <c r="X6" s="6"/>
      <c r="Y6" s="22" t="str">
        <f>IF(キューシート計算用!C76&lt;&gt;"",キューシート計算用!C76,"")</f>
        <v/>
      </c>
      <c r="Z6" s="5"/>
      <c r="AA6" s="6"/>
      <c r="AB6" s="22" t="str">
        <f>IF(キューシート計算用!C85&lt;&gt;"",キューシート計算用!C85,"")</f>
        <v/>
      </c>
      <c r="AC6" s="5"/>
      <c r="AD6" s="6"/>
      <c r="AE6" s="22" t="str">
        <f>IF(キューシート計算用!C94&lt;&gt;"",キューシート計算用!C94,"")</f>
        <v/>
      </c>
      <c r="AF6" s="5"/>
      <c r="AG6" s="6"/>
      <c r="AH6" s="22" t="str">
        <f>IF(キューシート計算用!C103&lt;&gt;"",キューシート計算用!C103,"")</f>
        <v/>
      </c>
      <c r="AI6" s="5"/>
      <c r="AJ6" s="6"/>
      <c r="AK6" s="22" t="str">
        <f>IF(キューシート計算用!C112&lt;&gt;"",キューシート計算用!C112,"")</f>
        <v/>
      </c>
      <c r="AL6" s="5"/>
      <c r="AM6" s="6"/>
      <c r="AN6" s="22" t="str">
        <f>IF(キューシート計算用!C121&lt;&gt;"",キューシート計算用!C121,"")</f>
        <v/>
      </c>
      <c r="AO6" s="5"/>
      <c r="AP6" s="6"/>
      <c r="AQ6" s="22" t="str">
        <f>IF(キューシート計算用!C130&lt;&gt;"",キューシート計算用!C130,"")</f>
        <v/>
      </c>
      <c r="AR6" s="5"/>
      <c r="AS6" s="6"/>
      <c r="AT6" s="22" t="str">
        <f>IF(キューシート計算用!C139&lt;&gt;"",キューシート計算用!C139,"")</f>
        <v/>
      </c>
      <c r="AU6" s="5"/>
      <c r="AV6" s="6"/>
      <c r="AW6" s="22" t="str">
        <f>IF(キューシート計算用!C148&lt;&gt;"",キューシート計算用!C148,"")</f>
        <v/>
      </c>
      <c r="AX6" s="5"/>
      <c r="AY6" s="6"/>
    </row>
    <row r="7" spans="1:54" x14ac:dyDescent="0.15">
      <c r="D7" s="23">
        <f>IF(キューシート計算用!D13&lt;&gt;"",キューシート計算用!D13,"")</f>
        <v>34.700000000000003</v>
      </c>
      <c r="E7" s="5"/>
      <c r="F7" s="6"/>
      <c r="G7" s="23">
        <f>IF(キューシート計算用!D22&lt;&gt;"",キューシート計算用!D22,"")</f>
        <v>55.5</v>
      </c>
      <c r="H7" s="5"/>
      <c r="I7" s="6"/>
      <c r="J7" s="23">
        <f>IF(キューシート計算用!D31&lt;&gt;"",キューシート計算用!D31,"")</f>
        <v>11.600000000000001</v>
      </c>
      <c r="K7" s="5"/>
      <c r="L7" s="6"/>
      <c r="M7" s="23">
        <f>IF(キューシート計算用!D40&lt;&gt;"",キューシート計算用!D40,"")</f>
        <v>34.699999999999996</v>
      </c>
      <c r="N7" s="5"/>
      <c r="O7" s="6"/>
      <c r="P7" s="23">
        <f>IF(キューシート計算用!D49&lt;&gt;"",キューシート計算用!D49,"")</f>
        <v>41.8</v>
      </c>
      <c r="Q7" s="5"/>
      <c r="R7" s="6"/>
      <c r="S7" s="23">
        <f>IF(キューシート計算用!D58&lt;&gt;"",キューシート計算用!D58,"")</f>
        <v>38</v>
      </c>
      <c r="T7" s="5"/>
      <c r="U7" s="6"/>
      <c r="V7" s="23" t="str">
        <f>IF(キューシート計算用!D67&lt;&gt;"",キューシート計算用!D67,"")</f>
        <v/>
      </c>
      <c r="W7" s="5"/>
      <c r="X7" s="6"/>
      <c r="Y7" s="23" t="str">
        <f>IF(キューシート計算用!D76&lt;&gt;"",キューシート計算用!D76,"")</f>
        <v/>
      </c>
      <c r="Z7" s="5"/>
      <c r="AA7" s="68"/>
      <c r="AB7" s="23" t="str">
        <f>IF(キューシート計算用!D85&lt;&gt;"",キューシート計算用!D85,"")</f>
        <v/>
      </c>
      <c r="AC7" s="5"/>
      <c r="AD7" s="6"/>
      <c r="AE7" s="23" t="str">
        <f>IF(キューシート計算用!D94&lt;&gt;"",キューシート計算用!D94,"")</f>
        <v/>
      </c>
      <c r="AF7" s="5"/>
      <c r="AG7" s="6"/>
      <c r="AH7" s="23" t="str">
        <f>IF(キューシート計算用!D103&lt;&gt;"",キューシート計算用!D103,"")</f>
        <v/>
      </c>
      <c r="AI7" s="5"/>
      <c r="AJ7" s="6"/>
      <c r="AK7" s="23" t="str">
        <f>IF(キューシート計算用!D112&lt;&gt;"",キューシート計算用!D112,"")</f>
        <v/>
      </c>
      <c r="AL7" s="5"/>
      <c r="AM7" s="6"/>
      <c r="AN7" s="23" t="str">
        <f>IF(キューシート計算用!D121&lt;&gt;"",キューシート計算用!D121,"")</f>
        <v/>
      </c>
      <c r="AO7" s="5"/>
      <c r="AP7" s="6"/>
      <c r="AQ7" s="23" t="str">
        <f>IF(キューシート計算用!D130&lt;&gt;"",キューシート計算用!D130,"")</f>
        <v/>
      </c>
      <c r="AR7" s="5"/>
      <c r="AS7" s="6"/>
      <c r="AT7" s="23" t="str">
        <f>IF(キューシート計算用!D139&lt;&gt;"",キューシート計算用!D139,"")</f>
        <v/>
      </c>
      <c r="AU7" s="5"/>
      <c r="AV7" s="6"/>
      <c r="AW7" s="23" t="str">
        <f>IF(キューシート計算用!D148&lt;&gt;"",キューシート計算用!D148,"")</f>
        <v/>
      </c>
      <c r="AX7" s="5"/>
      <c r="AY7" s="6"/>
    </row>
    <row r="8" spans="1:54" x14ac:dyDescent="0.15">
      <c r="A8" s="66" t="s">
        <v>46</v>
      </c>
      <c r="D8" s="1">
        <f>IF(キューシート計算用!E13&lt;&gt;"",キューシート計算用!E13,"")</f>
        <v>34.700000000000003</v>
      </c>
      <c r="E8" s="19"/>
      <c r="F8" s="20"/>
      <c r="G8" s="1">
        <f>IF(キューシート計算用!E22&lt;&gt;"",キューシート計算用!E22,"")</f>
        <v>55.5</v>
      </c>
      <c r="H8" s="19"/>
      <c r="I8" s="20"/>
      <c r="J8" s="1">
        <f>IF(キューシート計算用!E31&lt;&gt;"",キューシート計算用!E31,"")</f>
        <v>70.2</v>
      </c>
      <c r="K8" s="19"/>
      <c r="L8" s="20"/>
      <c r="M8" s="1">
        <f>IF(キューシート計算用!E40&lt;&gt;"",キューシート計算用!E40,"")</f>
        <v>93.3</v>
      </c>
      <c r="N8" s="19"/>
      <c r="O8" s="20"/>
      <c r="P8" s="1">
        <f>IF(キューシート計算用!E49&lt;&gt;"",キューシート計算用!E49,"")</f>
        <v>147.5</v>
      </c>
      <c r="Q8" s="19"/>
      <c r="R8" s="71"/>
      <c r="S8" s="1">
        <f>IF(キューシート計算用!E58&lt;&gt;"",キューシート計算用!E58,"")</f>
        <v>189</v>
      </c>
      <c r="T8" s="19"/>
      <c r="U8" s="20"/>
      <c r="V8" s="1" t="str">
        <f>IF(キューシート計算用!E67&lt;&gt;"",キューシート計算用!E67,"")</f>
        <v/>
      </c>
      <c r="W8" s="19"/>
      <c r="X8" s="20"/>
      <c r="Y8" s="1" t="str">
        <f>IF(キューシート計算用!E76&lt;&gt;"",キューシート計算用!E76,"")</f>
        <v/>
      </c>
      <c r="Z8" s="19"/>
      <c r="AA8" s="20"/>
      <c r="AB8" s="1" t="str">
        <f>IF(キューシート計算用!E85&lt;&gt;"",キューシート計算用!E85,"")</f>
        <v/>
      </c>
      <c r="AC8" s="19"/>
      <c r="AD8" s="20"/>
      <c r="AE8" s="1" t="str">
        <f>IF(キューシート計算用!E94&lt;&gt;"",キューシート計算用!E94,"")</f>
        <v/>
      </c>
      <c r="AF8" s="19"/>
      <c r="AG8" s="20"/>
      <c r="AH8" s="1" t="str">
        <f>IF(キューシート計算用!E103&lt;&gt;"",キューシート計算用!E103,"")</f>
        <v/>
      </c>
      <c r="AI8" s="19"/>
      <c r="AJ8" s="20"/>
      <c r="AK8" s="1" t="str">
        <f>IF(キューシート計算用!E112&lt;&gt;"",キューシート計算用!E112,"")</f>
        <v/>
      </c>
      <c r="AL8" s="19"/>
      <c r="AM8" s="20"/>
      <c r="AN8" s="1" t="str">
        <f>IF(キューシート計算用!E121&lt;&gt;"",キューシート計算用!E121,"")</f>
        <v/>
      </c>
      <c r="AO8" s="19"/>
      <c r="AP8" s="20"/>
      <c r="AQ8" s="1" t="str">
        <f>IF(キューシート計算用!E130&lt;&gt;"",キューシート計算用!E130,"")</f>
        <v/>
      </c>
      <c r="AR8" s="19"/>
      <c r="AS8" s="20"/>
      <c r="AT8" s="1" t="str">
        <f>IF(キューシート計算用!E139&lt;&gt;"",キューシート計算用!E139,"")</f>
        <v/>
      </c>
      <c r="AU8" s="19"/>
      <c r="AV8" s="20"/>
      <c r="AW8" s="1" t="str">
        <f>IF(キューシート計算用!E148&lt;&gt;"",キューシート計算用!E148,"")</f>
        <v/>
      </c>
      <c r="AX8" s="19"/>
      <c r="AY8" s="20"/>
    </row>
    <row r="9" spans="1:54" x14ac:dyDescent="0.15">
      <c r="A9" s="13" t="s">
        <v>47</v>
      </c>
      <c r="B9" s="77" t="s">
        <v>48</v>
      </c>
      <c r="C9" s="78"/>
      <c r="D9" s="13">
        <f>IF(キューシート計算用!A12&lt;&gt;"",キューシート計算用!A12,"")</f>
        <v>8</v>
      </c>
      <c r="E9" s="77" t="str">
        <f>IF(キューシート計算用!F12&lt;&gt;"",キューシート計算用!F12,"")</f>
        <v/>
      </c>
      <c r="F9" s="78"/>
      <c r="G9" s="13">
        <f>IF(キューシート計算用!A21&lt;&gt;"",キューシート計算用!A21,"")</f>
        <v>17</v>
      </c>
      <c r="H9" s="77" t="str">
        <f>IF(キューシート計算用!F21&lt;&gt;"",キューシート計算用!F21,"")</f>
        <v/>
      </c>
      <c r="I9" s="78"/>
      <c r="J9" s="13">
        <f>IF(キューシート計算用!A30&lt;&gt;"",キューシート計算用!A30,"")</f>
        <v>26</v>
      </c>
      <c r="K9" s="77" t="str">
        <f>IF(キューシート計算用!F30&lt;&gt;"",キューシート計算用!F30,"")</f>
        <v/>
      </c>
      <c r="L9" s="78"/>
      <c r="M9" s="13">
        <f>IF(キューシート計算用!A39&lt;&gt;"",キューシート計算用!A39,"")</f>
        <v>35</v>
      </c>
      <c r="N9" s="77" t="str">
        <f>IF(キューシート計算用!F39&lt;&gt;"",キューシート計算用!F39,"")</f>
        <v>安良岡北</v>
      </c>
      <c r="O9" s="78"/>
      <c r="P9" s="13">
        <f>IF(キューシート計算用!A48&lt;&gt;"",キューシート計算用!A48,"")</f>
        <v>44</v>
      </c>
      <c r="Q9" s="77" t="str">
        <f>IF(キューシート計算用!F48&lt;&gt;"",キューシート計算用!F48,"")</f>
        <v>上桐原</v>
      </c>
      <c r="R9" s="78"/>
      <c r="S9" s="13">
        <f>IF(キューシート計算用!A57&lt;&gt;"",キューシート計算用!A57,"")</f>
        <v>53</v>
      </c>
      <c r="T9" s="77" t="str">
        <f>IF(キューシート計算用!F57&lt;&gt;"",キューシート計算用!F57,"")</f>
        <v/>
      </c>
      <c r="U9" s="78"/>
      <c r="V9" s="13" t="str">
        <f>IF(キューシート計算用!A66&lt;&gt;"",キューシート計算用!A66,"")</f>
        <v/>
      </c>
      <c r="W9" s="77" t="str">
        <f>IF(キューシート計算用!F66&lt;&gt;"",キューシート計算用!F66,"")</f>
        <v/>
      </c>
      <c r="X9" s="78"/>
      <c r="Y9" s="13" t="str">
        <f>IF(キューシート計算用!A75&lt;&gt;"",キューシート計算用!A75,"")</f>
        <v/>
      </c>
      <c r="Z9" s="77" t="str">
        <f>IF(キューシート計算用!F75&lt;&gt;"",キューシート計算用!F75,"")</f>
        <v/>
      </c>
      <c r="AA9" s="78"/>
      <c r="AB9" s="13" t="str">
        <f>IF(キューシート計算用!A84&lt;&gt;"",キューシート計算用!A84,"")</f>
        <v/>
      </c>
      <c r="AC9" s="77" t="str">
        <f>IF(キューシート計算用!F84&lt;&gt;"",キューシート計算用!F84,"")</f>
        <v/>
      </c>
      <c r="AD9" s="78"/>
      <c r="AE9" s="13" t="str">
        <f>IF(キューシート計算用!A93&lt;&gt;"",キューシート計算用!A93,"")</f>
        <v/>
      </c>
      <c r="AF9" s="77" t="str">
        <f>IF(キューシート計算用!F93&lt;&gt;"",キューシート計算用!F93,"")</f>
        <v/>
      </c>
      <c r="AG9" s="78"/>
      <c r="AH9" s="13" t="str">
        <f>IF(キューシート計算用!A102&lt;&gt;"",キューシート計算用!A102,"")</f>
        <v/>
      </c>
      <c r="AI9" s="77" t="str">
        <f>IF(キューシート計算用!F102&lt;&gt;"",キューシート計算用!F102,"")</f>
        <v/>
      </c>
      <c r="AJ9" s="78"/>
      <c r="AK9" s="13" t="str">
        <f>IF(キューシート計算用!A111&lt;&gt;"",キューシート計算用!A111,"")</f>
        <v/>
      </c>
      <c r="AL9" s="77" t="str">
        <f>IF(キューシート計算用!F111&lt;&gt;"",キューシート計算用!F111,"")</f>
        <v/>
      </c>
      <c r="AM9" s="78"/>
      <c r="AN9" s="13" t="str">
        <f>IF(キューシート計算用!A120&lt;&gt;"",キューシート計算用!A120,"")</f>
        <v/>
      </c>
      <c r="AO9" s="77" t="str">
        <f>IF(キューシート計算用!F120&lt;&gt;"",キューシート計算用!F120,"")</f>
        <v/>
      </c>
      <c r="AP9" s="78"/>
      <c r="AQ9" s="13" t="str">
        <f>IF(キューシート計算用!A129&lt;&gt;"",キューシート計算用!A129,"")</f>
        <v/>
      </c>
      <c r="AR9" s="77" t="str">
        <f>IF(キューシート計算用!F129&lt;&gt;"",キューシート計算用!F129,"")</f>
        <v/>
      </c>
      <c r="AS9" s="78"/>
      <c r="AT9" s="13" t="str">
        <f>IF(キューシート計算用!A138&lt;&gt;"",キューシート計算用!A138,"")</f>
        <v/>
      </c>
      <c r="AU9" s="77" t="str">
        <f>IF(キューシート計算用!F138&lt;&gt;"",キューシート計算用!F138,"")</f>
        <v/>
      </c>
      <c r="AV9" s="78"/>
      <c r="AW9" s="13" t="str">
        <f>IF(キューシート計算用!A147&lt;&gt;"",キューシート計算用!A147,"")</f>
        <v/>
      </c>
      <c r="AX9" s="77" t="str">
        <f>IF(キューシート計算用!F147&lt;&gt;"",キューシート計算用!F147,"")</f>
        <v/>
      </c>
      <c r="AY9" s="78"/>
    </row>
    <row r="10" spans="1:54" x14ac:dyDescent="0.15">
      <c r="A10" s="14" t="s">
        <v>49</v>
      </c>
      <c r="B10" s="82" t="s">
        <v>50</v>
      </c>
      <c r="C10" s="83"/>
      <c r="D10" s="14" t="str">
        <f>IF(キューシート計算用!B12&lt;&gt;"",キューシート計算用!B12,"")</f>
        <v/>
      </c>
      <c r="E10" s="84" t="str">
        <f>IF(キューシート計算用!K12&lt;&gt;"",キューシート計算用!K12,"")</f>
        <v>つがスポーツ公園1km</v>
      </c>
      <c r="F10" s="85"/>
      <c r="G10" s="14" t="str">
        <f>IF(キューシート計算用!B21&lt;&gt;"",キューシート計算用!B21,"")</f>
        <v/>
      </c>
      <c r="H10" s="82" t="str">
        <f>IF(キューシート計算用!K21&lt;&gt;"",キューシート計算用!K21,"")</f>
        <v>栗橋　古河駅</v>
      </c>
      <c r="I10" s="83"/>
      <c r="J10" s="14" t="str">
        <f>IF(キューシート計算用!B30&lt;&gt;"",キューシート計算用!B30,"")</f>
        <v/>
      </c>
      <c r="K10" s="84" t="str">
        <f>IF(キューシート計算用!K30&lt;&gt;"",キューシート計算用!K30,"")</f>
        <v>道なり</v>
      </c>
      <c r="L10" s="85"/>
      <c r="M10" s="14" t="str">
        <f>IF(キューシート計算用!B39&lt;&gt;"",キューシート計算用!B39,"")</f>
        <v/>
      </c>
      <c r="N10" s="82" t="str">
        <f>IF(キューシート計算用!K39&lt;&gt;"",キューシート計算用!K39,"")</f>
        <v>桐生</v>
      </c>
      <c r="O10" s="83"/>
      <c r="P10" s="14" t="str">
        <f>IF(キューシート計算用!B48&lt;&gt;"",キューシート計算用!B48,"")</f>
        <v/>
      </c>
      <c r="Q10" s="82" t="str">
        <f>IF(キューシート計算用!K48&lt;&gt;"",キューシート計算用!K48,"")</f>
        <v>日光　足尾</v>
      </c>
      <c r="R10" s="83"/>
      <c r="S10" s="14" t="str">
        <f>IF(キューシート計算用!B57&lt;&gt;"",キューシート計算用!B57,"")</f>
        <v/>
      </c>
      <c r="T10" s="84" t="str">
        <f>IF(キューシート計算用!K57&lt;&gt;"",キューシート計算用!K57,"")</f>
        <v>鹿沼</v>
      </c>
      <c r="U10" s="85"/>
      <c r="V10" s="14" t="str">
        <f>IF(キューシート計算用!B66&lt;&gt;"",キューシート計算用!B66,"")</f>
        <v/>
      </c>
      <c r="W10" s="82" t="str">
        <f>IF(キューシート計算用!K66&lt;&gt;"",キューシート計算用!K66,"")</f>
        <v/>
      </c>
      <c r="X10" s="83"/>
      <c r="Y10" s="14" t="str">
        <f>IF(キューシート計算用!B75&lt;&gt;"",キューシート計算用!B75,"")</f>
        <v/>
      </c>
      <c r="Z10" s="82" t="str">
        <f>IF(キューシート計算用!K75&lt;&gt;"",キューシート計算用!K75,"")</f>
        <v/>
      </c>
      <c r="AA10" s="83"/>
      <c r="AB10" s="14" t="str">
        <f>IF(キューシート計算用!B84&lt;&gt;"",キューシート計算用!B84,"")</f>
        <v/>
      </c>
      <c r="AC10" s="82" t="str">
        <f>IF(キューシート計算用!K84&lt;&gt;"",キューシート計算用!K84,"")</f>
        <v/>
      </c>
      <c r="AD10" s="83"/>
      <c r="AE10" s="14" t="str">
        <f>IF(キューシート計算用!B93&lt;&gt;"",キューシート計算用!B93,"")</f>
        <v/>
      </c>
      <c r="AF10" s="82" t="str">
        <f>IF(キューシート計算用!K93&lt;&gt;"",キューシート計算用!K93,"")</f>
        <v/>
      </c>
      <c r="AG10" s="83"/>
      <c r="AH10" s="14" t="str">
        <f>IF(キューシート計算用!B102&lt;&gt;"",キューシート計算用!B102,"")</f>
        <v/>
      </c>
      <c r="AI10" s="82" t="str">
        <f>IF(キューシート計算用!K102&lt;&gt;"",キューシート計算用!K102,"")</f>
        <v/>
      </c>
      <c r="AJ10" s="83"/>
      <c r="AK10" s="14" t="str">
        <f>IF(キューシート計算用!B111&lt;&gt;"",キューシート計算用!B111,"")</f>
        <v/>
      </c>
      <c r="AL10" s="82" t="str">
        <f>IF(キューシート計算用!K111&lt;&gt;"",キューシート計算用!K111,"")</f>
        <v/>
      </c>
      <c r="AM10" s="83"/>
      <c r="AN10" s="14" t="str">
        <f>IF(キューシート計算用!B120&lt;&gt;"",キューシート計算用!B120,"")</f>
        <v/>
      </c>
      <c r="AO10" s="82" t="str">
        <f>IF(キューシート計算用!K120&lt;&gt;"",キューシート計算用!K120,"")</f>
        <v/>
      </c>
      <c r="AP10" s="83"/>
      <c r="AQ10" s="14" t="str">
        <f>IF(キューシート計算用!B129&lt;&gt;"",キューシート計算用!B129,"")</f>
        <v/>
      </c>
      <c r="AR10" s="82" t="str">
        <f>IF(キューシート計算用!K129&lt;&gt;"",キューシート計算用!K129,"")</f>
        <v/>
      </c>
      <c r="AS10" s="83"/>
      <c r="AT10" s="14" t="str">
        <f>IF(キューシート計算用!B138&lt;&gt;"",キューシート計算用!B138,"")</f>
        <v/>
      </c>
      <c r="AU10" s="82" t="str">
        <f>IF(キューシート計算用!K138&lt;&gt;"",キューシート計算用!K138,"")</f>
        <v/>
      </c>
      <c r="AV10" s="83"/>
      <c r="AW10" s="14" t="str">
        <f>IF(キューシート計算用!B147&lt;&gt;"",キューシート計算用!B147,"")</f>
        <v/>
      </c>
      <c r="AX10" s="82" t="str">
        <f>IF(キューシート計算用!K147&lt;&gt;"",キューシート計算用!K147,"")</f>
        <v/>
      </c>
      <c r="AY10" s="83"/>
    </row>
    <row r="11" spans="1:54" x14ac:dyDescent="0.15">
      <c r="A11" s="15" t="s">
        <v>51</v>
      </c>
      <c r="B11" s="5" t="s">
        <v>52</v>
      </c>
      <c r="C11" s="16" t="s">
        <v>53</v>
      </c>
      <c r="D11" s="21" t="str">
        <f>IF(キューシート計算用!M12&lt;&gt;"",キューシート計算用!M12,"")</f>
        <v/>
      </c>
      <c r="E11" s="5"/>
      <c r="F11" s="6"/>
      <c r="G11" s="21" t="str">
        <f>IF(キューシート計算用!M21&lt;&gt;"",キューシート計算用!M21,"")</f>
        <v/>
      </c>
      <c r="H11" s="5"/>
      <c r="I11" s="6"/>
      <c r="J11" s="21" t="str">
        <f>IF(キューシート計算用!M30&lt;&gt;"",キューシート計算用!M30,"")</f>
        <v/>
      </c>
      <c r="K11" s="5"/>
      <c r="L11" s="6"/>
      <c r="M11" s="21" t="str">
        <f>IF(キューシート計算用!M39&lt;&gt;"",キューシート計算用!M39,"")</f>
        <v/>
      </c>
      <c r="N11" s="5"/>
      <c r="O11" s="6"/>
      <c r="P11" s="21" t="str">
        <f>IF(キューシート計算用!M48&lt;&gt;"",キューシート計算用!M48,"")</f>
        <v/>
      </c>
      <c r="Q11" s="5"/>
      <c r="R11" s="6"/>
      <c r="S11" s="21" t="str">
        <f>IF(キューシート計算用!M57&lt;&gt;"",キューシート計算用!M57,"")</f>
        <v/>
      </c>
      <c r="T11" s="5"/>
      <c r="U11" s="6"/>
      <c r="V11" s="21" t="str">
        <f>IF(キューシート計算用!M66&lt;&gt;"",キューシート計算用!M66,"")</f>
        <v/>
      </c>
      <c r="W11" s="5"/>
      <c r="X11" s="6"/>
      <c r="Y11" s="21" t="str">
        <f>IF(キューシート計算用!M75&lt;&gt;"",キューシート計算用!M75,"")</f>
        <v/>
      </c>
      <c r="Z11" s="5"/>
      <c r="AA11" s="68"/>
      <c r="AB11" s="21" t="str">
        <f>IF(キューシート計算用!M84&lt;&gt;"",キューシート計算用!M84,"")</f>
        <v/>
      </c>
      <c r="AC11" s="5"/>
      <c r="AD11" s="6"/>
      <c r="AE11" s="21" t="str">
        <f>IF(キューシート計算用!M93&lt;&gt;"",キューシート計算用!M93,"")</f>
        <v/>
      </c>
      <c r="AF11" s="5"/>
      <c r="AG11" s="6"/>
      <c r="AH11" s="21" t="str">
        <f>IF(キューシート計算用!M102&lt;&gt;"",キューシート計算用!M102,"")</f>
        <v/>
      </c>
      <c r="AI11" s="5"/>
      <c r="AJ11" s="6"/>
      <c r="AK11" s="21" t="str">
        <f>IF(キューシート計算用!M111&lt;&gt;"",キューシート計算用!M111,"")</f>
        <v/>
      </c>
      <c r="AL11" s="5"/>
      <c r="AM11" s="6"/>
      <c r="AN11" s="21" t="str">
        <f>IF(キューシート計算用!M120&lt;&gt;"",キューシート計算用!M120,"")</f>
        <v/>
      </c>
      <c r="AO11" s="5"/>
      <c r="AP11" s="6"/>
      <c r="AQ11" s="21" t="str">
        <f>IF(キューシート計算用!M129&lt;&gt;"",キューシート計算用!M129,"")</f>
        <v/>
      </c>
      <c r="AR11" s="5"/>
      <c r="AS11" s="6"/>
      <c r="AT11" s="21" t="str">
        <f>IF(キューシート計算用!M138&lt;&gt;"",キューシート計算用!M138,"")</f>
        <v/>
      </c>
      <c r="AU11" s="5"/>
      <c r="AV11" s="6"/>
      <c r="AW11" s="21" t="str">
        <f>IF(キューシート計算用!M147&lt;&gt;"",キューシート計算用!M147,"")</f>
        <v/>
      </c>
      <c r="AX11" s="5"/>
      <c r="AY11" s="6"/>
    </row>
    <row r="12" spans="1:54" x14ac:dyDescent="0.15">
      <c r="A12" s="15" t="s">
        <v>54</v>
      </c>
      <c r="B12" s="17"/>
      <c r="C12" s="6"/>
      <c r="D12" s="21" t="str">
        <f>IF(キューシート計算用!N12&lt;&gt;"",キューシート計算用!N12,"")</f>
        <v/>
      </c>
      <c r="E12" s="5"/>
      <c r="F12" s="6"/>
      <c r="G12" s="21" t="str">
        <f>IF(キューシート計算用!N21&lt;&gt;"",キューシート計算用!N21,"")</f>
        <v/>
      </c>
      <c r="H12" s="5"/>
      <c r="I12" s="6"/>
      <c r="J12" s="21" t="str">
        <f>IF(キューシート計算用!N30&lt;&gt;"",キューシート計算用!N30,"")</f>
        <v/>
      </c>
      <c r="K12" s="5"/>
      <c r="L12" s="6"/>
      <c r="M12" s="21" t="str">
        <f>IF(キューシート計算用!N39&lt;&gt;"",キューシート計算用!N39,"")</f>
        <v/>
      </c>
      <c r="N12" s="5"/>
      <c r="O12" s="6"/>
      <c r="P12" s="21" t="str">
        <f>IF(キューシート計算用!N48&lt;&gt;"",キューシート計算用!N48,"")</f>
        <v/>
      </c>
      <c r="Q12" s="5"/>
      <c r="R12" s="6"/>
      <c r="S12" s="21" t="str">
        <f>IF(キューシート計算用!N57&lt;&gt;"",キューシート計算用!N57,"")</f>
        <v/>
      </c>
      <c r="T12" s="5"/>
      <c r="U12" s="6"/>
      <c r="V12" s="21" t="str">
        <f>IF(キューシート計算用!N66&lt;&gt;"",キューシート計算用!N66,"")</f>
        <v/>
      </c>
      <c r="W12" s="5"/>
      <c r="X12" s="6"/>
      <c r="Y12" s="21" t="str">
        <f>IF(キューシート計算用!N75&lt;&gt;"",キューシート計算用!N75,"")</f>
        <v/>
      </c>
      <c r="Z12" s="5"/>
      <c r="AA12" s="6"/>
      <c r="AB12" s="21" t="str">
        <f>IF(キューシート計算用!N84&lt;&gt;"",キューシート計算用!N84,"")</f>
        <v/>
      </c>
      <c r="AC12" s="5"/>
      <c r="AD12" s="6"/>
      <c r="AE12" s="21" t="str">
        <f>IF(キューシート計算用!N93&lt;&gt;"",キューシート計算用!N93,"")</f>
        <v/>
      </c>
      <c r="AF12" s="5"/>
      <c r="AG12" s="6"/>
      <c r="AH12" s="21" t="str">
        <f>IF(キューシート計算用!N102&lt;&gt;"",キューシート計算用!N102,"")</f>
        <v/>
      </c>
      <c r="AI12" s="5"/>
      <c r="AJ12" s="6"/>
      <c r="AK12" s="21" t="str">
        <f>IF(キューシート計算用!N111&lt;&gt;"",キューシート計算用!N111,"")</f>
        <v/>
      </c>
      <c r="AL12" s="5"/>
      <c r="AM12" s="6"/>
      <c r="AN12" s="21" t="str">
        <f>IF(キューシート計算用!N120&lt;&gt;"",キューシート計算用!N120,"")</f>
        <v/>
      </c>
      <c r="AO12" s="5"/>
      <c r="AP12" s="6"/>
      <c r="AQ12" s="21" t="str">
        <f>IF(キューシート計算用!N129&lt;&gt;"",キューシート計算用!N129,"")</f>
        <v/>
      </c>
      <c r="AR12" s="5"/>
      <c r="AS12" s="6"/>
      <c r="AT12" s="21" t="str">
        <f>IF(キューシート計算用!N138&lt;&gt;"",キューシート計算用!N138,"")</f>
        <v/>
      </c>
      <c r="AU12" s="5"/>
      <c r="AV12" s="6"/>
      <c r="AW12" s="21" t="str">
        <f>IF(キューシート計算用!N147&lt;&gt;"",キューシート計算用!N147,"")</f>
        <v/>
      </c>
      <c r="AX12" s="5"/>
      <c r="AY12" s="6"/>
    </row>
    <row r="13" spans="1:54" x14ac:dyDescent="0.15">
      <c r="A13" s="2" t="s">
        <v>55</v>
      </c>
      <c r="B13" s="17" t="s">
        <v>56</v>
      </c>
      <c r="C13" s="6"/>
      <c r="D13" s="22">
        <f>IF(キューシート計算用!C12&lt;&gt;"",キューシート計算用!C12,"")</f>
        <v>3.1999999999999993</v>
      </c>
      <c r="E13" s="5"/>
      <c r="F13" s="6"/>
      <c r="G13" s="22">
        <f>IF(キューシート計算用!C21&lt;&gt;"",キューシート計算用!C21,"")</f>
        <v>1.3000000000000043</v>
      </c>
      <c r="H13" s="5"/>
      <c r="I13" s="6"/>
      <c r="J13" s="22">
        <f>IF(キューシート計算用!C30&lt;&gt;"",キューシート計算用!C30,"")</f>
        <v>3.8000000000000043</v>
      </c>
      <c r="K13" s="5"/>
      <c r="L13" s="6"/>
      <c r="M13" s="22">
        <f>IF(キューシート計算用!C39&lt;&gt;"",キューシート計算用!C39,"")</f>
        <v>4.7999999999999972</v>
      </c>
      <c r="N13" s="5"/>
      <c r="O13" s="6"/>
      <c r="P13" s="22">
        <f>IF(キューシート計算用!C48&lt;&gt;"",キューシート計算用!C48,"")</f>
        <v>1.0999999999999943</v>
      </c>
      <c r="Q13" s="5"/>
      <c r="R13" s="6"/>
      <c r="S13" s="22">
        <f>IF(キューシート計算用!C57&lt;&gt;"",キューシート計算用!C57,"")</f>
        <v>5.8999999999999773</v>
      </c>
      <c r="T13" s="5"/>
      <c r="U13" s="6"/>
      <c r="V13" s="22" t="str">
        <f>IF(キューシート計算用!C66&lt;&gt;"",キューシート計算用!C66,"")</f>
        <v/>
      </c>
      <c r="W13" s="5"/>
      <c r="X13" s="6"/>
      <c r="Y13" s="22" t="str">
        <f>IF(キューシート計算用!C75&lt;&gt;"",キューシート計算用!C75,"")</f>
        <v/>
      </c>
      <c r="Z13" s="5"/>
      <c r="AA13" s="6"/>
      <c r="AB13" s="22" t="str">
        <f>IF(キューシート計算用!C84&lt;&gt;"",キューシート計算用!C84,"")</f>
        <v/>
      </c>
      <c r="AC13" s="5"/>
      <c r="AD13" s="6"/>
      <c r="AE13" s="22" t="str">
        <f>IF(キューシート計算用!C93&lt;&gt;"",キューシート計算用!C93,"")</f>
        <v/>
      </c>
      <c r="AF13" s="5"/>
      <c r="AG13" s="6"/>
      <c r="AH13" s="22" t="str">
        <f>IF(キューシート計算用!C102&lt;&gt;"",キューシート計算用!C102,"")</f>
        <v/>
      </c>
      <c r="AI13" s="5"/>
      <c r="AJ13" s="6"/>
      <c r="AK13" s="22" t="str">
        <f>IF(キューシート計算用!C111&lt;&gt;"",キューシート計算用!C111,"")</f>
        <v/>
      </c>
      <c r="AL13" s="5"/>
      <c r="AM13" s="6"/>
      <c r="AN13" s="22" t="str">
        <f>IF(キューシート計算用!C120&lt;&gt;"",キューシート計算用!C120,"")</f>
        <v/>
      </c>
      <c r="AO13" s="5"/>
      <c r="AP13" s="6"/>
      <c r="AQ13" s="22" t="str">
        <f>IF(キューシート計算用!C129&lt;&gt;"",キューシート計算用!C129,"")</f>
        <v/>
      </c>
      <c r="AR13" s="5"/>
      <c r="AS13" s="6"/>
      <c r="AT13" s="22" t="str">
        <f>IF(キューシート計算用!C138&lt;&gt;"",キューシート計算用!C138,"")</f>
        <v/>
      </c>
      <c r="AU13" s="5"/>
      <c r="AV13" s="6"/>
      <c r="AW13" s="22" t="str">
        <f>IF(キューシート計算用!C147&lt;&gt;"",キューシート計算用!C147,"")</f>
        <v/>
      </c>
      <c r="AX13" s="5"/>
      <c r="AY13" s="6"/>
    </row>
    <row r="14" spans="1:54" x14ac:dyDescent="0.15">
      <c r="A14" s="3" t="s">
        <v>57</v>
      </c>
      <c r="B14" s="5"/>
      <c r="C14" s="6"/>
      <c r="D14" s="23">
        <f>IF(キューシート計算用!D12&lt;&gt;"",キューシート計算用!D12,"")</f>
        <v>23.4</v>
      </c>
      <c r="E14" s="5"/>
      <c r="F14" s="6"/>
      <c r="G14" s="23">
        <f>IF(キューシート計算用!D21&lt;&gt;"",キューシート計算用!D21,"")</f>
        <v>54.7</v>
      </c>
      <c r="H14" s="5"/>
      <c r="I14" s="6"/>
      <c r="J14" s="23">
        <f>IF(キューシート計算用!D30&lt;&gt;"",キューシート計算用!D30,"")</f>
        <v>7.8000000000000043</v>
      </c>
      <c r="K14" s="5"/>
      <c r="L14" s="6"/>
      <c r="M14" s="23">
        <f>IF(キューシート計算用!D39&lt;&gt;"",キューシート計算用!D39,"")</f>
        <v>34.1</v>
      </c>
      <c r="N14" s="5"/>
      <c r="O14" s="6"/>
      <c r="P14" s="23">
        <f>IF(キューシート計算用!D48&lt;&gt;"",キューシート計算用!D48,"")</f>
        <v>7.2999999999999972</v>
      </c>
      <c r="Q14" s="5"/>
      <c r="R14" s="6"/>
      <c r="S14" s="23">
        <f>IF(キューシート計算用!D57&lt;&gt;"",キューシート計算用!D57,"")</f>
        <v>32.699999999999989</v>
      </c>
      <c r="T14" s="5"/>
      <c r="U14" s="6"/>
      <c r="V14" s="23" t="str">
        <f>IF(キューシート計算用!D66&lt;&gt;"",キューシート計算用!D66,"")</f>
        <v/>
      </c>
      <c r="W14" s="5"/>
      <c r="X14" s="6"/>
      <c r="Y14" s="23" t="str">
        <f>IF(キューシート計算用!D75&lt;&gt;"",キューシート計算用!D75,"")</f>
        <v/>
      </c>
      <c r="Z14" s="5"/>
      <c r="AA14" s="6"/>
      <c r="AB14" s="23" t="str">
        <f>IF(キューシート計算用!D84&lt;&gt;"",キューシート計算用!D84,"")</f>
        <v/>
      </c>
      <c r="AC14" s="5"/>
      <c r="AD14" s="6"/>
      <c r="AE14" s="23" t="str">
        <f>IF(キューシート計算用!D93&lt;&gt;"",キューシート計算用!D93,"")</f>
        <v/>
      </c>
      <c r="AF14" s="5"/>
      <c r="AG14" s="6"/>
      <c r="AH14" s="23" t="str">
        <f>IF(キューシート計算用!D102&lt;&gt;"",キューシート計算用!D102,"")</f>
        <v/>
      </c>
      <c r="AI14" s="5"/>
      <c r="AJ14" s="6"/>
      <c r="AK14" s="23" t="str">
        <f>IF(キューシート計算用!D111&lt;&gt;"",キューシート計算用!D111,"")</f>
        <v/>
      </c>
      <c r="AL14" s="5"/>
      <c r="AM14" s="6"/>
      <c r="AN14" s="23" t="str">
        <f>IF(キューシート計算用!D120&lt;&gt;"",キューシート計算用!D120,"")</f>
        <v/>
      </c>
      <c r="AO14" s="5"/>
      <c r="AP14" s="6"/>
      <c r="AQ14" s="23" t="str">
        <f>IF(キューシート計算用!D129&lt;&gt;"",キューシート計算用!D129,"")</f>
        <v/>
      </c>
      <c r="AR14" s="5"/>
      <c r="AS14" s="6"/>
      <c r="AT14" s="23" t="str">
        <f>IF(キューシート計算用!D138&lt;&gt;"",キューシート計算用!D138,"")</f>
        <v/>
      </c>
      <c r="AU14" s="5"/>
      <c r="AV14" s="6"/>
      <c r="AW14" s="23" t="str">
        <f>IF(キューシート計算用!D147&lt;&gt;"",キューシート計算用!D147,"")</f>
        <v/>
      </c>
      <c r="AX14" s="5"/>
      <c r="AY14" s="6"/>
    </row>
    <row r="15" spans="1:54" x14ac:dyDescent="0.15">
      <c r="A15" s="4" t="s">
        <v>58</v>
      </c>
      <c r="B15" s="18" t="s">
        <v>59</v>
      </c>
      <c r="C15" s="20"/>
      <c r="D15" s="1">
        <f>IF(キューシート計算用!E12&lt;&gt;"",キューシート計算用!E12,"")</f>
        <v>23.4</v>
      </c>
      <c r="E15" s="19"/>
      <c r="F15" s="20"/>
      <c r="G15" s="1">
        <f>IF(キューシート計算用!E21&lt;&gt;"",キューシート計算用!E21,"")</f>
        <v>54.7</v>
      </c>
      <c r="H15" s="19"/>
      <c r="I15" s="20"/>
      <c r="J15" s="1">
        <f>IF(キューシート計算用!E30&lt;&gt;"",キューシート計算用!E30,"")</f>
        <v>66.400000000000006</v>
      </c>
      <c r="K15" s="19"/>
      <c r="L15" s="20"/>
      <c r="M15" s="1">
        <f>IF(キューシート計算用!E39&lt;&gt;"",キューシート計算用!E39,"")</f>
        <v>92.7</v>
      </c>
      <c r="N15" s="19"/>
      <c r="O15" s="20"/>
      <c r="P15" s="1">
        <f>IF(キューシート計算用!E48&lt;&gt;"",キューシート計算用!E48,"")</f>
        <v>113</v>
      </c>
      <c r="Q15" s="19"/>
      <c r="R15" s="20"/>
      <c r="S15" s="1">
        <f>IF(キューシート計算用!E57&lt;&gt;"",キューシート計算用!E57,"")</f>
        <v>183.7</v>
      </c>
      <c r="T15" s="19"/>
      <c r="U15" s="20"/>
      <c r="V15" s="1" t="str">
        <f>IF(キューシート計算用!E66&lt;&gt;"",キューシート計算用!E66,"")</f>
        <v/>
      </c>
      <c r="W15" s="19"/>
      <c r="X15" s="20"/>
      <c r="Y15" s="1" t="str">
        <f>IF(キューシート計算用!E75&lt;&gt;"",キューシート計算用!E75,"")</f>
        <v/>
      </c>
      <c r="Z15" s="19"/>
      <c r="AA15" s="20"/>
      <c r="AB15" s="1" t="str">
        <f>IF(キューシート計算用!E84&lt;&gt;"",キューシート計算用!E84,"")</f>
        <v/>
      </c>
      <c r="AC15" s="19"/>
      <c r="AD15" s="20"/>
      <c r="AE15" s="1" t="str">
        <f>IF(キューシート計算用!E93&lt;&gt;"",キューシート計算用!E93,"")</f>
        <v/>
      </c>
      <c r="AF15" s="19"/>
      <c r="AG15" s="20"/>
      <c r="AH15" s="1" t="str">
        <f>IF(キューシート計算用!E102&lt;&gt;"",キューシート計算用!E102,"")</f>
        <v/>
      </c>
      <c r="AI15" s="19"/>
      <c r="AJ15" s="20"/>
      <c r="AK15" s="1" t="str">
        <f>IF(キューシート計算用!E111&lt;&gt;"",キューシート計算用!E111,"")</f>
        <v/>
      </c>
      <c r="AL15" s="19"/>
      <c r="AM15" s="20"/>
      <c r="AN15" s="1" t="str">
        <f>IF(キューシート計算用!E120&lt;&gt;"",キューシート計算用!E120,"")</f>
        <v/>
      </c>
      <c r="AO15" s="19"/>
      <c r="AP15" s="20"/>
      <c r="AQ15" s="1" t="str">
        <f>IF(キューシート計算用!E129&lt;&gt;"",キューシート計算用!E129,"")</f>
        <v/>
      </c>
      <c r="AR15" s="19"/>
      <c r="AS15" s="20"/>
      <c r="AT15" s="1" t="str">
        <f>IF(キューシート計算用!E138&lt;&gt;"",キューシート計算用!E138,"")</f>
        <v/>
      </c>
      <c r="AU15" s="19"/>
      <c r="AV15" s="20"/>
      <c r="AW15" s="1" t="str">
        <f>IF(キューシート計算用!E147&lt;&gt;"",キューシート計算用!E147,"")</f>
        <v/>
      </c>
      <c r="AX15" s="19"/>
      <c r="AY15" s="20"/>
    </row>
    <row r="16" spans="1:54" x14ac:dyDescent="0.15">
      <c r="B16" s="66" t="s">
        <v>56</v>
      </c>
      <c r="D16" s="13">
        <f>IF(キューシート計算用!A11&lt;&gt;"",キューシート計算用!A11,"")</f>
        <v>7</v>
      </c>
      <c r="E16" s="77" t="str">
        <f>IF(キューシート計算用!F11&lt;&gt;"",キューシート計算用!F11,"")</f>
        <v>小倉橋西</v>
      </c>
      <c r="F16" s="78"/>
      <c r="G16" s="13">
        <f>IF(キューシート計算用!A20&lt;&gt;"",キューシート計算用!A20,"")</f>
        <v>16</v>
      </c>
      <c r="H16" s="77" t="str">
        <f>IF(キューシート計算用!F20&lt;&gt;"",キューシート計算用!F20,"")</f>
        <v>野木</v>
      </c>
      <c r="I16" s="78"/>
      <c r="J16" s="13">
        <f>IF(キューシート計算用!A29&lt;&gt;"",キューシート計算用!A29,"")</f>
        <v>25</v>
      </c>
      <c r="K16" s="77" t="str">
        <f>IF(キューシート計算用!F29&lt;&gt;"",キューシート計算用!F29,"")</f>
        <v/>
      </c>
      <c r="L16" s="78"/>
      <c r="M16" s="13">
        <f>IF(キューシート計算用!A38&lt;&gt;"",キューシート計算用!A38,"")</f>
        <v>34</v>
      </c>
      <c r="N16" s="77" t="str">
        <f>IF(キューシート計算用!F38&lt;&gt;"",キューシート計算用!F38,"")</f>
        <v>竜舞東</v>
      </c>
      <c r="O16" s="78"/>
      <c r="P16" s="13">
        <f>IF(キューシート計算用!A47&lt;&gt;"",キューシート計算用!A47,"")</f>
        <v>43</v>
      </c>
      <c r="Q16" s="77" t="str">
        <f>IF(キューシート計算用!F47&lt;&gt;"",キューシート計算用!F47,"")</f>
        <v/>
      </c>
      <c r="R16" s="78"/>
      <c r="S16" s="13">
        <f>IF(キューシート計算用!A56&lt;&gt;"",キューシート計算用!A56,"")</f>
        <v>52</v>
      </c>
      <c r="T16" s="77" t="str">
        <f>IF(キューシート計算用!F56&lt;&gt;"",キューシート計算用!F56,"")</f>
        <v/>
      </c>
      <c r="U16" s="78"/>
      <c r="V16" s="13" t="str">
        <f>IF(キューシート計算用!A65&lt;&gt;"",キューシート計算用!A65,"")</f>
        <v/>
      </c>
      <c r="W16" s="77" t="str">
        <f>IF(キューシート計算用!F65&lt;&gt;"",キューシート計算用!F65,"")</f>
        <v/>
      </c>
      <c r="X16" s="78"/>
      <c r="Y16" s="13" t="str">
        <f>IF(キューシート計算用!A74&lt;&gt;"",キューシート計算用!A74,"")</f>
        <v/>
      </c>
      <c r="Z16" s="77" t="str">
        <f>IF(キューシート計算用!F74&lt;&gt;"",キューシート計算用!F74,"")</f>
        <v/>
      </c>
      <c r="AA16" s="78"/>
      <c r="AB16" s="13" t="str">
        <f>IF(キューシート計算用!A83&lt;&gt;"",キューシート計算用!A83,"")</f>
        <v/>
      </c>
      <c r="AC16" s="77" t="str">
        <f>IF(キューシート計算用!F83&lt;&gt;"",キューシート計算用!F83,"")</f>
        <v/>
      </c>
      <c r="AD16" s="78"/>
      <c r="AE16" s="13" t="str">
        <f>IF(キューシート計算用!A92&lt;&gt;"",キューシート計算用!A92,"")</f>
        <v/>
      </c>
      <c r="AF16" s="77" t="str">
        <f>IF(キューシート計算用!F92&lt;&gt;"",キューシート計算用!F92,"")</f>
        <v/>
      </c>
      <c r="AG16" s="78"/>
      <c r="AH16" s="13" t="str">
        <f>IF(キューシート計算用!A101&lt;&gt;"",キューシート計算用!A101,"")</f>
        <v/>
      </c>
      <c r="AI16" s="77" t="str">
        <f>IF(キューシート計算用!F101&lt;&gt;"",キューシート計算用!F101,"")</f>
        <v/>
      </c>
      <c r="AJ16" s="78"/>
      <c r="AK16" s="13" t="str">
        <f>IF(キューシート計算用!A110&lt;&gt;"",キューシート計算用!A110,"")</f>
        <v/>
      </c>
      <c r="AL16" s="77" t="str">
        <f>IF(キューシート計算用!F110&lt;&gt;"",キューシート計算用!F110,"")</f>
        <v/>
      </c>
      <c r="AM16" s="78"/>
      <c r="AN16" s="13" t="str">
        <f>IF(キューシート計算用!A119&lt;&gt;"",キューシート計算用!A119,"")</f>
        <v/>
      </c>
      <c r="AO16" s="77" t="str">
        <f>IF(キューシート計算用!F119&lt;&gt;"",キューシート計算用!F119,"")</f>
        <v/>
      </c>
      <c r="AP16" s="78"/>
      <c r="AQ16" s="13" t="str">
        <f>IF(キューシート計算用!A128&lt;&gt;"",キューシート計算用!A128,"")</f>
        <v/>
      </c>
      <c r="AR16" s="77" t="str">
        <f>IF(キューシート計算用!F128&lt;&gt;"",キューシート計算用!F128,"")</f>
        <v/>
      </c>
      <c r="AS16" s="78"/>
      <c r="AT16" s="13" t="str">
        <f>IF(キューシート計算用!A137&lt;&gt;"",キューシート計算用!A137,"")</f>
        <v/>
      </c>
      <c r="AU16" s="77" t="str">
        <f>IF(キューシート計算用!F137&lt;&gt;"",キューシート計算用!F137,"")</f>
        <v/>
      </c>
      <c r="AV16" s="78"/>
      <c r="AW16" s="13" t="str">
        <f>IF(キューシート計算用!A146&lt;&gt;"",キューシート計算用!A146,"")</f>
        <v/>
      </c>
      <c r="AX16" s="77" t="str">
        <f>IF(キューシート計算用!F146&lt;&gt;"",キューシート計算用!F146,"")</f>
        <v/>
      </c>
      <c r="AY16" s="78"/>
      <c r="AZ16" s="13" t="str">
        <f>IF(キューシート計算用!A155&lt;&gt;"",キューシート計算用!A155,"")</f>
        <v/>
      </c>
      <c r="BA16" s="77" t="str">
        <f>IF(キューシート計算用!F155&lt;&gt;"",キューシート計算用!F155,"")</f>
        <v/>
      </c>
      <c r="BB16" s="78"/>
    </row>
    <row r="17" spans="1:54" x14ac:dyDescent="0.15">
      <c r="D17" s="14" t="str">
        <f>IF(キューシート計算用!B11&lt;&gt;"",キューシート計算用!B11,"")</f>
        <v/>
      </c>
      <c r="E17" s="82" t="str">
        <f>IF(キューシート計算用!K11&lt;&gt;"",キューシート計算用!K11,"")</f>
        <v>金崎駅</v>
      </c>
      <c r="F17" s="83"/>
      <c r="G17" s="14" t="str">
        <f>IF(キューシート計算用!B20&lt;&gt;"",キューシート計算用!B20,"")</f>
        <v/>
      </c>
      <c r="H17" s="84" t="str">
        <f>IF(キューシート計算用!K20&lt;&gt;"",キューシート計算用!K20,"")</f>
        <v>古河市街</v>
      </c>
      <c r="I17" s="85"/>
      <c r="J17" s="14" t="str">
        <f>IF(キューシート計算用!B29&lt;&gt;"",キューシート計算用!B29,"")</f>
        <v/>
      </c>
      <c r="K17" s="84" t="str">
        <f>IF(キューシート計算用!K29&lt;&gt;"",キューシート計算用!K29,"")</f>
        <v>道なり</v>
      </c>
      <c r="L17" s="85"/>
      <c r="M17" s="14" t="str">
        <f>IF(キューシート計算用!B38&lt;&gt;"",キューシート計算用!B38,"")</f>
        <v/>
      </c>
      <c r="N17" s="84" t="str">
        <f>IF(キューシート計算用!K38&lt;&gt;"",キューシート計算用!K38,"")</f>
        <v>桐生　足利</v>
      </c>
      <c r="O17" s="85"/>
      <c r="P17" s="14" t="str">
        <f>IF(キューシート計算用!B47&lt;&gt;"",キューシート計算用!B47,"")</f>
        <v/>
      </c>
      <c r="Q17" s="82" t="str">
        <f>IF(キューシート計算用!K47&lt;&gt;"",キューシート計算用!K47,"")</f>
        <v>日光　足尾</v>
      </c>
      <c r="R17" s="83"/>
      <c r="S17" s="14" t="str">
        <f>IF(キューシート計算用!B56&lt;&gt;"",キューシート計算用!B56,"")</f>
        <v/>
      </c>
      <c r="T17" s="84" t="str">
        <f>IF(キューシート計算用!K56&lt;&gt;"",キューシート計算用!K56,"")</f>
        <v>文挟</v>
      </c>
      <c r="U17" s="85"/>
      <c r="V17" s="14" t="str">
        <f>IF(キューシート計算用!B65&lt;&gt;"",キューシート計算用!B65,"")</f>
        <v/>
      </c>
      <c r="W17" s="82" t="str">
        <f>IF(キューシート計算用!K65&lt;&gt;"",キューシート計算用!K65,"")</f>
        <v/>
      </c>
      <c r="X17" s="83"/>
      <c r="Y17" s="14" t="str">
        <f>IF(キューシート計算用!B74&lt;&gt;"",キューシート計算用!B74,"")</f>
        <v/>
      </c>
      <c r="Z17" s="82" t="str">
        <f>IF(キューシート計算用!K74&lt;&gt;"",キューシート計算用!K74,"")</f>
        <v/>
      </c>
      <c r="AA17" s="83"/>
      <c r="AB17" s="14" t="str">
        <f>IF(キューシート計算用!B83&lt;&gt;"",キューシート計算用!B83,"")</f>
        <v/>
      </c>
      <c r="AC17" s="82" t="str">
        <f>IF(キューシート計算用!K83&lt;&gt;"",キューシート計算用!K83,"")</f>
        <v/>
      </c>
      <c r="AD17" s="83"/>
      <c r="AE17" s="14" t="str">
        <f>IF(キューシート計算用!B92&lt;&gt;"",キューシート計算用!B92,"")</f>
        <v/>
      </c>
      <c r="AF17" s="82" t="str">
        <f>IF(キューシート計算用!K92&lt;&gt;"",キューシート計算用!K92,"")</f>
        <v/>
      </c>
      <c r="AG17" s="83"/>
      <c r="AH17" s="14" t="str">
        <f>IF(キューシート計算用!B101&lt;&gt;"",キューシート計算用!B101,"")</f>
        <v/>
      </c>
      <c r="AI17" s="82" t="str">
        <f>IF(キューシート計算用!K101&lt;&gt;"",キューシート計算用!K101,"")</f>
        <v/>
      </c>
      <c r="AJ17" s="83"/>
      <c r="AK17" s="14" t="str">
        <f>IF(キューシート計算用!B110&lt;&gt;"",キューシート計算用!B110,"")</f>
        <v/>
      </c>
      <c r="AL17" s="82" t="str">
        <f>IF(キューシート計算用!K110&lt;&gt;"",キューシート計算用!K110,"")</f>
        <v/>
      </c>
      <c r="AM17" s="83"/>
      <c r="AN17" s="14" t="str">
        <f>IF(キューシート計算用!B119&lt;&gt;"",キューシート計算用!B119,"")</f>
        <v/>
      </c>
      <c r="AO17" s="82" t="str">
        <f>IF(キューシート計算用!K119&lt;&gt;"",キューシート計算用!K119,"")</f>
        <v/>
      </c>
      <c r="AP17" s="83"/>
      <c r="AQ17" s="14" t="str">
        <f>IF(キューシート計算用!B128&lt;&gt;"",キューシート計算用!B128,"")</f>
        <v/>
      </c>
      <c r="AR17" s="82" t="str">
        <f>IF(キューシート計算用!K128&lt;&gt;"",キューシート計算用!K128,"")</f>
        <v/>
      </c>
      <c r="AS17" s="83"/>
      <c r="AT17" s="14" t="str">
        <f>IF(キューシート計算用!B137&lt;&gt;"",キューシート計算用!B137,"")</f>
        <v/>
      </c>
      <c r="AU17" s="82" t="str">
        <f>IF(キューシート計算用!K137&lt;&gt;"",キューシート計算用!K137,"")</f>
        <v/>
      </c>
      <c r="AV17" s="83"/>
      <c r="AW17" s="14" t="str">
        <f>IF(キューシート計算用!B146&lt;&gt;"",キューシート計算用!B146,"")</f>
        <v/>
      </c>
      <c r="AX17" s="82" t="str">
        <f>IF(キューシート計算用!K146&lt;&gt;"",キューシート計算用!K146,"")</f>
        <v/>
      </c>
      <c r="AY17" s="83"/>
      <c r="AZ17" s="14" t="str">
        <f>IF(キューシート計算用!B155&lt;&gt;"",キューシート計算用!B155,"")</f>
        <v/>
      </c>
      <c r="BA17" s="82" t="str">
        <f>IF(キューシート計算用!K155&lt;&gt;"",キューシート計算用!K155,"")</f>
        <v/>
      </c>
      <c r="BB17" s="83"/>
    </row>
    <row r="18" spans="1:54" x14ac:dyDescent="0.15">
      <c r="A18" s="7"/>
      <c r="B18" s="7" t="s">
        <v>60</v>
      </c>
      <c r="D18" s="21" t="str">
        <f>IF(キューシート計算用!M11&lt;&gt;"",キューシート計算用!M11,"")</f>
        <v/>
      </c>
      <c r="E18" s="5"/>
      <c r="F18" s="6"/>
      <c r="G18" s="21" t="str">
        <f>IF(キューシート計算用!M20&lt;&gt;"",キューシート計算用!M20,"")</f>
        <v/>
      </c>
      <c r="H18" s="5"/>
      <c r="I18" s="6"/>
      <c r="J18" s="21" t="str">
        <f>IF(キューシート計算用!M29&lt;&gt;"",キューシート計算用!M29,"")</f>
        <v/>
      </c>
      <c r="K18" s="5"/>
      <c r="L18" s="6"/>
      <c r="M18" s="21" t="str">
        <f>IF(キューシート計算用!M38&lt;&gt;"",キューシート計算用!M38,"")</f>
        <v/>
      </c>
      <c r="N18" s="5"/>
      <c r="O18" s="6"/>
      <c r="P18" s="21" t="str">
        <f>IF(キューシート計算用!M47&lt;&gt;"",キューシート計算用!M47,"")</f>
        <v/>
      </c>
      <c r="Q18" s="5"/>
      <c r="R18" s="6"/>
      <c r="S18" s="21" t="str">
        <f>IF(キューシート計算用!M56&lt;&gt;"",キューシート計算用!M56,"")</f>
        <v/>
      </c>
      <c r="T18" s="5"/>
      <c r="U18" s="6"/>
      <c r="V18" s="21" t="str">
        <f>IF(キューシート計算用!M65&lt;&gt;"",キューシート計算用!M65,"")</f>
        <v/>
      </c>
      <c r="W18" s="5"/>
      <c r="X18" s="6"/>
      <c r="Y18" s="21" t="str">
        <f>IF(キューシート計算用!M74&lt;&gt;"",キューシート計算用!M74,"")</f>
        <v/>
      </c>
      <c r="Z18" s="5"/>
      <c r="AA18" s="6"/>
      <c r="AB18" s="21" t="str">
        <f>IF(キューシート計算用!M83&lt;&gt;"",キューシート計算用!M83,"")</f>
        <v/>
      </c>
      <c r="AC18" s="5"/>
      <c r="AD18" s="6"/>
      <c r="AE18" s="21" t="str">
        <f>IF(キューシート計算用!M92&lt;&gt;"",キューシート計算用!M92,"")</f>
        <v/>
      </c>
      <c r="AF18" s="5"/>
      <c r="AG18" s="6"/>
      <c r="AH18" s="21" t="str">
        <f>IF(キューシート計算用!M101&lt;&gt;"",キューシート計算用!M101,"")</f>
        <v/>
      </c>
      <c r="AI18" s="5"/>
      <c r="AJ18" s="6"/>
      <c r="AK18" s="21" t="str">
        <f>IF(キューシート計算用!M110&lt;&gt;"",キューシート計算用!M110,"")</f>
        <v/>
      </c>
      <c r="AL18" s="5"/>
      <c r="AM18" s="6"/>
      <c r="AN18" s="21" t="str">
        <f>IF(キューシート計算用!M119&lt;&gt;"",キューシート計算用!M119,"")</f>
        <v/>
      </c>
      <c r="AO18" s="5"/>
      <c r="AP18" s="6"/>
      <c r="AQ18" s="21" t="str">
        <f>IF(キューシート計算用!M128&lt;&gt;"",キューシート計算用!M128,"")</f>
        <v/>
      </c>
      <c r="AR18" s="5"/>
      <c r="AS18" s="6"/>
      <c r="AT18" s="21" t="str">
        <f>IF(キューシート計算用!M137&lt;&gt;"",キューシート計算用!M137,"")</f>
        <v/>
      </c>
      <c r="AU18" s="5"/>
      <c r="AV18" s="6"/>
      <c r="AW18" s="21" t="str">
        <f>IF(キューシート計算用!M146&lt;&gt;"",キューシート計算用!M146,"")</f>
        <v/>
      </c>
      <c r="AX18" s="5"/>
      <c r="AY18" s="6"/>
      <c r="AZ18" s="21" t="str">
        <f>IF(キューシート計算用!M155&lt;&gt;"",キューシート計算用!M155,"")</f>
        <v/>
      </c>
      <c r="BA18" s="5"/>
      <c r="BB18" s="6"/>
    </row>
    <row r="19" spans="1:54" x14ac:dyDescent="0.15">
      <c r="C19" s="66" t="s">
        <v>61</v>
      </c>
      <c r="D19" s="21" t="str">
        <f>IF(キューシート計算用!N11&lt;&gt;"",キューシート計算用!N11,"")</f>
        <v/>
      </c>
      <c r="E19" s="5"/>
      <c r="F19" s="6"/>
      <c r="G19" s="21" t="str">
        <f>IF(キューシート計算用!N20&lt;&gt;"",キューシート計算用!N20,"")</f>
        <v/>
      </c>
      <c r="H19" s="5"/>
      <c r="I19" s="6"/>
      <c r="J19" s="21" t="str">
        <f>IF(キューシート計算用!N29&lt;&gt;"",キューシート計算用!N29,"")</f>
        <v/>
      </c>
      <c r="K19" s="5"/>
      <c r="L19" s="6"/>
      <c r="M19" s="21" t="str">
        <f>IF(キューシート計算用!N38&lt;&gt;"",キューシート計算用!N38,"")</f>
        <v/>
      </c>
      <c r="N19" s="5"/>
      <c r="O19" s="6"/>
      <c r="P19" s="21" t="str">
        <f>IF(キューシート計算用!N47&lt;&gt;"",キューシート計算用!N47,"")</f>
        <v/>
      </c>
      <c r="Q19" s="5"/>
      <c r="R19" s="6"/>
      <c r="S19" s="21" t="str">
        <f>IF(キューシート計算用!N56&lt;&gt;"",キューシート計算用!N56,"")</f>
        <v/>
      </c>
      <c r="T19" s="5"/>
      <c r="U19" s="6"/>
      <c r="V19" s="21" t="str">
        <f>IF(キューシート計算用!N65&lt;&gt;"",キューシート計算用!N65,"")</f>
        <v/>
      </c>
      <c r="W19" s="5"/>
      <c r="X19" s="6"/>
      <c r="Y19" s="21" t="str">
        <f>IF(キューシート計算用!N74&lt;&gt;"",キューシート計算用!N74,"")</f>
        <v/>
      </c>
      <c r="Z19" s="5"/>
      <c r="AA19" s="6"/>
      <c r="AB19" s="21" t="str">
        <f>IF(キューシート計算用!N83&lt;&gt;"",キューシート計算用!N83,"")</f>
        <v/>
      </c>
      <c r="AC19" s="5"/>
      <c r="AD19" s="6"/>
      <c r="AE19" s="21" t="str">
        <f>IF(キューシート計算用!N92&lt;&gt;"",キューシート計算用!N92,"")</f>
        <v/>
      </c>
      <c r="AF19" s="5"/>
      <c r="AG19" s="6"/>
      <c r="AH19" s="21" t="str">
        <f>IF(キューシート計算用!N101&lt;&gt;"",キューシート計算用!N101,"")</f>
        <v/>
      </c>
      <c r="AI19" s="5"/>
      <c r="AJ19" s="6"/>
      <c r="AK19" s="21" t="str">
        <f>IF(キューシート計算用!N110&lt;&gt;"",キューシート計算用!N110,"")</f>
        <v/>
      </c>
      <c r="AL19" s="5"/>
      <c r="AM19" s="6"/>
      <c r="AN19" s="21" t="str">
        <f>IF(キューシート計算用!N119&lt;&gt;"",キューシート計算用!N119,"")</f>
        <v/>
      </c>
      <c r="AO19" s="5"/>
      <c r="AP19" s="6"/>
      <c r="AQ19" s="21" t="str">
        <f>IF(キューシート計算用!N128&lt;&gt;"",キューシート計算用!N128,"")</f>
        <v/>
      </c>
      <c r="AR19" s="5"/>
      <c r="AS19" s="6"/>
      <c r="AT19" s="21" t="str">
        <f>IF(キューシート計算用!N137&lt;&gt;"",キューシート計算用!N137,"")</f>
        <v/>
      </c>
      <c r="AU19" s="5"/>
      <c r="AV19" s="6"/>
      <c r="AW19" s="21" t="str">
        <f>IF(キューシート計算用!N146&lt;&gt;"",キューシート計算用!N146,"")</f>
        <v/>
      </c>
      <c r="AX19" s="5"/>
      <c r="AY19" s="6"/>
      <c r="AZ19" s="21" t="str">
        <f>IF(キューシート計算用!N155&lt;&gt;"",キューシート計算用!N155,"")</f>
        <v/>
      </c>
      <c r="BA19" s="5"/>
      <c r="BB19" s="6"/>
    </row>
    <row r="20" spans="1:54" x14ac:dyDescent="0.15">
      <c r="D20" s="22">
        <f>IF(キューシート計算用!C11&lt;&gt;"",キューシート計算用!C11,"")</f>
        <v>0.39999999999999858</v>
      </c>
      <c r="E20" s="5"/>
      <c r="F20" s="6"/>
      <c r="G20" s="22">
        <f>IF(キューシート計算用!C20&lt;&gt;"",キューシート計算用!C20,"")</f>
        <v>3.1000000000000014</v>
      </c>
      <c r="H20" s="5"/>
      <c r="I20" s="6"/>
      <c r="J20" s="22">
        <f>IF(キューシート計算用!C29&lt;&gt;"",キューシート計算用!C29,"")</f>
        <v>1.3999999999999986</v>
      </c>
      <c r="K20" s="5"/>
      <c r="L20" s="6"/>
      <c r="M20" s="22">
        <f>IF(キューシート計算用!C38&lt;&gt;"",キューシート計算用!C38,"")</f>
        <v>12.600000000000009</v>
      </c>
      <c r="N20" s="5"/>
      <c r="O20" s="6"/>
      <c r="P20" s="22">
        <f>IF(キューシート計算用!C47&lt;&gt;"",キューシート計算用!C47,"")</f>
        <v>1.3000000000000114</v>
      </c>
      <c r="Q20" s="5"/>
      <c r="R20" s="6"/>
      <c r="S20" s="22">
        <f>IF(キューシート計算用!C56&lt;&gt;"",キューシート計算用!C56,"")</f>
        <v>2.4000000000000057</v>
      </c>
      <c r="T20" s="5"/>
      <c r="U20" s="6"/>
      <c r="V20" s="22" t="str">
        <f>IF(キューシート計算用!C65&lt;&gt;"",キューシート計算用!C65,"")</f>
        <v/>
      </c>
      <c r="W20" s="5"/>
      <c r="X20" s="6"/>
      <c r="Y20" s="22" t="str">
        <f>IF(キューシート計算用!C74&lt;&gt;"",キューシート計算用!C74,"")</f>
        <v/>
      </c>
      <c r="Z20" s="5"/>
      <c r="AA20" s="6"/>
      <c r="AB20" s="22" t="str">
        <f>IF(キューシート計算用!C83&lt;&gt;"",キューシート計算用!C83,"")</f>
        <v/>
      </c>
      <c r="AC20" s="5"/>
      <c r="AD20" s="6"/>
      <c r="AE20" s="22" t="str">
        <f>IF(キューシート計算用!C92&lt;&gt;"",キューシート計算用!C92,"")</f>
        <v/>
      </c>
      <c r="AF20" s="5"/>
      <c r="AG20" s="6"/>
      <c r="AH20" s="22" t="str">
        <f>IF(キューシート計算用!C101&lt;&gt;"",キューシート計算用!C101,"")</f>
        <v/>
      </c>
      <c r="AI20" s="5"/>
      <c r="AJ20" s="6"/>
      <c r="AK20" s="22" t="str">
        <f>IF(キューシート計算用!C110&lt;&gt;"",キューシート計算用!C110,"")</f>
        <v/>
      </c>
      <c r="AL20" s="5"/>
      <c r="AM20" s="6"/>
      <c r="AN20" s="22" t="str">
        <f>IF(キューシート計算用!C119&lt;&gt;"",キューシート計算用!C119,"")</f>
        <v/>
      </c>
      <c r="AO20" s="5"/>
      <c r="AP20" s="6"/>
      <c r="AQ20" s="22" t="str">
        <f>IF(キューシート計算用!C128&lt;&gt;"",キューシート計算用!C128,"")</f>
        <v/>
      </c>
      <c r="AR20" s="5"/>
      <c r="AS20" s="6"/>
      <c r="AT20" s="22" t="str">
        <f>IF(キューシート計算用!C137&lt;&gt;"",キューシート計算用!C137,"")</f>
        <v/>
      </c>
      <c r="AU20" s="5"/>
      <c r="AV20" s="6"/>
      <c r="AW20" s="22" t="str">
        <f>IF(キューシート計算用!C146&lt;&gt;"",キューシート計算用!C146,"")</f>
        <v/>
      </c>
      <c r="AX20" s="5"/>
      <c r="AY20" s="6"/>
      <c r="AZ20" s="22" t="str">
        <f>IF(キューシート計算用!C155&lt;&gt;"",キューシート計算用!C155,"")</f>
        <v/>
      </c>
      <c r="BA20" s="5"/>
      <c r="BB20" s="6"/>
    </row>
    <row r="21" spans="1:54" x14ac:dyDescent="0.15">
      <c r="A21" s="7"/>
      <c r="B21" s="66" t="s">
        <v>62</v>
      </c>
      <c r="D21" s="23">
        <f>IF(キューシート計算用!D11&lt;&gt;"",キューシート計算用!D11,"")</f>
        <v>20.2</v>
      </c>
      <c r="E21" s="5"/>
      <c r="F21" s="6"/>
      <c r="G21" s="23">
        <f>IF(キューシート計算用!D20&lt;&gt;"",キューシート計算用!D20,"")</f>
        <v>53.4</v>
      </c>
      <c r="H21" s="5"/>
      <c r="I21" s="6"/>
      <c r="J21" s="23">
        <f>IF(キューシート計算用!D29&lt;&gt;"",キューシート計算用!D29,"")</f>
        <v>4</v>
      </c>
      <c r="K21" s="5"/>
      <c r="L21" s="6"/>
      <c r="M21" s="23">
        <f>IF(キューシート計算用!D38&lt;&gt;"",キューシート計算用!D38,"")</f>
        <v>29.300000000000004</v>
      </c>
      <c r="N21" s="5"/>
      <c r="O21" s="6"/>
      <c r="P21" s="23">
        <f>IF(キューシート計算用!D47&lt;&gt;"",キューシート計算用!D47,"")</f>
        <v>6.2000000000000028</v>
      </c>
      <c r="Q21" s="5"/>
      <c r="R21" s="6"/>
      <c r="S21" s="23">
        <f>IF(キューシート計算用!D56&lt;&gt;"",キューシート計算用!D56,"")</f>
        <v>26.800000000000011</v>
      </c>
      <c r="T21" s="5"/>
      <c r="U21" s="6"/>
      <c r="V21" s="23" t="str">
        <f>IF(キューシート計算用!D65&lt;&gt;"",キューシート計算用!D65,"")</f>
        <v/>
      </c>
      <c r="W21" s="5"/>
      <c r="X21" s="6"/>
      <c r="Y21" s="23" t="str">
        <f>IF(キューシート計算用!D74&lt;&gt;"",キューシート計算用!D74,"")</f>
        <v/>
      </c>
      <c r="Z21" s="5"/>
      <c r="AA21" s="6"/>
      <c r="AB21" s="23" t="str">
        <f>IF(キューシート計算用!D83&lt;&gt;"",キューシート計算用!D83,"")</f>
        <v/>
      </c>
      <c r="AC21" s="5"/>
      <c r="AD21" s="6"/>
      <c r="AE21" s="23" t="str">
        <f>IF(キューシート計算用!D92&lt;&gt;"",キューシート計算用!D92,"")</f>
        <v/>
      </c>
      <c r="AF21" s="5"/>
      <c r="AG21" s="6"/>
      <c r="AH21" s="23" t="str">
        <f>IF(キューシート計算用!D101&lt;&gt;"",キューシート計算用!D101,"")</f>
        <v/>
      </c>
      <c r="AI21" s="5"/>
      <c r="AJ21" s="6"/>
      <c r="AK21" s="23" t="str">
        <f>IF(キューシート計算用!D110&lt;&gt;"",キューシート計算用!D110,"")</f>
        <v/>
      </c>
      <c r="AL21" s="5"/>
      <c r="AM21" s="6"/>
      <c r="AN21" s="23" t="str">
        <f>IF(キューシート計算用!D119&lt;&gt;"",キューシート計算用!D119,"")</f>
        <v/>
      </c>
      <c r="AO21" s="5"/>
      <c r="AP21" s="6"/>
      <c r="AQ21" s="23" t="str">
        <f>IF(キューシート計算用!D128&lt;&gt;"",キューシート計算用!D128,"")</f>
        <v/>
      </c>
      <c r="AR21" s="5"/>
      <c r="AS21" s="6"/>
      <c r="AT21" s="23" t="str">
        <f>IF(キューシート計算用!D137&lt;&gt;"",キューシート計算用!D137,"")</f>
        <v/>
      </c>
      <c r="AU21" s="5"/>
      <c r="AV21" s="6"/>
      <c r="AW21" s="23" t="str">
        <f>IF(キューシート計算用!D146&lt;&gt;"",キューシート計算用!D146,"")</f>
        <v/>
      </c>
      <c r="AX21" s="5"/>
      <c r="AY21" s="6"/>
      <c r="AZ21" s="23" t="str">
        <f>IF(キューシート計算用!D155&lt;&gt;"",キューシート計算用!D155,"")</f>
        <v/>
      </c>
      <c r="BA21" s="5"/>
      <c r="BB21" s="6"/>
    </row>
    <row r="22" spans="1:54" x14ac:dyDescent="0.15">
      <c r="D22" s="1">
        <f>IF(キューシート計算用!E11&lt;&gt;"",キューシート計算用!E11,"")</f>
        <v>20.2</v>
      </c>
      <c r="E22" s="19"/>
      <c r="F22" s="20"/>
      <c r="G22" s="1">
        <f>IF(キューシート計算用!E20&lt;&gt;"",キューシート計算用!E20,"")</f>
        <v>53.4</v>
      </c>
      <c r="H22" s="19"/>
      <c r="I22" s="20"/>
      <c r="J22" s="1">
        <f>IF(キューシート計算用!E29&lt;&gt;"",キューシート計算用!E29,"")</f>
        <v>62.6</v>
      </c>
      <c r="K22" s="19"/>
      <c r="L22" s="20"/>
      <c r="M22" s="1">
        <f>IF(キューシート計算用!E38&lt;&gt;"",キューシート計算用!E38,"")</f>
        <v>87.9</v>
      </c>
      <c r="N22" s="19"/>
      <c r="O22" s="20"/>
      <c r="P22" s="1">
        <f>IF(キューシート計算用!E47&lt;&gt;"",キューシート計算用!E47,"")</f>
        <v>111.9</v>
      </c>
      <c r="Q22" s="19"/>
      <c r="R22" s="20"/>
      <c r="S22" s="1">
        <f>IF(キューシート計算用!E56&lt;&gt;"",キューシート計算用!E56,"")</f>
        <v>177.8</v>
      </c>
      <c r="T22" s="19"/>
      <c r="U22" s="20"/>
      <c r="V22" s="1" t="str">
        <f>IF(キューシート計算用!E65&lt;&gt;"",キューシート計算用!E65,"")</f>
        <v/>
      </c>
      <c r="W22" s="19"/>
      <c r="X22" s="20"/>
      <c r="Y22" s="1" t="str">
        <f>IF(キューシート計算用!E74&lt;&gt;"",キューシート計算用!E74,"")</f>
        <v/>
      </c>
      <c r="Z22" s="19"/>
      <c r="AA22" s="20"/>
      <c r="AB22" s="1" t="str">
        <f>IF(キューシート計算用!E83&lt;&gt;"",キューシート計算用!E83,"")</f>
        <v/>
      </c>
      <c r="AC22" s="19"/>
      <c r="AD22" s="20"/>
      <c r="AE22" s="1" t="str">
        <f>IF(キューシート計算用!E92&lt;&gt;"",キューシート計算用!E92,"")</f>
        <v/>
      </c>
      <c r="AF22" s="19"/>
      <c r="AG22" s="20"/>
      <c r="AH22" s="1" t="str">
        <f>IF(キューシート計算用!E101&lt;&gt;"",キューシート計算用!E101,"")</f>
        <v/>
      </c>
      <c r="AI22" s="19"/>
      <c r="AJ22" s="20"/>
      <c r="AK22" s="1" t="str">
        <f>IF(キューシート計算用!E110&lt;&gt;"",キューシート計算用!E110,"")</f>
        <v/>
      </c>
      <c r="AL22" s="19"/>
      <c r="AM22" s="20"/>
      <c r="AN22" s="1" t="str">
        <f>IF(キューシート計算用!E119&lt;&gt;"",キューシート計算用!E119,"")</f>
        <v/>
      </c>
      <c r="AO22" s="19"/>
      <c r="AP22" s="20"/>
      <c r="AQ22" s="1" t="str">
        <f>IF(キューシート計算用!E128&lt;&gt;"",キューシート計算用!E128,"")</f>
        <v/>
      </c>
      <c r="AR22" s="19"/>
      <c r="AS22" s="20"/>
      <c r="AT22" s="1" t="str">
        <f>IF(キューシート計算用!E137&lt;&gt;"",キューシート計算用!E137,"")</f>
        <v/>
      </c>
      <c r="AU22" s="19"/>
      <c r="AV22" s="20"/>
      <c r="AW22" s="1" t="str">
        <f>IF(キューシート計算用!E146&lt;&gt;"",キューシート計算用!E146,"")</f>
        <v/>
      </c>
      <c r="AX22" s="19"/>
      <c r="AY22" s="20"/>
      <c r="AZ22" s="1" t="str">
        <f>IF(キューシート計算用!E155&lt;&gt;"",キューシート計算用!E155,"")</f>
        <v/>
      </c>
      <c r="BA22" s="19"/>
      <c r="BB22" s="20"/>
    </row>
    <row r="23" spans="1:54" x14ac:dyDescent="0.15">
      <c r="D23" s="13">
        <f>IF(キューシート計算用!A10&lt;&gt;"",キューシート計算用!A10,"")</f>
        <v>6</v>
      </c>
      <c r="E23" s="77" t="str">
        <f>IF(キューシート計算用!F10&lt;&gt;"",キューシート計算用!F10,"")</f>
        <v/>
      </c>
      <c r="F23" s="78"/>
      <c r="G23" s="13">
        <f>IF(キューシート計算用!A19&lt;&gt;"",キューシート計算用!A19,"")</f>
        <v>15</v>
      </c>
      <c r="H23" s="77" t="str">
        <f>IF(キューシート計算用!F19&lt;&gt;"",キューシート計算用!F19,"")</f>
        <v>友沼</v>
      </c>
      <c r="I23" s="78"/>
      <c r="J23" s="13">
        <f>IF(キューシート計算用!A28&lt;&gt;"",キューシート計算用!A28,"")</f>
        <v>24</v>
      </c>
      <c r="K23" s="77" t="str">
        <f>IF(キューシート計算用!F28&lt;&gt;"",キューシート計算用!F28,"")</f>
        <v/>
      </c>
      <c r="L23" s="78"/>
      <c r="M23" s="13">
        <f>IF(キューシート計算用!A37&lt;&gt;"",キューシート計算用!A37,"")</f>
        <v>33</v>
      </c>
      <c r="N23" s="77" t="str">
        <f>IF(キューシート計算用!F37&lt;&gt;"",キューシート計算用!F37,"")</f>
        <v>諏訪町</v>
      </c>
      <c r="O23" s="78"/>
      <c r="P23" s="13">
        <f>IF(キューシート計算用!A46&lt;&gt;"",キューシート計算用!A46,"")</f>
        <v>42</v>
      </c>
      <c r="Q23" s="77" t="str">
        <f>IF(キューシート計算用!F46&lt;&gt;"",キューシート計算用!F46,"")</f>
        <v>大間々町6丁目</v>
      </c>
      <c r="R23" s="78"/>
      <c r="S23" s="13">
        <f>IF(キューシート計算用!A55&lt;&gt;"",キューシート計算用!A55,"")</f>
        <v>51</v>
      </c>
      <c r="T23" s="77" t="str">
        <f>IF(キューシート計算用!F55&lt;&gt;"",キューシート計算用!F55,"")</f>
        <v/>
      </c>
      <c r="U23" s="78"/>
      <c r="V23" s="13" t="str">
        <f>IF(キューシート計算用!A64&lt;&gt;"",キューシート計算用!A64,"")</f>
        <v/>
      </c>
      <c r="W23" s="77" t="str">
        <f>IF(キューシート計算用!F64&lt;&gt;"",キューシート計算用!F64,"")</f>
        <v/>
      </c>
      <c r="X23" s="78"/>
      <c r="Y23" s="13" t="str">
        <f>IF(キューシート計算用!A73&lt;&gt;"",キューシート計算用!A73,"")</f>
        <v/>
      </c>
      <c r="Z23" s="77" t="str">
        <f>IF(キューシート計算用!F73&lt;&gt;"",キューシート計算用!F73,"")</f>
        <v/>
      </c>
      <c r="AA23" s="78"/>
      <c r="AB23" s="13" t="str">
        <f>IF(キューシート計算用!A82&lt;&gt;"",キューシート計算用!A82,"")</f>
        <v/>
      </c>
      <c r="AC23" s="77" t="str">
        <f>IF(キューシート計算用!F82&lt;&gt;"",キューシート計算用!F82,"")</f>
        <v/>
      </c>
      <c r="AD23" s="78"/>
      <c r="AE23" s="13" t="str">
        <f>IF(キューシート計算用!A91&lt;&gt;"",キューシート計算用!A91,"")</f>
        <v/>
      </c>
      <c r="AF23" s="77" t="str">
        <f>IF(キューシート計算用!F91&lt;&gt;"",キューシート計算用!F91,"")</f>
        <v/>
      </c>
      <c r="AG23" s="78"/>
      <c r="AH23" s="13" t="str">
        <f>IF(キューシート計算用!A100&lt;&gt;"",キューシート計算用!A100,"")</f>
        <v/>
      </c>
      <c r="AI23" s="77" t="str">
        <f>IF(キューシート計算用!F100&lt;&gt;"",キューシート計算用!F100,"")</f>
        <v/>
      </c>
      <c r="AJ23" s="78"/>
      <c r="AK23" s="13" t="str">
        <f>IF(キューシート計算用!A109&lt;&gt;"",キューシート計算用!A109,"")</f>
        <v/>
      </c>
      <c r="AL23" s="77" t="str">
        <f>IF(キューシート計算用!F109&lt;&gt;"",キューシート計算用!F109,"")</f>
        <v/>
      </c>
      <c r="AM23" s="78"/>
      <c r="AN23" s="13" t="str">
        <f>IF(キューシート計算用!A118&lt;&gt;"",キューシート計算用!A118,"")</f>
        <v/>
      </c>
      <c r="AO23" s="77" t="str">
        <f>IF(キューシート計算用!F118&lt;&gt;"",キューシート計算用!F118,"")</f>
        <v/>
      </c>
      <c r="AP23" s="78"/>
      <c r="AQ23" s="13" t="str">
        <f>IF(キューシート計算用!A127&lt;&gt;"",キューシート計算用!A127,"")</f>
        <v/>
      </c>
      <c r="AR23" s="77" t="str">
        <f>IF(キューシート計算用!F127&lt;&gt;"",キューシート計算用!F127,"")</f>
        <v/>
      </c>
      <c r="AS23" s="78"/>
      <c r="AT23" s="13" t="str">
        <f>IF(キューシート計算用!A136&lt;&gt;"",キューシート計算用!A136,"")</f>
        <v/>
      </c>
      <c r="AU23" s="77" t="str">
        <f>IF(キューシート計算用!F136&lt;&gt;"",キューシート計算用!F136,"")</f>
        <v/>
      </c>
      <c r="AV23" s="78"/>
      <c r="AW23" s="13" t="str">
        <f>IF(キューシート計算用!A145&lt;&gt;"",キューシート計算用!A145,"")</f>
        <v/>
      </c>
      <c r="AX23" s="77" t="str">
        <f>IF(キューシート計算用!F145&lt;&gt;"",キューシート計算用!F145,"")</f>
        <v/>
      </c>
      <c r="AY23" s="78"/>
      <c r="AZ23" s="13" t="str">
        <f>IF(キューシート計算用!A154&lt;&gt;"",キューシート計算用!A154,"")</f>
        <v/>
      </c>
      <c r="BA23" s="77" t="str">
        <f>IF(キューシート計算用!F154&lt;&gt;"",キューシート計算用!F154,"")</f>
        <v/>
      </c>
      <c r="BB23" s="78"/>
    </row>
    <row r="24" spans="1:54" x14ac:dyDescent="0.15">
      <c r="B24" s="7"/>
      <c r="D24" s="14" t="str">
        <f>IF(キューシート計算用!B10&lt;&gt;"",キューシート計算用!B10,"")</f>
        <v/>
      </c>
      <c r="E24" s="82" t="str">
        <f>IF(キューシート計算用!K10&lt;&gt;"",キューシート計算用!K10,"")</f>
        <v/>
      </c>
      <c r="F24" s="83"/>
      <c r="G24" s="14" t="str">
        <f>IF(キューシート計算用!B19&lt;&gt;"",キューシート計算用!B19,"")</f>
        <v/>
      </c>
      <c r="H24" s="86" t="str">
        <f>IF(キューシート計算用!K19&lt;&gt;"",キューシート計算用!K19,"")</f>
        <v>春日部　古河</v>
      </c>
      <c r="I24" s="87"/>
      <c r="J24" s="14" t="str">
        <f>IF(キューシート計算用!B28&lt;&gt;"",キューシート計算用!B28,"")</f>
        <v/>
      </c>
      <c r="K24" s="86" t="str">
        <f>IF(キューシート計算用!K28&lt;&gt;"",キューシート計算用!K28,"")</f>
        <v>板倉</v>
      </c>
      <c r="L24" s="87"/>
      <c r="M24" s="14" t="str">
        <f>IF(キューシート計算用!B37&lt;&gt;"",キューシート計算用!B37,"")</f>
        <v/>
      </c>
      <c r="N24" s="82" t="str">
        <f>IF(キューシート計算用!K37&lt;&gt;"",キューシート計算用!K37,"")</f>
        <v>太田　邑楽</v>
      </c>
      <c r="O24" s="83"/>
      <c r="P24" s="14" t="str">
        <f>IF(キューシート計算用!B46&lt;&gt;"",キューシート計算用!B46,"")</f>
        <v/>
      </c>
      <c r="Q24" s="82" t="str">
        <f>IF(キューシート計算用!K46&lt;&gt;"",キューシート計算用!K46,"")</f>
        <v>市街地</v>
      </c>
      <c r="R24" s="83"/>
      <c r="S24" s="14" t="str">
        <f>IF(キューシート計算用!B55&lt;&gt;"",キューシート計算用!B55,"")</f>
        <v/>
      </c>
      <c r="T24" s="84" t="str">
        <f>IF(キューシート計算用!K55&lt;&gt;"",キューシート計算用!K55,"")</f>
        <v>日光市街</v>
      </c>
      <c r="U24" s="85"/>
      <c r="V24" s="14" t="str">
        <f>IF(キューシート計算用!B64&lt;&gt;"",キューシート計算用!B64,"")</f>
        <v/>
      </c>
      <c r="W24" s="82" t="str">
        <f>IF(キューシート計算用!K64&lt;&gt;"",キューシート計算用!K64,"")</f>
        <v/>
      </c>
      <c r="X24" s="83"/>
      <c r="Y24" s="14" t="str">
        <f>IF(キューシート計算用!B73&lt;&gt;"",キューシート計算用!B73,"")</f>
        <v/>
      </c>
      <c r="Z24" s="82" t="str">
        <f>IF(キューシート計算用!K73&lt;&gt;"",キューシート計算用!K73,"")</f>
        <v/>
      </c>
      <c r="AA24" s="83"/>
      <c r="AB24" s="14" t="str">
        <f>IF(キューシート計算用!B82&lt;&gt;"",キューシート計算用!B82,"")</f>
        <v/>
      </c>
      <c r="AC24" s="82" t="str">
        <f>IF(キューシート計算用!K82&lt;&gt;"",キューシート計算用!K82,"")</f>
        <v/>
      </c>
      <c r="AD24" s="83"/>
      <c r="AE24" s="14" t="str">
        <f>IF(キューシート計算用!B91&lt;&gt;"",キューシート計算用!B91,"")</f>
        <v/>
      </c>
      <c r="AF24" s="82" t="str">
        <f>IF(キューシート計算用!K91&lt;&gt;"",キューシート計算用!K91,"")</f>
        <v/>
      </c>
      <c r="AG24" s="83"/>
      <c r="AH24" s="14" t="str">
        <f>IF(キューシート計算用!B100&lt;&gt;"",キューシート計算用!B100,"")</f>
        <v/>
      </c>
      <c r="AI24" s="82" t="str">
        <f>IF(キューシート計算用!K100&lt;&gt;"",キューシート計算用!K100,"")</f>
        <v/>
      </c>
      <c r="AJ24" s="83"/>
      <c r="AK24" s="14" t="str">
        <f>IF(キューシート計算用!B109&lt;&gt;"",キューシート計算用!B109,"")</f>
        <v/>
      </c>
      <c r="AL24" s="82" t="str">
        <f>IF(キューシート計算用!K109&lt;&gt;"",キューシート計算用!K109,"")</f>
        <v/>
      </c>
      <c r="AM24" s="83"/>
      <c r="AN24" s="14" t="str">
        <f>IF(キューシート計算用!B118&lt;&gt;"",キューシート計算用!B118,"")</f>
        <v/>
      </c>
      <c r="AO24" s="82" t="str">
        <f>IF(キューシート計算用!K118&lt;&gt;"",キューシート計算用!K118,"")</f>
        <v/>
      </c>
      <c r="AP24" s="83"/>
      <c r="AQ24" s="14" t="str">
        <f>IF(キューシート計算用!B127&lt;&gt;"",キューシート計算用!B127,"")</f>
        <v/>
      </c>
      <c r="AR24" s="82" t="str">
        <f>IF(キューシート計算用!K127&lt;&gt;"",キューシート計算用!K127,"")</f>
        <v/>
      </c>
      <c r="AS24" s="83"/>
      <c r="AT24" s="14" t="str">
        <f>IF(キューシート計算用!B136&lt;&gt;"",キューシート計算用!B136,"")</f>
        <v/>
      </c>
      <c r="AU24" s="82" t="str">
        <f>IF(キューシート計算用!K136&lt;&gt;"",キューシート計算用!K136,"")</f>
        <v/>
      </c>
      <c r="AV24" s="83"/>
      <c r="AW24" s="14" t="str">
        <f>IF(キューシート計算用!B145&lt;&gt;"",キューシート計算用!B145,"")</f>
        <v/>
      </c>
      <c r="AX24" s="82" t="str">
        <f>IF(キューシート計算用!K145&lt;&gt;"",キューシート計算用!K145,"")</f>
        <v/>
      </c>
      <c r="AY24" s="83"/>
      <c r="AZ24" s="14" t="str">
        <f>IF(キューシート計算用!B154&lt;&gt;"",キューシート計算用!B154,"")</f>
        <v/>
      </c>
      <c r="BA24" s="82" t="str">
        <f>IF(キューシート計算用!K154&lt;&gt;"",キューシート計算用!K154,"")</f>
        <v/>
      </c>
      <c r="BB24" s="83"/>
    </row>
    <row r="25" spans="1:54" x14ac:dyDescent="0.15">
      <c r="D25" s="21" t="str">
        <f>IF(キューシート計算用!M10&lt;&gt;"",キューシート計算用!M10,"")</f>
        <v/>
      </c>
      <c r="E25" s="5"/>
      <c r="F25" s="6"/>
      <c r="G25" s="21" t="str">
        <f>IF(キューシート計算用!M19&lt;&gt;"",キューシート計算用!M19,"")</f>
        <v/>
      </c>
      <c r="H25" s="5"/>
      <c r="I25" s="6"/>
      <c r="J25" s="21" t="str">
        <f>IF(キューシート計算用!M28&lt;&gt;"",キューシート計算用!M28,"")</f>
        <v/>
      </c>
      <c r="K25" s="5"/>
      <c r="L25" s="6"/>
      <c r="M25" s="21" t="str">
        <f>IF(キューシート計算用!M37&lt;&gt;"",キューシート計算用!M37,"")</f>
        <v/>
      </c>
      <c r="N25" s="5"/>
      <c r="O25" s="6"/>
      <c r="P25" s="21" t="str">
        <f>IF(キューシート計算用!M46&lt;&gt;"",キューシート計算用!M46,"")</f>
        <v/>
      </c>
      <c r="Q25" s="5"/>
      <c r="R25" s="6"/>
      <c r="S25" s="21" t="str">
        <f>IF(キューシート計算用!M55&lt;&gt;"",キューシート計算用!M55,"")</f>
        <v/>
      </c>
      <c r="T25" s="5"/>
      <c r="U25" s="6"/>
      <c r="V25" s="21" t="str">
        <f>IF(キューシート計算用!M64&lt;&gt;"",キューシート計算用!M64,"")</f>
        <v/>
      </c>
      <c r="W25" s="5"/>
      <c r="X25" s="6"/>
      <c r="Y25" s="21" t="str">
        <f>IF(キューシート計算用!M73&lt;&gt;"",キューシート計算用!M73,"")</f>
        <v/>
      </c>
      <c r="Z25" s="5"/>
      <c r="AA25" s="6"/>
      <c r="AB25" s="21" t="str">
        <f>IF(キューシート計算用!M82&lt;&gt;"",キューシート計算用!M82,"")</f>
        <v/>
      </c>
      <c r="AC25" s="5"/>
      <c r="AD25" s="6"/>
      <c r="AE25" s="21" t="str">
        <f>IF(キューシート計算用!M91&lt;&gt;"",キューシート計算用!M91,"")</f>
        <v/>
      </c>
      <c r="AF25" s="5"/>
      <c r="AG25" s="6"/>
      <c r="AH25" s="21" t="str">
        <f>IF(キューシート計算用!M100&lt;&gt;"",キューシート計算用!M100,"")</f>
        <v/>
      </c>
      <c r="AI25" s="5"/>
      <c r="AJ25" s="6"/>
      <c r="AK25" s="21" t="str">
        <f>IF(キューシート計算用!M109&lt;&gt;"",キューシート計算用!M109,"")</f>
        <v/>
      </c>
      <c r="AL25" s="5"/>
      <c r="AM25" s="6"/>
      <c r="AN25" s="21" t="str">
        <f>IF(キューシート計算用!M118&lt;&gt;"",キューシート計算用!M118,"")</f>
        <v/>
      </c>
      <c r="AO25" s="5"/>
      <c r="AP25" s="6"/>
      <c r="AQ25" s="21" t="str">
        <f>IF(キューシート計算用!M127&lt;&gt;"",キューシート計算用!M127,"")</f>
        <v/>
      </c>
      <c r="AR25" s="5"/>
      <c r="AS25" s="6"/>
      <c r="AT25" s="21" t="str">
        <f>IF(キューシート計算用!M136&lt;&gt;"",キューシート計算用!M136,"")</f>
        <v/>
      </c>
      <c r="AU25" s="5"/>
      <c r="AV25" s="6"/>
      <c r="AW25" s="21" t="str">
        <f>IF(キューシート計算用!M145&lt;&gt;"",キューシート計算用!M145,"")</f>
        <v/>
      </c>
      <c r="AX25" s="5"/>
      <c r="AY25" s="6"/>
      <c r="AZ25" s="21" t="str">
        <f>IF(キューシート計算用!M154&lt;&gt;"",キューシート計算用!M154,"")</f>
        <v/>
      </c>
      <c r="BA25" s="5"/>
      <c r="BB25" s="6"/>
    </row>
    <row r="26" spans="1:54" x14ac:dyDescent="0.15">
      <c r="D26" s="21" t="str">
        <f>IF(キューシート計算用!N10&lt;&gt;"",キューシート計算用!N10,"")</f>
        <v/>
      </c>
      <c r="E26" s="5"/>
      <c r="F26" s="6"/>
      <c r="G26" s="21" t="str">
        <f>IF(キューシート計算用!N19&lt;&gt;"",キューシート計算用!N19,"")</f>
        <v/>
      </c>
      <c r="H26" s="5"/>
      <c r="I26" s="6"/>
      <c r="J26" s="21" t="str">
        <f>IF(キューシート計算用!N28&lt;&gt;"",キューシート計算用!N28,"")</f>
        <v/>
      </c>
      <c r="K26" s="5"/>
      <c r="L26" s="6"/>
      <c r="M26" s="21" t="str">
        <f>IF(キューシート計算用!N37&lt;&gt;"",キューシート計算用!N37,"")</f>
        <v/>
      </c>
      <c r="N26" s="5"/>
      <c r="O26" s="6"/>
      <c r="P26" s="21" t="str">
        <f>IF(キューシート計算用!N46&lt;&gt;"",キューシート計算用!N46,"")</f>
        <v/>
      </c>
      <c r="Q26" s="5"/>
      <c r="R26" s="6"/>
      <c r="S26" s="21" t="str">
        <f>IF(キューシート計算用!N55&lt;&gt;"",キューシート計算用!N55,"")</f>
        <v/>
      </c>
      <c r="T26" s="5"/>
      <c r="U26" s="6"/>
      <c r="V26" s="21" t="str">
        <f>IF(キューシート計算用!N64&lt;&gt;"",キューシート計算用!N64,"")</f>
        <v/>
      </c>
      <c r="W26" s="5"/>
      <c r="X26" s="6"/>
      <c r="Y26" s="21" t="str">
        <f>IF(キューシート計算用!N73&lt;&gt;"",キューシート計算用!N73,"")</f>
        <v/>
      </c>
      <c r="Z26" s="5"/>
      <c r="AA26" s="6"/>
      <c r="AB26" s="21" t="str">
        <f>IF(キューシート計算用!N82&lt;&gt;"",キューシート計算用!N82,"")</f>
        <v/>
      </c>
      <c r="AC26" s="5"/>
      <c r="AD26" s="6"/>
      <c r="AE26" s="21" t="str">
        <f>IF(キューシート計算用!N91&lt;&gt;"",キューシート計算用!N91,"")</f>
        <v/>
      </c>
      <c r="AF26" s="5"/>
      <c r="AG26" s="6"/>
      <c r="AH26" s="21" t="str">
        <f>IF(キューシート計算用!N100&lt;&gt;"",キューシート計算用!N100,"")</f>
        <v/>
      </c>
      <c r="AI26" s="5"/>
      <c r="AJ26" s="6"/>
      <c r="AK26" s="21" t="str">
        <f>IF(キューシート計算用!N109&lt;&gt;"",キューシート計算用!N109,"")</f>
        <v/>
      </c>
      <c r="AL26" s="5"/>
      <c r="AM26" s="6"/>
      <c r="AN26" s="21" t="str">
        <f>IF(キューシート計算用!N118&lt;&gt;"",キューシート計算用!N118,"")</f>
        <v/>
      </c>
      <c r="AO26" s="5"/>
      <c r="AP26" s="6"/>
      <c r="AQ26" s="21" t="str">
        <f>IF(キューシート計算用!N127&lt;&gt;"",キューシート計算用!N127,"")</f>
        <v/>
      </c>
      <c r="AR26" s="5"/>
      <c r="AS26" s="6"/>
      <c r="AT26" s="21" t="str">
        <f>IF(キューシート計算用!N136&lt;&gt;"",キューシート計算用!N136,"")</f>
        <v/>
      </c>
      <c r="AU26" s="5"/>
      <c r="AV26" s="6"/>
      <c r="AW26" s="21" t="str">
        <f>IF(キューシート計算用!N145&lt;&gt;"",キューシート計算用!N145,"")</f>
        <v/>
      </c>
      <c r="AX26" s="5"/>
      <c r="AY26" s="6"/>
      <c r="AZ26" s="21" t="str">
        <f>IF(キューシート計算用!N154&lt;&gt;"",キューシート計算用!N154,"")</f>
        <v/>
      </c>
      <c r="BA26" s="5"/>
      <c r="BB26" s="6"/>
    </row>
    <row r="27" spans="1:54" x14ac:dyDescent="0.15">
      <c r="B27" s="7" t="s">
        <v>63</v>
      </c>
      <c r="D27" s="22">
        <f>IF(キューシート計算用!C10&lt;&gt;"",キューシート計算用!C10,"")</f>
        <v>3.1999999999999993</v>
      </c>
      <c r="E27" s="5"/>
      <c r="F27" s="6"/>
      <c r="G27" s="22">
        <f>IF(キューシート計算用!C19&lt;&gt;"",キューシート計算用!C19,"")</f>
        <v>1.2999999999999972</v>
      </c>
      <c r="H27" s="5"/>
      <c r="I27" s="6"/>
      <c r="J27" s="22">
        <f>IF(キューシート計算用!C28&lt;&gt;"",キューシート計算用!C28,"")</f>
        <v>1.2000000000000028</v>
      </c>
      <c r="K27" s="5"/>
      <c r="L27" s="6"/>
      <c r="M27" s="22">
        <f>IF(キューシート計算用!C37&lt;&gt;"",キューシート計算用!C37,"")</f>
        <v>0.20000000000000284</v>
      </c>
      <c r="N27" s="5"/>
      <c r="O27" s="6"/>
      <c r="P27" s="22">
        <f>IF(キューシート計算用!C46&lt;&gt;"",キューシート計算用!C46,"")</f>
        <v>0.69999999999998863</v>
      </c>
      <c r="Q27" s="5"/>
      <c r="R27" s="6"/>
      <c r="S27" s="22">
        <f>IF(キューシート計算用!C55&lt;&gt;"",キューシート計算用!C55,"")</f>
        <v>1.0999999999999943</v>
      </c>
      <c r="T27" s="5"/>
      <c r="U27" s="6"/>
      <c r="V27" s="22" t="str">
        <f>IF(キューシート計算用!C64&lt;&gt;"",キューシート計算用!C64,"")</f>
        <v/>
      </c>
      <c r="W27" s="5"/>
      <c r="X27" s="6"/>
      <c r="Y27" s="22" t="str">
        <f>IF(キューシート計算用!C73&lt;&gt;"",キューシート計算用!C73,"")</f>
        <v/>
      </c>
      <c r="Z27" s="5"/>
      <c r="AA27" s="6"/>
      <c r="AB27" s="22" t="str">
        <f>IF(キューシート計算用!C82&lt;&gt;"",キューシート計算用!C82,"")</f>
        <v/>
      </c>
      <c r="AC27" s="5"/>
      <c r="AD27" s="6"/>
      <c r="AE27" s="22" t="str">
        <f>IF(キューシート計算用!C91&lt;&gt;"",キューシート計算用!C91,"")</f>
        <v/>
      </c>
      <c r="AF27" s="5"/>
      <c r="AG27" s="6"/>
      <c r="AH27" s="22" t="str">
        <f>IF(キューシート計算用!C100&lt;&gt;"",キューシート計算用!C100,"")</f>
        <v/>
      </c>
      <c r="AI27" s="5"/>
      <c r="AJ27" s="6"/>
      <c r="AK27" s="22" t="str">
        <f>IF(キューシート計算用!C109&lt;&gt;"",キューシート計算用!C109,"")</f>
        <v/>
      </c>
      <c r="AL27" s="5"/>
      <c r="AM27" s="6"/>
      <c r="AN27" s="22" t="str">
        <f>IF(キューシート計算用!C118&lt;&gt;"",キューシート計算用!C118,"")</f>
        <v/>
      </c>
      <c r="AO27" s="5"/>
      <c r="AP27" s="6"/>
      <c r="AQ27" s="22" t="str">
        <f>IF(キューシート計算用!C127&lt;&gt;"",キューシート計算用!C127,"")</f>
        <v/>
      </c>
      <c r="AR27" s="5"/>
      <c r="AS27" s="6"/>
      <c r="AT27" s="22" t="str">
        <f>IF(キューシート計算用!C136&lt;&gt;"",キューシート計算用!C136,"")</f>
        <v/>
      </c>
      <c r="AU27" s="5"/>
      <c r="AV27" s="6"/>
      <c r="AW27" s="22" t="str">
        <f>IF(キューシート計算用!C145&lt;&gt;"",キューシート計算用!C145,"")</f>
        <v/>
      </c>
      <c r="AX27" s="5"/>
      <c r="AY27" s="6"/>
      <c r="AZ27" s="22" t="str">
        <f>IF(キューシート計算用!C154&lt;&gt;"",キューシート計算用!C154,"")</f>
        <v/>
      </c>
      <c r="BA27" s="5"/>
      <c r="BB27" s="6"/>
    </row>
    <row r="28" spans="1:54" x14ac:dyDescent="0.15">
      <c r="D28" s="23">
        <f>IF(キューシート計算用!D10&lt;&gt;"",キューシート計算用!D10,"")</f>
        <v>19.8</v>
      </c>
      <c r="E28" s="5"/>
      <c r="F28" s="6"/>
      <c r="G28" s="23">
        <f>IF(キューシート計算用!D19&lt;&gt;"",キューシート計算用!D19,"")</f>
        <v>50.3</v>
      </c>
      <c r="H28" s="5"/>
      <c r="I28" s="6"/>
      <c r="J28" s="23">
        <f>IF(キューシート計算用!D28&lt;&gt;"",キューシート計算用!D28,"")</f>
        <v>2.6000000000000014</v>
      </c>
      <c r="K28" s="5"/>
      <c r="L28" s="6"/>
      <c r="M28" s="23">
        <f>IF(キューシート計算用!D37&lt;&gt;"",キューシート計算用!D37,"")</f>
        <v>16.699999999999996</v>
      </c>
      <c r="N28" s="5"/>
      <c r="O28" s="6"/>
      <c r="P28" s="23">
        <f>IF(キューシート計算用!D46&lt;&gt;"",キューシート計算用!D46,"")</f>
        <v>4.8999999999999915</v>
      </c>
      <c r="Q28" s="5"/>
      <c r="R28" s="6"/>
      <c r="S28" s="23">
        <f>IF(キューシート計算用!D55&lt;&gt;"",キューシート計算用!D55,"")</f>
        <v>24.400000000000006</v>
      </c>
      <c r="T28" s="5"/>
      <c r="U28" s="6"/>
      <c r="V28" s="23" t="str">
        <f>IF(キューシート計算用!D64&lt;&gt;"",キューシート計算用!D64,"")</f>
        <v/>
      </c>
      <c r="W28" s="5"/>
      <c r="X28" s="6"/>
      <c r="Y28" s="23" t="str">
        <f>IF(キューシート計算用!D73&lt;&gt;"",キューシート計算用!D73,"")</f>
        <v/>
      </c>
      <c r="Z28" s="5"/>
      <c r="AA28" s="6"/>
      <c r="AB28" s="23" t="str">
        <f>IF(キューシート計算用!D82&lt;&gt;"",キューシート計算用!D82,"")</f>
        <v/>
      </c>
      <c r="AC28" s="5"/>
      <c r="AD28" s="6"/>
      <c r="AE28" s="23" t="str">
        <f>IF(キューシート計算用!D91&lt;&gt;"",キューシート計算用!D91,"")</f>
        <v/>
      </c>
      <c r="AF28" s="5"/>
      <c r="AG28" s="6"/>
      <c r="AH28" s="23" t="str">
        <f>IF(キューシート計算用!D100&lt;&gt;"",キューシート計算用!D100,"")</f>
        <v/>
      </c>
      <c r="AI28" s="5"/>
      <c r="AJ28" s="6"/>
      <c r="AK28" s="23" t="str">
        <f>IF(キューシート計算用!D109&lt;&gt;"",キューシート計算用!D109,"")</f>
        <v/>
      </c>
      <c r="AL28" s="5"/>
      <c r="AM28" s="6"/>
      <c r="AN28" s="23" t="str">
        <f>IF(キューシート計算用!D118&lt;&gt;"",キューシート計算用!D118,"")</f>
        <v/>
      </c>
      <c r="AO28" s="5"/>
      <c r="AP28" s="6"/>
      <c r="AQ28" s="23" t="str">
        <f>IF(キューシート計算用!D127&lt;&gt;"",キューシート計算用!D127,"")</f>
        <v/>
      </c>
      <c r="AR28" s="5"/>
      <c r="AS28" s="6"/>
      <c r="AT28" s="23" t="str">
        <f>IF(キューシート計算用!D136&lt;&gt;"",キューシート計算用!D136,"")</f>
        <v/>
      </c>
      <c r="AU28" s="5"/>
      <c r="AV28" s="16"/>
      <c r="AW28" s="23" t="str">
        <f>IF(キューシート計算用!D145&lt;&gt;"",キューシート計算用!D145,"")</f>
        <v/>
      </c>
      <c r="AX28" s="5"/>
      <c r="AY28" s="6"/>
      <c r="AZ28" s="23" t="str">
        <f>IF(キューシート計算用!D154&lt;&gt;"",キューシート計算用!D154,"")</f>
        <v/>
      </c>
      <c r="BA28" s="5"/>
      <c r="BB28" s="6"/>
    </row>
    <row r="29" spans="1:54" x14ac:dyDescent="0.15">
      <c r="B29" s="7" t="s">
        <v>64</v>
      </c>
      <c r="D29" s="1">
        <f>IF(キューシート計算用!E10&lt;&gt;"",キューシート計算用!E10,"")</f>
        <v>19.8</v>
      </c>
      <c r="E29" s="19"/>
      <c r="F29" s="20"/>
      <c r="G29" s="1">
        <f>IF(キューシート計算用!E19&lt;&gt;"",キューシート計算用!E19,"")</f>
        <v>50.3</v>
      </c>
      <c r="H29" s="19"/>
      <c r="I29" s="20"/>
      <c r="J29" s="1">
        <f>IF(キューシート計算用!E28&lt;&gt;"",キューシート計算用!E28,"")</f>
        <v>61.2</v>
      </c>
      <c r="K29" s="19"/>
      <c r="L29" s="20"/>
      <c r="M29" s="1">
        <f>IF(キューシート計算用!E37&lt;&gt;"",キューシート計算用!E37,"")</f>
        <v>75.3</v>
      </c>
      <c r="N29" s="19"/>
      <c r="O29" s="20"/>
      <c r="P29" s="1">
        <f>IF(キューシート計算用!E46&lt;&gt;"",キューシート計算用!E46,"")</f>
        <v>110.6</v>
      </c>
      <c r="Q29" s="19"/>
      <c r="R29" s="20"/>
      <c r="S29" s="1">
        <f>IF(キューシート計算用!E55&lt;&gt;"",キューシート計算用!E55,"")</f>
        <v>175.4</v>
      </c>
      <c r="T29" s="19"/>
      <c r="U29" s="20"/>
      <c r="V29" s="1" t="str">
        <f>IF(キューシート計算用!E64&lt;&gt;"",キューシート計算用!E64,"")</f>
        <v/>
      </c>
      <c r="W29" s="19"/>
      <c r="X29" s="20"/>
      <c r="Y29" s="1" t="str">
        <f>IF(キューシート計算用!E73&lt;&gt;"",キューシート計算用!E73,"")</f>
        <v/>
      </c>
      <c r="Z29" s="19"/>
      <c r="AA29" s="20"/>
      <c r="AB29" s="1" t="str">
        <f>IF(キューシート計算用!E82&lt;&gt;"",キューシート計算用!E82,"")</f>
        <v/>
      </c>
      <c r="AC29" s="19"/>
      <c r="AD29" s="20"/>
      <c r="AE29" s="1" t="str">
        <f>IF(キューシート計算用!E91&lt;&gt;"",キューシート計算用!E91,"")</f>
        <v/>
      </c>
      <c r="AF29" s="19"/>
      <c r="AG29" s="20"/>
      <c r="AH29" s="1" t="str">
        <f>IF(キューシート計算用!E100&lt;&gt;"",キューシート計算用!E100,"")</f>
        <v/>
      </c>
      <c r="AI29" s="19"/>
      <c r="AJ29" s="20"/>
      <c r="AK29" s="1" t="str">
        <f>IF(キューシート計算用!E109&lt;&gt;"",キューシート計算用!E109,"")</f>
        <v/>
      </c>
      <c r="AL29" s="19"/>
      <c r="AM29" s="20"/>
      <c r="AN29" s="1" t="str">
        <f>IF(キューシート計算用!E118&lt;&gt;"",キューシート計算用!E118,"")</f>
        <v/>
      </c>
      <c r="AO29" s="19"/>
      <c r="AP29" s="20"/>
      <c r="AQ29" s="1" t="str">
        <f>IF(キューシート計算用!E127&lt;&gt;"",キューシート計算用!E127,"")</f>
        <v/>
      </c>
      <c r="AR29" s="19"/>
      <c r="AS29" s="20"/>
      <c r="AT29" s="1" t="str">
        <f>IF(キューシート計算用!E136&lt;&gt;"",キューシート計算用!E136,"")</f>
        <v/>
      </c>
      <c r="AU29" s="19"/>
      <c r="AV29" s="20"/>
      <c r="AW29" s="1" t="str">
        <f>IF(キューシート計算用!E145&lt;&gt;"",キューシート計算用!E145,"")</f>
        <v/>
      </c>
      <c r="AX29" s="19"/>
      <c r="AY29" s="20"/>
      <c r="AZ29" s="1" t="str">
        <f>IF(キューシート計算用!E154&lt;&gt;"",キューシート計算用!E154,"")</f>
        <v/>
      </c>
      <c r="BA29" s="19"/>
      <c r="BB29" s="20"/>
    </row>
    <row r="30" spans="1:54" x14ac:dyDescent="0.15">
      <c r="D30" s="13">
        <f>IF(キューシート計算用!A9&lt;&gt;"",キューシート計算用!A9,"")</f>
        <v>5</v>
      </c>
      <c r="E30" s="77" t="str">
        <f>IF(キューシート計算用!F9&lt;&gt;"",キューシート計算用!F9,"")</f>
        <v>追分</v>
      </c>
      <c r="F30" s="78"/>
      <c r="G30" s="13">
        <f>IF(キューシート計算用!A18&lt;&gt;"",キューシート計算用!A18,"")</f>
        <v>14</v>
      </c>
      <c r="H30" s="77" t="str">
        <f>IF(キューシート計算用!F18&lt;&gt;"",キューシート計算用!F18,"")</f>
        <v/>
      </c>
      <c r="I30" s="78"/>
      <c r="J30" s="13">
        <f>IF(キューシート計算用!A27&lt;&gt;"",キューシート計算用!A27,"")</f>
        <v>23</v>
      </c>
      <c r="K30" s="77" t="str">
        <f>IF(キューシート計算用!F27&lt;&gt;"",キューシート計算用!F27,"")</f>
        <v>北川辺町役場前</v>
      </c>
      <c r="L30" s="78"/>
      <c r="M30" s="13">
        <f>IF(キューシート計算用!A36&lt;&gt;"",キューシート計算用!A36,"")</f>
        <v>32</v>
      </c>
      <c r="N30" s="77" t="str">
        <f>IF(キューシート計算用!F36&lt;&gt;"",キューシート計算用!F36,"")</f>
        <v>茂林寺入口</v>
      </c>
      <c r="O30" s="78"/>
      <c r="P30" s="13">
        <f>IF(キューシート計算用!A45&lt;&gt;"",キューシート計算用!A45,"")</f>
        <v>41</v>
      </c>
      <c r="Q30" s="77" t="str">
        <f>IF(キューシート計算用!F45&lt;&gt;"",キューシート計算用!F45,"")</f>
        <v>大間々6丁目東</v>
      </c>
      <c r="R30" s="78"/>
      <c r="S30" s="13">
        <f>IF(キューシート計算用!A54&lt;&gt;"",キューシート計算用!A54,"")</f>
        <v>50</v>
      </c>
      <c r="T30" s="77" t="str">
        <f>IF(キューシート計算用!F54&lt;&gt;"",キューシート計算用!F54,"")</f>
        <v/>
      </c>
      <c r="U30" s="78"/>
      <c r="V30" s="13" t="str">
        <f>IF(キューシート計算用!A63&lt;&gt;"",キューシート計算用!A63,"")</f>
        <v/>
      </c>
      <c r="W30" s="77" t="str">
        <f>IF(キューシート計算用!F63&lt;&gt;"",キューシート計算用!F63,"")</f>
        <v/>
      </c>
      <c r="X30" s="78"/>
      <c r="Y30" s="13" t="str">
        <f>IF(キューシート計算用!A72&lt;&gt;"",キューシート計算用!A72,"")</f>
        <v/>
      </c>
      <c r="Z30" s="77" t="str">
        <f>IF(キューシート計算用!F72&lt;&gt;"",キューシート計算用!F72,"")</f>
        <v/>
      </c>
      <c r="AA30" s="78"/>
      <c r="AB30" s="13" t="str">
        <f>IF(キューシート計算用!A81&lt;&gt;"",キューシート計算用!A81,"")</f>
        <v/>
      </c>
      <c r="AC30" s="77" t="str">
        <f>IF(キューシート計算用!F81&lt;&gt;"",キューシート計算用!F81,"")</f>
        <v/>
      </c>
      <c r="AD30" s="78"/>
      <c r="AE30" s="13" t="str">
        <f>IF(キューシート計算用!A90&lt;&gt;"",キューシート計算用!A90,"")</f>
        <v/>
      </c>
      <c r="AF30" s="77" t="str">
        <f>IF(キューシート計算用!F90&lt;&gt;"",キューシート計算用!F90,"")</f>
        <v/>
      </c>
      <c r="AG30" s="78"/>
      <c r="AH30" s="13" t="str">
        <f>IF(キューシート計算用!A99&lt;&gt;"",キューシート計算用!A99,"")</f>
        <v/>
      </c>
      <c r="AI30" s="77" t="str">
        <f>IF(キューシート計算用!F99&lt;&gt;"",キューシート計算用!F99,"")</f>
        <v/>
      </c>
      <c r="AJ30" s="78"/>
      <c r="AK30" s="13" t="str">
        <f>IF(キューシート計算用!A108&lt;&gt;"",キューシート計算用!A108,"")</f>
        <v/>
      </c>
      <c r="AL30" s="77" t="str">
        <f>IF(キューシート計算用!F108&lt;&gt;"",キューシート計算用!F108,"")</f>
        <v/>
      </c>
      <c r="AM30" s="78"/>
      <c r="AN30" s="13" t="str">
        <f>IF(キューシート計算用!A117&lt;&gt;"",キューシート計算用!A117,"")</f>
        <v/>
      </c>
      <c r="AO30" s="77" t="str">
        <f>IF(キューシート計算用!F117&lt;&gt;"",キューシート計算用!F117,"")</f>
        <v/>
      </c>
      <c r="AP30" s="78"/>
      <c r="AQ30" s="13" t="str">
        <f>IF(キューシート計算用!A126&lt;&gt;"",キューシート計算用!A126,"")</f>
        <v/>
      </c>
      <c r="AR30" s="77" t="str">
        <f>IF(キューシート計算用!F126&lt;&gt;"",キューシート計算用!F126,"")</f>
        <v/>
      </c>
      <c r="AS30" s="78"/>
      <c r="AT30" s="13" t="str">
        <f>IF(キューシート計算用!A135&lt;&gt;"",キューシート計算用!A135,"")</f>
        <v/>
      </c>
      <c r="AU30" s="77" t="str">
        <f>IF(キューシート計算用!F135&lt;&gt;"",キューシート計算用!F135,"")</f>
        <v/>
      </c>
      <c r="AV30" s="78"/>
      <c r="AW30" s="13" t="str">
        <f>IF(キューシート計算用!A144&lt;&gt;"",キューシート計算用!A144,"")</f>
        <v/>
      </c>
      <c r="AX30" s="77" t="str">
        <f>IF(キューシート計算用!F144&lt;&gt;"",キューシート計算用!F144,"")</f>
        <v/>
      </c>
      <c r="AY30" s="78"/>
      <c r="AZ30" s="13" t="str">
        <f>IF(キューシート計算用!A153&lt;&gt;"",キューシート計算用!A153,"")</f>
        <v/>
      </c>
      <c r="BA30" s="77" t="str">
        <f>IF(キューシート計算用!F153&lt;&gt;"",キューシート計算用!F153,"")</f>
        <v/>
      </c>
      <c r="BB30" s="78"/>
    </row>
    <row r="31" spans="1:54" x14ac:dyDescent="0.15">
      <c r="B31" s="7"/>
      <c r="D31" s="14" t="str">
        <f>IF(キューシート計算用!B9&lt;&gt;"",キューシート計算用!B9,"")</f>
        <v/>
      </c>
      <c r="E31" s="84" t="str">
        <f>IF(キューシート計算用!K9&lt;&gt;"",キューシート計算用!K9,"")</f>
        <v>足利　栃木市</v>
      </c>
      <c r="F31" s="85"/>
      <c r="G31" s="14" t="str">
        <f>IF(キューシート計算用!B18&lt;&gt;"",キューシート計算用!B18,"")</f>
        <v/>
      </c>
      <c r="H31" s="84" t="str">
        <f>IF(キューシート計算用!K18&lt;&gt;"",キューシート計算用!K18,"")</f>
        <v/>
      </c>
      <c r="I31" s="85"/>
      <c r="J31" s="14" t="str">
        <f>IF(キューシート計算用!B27&lt;&gt;"",キューシート計算用!B27,"")</f>
        <v/>
      </c>
      <c r="K31" s="84" t="str">
        <f>IF(キューシート計算用!K27&lt;&gt;"",キューシート計算用!K27,"")</f>
        <v>加須　国道125号</v>
      </c>
      <c r="L31" s="85"/>
      <c r="M31" s="14" t="str">
        <f>IF(キューシート計算用!B36&lt;&gt;"",キューシート計算用!B36,"")</f>
        <v/>
      </c>
      <c r="N31" s="84" t="str">
        <f>IF(キューシート計算用!K36&lt;&gt;"",キューシート計算用!K36,"")</f>
        <v>太田　佐野</v>
      </c>
      <c r="O31" s="85"/>
      <c r="P31" s="14" t="str">
        <f>IF(キューシート計算用!B45&lt;&gt;"",キューシート計算用!B45,"")</f>
        <v/>
      </c>
      <c r="Q31" s="82" t="str">
        <f>IF(キューシート計算用!K45&lt;&gt;"",キューシート計算用!K45,"")</f>
        <v/>
      </c>
      <c r="R31" s="83"/>
      <c r="S31" s="14" t="str">
        <f>IF(キューシート計算用!B54&lt;&gt;"",キューシート計算用!B54,"")</f>
        <v/>
      </c>
      <c r="T31" s="84" t="str">
        <f>IF(キューシート計算用!K54&lt;&gt;"",キューシート計算用!K54,"")</f>
        <v>道なり</v>
      </c>
      <c r="U31" s="85"/>
      <c r="V31" s="14" t="str">
        <f>IF(キューシート計算用!B63&lt;&gt;"",キューシート計算用!B63,"")</f>
        <v/>
      </c>
      <c r="W31" s="82" t="str">
        <f>IF(キューシート計算用!K63&lt;&gt;"",キューシート計算用!K63,"")</f>
        <v/>
      </c>
      <c r="X31" s="83"/>
      <c r="Y31" s="14" t="str">
        <f>IF(キューシート計算用!B72&lt;&gt;"",キューシート計算用!B72,"")</f>
        <v/>
      </c>
      <c r="Z31" s="82" t="str">
        <f>IF(キューシート計算用!K72&lt;&gt;"",キューシート計算用!K72,"")</f>
        <v/>
      </c>
      <c r="AA31" s="83"/>
      <c r="AB31" s="14" t="str">
        <f>IF(キューシート計算用!B81&lt;&gt;"",キューシート計算用!B81,"")</f>
        <v/>
      </c>
      <c r="AC31" s="82" t="str">
        <f>IF(キューシート計算用!K81&lt;&gt;"",キューシート計算用!K81,"")</f>
        <v/>
      </c>
      <c r="AD31" s="83"/>
      <c r="AE31" s="14" t="str">
        <f>IF(キューシート計算用!B90&lt;&gt;"",キューシート計算用!B90,"")</f>
        <v/>
      </c>
      <c r="AF31" s="82" t="str">
        <f>IF(キューシート計算用!K90&lt;&gt;"",キューシート計算用!K90,"")</f>
        <v/>
      </c>
      <c r="AG31" s="83"/>
      <c r="AH31" s="14" t="str">
        <f>IF(キューシート計算用!B99&lt;&gt;"",キューシート計算用!B99,"")</f>
        <v/>
      </c>
      <c r="AI31" s="82" t="str">
        <f>IF(キューシート計算用!K99&lt;&gt;"",キューシート計算用!K99,"")</f>
        <v/>
      </c>
      <c r="AJ31" s="83"/>
      <c r="AK31" s="14" t="str">
        <f>IF(キューシート計算用!B108&lt;&gt;"",キューシート計算用!B108,"")</f>
        <v/>
      </c>
      <c r="AL31" s="82" t="str">
        <f>IF(キューシート計算用!K108&lt;&gt;"",キューシート計算用!K108,"")</f>
        <v/>
      </c>
      <c r="AM31" s="83"/>
      <c r="AN31" s="14" t="str">
        <f>IF(キューシート計算用!B117&lt;&gt;"",キューシート計算用!B117,"")</f>
        <v/>
      </c>
      <c r="AO31" s="82" t="str">
        <f>IF(キューシート計算用!K117&lt;&gt;"",キューシート計算用!K117,"")</f>
        <v/>
      </c>
      <c r="AP31" s="83"/>
      <c r="AQ31" s="14" t="str">
        <f>IF(キューシート計算用!B126&lt;&gt;"",キューシート計算用!B126,"")</f>
        <v/>
      </c>
      <c r="AR31" s="82" t="str">
        <f>IF(キューシート計算用!K126&lt;&gt;"",キューシート計算用!K126,"")</f>
        <v/>
      </c>
      <c r="AS31" s="83"/>
      <c r="AT31" s="14" t="str">
        <f>IF(キューシート計算用!B135&lt;&gt;"",キューシート計算用!B135,"")</f>
        <v/>
      </c>
      <c r="AU31" s="82" t="str">
        <f>IF(キューシート計算用!K135&lt;&gt;"",キューシート計算用!K135,"")</f>
        <v/>
      </c>
      <c r="AV31" s="83"/>
      <c r="AW31" s="14" t="str">
        <f>IF(キューシート計算用!B144&lt;&gt;"",キューシート計算用!B144,"")</f>
        <v/>
      </c>
      <c r="AX31" s="82" t="str">
        <f>IF(キューシート計算用!K144&lt;&gt;"",キューシート計算用!K144,"")</f>
        <v/>
      </c>
      <c r="AY31" s="83"/>
      <c r="AZ31" s="14" t="str">
        <f>IF(キューシート計算用!B153&lt;&gt;"",キューシート計算用!B153,"")</f>
        <v/>
      </c>
      <c r="BA31" s="82" t="str">
        <f>IF(キューシート計算用!K153&lt;&gt;"",キューシート計算用!K153,"")</f>
        <v/>
      </c>
      <c r="BB31" s="83"/>
    </row>
    <row r="32" spans="1:54" x14ac:dyDescent="0.15">
      <c r="C32" s="8"/>
      <c r="D32" s="21" t="str">
        <f>IF(キューシート計算用!M9&lt;&gt;"",キューシート計算用!M9,"")</f>
        <v/>
      </c>
      <c r="E32" s="5"/>
      <c r="F32" s="6"/>
      <c r="G32" s="21" t="str">
        <f>IF(キューシート計算用!M18&lt;&gt;"",キューシート計算用!M18,"")</f>
        <v/>
      </c>
      <c r="H32" s="5"/>
      <c r="I32" s="6"/>
      <c r="J32" s="21" t="str">
        <f>IF(キューシート計算用!M27&lt;&gt;"",キューシート計算用!M27,"")</f>
        <v/>
      </c>
      <c r="K32" s="5"/>
      <c r="L32" s="6"/>
      <c r="M32" s="21" t="str">
        <f>IF(キューシート計算用!M36&lt;&gt;"",キューシート計算用!M36,"")</f>
        <v/>
      </c>
      <c r="N32" s="5"/>
      <c r="O32" s="6"/>
      <c r="P32" s="21" t="str">
        <f>IF(キューシート計算用!M45&lt;&gt;"",キューシート計算用!M45,"")</f>
        <v/>
      </c>
      <c r="Q32" s="5"/>
      <c r="R32" s="6"/>
      <c r="S32" s="21" t="str">
        <f>IF(キューシート計算用!M54&lt;&gt;"",キューシート計算用!M54,"")</f>
        <v/>
      </c>
      <c r="T32" s="5"/>
      <c r="U32" s="6"/>
      <c r="V32" s="21" t="str">
        <f>IF(キューシート計算用!M63&lt;&gt;"",キューシート計算用!M63,"")</f>
        <v/>
      </c>
      <c r="W32" s="5"/>
      <c r="X32" s="6"/>
      <c r="Y32" s="21" t="str">
        <f>IF(キューシート計算用!M72&lt;&gt;"",キューシート計算用!M72,"")</f>
        <v/>
      </c>
      <c r="Z32" s="5"/>
      <c r="AA32" s="6"/>
      <c r="AB32" s="21" t="str">
        <f>IF(キューシート計算用!M81&lt;&gt;"",キューシート計算用!M81,"")</f>
        <v/>
      </c>
      <c r="AC32" s="5"/>
      <c r="AD32" s="6"/>
      <c r="AE32" s="21" t="str">
        <f>IF(キューシート計算用!M90&lt;&gt;"",キューシート計算用!M90,"")</f>
        <v/>
      </c>
      <c r="AF32" s="5"/>
      <c r="AG32" s="6"/>
      <c r="AH32" s="21" t="str">
        <f>IF(キューシート計算用!M99&lt;&gt;"",キューシート計算用!M99,"")</f>
        <v/>
      </c>
      <c r="AI32" s="5"/>
      <c r="AJ32" s="6"/>
      <c r="AK32" s="21" t="str">
        <f>IF(キューシート計算用!M108&lt;&gt;"",キューシート計算用!M108,"")</f>
        <v/>
      </c>
      <c r="AL32" s="5"/>
      <c r="AM32" s="6"/>
      <c r="AN32" s="21" t="str">
        <f>IF(キューシート計算用!M117&lt;&gt;"",キューシート計算用!M117,"")</f>
        <v/>
      </c>
      <c r="AO32" s="5"/>
      <c r="AP32" s="6"/>
      <c r="AQ32" s="21" t="str">
        <f>IF(キューシート計算用!M126&lt;&gt;"",キューシート計算用!M126,"")</f>
        <v/>
      </c>
      <c r="AR32" s="5"/>
      <c r="AS32" s="6"/>
      <c r="AT32" s="21" t="str">
        <f>IF(キューシート計算用!M135&lt;&gt;"",キューシート計算用!M135,"")</f>
        <v/>
      </c>
      <c r="AU32" s="5"/>
      <c r="AV32" s="6"/>
      <c r="AW32" s="21" t="str">
        <f>IF(キューシート計算用!M144&lt;&gt;"",キューシート計算用!M144,"")</f>
        <v/>
      </c>
      <c r="AX32" s="5"/>
      <c r="AY32" s="6"/>
      <c r="AZ32" s="21" t="str">
        <f>IF(キューシート計算用!M153&lt;&gt;"",キューシート計算用!M153,"")</f>
        <v/>
      </c>
      <c r="BA32" s="5"/>
      <c r="BB32" s="6"/>
    </row>
    <row r="33" spans="1:54" x14ac:dyDescent="0.15">
      <c r="D33" s="21" t="str">
        <f>IF(キューシート計算用!N9&lt;&gt;"",キューシート計算用!N9,"")</f>
        <v/>
      </c>
      <c r="E33" s="5"/>
      <c r="F33" s="6"/>
      <c r="G33" s="21" t="str">
        <f>IF(キューシート計算用!N18&lt;&gt;"",キューシート計算用!N18,"")</f>
        <v/>
      </c>
      <c r="H33" s="5"/>
      <c r="I33" s="6"/>
      <c r="J33" s="21" t="str">
        <f>IF(キューシート計算用!N27&lt;&gt;"",キューシート計算用!N27,"")</f>
        <v/>
      </c>
      <c r="K33" s="5"/>
      <c r="L33" s="6"/>
      <c r="M33" s="21" t="str">
        <f>IF(キューシート計算用!N36&lt;&gt;"",キューシート計算用!N36,"")</f>
        <v/>
      </c>
      <c r="N33" s="5"/>
      <c r="O33" s="6"/>
      <c r="P33" s="21" t="str">
        <f>IF(キューシート計算用!N45&lt;&gt;"",キューシート計算用!N45,"")</f>
        <v/>
      </c>
      <c r="Q33" s="5"/>
      <c r="R33" s="6"/>
      <c r="S33" s="21" t="str">
        <f>IF(キューシート計算用!N54&lt;&gt;"",キューシート計算用!N54,"")</f>
        <v/>
      </c>
      <c r="T33" s="5"/>
      <c r="U33" s="6"/>
      <c r="V33" s="21" t="str">
        <f>IF(キューシート計算用!N63&lt;&gt;"",キューシート計算用!N63,"")</f>
        <v/>
      </c>
      <c r="W33" s="5"/>
      <c r="X33" s="6"/>
      <c r="Y33" s="21" t="str">
        <f>IF(キューシート計算用!N72&lt;&gt;"",キューシート計算用!N72,"")</f>
        <v/>
      </c>
      <c r="Z33" s="5"/>
      <c r="AA33" s="6"/>
      <c r="AB33" s="21" t="str">
        <f>IF(キューシート計算用!N81&lt;&gt;"",キューシート計算用!N81,"")</f>
        <v/>
      </c>
      <c r="AC33" s="5"/>
      <c r="AD33" s="6"/>
      <c r="AE33" s="21" t="str">
        <f>IF(キューシート計算用!N90&lt;&gt;"",キューシート計算用!N90,"")</f>
        <v/>
      </c>
      <c r="AF33" s="5"/>
      <c r="AG33" s="6"/>
      <c r="AH33" s="21" t="str">
        <f>IF(キューシート計算用!N99&lt;&gt;"",キューシート計算用!N99,"")</f>
        <v/>
      </c>
      <c r="AI33" s="5"/>
      <c r="AJ33" s="6"/>
      <c r="AK33" s="21" t="str">
        <f>IF(キューシート計算用!N108&lt;&gt;"",キューシート計算用!N108,"")</f>
        <v/>
      </c>
      <c r="AL33" s="5"/>
      <c r="AM33" s="6"/>
      <c r="AN33" s="21" t="str">
        <f>IF(キューシート計算用!N117&lt;&gt;"",キューシート計算用!N117,"")</f>
        <v/>
      </c>
      <c r="AO33" s="5"/>
      <c r="AP33" s="6"/>
      <c r="AQ33" s="21" t="str">
        <f>IF(キューシート計算用!N126&lt;&gt;"",キューシート計算用!N126,"")</f>
        <v/>
      </c>
      <c r="AR33" s="5"/>
      <c r="AS33" s="6"/>
      <c r="AT33" s="21" t="str">
        <f>IF(キューシート計算用!N135&lt;&gt;"",キューシート計算用!N135,"")</f>
        <v/>
      </c>
      <c r="AU33" s="5"/>
      <c r="AV33" s="6"/>
      <c r="AW33" s="21" t="str">
        <f>IF(キューシート計算用!N144&lt;&gt;"",キューシート計算用!N144,"")</f>
        <v/>
      </c>
      <c r="AX33" s="5"/>
      <c r="AY33" s="6"/>
      <c r="AZ33" s="21" t="str">
        <f>IF(キューシート計算用!N153&lt;&gt;"",キューシート計算用!N153,"")</f>
        <v/>
      </c>
      <c r="BA33" s="5"/>
      <c r="BB33" s="6"/>
    </row>
    <row r="34" spans="1:54" x14ac:dyDescent="0.15">
      <c r="B34" s="7" t="s">
        <v>65</v>
      </c>
      <c r="D34" s="22">
        <f>IF(キューシート計算用!C9&lt;&gt;"",キューシート計算用!C9,"")</f>
        <v>4.0000000000000018</v>
      </c>
      <c r="E34" s="5"/>
      <c r="F34" s="6"/>
      <c r="G34" s="22">
        <f>IF(キューシート計算用!C18&lt;&gt;"",キューシート計算用!C18,"")</f>
        <v>8.2000000000000028</v>
      </c>
      <c r="H34" s="5"/>
      <c r="I34" s="6"/>
      <c r="J34" s="22">
        <f>IF(キューシート計算用!C27&lt;&gt;"",キューシート計算用!C27,"")</f>
        <v>1.3999999999999986</v>
      </c>
      <c r="K34" s="5"/>
      <c r="L34" s="63"/>
      <c r="M34" s="22">
        <f>IF(キューシート計算用!C36&lt;&gt;"",キューシート計算用!C36,"")</f>
        <v>1</v>
      </c>
      <c r="N34" s="5"/>
      <c r="O34" s="6"/>
      <c r="P34" s="22">
        <f>IF(キューシート計算用!C45&lt;&gt;"",キューシート計算用!C45,"")</f>
        <v>0.20000000000000284</v>
      </c>
      <c r="Q34" s="5"/>
      <c r="R34" s="6"/>
      <c r="S34" s="22">
        <f>IF(キューシート計算用!C54&lt;&gt;"",キューシート計算用!C54,"")</f>
        <v>2.7000000000000171</v>
      </c>
      <c r="T34" s="5"/>
      <c r="U34" s="6"/>
      <c r="V34" s="22" t="str">
        <f>IF(キューシート計算用!C63&lt;&gt;"",キューシート計算用!C63,"")</f>
        <v/>
      </c>
      <c r="W34" s="5"/>
      <c r="X34" s="6"/>
      <c r="Y34" s="22" t="str">
        <f>IF(キューシート計算用!C72&lt;&gt;"",キューシート計算用!C72,"")</f>
        <v/>
      </c>
      <c r="Z34" s="5"/>
      <c r="AA34" s="6"/>
      <c r="AB34" s="22" t="str">
        <f>IF(キューシート計算用!C81&lt;&gt;"",キューシート計算用!C81,"")</f>
        <v/>
      </c>
      <c r="AC34" s="5"/>
      <c r="AD34" s="6"/>
      <c r="AE34" s="22" t="str">
        <f>IF(キューシート計算用!C90&lt;&gt;"",キューシート計算用!C90,"")</f>
        <v/>
      </c>
      <c r="AF34" s="5"/>
      <c r="AG34" s="6"/>
      <c r="AH34" s="22" t="str">
        <f>IF(キューシート計算用!C99&lt;&gt;"",キューシート計算用!C99,"")</f>
        <v/>
      </c>
      <c r="AI34" s="5"/>
      <c r="AJ34" s="6"/>
      <c r="AK34" s="22" t="str">
        <f>IF(キューシート計算用!C108&lt;&gt;"",キューシート計算用!C108,"")</f>
        <v/>
      </c>
      <c r="AL34" s="5"/>
      <c r="AM34" s="6"/>
      <c r="AN34" s="22" t="str">
        <f>IF(キューシート計算用!C117&lt;&gt;"",キューシート計算用!C117,"")</f>
        <v/>
      </c>
      <c r="AO34" s="5"/>
      <c r="AP34" s="6"/>
      <c r="AQ34" s="22" t="str">
        <f>IF(キューシート計算用!C126&lt;&gt;"",キューシート計算用!C126,"")</f>
        <v/>
      </c>
      <c r="AR34" s="5"/>
      <c r="AS34" s="6"/>
      <c r="AT34" s="22" t="str">
        <f>IF(キューシート計算用!C135&lt;&gt;"",キューシート計算用!C135,"")</f>
        <v/>
      </c>
      <c r="AU34" s="5"/>
      <c r="AV34" s="6"/>
      <c r="AW34" s="22" t="str">
        <f>IF(キューシート計算用!C144&lt;&gt;"",キューシート計算用!C144,"")</f>
        <v/>
      </c>
      <c r="AX34" s="5"/>
      <c r="AY34" s="6"/>
      <c r="AZ34" s="22" t="str">
        <f>IF(キューシート計算用!C153&lt;&gt;"",キューシート計算用!C153,"")</f>
        <v/>
      </c>
      <c r="BA34" s="5"/>
      <c r="BB34" s="6"/>
    </row>
    <row r="35" spans="1:54" x14ac:dyDescent="0.15">
      <c r="A35" s="66" t="s">
        <v>66</v>
      </c>
      <c r="C35" s="8" t="s">
        <v>67</v>
      </c>
      <c r="D35" s="23">
        <f>IF(キューシート計算用!D9&lt;&gt;"",キューシート計算用!D9,"")</f>
        <v>16.600000000000001</v>
      </c>
      <c r="E35" s="5"/>
      <c r="F35" s="6"/>
      <c r="G35" s="23">
        <f>IF(キューシート計算用!D18&lt;&gt;"",キューシート計算用!D18,"")</f>
        <v>49</v>
      </c>
      <c r="H35" s="5"/>
      <c r="I35" s="6"/>
      <c r="J35" s="23">
        <f>IF(キューシート計算用!D27&lt;&gt;"",キューシート計算用!D27,"")</f>
        <v>1.3999999999999986</v>
      </c>
      <c r="K35" s="5"/>
      <c r="L35" s="6"/>
      <c r="M35" s="23">
        <f>IF(キューシート計算用!D36&lt;&gt;"",キューシート計算用!D36,"")</f>
        <v>16.499999999999993</v>
      </c>
      <c r="N35" s="5"/>
      <c r="O35" s="6"/>
      <c r="P35" s="23">
        <f>IF(キューシート計算用!D45&lt;&gt;"",キューシート計算用!D45,"")</f>
        <v>4.2000000000000028</v>
      </c>
      <c r="Q35" s="5"/>
      <c r="R35" s="6"/>
      <c r="S35" s="23">
        <f>IF(キューシート計算用!D54&lt;&gt;"",キューシート計算用!D54,"")</f>
        <v>23.300000000000011</v>
      </c>
      <c r="T35" s="5"/>
      <c r="U35" s="6"/>
      <c r="V35" s="23" t="str">
        <f>IF(キューシート計算用!D63&lt;&gt;"",キューシート計算用!D63,"")</f>
        <v/>
      </c>
      <c r="W35" s="5"/>
      <c r="X35" s="6"/>
      <c r="Y35" s="23" t="str">
        <f>IF(キューシート計算用!D72&lt;&gt;"",キューシート計算用!D72,"")</f>
        <v/>
      </c>
      <c r="Z35" s="5"/>
      <c r="AA35" s="6"/>
      <c r="AB35" s="23" t="str">
        <f>IF(キューシート計算用!D81&lt;&gt;"",キューシート計算用!D81,"")</f>
        <v/>
      </c>
      <c r="AC35" s="5"/>
      <c r="AD35" s="6"/>
      <c r="AE35" s="23" t="str">
        <f>IF(キューシート計算用!D90&lt;&gt;"",キューシート計算用!D90,"")</f>
        <v/>
      </c>
      <c r="AF35" s="5"/>
      <c r="AG35" s="6"/>
      <c r="AH35" s="23" t="str">
        <f>IF(キューシート計算用!D99&lt;&gt;"",キューシート計算用!D99,"")</f>
        <v/>
      </c>
      <c r="AI35" s="5"/>
      <c r="AJ35" s="6"/>
      <c r="AK35" s="23" t="str">
        <f>IF(キューシート計算用!D108&lt;&gt;"",キューシート計算用!D108,"")</f>
        <v/>
      </c>
      <c r="AL35" s="5"/>
      <c r="AM35" s="6"/>
      <c r="AN35" s="23" t="str">
        <f>IF(キューシート計算用!D117&lt;&gt;"",キューシート計算用!D117,"")</f>
        <v/>
      </c>
      <c r="AO35" s="5"/>
      <c r="AP35" s="6"/>
      <c r="AQ35" s="23" t="str">
        <f>IF(キューシート計算用!D126&lt;&gt;"",キューシート計算用!D126,"")</f>
        <v/>
      </c>
      <c r="AR35" s="5"/>
      <c r="AS35" s="6"/>
      <c r="AT35" s="23" t="str">
        <f>IF(キューシート計算用!D135&lt;&gt;"",キューシート計算用!D135,"")</f>
        <v/>
      </c>
      <c r="AU35" s="5"/>
      <c r="AV35" s="6"/>
      <c r="AW35" s="23" t="str">
        <f>IF(キューシート計算用!D144&lt;&gt;"",キューシート計算用!D144,"")</f>
        <v/>
      </c>
      <c r="AX35" s="5"/>
      <c r="AY35" s="6"/>
      <c r="AZ35" s="23" t="str">
        <f>IF(キューシート計算用!D153&lt;&gt;"",キューシート計算用!D153,"")</f>
        <v/>
      </c>
      <c r="BA35" s="5"/>
      <c r="BB35" s="6"/>
    </row>
    <row r="36" spans="1:54" x14ac:dyDescent="0.15">
      <c r="D36" s="1">
        <f>IF(キューシート計算用!E9&lt;&gt;"",キューシート計算用!E9,"")</f>
        <v>16.600000000000001</v>
      </c>
      <c r="E36" s="19"/>
      <c r="F36" s="20"/>
      <c r="G36" s="1">
        <f>IF(キューシート計算用!E18&lt;&gt;"",キューシート計算用!E18,"")</f>
        <v>49</v>
      </c>
      <c r="H36" s="19"/>
      <c r="I36" s="20"/>
      <c r="J36" s="1">
        <f>IF(キューシート計算用!E27&lt;&gt;"",キューシート計算用!E27,"")</f>
        <v>60</v>
      </c>
      <c r="K36" s="19"/>
      <c r="L36" s="20"/>
      <c r="M36" s="1">
        <f>IF(キューシート計算用!E36&lt;&gt;"",キューシート計算用!E36,"")</f>
        <v>75.099999999999994</v>
      </c>
      <c r="N36" s="19"/>
      <c r="O36" s="20"/>
      <c r="P36" s="1">
        <f>IF(キューシート計算用!E45&lt;&gt;"",キューシート計算用!E45,"")</f>
        <v>109.9</v>
      </c>
      <c r="Q36" s="19"/>
      <c r="R36" s="20"/>
      <c r="S36" s="1">
        <f>IF(キューシート計算用!E54&lt;&gt;"",キューシート計算用!E54,"")</f>
        <v>174.3</v>
      </c>
      <c r="T36" s="19"/>
      <c r="U36" s="20"/>
      <c r="V36" s="1" t="str">
        <f>IF(キューシート計算用!E63&lt;&gt;"",キューシート計算用!E63,"")</f>
        <v/>
      </c>
      <c r="W36" s="19"/>
      <c r="X36" s="20"/>
      <c r="Y36" s="1" t="str">
        <f>IF(キューシート計算用!E72&lt;&gt;"",キューシート計算用!E72,"")</f>
        <v/>
      </c>
      <c r="Z36" s="19"/>
      <c r="AA36" s="20"/>
      <c r="AB36" s="1" t="str">
        <f>IF(キューシート計算用!E81&lt;&gt;"",キューシート計算用!E81,"")</f>
        <v/>
      </c>
      <c r="AC36" s="19"/>
      <c r="AD36" s="20"/>
      <c r="AE36" s="1" t="str">
        <f>IF(キューシート計算用!E90&lt;&gt;"",キューシート計算用!E90,"")</f>
        <v/>
      </c>
      <c r="AF36" s="19"/>
      <c r="AG36" s="20"/>
      <c r="AH36" s="1" t="str">
        <f>IF(キューシート計算用!E99&lt;&gt;"",キューシート計算用!E99,"")</f>
        <v/>
      </c>
      <c r="AI36" s="19"/>
      <c r="AJ36" s="20"/>
      <c r="AK36" s="1" t="str">
        <f>IF(キューシート計算用!E108&lt;&gt;"",キューシート計算用!E108,"")</f>
        <v/>
      </c>
      <c r="AL36" s="19"/>
      <c r="AM36" s="20"/>
      <c r="AN36" s="1" t="str">
        <f>IF(キューシート計算用!E117&lt;&gt;"",キューシート計算用!E117,"")</f>
        <v/>
      </c>
      <c r="AO36" s="19"/>
      <c r="AP36" s="20"/>
      <c r="AQ36" s="1" t="str">
        <f>IF(キューシート計算用!E126&lt;&gt;"",キューシート計算用!E126,"")</f>
        <v/>
      </c>
      <c r="AR36" s="19"/>
      <c r="AS36" s="20"/>
      <c r="AT36" s="1" t="str">
        <f>IF(キューシート計算用!E135&lt;&gt;"",キューシート計算用!E135,"")</f>
        <v/>
      </c>
      <c r="AU36" s="19"/>
      <c r="AV36" s="20"/>
      <c r="AW36" s="1" t="str">
        <f>IF(キューシート計算用!E144&lt;&gt;"",キューシート計算用!E144,"")</f>
        <v/>
      </c>
      <c r="AX36" s="19"/>
      <c r="AY36" s="20"/>
      <c r="AZ36" s="1" t="str">
        <f>IF(キューシート計算用!E153&lt;&gt;"",キューシート計算用!E153,"")</f>
        <v/>
      </c>
      <c r="BA36" s="19"/>
      <c r="BB36" s="20"/>
    </row>
    <row r="37" spans="1:54" x14ac:dyDescent="0.15">
      <c r="C37" s="66" t="s">
        <v>68</v>
      </c>
      <c r="D37" s="13">
        <f>IF(キューシート計算用!A8&lt;&gt;"",キューシート計算用!A8,"")</f>
        <v>4</v>
      </c>
      <c r="E37" s="77" t="str">
        <f>IF(キューシート計算用!F8&lt;&gt;"",キューシート計算用!F8,"")</f>
        <v>大門宿</v>
      </c>
      <c r="F37" s="78"/>
      <c r="G37" s="13">
        <f>IF(キューシート計算用!A17&lt;&gt;"",キューシート計算用!A17,"")</f>
        <v>13</v>
      </c>
      <c r="H37" s="77" t="str">
        <f>IF(キューシート計算用!F17&lt;&gt;"",キューシート計算用!F17,"")</f>
        <v/>
      </c>
      <c r="I37" s="78"/>
      <c r="J37" s="13">
        <f>IF(キューシート計算用!A26&lt;&gt;"",キューシート計算用!A26,"")</f>
        <v>22</v>
      </c>
      <c r="K37" s="77" t="str">
        <f>IF(キューシート計算用!F26&lt;&gt;"",キューシート計算用!F26,"")</f>
        <v>セブンイレブン北川辺向古河店</v>
      </c>
      <c r="L37" s="78"/>
      <c r="M37" s="13">
        <f>IF(キューシート計算用!A35&lt;&gt;"",キューシート計算用!A35,"")</f>
        <v>31</v>
      </c>
      <c r="N37" s="77" t="str">
        <f>IF(キューシート計算用!F35&lt;&gt;"",キューシート計算用!F35,"")</f>
        <v/>
      </c>
      <c r="O37" s="78"/>
      <c r="P37" s="13">
        <f>IF(キューシート計算用!A44&lt;&gt;"",キューシート計算用!A44,"")</f>
        <v>40</v>
      </c>
      <c r="Q37" s="77" t="str">
        <f>IF(キューシート計算用!F44&lt;&gt;"",キューシート計算用!F44,"")</f>
        <v/>
      </c>
      <c r="R37" s="78"/>
      <c r="S37" s="13">
        <f>IF(キューシート計算用!A53&lt;&gt;"",キューシート計算用!A53,"")</f>
        <v>49</v>
      </c>
      <c r="T37" s="77" t="str">
        <f>IF(キューシート計算用!F53&lt;&gt;"",キューシート計算用!F53,"")</f>
        <v/>
      </c>
      <c r="U37" s="78"/>
      <c r="V37" s="13" t="str">
        <f>IF(キューシート計算用!A62&lt;&gt;"",キューシート計算用!A62,"")</f>
        <v/>
      </c>
      <c r="W37" s="77" t="str">
        <f>IF(キューシート計算用!F62&lt;&gt;"",キューシート計算用!F62,"")</f>
        <v/>
      </c>
      <c r="X37" s="78"/>
      <c r="Y37" s="13" t="str">
        <f>IF(キューシート計算用!A71&lt;&gt;"",キューシート計算用!A71,"")</f>
        <v/>
      </c>
      <c r="Z37" s="77" t="str">
        <f>IF(キューシート計算用!F71&lt;&gt;"",キューシート計算用!F71,"")</f>
        <v/>
      </c>
      <c r="AA37" s="78"/>
      <c r="AB37" s="13" t="str">
        <f>IF(キューシート計算用!A80&lt;&gt;"",キューシート計算用!A80,"")</f>
        <v/>
      </c>
      <c r="AC37" s="77" t="str">
        <f>IF(キューシート計算用!F80&lt;&gt;"",キューシート計算用!F80,"")</f>
        <v/>
      </c>
      <c r="AD37" s="78"/>
      <c r="AE37" s="13" t="str">
        <f>IF(キューシート計算用!A89&lt;&gt;"",キューシート計算用!A89,"")</f>
        <v/>
      </c>
      <c r="AF37" s="77" t="str">
        <f>IF(キューシート計算用!F89&lt;&gt;"",キューシート計算用!F89,"")</f>
        <v/>
      </c>
      <c r="AG37" s="78"/>
      <c r="AH37" s="13" t="str">
        <f>IF(キューシート計算用!A98&lt;&gt;"",キューシート計算用!A98,"")</f>
        <v/>
      </c>
      <c r="AI37" s="77" t="str">
        <f>IF(キューシート計算用!F98&lt;&gt;"",キューシート計算用!F98,"")</f>
        <v/>
      </c>
      <c r="AJ37" s="78"/>
      <c r="AK37" s="13" t="str">
        <f>IF(キューシート計算用!A107&lt;&gt;"",キューシート計算用!A107,"")</f>
        <v/>
      </c>
      <c r="AL37" s="77" t="str">
        <f>IF(キューシート計算用!F107&lt;&gt;"",キューシート計算用!F107,"")</f>
        <v/>
      </c>
      <c r="AM37" s="78"/>
      <c r="AN37" s="13" t="str">
        <f>IF(キューシート計算用!A116&lt;&gt;"",キューシート計算用!A116,"")</f>
        <v/>
      </c>
      <c r="AO37" s="77" t="str">
        <f>IF(キューシート計算用!F116&lt;&gt;"",キューシート計算用!F116,"")</f>
        <v/>
      </c>
      <c r="AP37" s="78"/>
      <c r="AQ37" s="13" t="str">
        <f>IF(キューシート計算用!A125&lt;&gt;"",キューシート計算用!A125,"")</f>
        <v/>
      </c>
      <c r="AR37" s="77" t="str">
        <f>IF(キューシート計算用!F125&lt;&gt;"",キューシート計算用!F125,"")</f>
        <v/>
      </c>
      <c r="AS37" s="78"/>
      <c r="AT37" s="13" t="str">
        <f>IF(キューシート計算用!A134&lt;&gt;"",キューシート計算用!A134,"")</f>
        <v/>
      </c>
      <c r="AU37" s="77" t="str">
        <f>IF(キューシート計算用!F134&lt;&gt;"",キューシート計算用!F134,"")</f>
        <v/>
      </c>
      <c r="AV37" s="78"/>
      <c r="AW37" s="13" t="str">
        <f>IF(キューシート計算用!A143&lt;&gt;"",キューシート計算用!A143,"")</f>
        <v/>
      </c>
      <c r="AX37" s="77" t="str">
        <f>IF(キューシート計算用!F143&lt;&gt;"",キューシート計算用!F143,"")</f>
        <v/>
      </c>
      <c r="AY37" s="78"/>
      <c r="AZ37" s="13" t="str">
        <f>IF(キューシート計算用!A152&lt;&gt;"",キューシート計算用!A152,"")</f>
        <v/>
      </c>
      <c r="BA37" s="77" t="str">
        <f>IF(キューシート計算用!F152&lt;&gt;"",キューシート計算用!F152,"")</f>
        <v/>
      </c>
      <c r="BB37" s="78"/>
    </row>
    <row r="38" spans="1:54" x14ac:dyDescent="0.15">
      <c r="C38" s="66" t="s">
        <v>69</v>
      </c>
      <c r="D38" s="14" t="str">
        <f>IF(キューシート計算用!B8&lt;&gt;"",キューシート計算用!B8,"")</f>
        <v/>
      </c>
      <c r="E38" s="82" t="str">
        <f>IF(キューシート計算用!K8&lt;&gt;"",キューシート計算用!K8,"")</f>
        <v>足利　栃木市</v>
      </c>
      <c r="F38" s="83"/>
      <c r="G38" s="14" t="str">
        <f>IF(キューシート計算用!B17&lt;&gt;"",キューシート計算用!B17,"")</f>
        <v/>
      </c>
      <c r="H38" s="84" t="str">
        <f>IF(キューシート計算用!K17&lt;&gt;"",キューシート計算用!K17,"")</f>
        <v/>
      </c>
      <c r="I38" s="85"/>
      <c r="J38" s="14" t="str">
        <f>IF(キューシート計算用!B26&lt;&gt;"",キューシート計算用!B26,"")</f>
        <v>PC1</v>
      </c>
      <c r="K38" s="86" t="str">
        <f>IF(キューシート計算用!K26&lt;&gt;"",キューシート計算用!K26,"")</f>
        <v/>
      </c>
      <c r="L38" s="87"/>
      <c r="M38" s="14" t="str">
        <f>IF(キューシート計算用!B35&lt;&gt;"",キューシート計算用!B35,"")</f>
        <v/>
      </c>
      <c r="N38" s="82" t="str">
        <f>IF(キューシート計算用!K35&lt;&gt;"",キューシート計算用!K35,"")</f>
        <v/>
      </c>
      <c r="O38" s="83"/>
      <c r="P38" s="14" t="str">
        <f>IF(キューシート計算用!B44&lt;&gt;"",キューシート計算用!B44,"")</f>
        <v/>
      </c>
      <c r="Q38" s="84" t="str">
        <f>IF(キューシート計算用!K44&lt;&gt;"",キューシート計算用!K44,"")</f>
        <v/>
      </c>
      <c r="R38" s="85"/>
      <c r="S38" s="14" t="str">
        <f>IF(キューシート計算用!B53&lt;&gt;"",キューシート計算用!B53,"")</f>
        <v/>
      </c>
      <c r="T38" s="82" t="str">
        <f>IF(キューシート計算用!K53&lt;&gt;"",キューシート計算用!K53,"")</f>
        <v>道なり</v>
      </c>
      <c r="U38" s="83"/>
      <c r="V38" s="14" t="str">
        <f>IF(キューシート計算用!B62&lt;&gt;"",キューシート計算用!B62,"")</f>
        <v/>
      </c>
      <c r="W38" s="82" t="str">
        <f>IF(キューシート計算用!K62&lt;&gt;"",キューシート計算用!K62,"")</f>
        <v/>
      </c>
      <c r="X38" s="83"/>
      <c r="Y38" s="14" t="str">
        <f>IF(キューシート計算用!B71&lt;&gt;"",キューシート計算用!B71,"")</f>
        <v/>
      </c>
      <c r="Z38" s="82" t="str">
        <f>IF(キューシート計算用!K71&lt;&gt;"",キューシート計算用!K71,"")</f>
        <v/>
      </c>
      <c r="AA38" s="83"/>
      <c r="AB38" s="14" t="str">
        <f>IF(キューシート計算用!B80&lt;&gt;"",キューシート計算用!B80,"")</f>
        <v/>
      </c>
      <c r="AC38" s="82" t="str">
        <f>IF(キューシート計算用!K80&lt;&gt;"",キューシート計算用!K80,"")</f>
        <v/>
      </c>
      <c r="AD38" s="83"/>
      <c r="AE38" s="14" t="str">
        <f>IF(キューシート計算用!B89&lt;&gt;"",キューシート計算用!B89,"")</f>
        <v/>
      </c>
      <c r="AF38" s="82" t="str">
        <f>IF(キューシート計算用!K89&lt;&gt;"",キューシート計算用!K89,"")</f>
        <v/>
      </c>
      <c r="AG38" s="83"/>
      <c r="AH38" s="14" t="str">
        <f>IF(キューシート計算用!B98&lt;&gt;"",キューシート計算用!B98,"")</f>
        <v/>
      </c>
      <c r="AI38" s="82" t="str">
        <f>IF(キューシート計算用!K98&lt;&gt;"",キューシート計算用!K98,"")</f>
        <v/>
      </c>
      <c r="AJ38" s="83"/>
      <c r="AK38" s="14" t="str">
        <f>IF(キューシート計算用!B107&lt;&gt;"",キューシート計算用!B107,"")</f>
        <v/>
      </c>
      <c r="AL38" s="82" t="str">
        <f>IF(キューシート計算用!K107&lt;&gt;"",キューシート計算用!K107,"")</f>
        <v/>
      </c>
      <c r="AM38" s="83"/>
      <c r="AN38" s="14" t="str">
        <f>IF(キューシート計算用!B116&lt;&gt;"",キューシート計算用!B116,"")</f>
        <v/>
      </c>
      <c r="AO38" s="82" t="str">
        <f>IF(キューシート計算用!K116&lt;&gt;"",キューシート計算用!K116,"")</f>
        <v/>
      </c>
      <c r="AP38" s="83"/>
      <c r="AQ38" s="14" t="str">
        <f>IF(キューシート計算用!B125&lt;&gt;"",キューシート計算用!B125,"")</f>
        <v/>
      </c>
      <c r="AR38" s="82" t="str">
        <f>IF(キューシート計算用!K125&lt;&gt;"",キューシート計算用!K125,"")</f>
        <v/>
      </c>
      <c r="AS38" s="83"/>
      <c r="AT38" s="14" t="str">
        <f>IF(キューシート計算用!B134&lt;&gt;"",キューシート計算用!B134,"")</f>
        <v/>
      </c>
      <c r="AU38" s="82" t="str">
        <f>IF(キューシート計算用!K134&lt;&gt;"",キューシート計算用!K134,"")</f>
        <v/>
      </c>
      <c r="AV38" s="83"/>
      <c r="AW38" s="14" t="str">
        <f>IF(キューシート計算用!B143&lt;&gt;"",キューシート計算用!B143,"")</f>
        <v/>
      </c>
      <c r="AX38" s="82" t="str">
        <f>IF(キューシート計算用!K143&lt;&gt;"",キューシート計算用!K143,"")</f>
        <v/>
      </c>
      <c r="AY38" s="83"/>
      <c r="AZ38" s="14" t="str">
        <f>IF(キューシート計算用!B152&lt;&gt;"",キューシート計算用!B152,"")</f>
        <v/>
      </c>
      <c r="BA38" s="82" t="str">
        <f>IF(キューシート計算用!K152&lt;&gt;"",キューシート計算用!K152,"")</f>
        <v/>
      </c>
      <c r="BB38" s="83"/>
    </row>
    <row r="39" spans="1:54" x14ac:dyDescent="0.15">
      <c r="B39" s="31" t="s">
        <v>70</v>
      </c>
      <c r="C39" s="66" t="s">
        <v>71</v>
      </c>
      <c r="D39" s="21" t="str">
        <f>IF(キューシート計算用!M8&lt;&gt;"",キューシート計算用!M8,"")</f>
        <v/>
      </c>
      <c r="E39" s="5"/>
      <c r="F39" s="6"/>
      <c r="G39" s="21" t="str">
        <f>IF(キューシート計算用!M17&lt;&gt;"",キューシート計算用!M17,"")</f>
        <v/>
      </c>
      <c r="H39" s="5"/>
      <c r="I39" s="6"/>
      <c r="J39" s="21">
        <f>IF(キューシート計算用!M26&lt;&gt;"",キューシート計算用!M26,"")</f>
        <v>43379.364317810454</v>
      </c>
      <c r="K39" s="5"/>
      <c r="L39" s="6"/>
      <c r="M39" s="21" t="str">
        <f>IF(キューシート計算用!M35&lt;&gt;"",キューシート計算用!M35,"")</f>
        <v/>
      </c>
      <c r="N39" s="5"/>
      <c r="O39" s="6"/>
      <c r="P39" s="21" t="str">
        <f>IF(キューシート計算用!M44&lt;&gt;"",キューシート計算用!M44,"")</f>
        <v/>
      </c>
      <c r="Q39" s="5"/>
      <c r="R39" s="6"/>
      <c r="S39" s="21" t="str">
        <f>IF(キューシート計算用!M53&lt;&gt;"",キューシート計算用!M53,"")</f>
        <v/>
      </c>
      <c r="T39" s="5"/>
      <c r="U39" s="6"/>
      <c r="V39" s="21" t="str">
        <f>IF(キューシート計算用!M62&lt;&gt;"",キューシート計算用!M62,"")</f>
        <v/>
      </c>
      <c r="W39" s="5"/>
      <c r="X39" s="6"/>
      <c r="Y39" s="21" t="str">
        <f>IF(キューシート計算用!M71&lt;&gt;"",キューシート計算用!M71,"")</f>
        <v/>
      </c>
      <c r="Z39" s="5"/>
      <c r="AA39" s="6"/>
      <c r="AB39" s="21" t="str">
        <f>IF(キューシート計算用!M80&lt;&gt;"",キューシート計算用!M80,"")</f>
        <v/>
      </c>
      <c r="AC39" s="5"/>
      <c r="AD39" s="6"/>
      <c r="AE39" s="21" t="str">
        <f>IF(キューシート計算用!M89&lt;&gt;"",キューシート計算用!M89,"")</f>
        <v/>
      </c>
      <c r="AF39" s="5"/>
      <c r="AG39" s="6"/>
      <c r="AH39" s="21" t="str">
        <f>IF(キューシート計算用!M98&lt;&gt;"",キューシート計算用!M98,"")</f>
        <v/>
      </c>
      <c r="AI39" s="5"/>
      <c r="AJ39" s="6"/>
      <c r="AK39" s="21" t="str">
        <f>IF(キューシート計算用!M107&lt;&gt;"",キューシート計算用!M107,"")</f>
        <v/>
      </c>
      <c r="AL39" s="5"/>
      <c r="AM39" s="6"/>
      <c r="AN39" s="21" t="str">
        <f>IF(キューシート計算用!M116&lt;&gt;"",キューシート計算用!M116,"")</f>
        <v/>
      </c>
      <c r="AO39" s="5"/>
      <c r="AP39" s="6"/>
      <c r="AQ39" s="21" t="str">
        <f>IF(キューシート計算用!M125&lt;&gt;"",キューシート計算用!M125,"")</f>
        <v/>
      </c>
      <c r="AR39" s="5"/>
      <c r="AS39" s="6"/>
      <c r="AT39" s="21" t="str">
        <f>IF(キューシート計算用!M134&lt;&gt;"",キューシート計算用!M134,"")</f>
        <v/>
      </c>
      <c r="AU39" s="5"/>
      <c r="AV39" s="6"/>
      <c r="AW39" s="21" t="str">
        <f>IF(キューシート計算用!M143&lt;&gt;"",キューシート計算用!M143,"")</f>
        <v/>
      </c>
      <c r="AX39" s="5"/>
      <c r="AY39" s="6"/>
      <c r="AZ39" s="21" t="str">
        <f>IF(キューシート計算用!M152&lt;&gt;"",キューシート計算用!M152,"")</f>
        <v/>
      </c>
      <c r="BA39" s="5"/>
      <c r="BB39" s="6"/>
    </row>
    <row r="40" spans="1:54" x14ac:dyDescent="0.15">
      <c r="D40" s="21" t="str">
        <f>IF(キューシート計算用!N8&lt;&gt;"",キューシート計算用!N8,"")</f>
        <v/>
      </c>
      <c r="E40" s="5"/>
      <c r="F40" s="6"/>
      <c r="G40" s="21" t="str">
        <f>IF(キューシート計算用!N17&lt;&gt;"",キューシート計算用!N17,"")</f>
        <v/>
      </c>
      <c r="H40" s="5"/>
      <c r="I40" s="6"/>
      <c r="J40" s="21">
        <f>IF(キューシート計算用!N26&lt;&gt;"",キューシート計算用!N26,"")</f>
        <v>43379.456597222219</v>
      </c>
      <c r="K40" s="5"/>
      <c r="L40" s="6"/>
      <c r="M40" s="21" t="str">
        <f>IF(キューシート計算用!N35&lt;&gt;"",キューシート計算用!N35,"")</f>
        <v/>
      </c>
      <c r="N40" s="5"/>
      <c r="O40" s="6"/>
      <c r="P40" s="21" t="str">
        <f>IF(キューシート計算用!N44&lt;&gt;"",キューシート計算用!N44,"")</f>
        <v/>
      </c>
      <c r="Q40" s="5"/>
      <c r="R40" s="6"/>
      <c r="S40" s="21" t="str">
        <f>IF(キューシート計算用!N53&lt;&gt;"",キューシート計算用!N53,"")</f>
        <v/>
      </c>
      <c r="T40" s="5"/>
      <c r="U40" s="6"/>
      <c r="V40" s="21" t="str">
        <f>IF(キューシート計算用!N62&lt;&gt;"",キューシート計算用!N62,"")</f>
        <v/>
      </c>
      <c r="W40" s="5"/>
      <c r="X40" s="6"/>
      <c r="Y40" s="21" t="str">
        <f>IF(キューシート計算用!N71&lt;&gt;"",キューシート計算用!N71,"")</f>
        <v/>
      </c>
      <c r="Z40" s="5"/>
      <c r="AA40" s="6"/>
      <c r="AB40" s="21" t="str">
        <f>IF(キューシート計算用!N80&lt;&gt;"",キューシート計算用!N80,"")</f>
        <v/>
      </c>
      <c r="AC40" s="5"/>
      <c r="AD40" s="6"/>
      <c r="AE40" s="21" t="str">
        <f>IF(キューシート計算用!N89&lt;&gt;"",キューシート計算用!N89,"")</f>
        <v/>
      </c>
      <c r="AF40" s="5"/>
      <c r="AG40" s="6"/>
      <c r="AH40" s="21" t="str">
        <f>IF(キューシート計算用!N98&lt;&gt;"",キューシート計算用!N98,"")</f>
        <v/>
      </c>
      <c r="AI40" s="5"/>
      <c r="AJ40" s="6"/>
      <c r="AK40" s="21" t="str">
        <f>IF(キューシート計算用!N107&lt;&gt;"",キューシート計算用!N107,"")</f>
        <v/>
      </c>
      <c r="AL40" s="5"/>
      <c r="AM40" s="6"/>
      <c r="AN40" s="21" t="str">
        <f>IF(キューシート計算用!N116&lt;&gt;"",キューシート計算用!N116,"")</f>
        <v/>
      </c>
      <c r="AO40" s="5"/>
      <c r="AP40" s="6"/>
      <c r="AQ40" s="21" t="str">
        <f>IF(キューシート計算用!N125&lt;&gt;"",キューシート計算用!N125,"")</f>
        <v/>
      </c>
      <c r="AR40" s="5"/>
      <c r="AS40" s="6"/>
      <c r="AT40" s="21" t="str">
        <f>IF(キューシート計算用!N134&lt;&gt;"",キューシート計算用!N134,"")</f>
        <v/>
      </c>
      <c r="AU40" s="5"/>
      <c r="AV40" s="6"/>
      <c r="AW40" s="21" t="str">
        <f>IF(キューシート計算用!N143&lt;&gt;"",キューシート計算用!N143,"")</f>
        <v/>
      </c>
      <c r="AX40" s="5"/>
      <c r="AY40" s="6"/>
      <c r="AZ40" s="21" t="str">
        <f>IF(キューシート計算用!N152&lt;&gt;"",キューシート計算用!N152,"")</f>
        <v/>
      </c>
      <c r="BA40" s="5"/>
      <c r="BB40" s="6"/>
    </row>
    <row r="41" spans="1:54" x14ac:dyDescent="0.15">
      <c r="D41" s="22">
        <f>IF(キューシート計算用!C8&lt;&gt;"",キューシート計算用!C8,"")</f>
        <v>3.0999999999999996</v>
      </c>
      <c r="E41" s="5"/>
      <c r="F41" s="6"/>
      <c r="G41" s="22">
        <f>IF(キューシート計算用!C17&lt;&gt;"",キューシート計算用!C17,"")</f>
        <v>1.8999999999999986</v>
      </c>
      <c r="H41" s="5"/>
      <c r="I41" s="6"/>
      <c r="J41" s="22">
        <f>IF(キューシート計算用!C26&lt;&gt;"",キューシート計算用!C26,"")</f>
        <v>1.1000000000000014</v>
      </c>
      <c r="K41" s="5"/>
      <c r="L41" s="6"/>
      <c r="M41" s="22">
        <f>IF(キューシート計算用!C35&lt;&gt;"",キューシート計算用!C35,"")</f>
        <v>0.69999999999998863</v>
      </c>
      <c r="N41" s="5"/>
      <c r="O41" s="6"/>
      <c r="P41" s="22">
        <f>IF(キューシート計算用!C44&lt;&gt;"",キューシート計算用!C44,"")</f>
        <v>4</v>
      </c>
      <c r="Q41" s="5"/>
      <c r="R41" s="6"/>
      <c r="S41" s="22">
        <f>IF(キューシート計算用!C53&lt;&gt;"",キューシート計算用!C53,"")</f>
        <v>2.1999999999999886</v>
      </c>
      <c r="T41" s="5"/>
      <c r="U41" s="6"/>
      <c r="V41" s="22" t="str">
        <f>IF(キューシート計算用!C62&lt;&gt;"",キューシート計算用!C62,"")</f>
        <v/>
      </c>
      <c r="W41" s="5"/>
      <c r="X41" s="6"/>
      <c r="Y41" s="22" t="str">
        <f>IF(キューシート計算用!C71&lt;&gt;"",キューシート計算用!C71,"")</f>
        <v/>
      </c>
      <c r="Z41" s="5"/>
      <c r="AA41" s="6"/>
      <c r="AB41" s="22" t="str">
        <f>IF(キューシート計算用!C80&lt;&gt;"",キューシート計算用!C80,"")</f>
        <v/>
      </c>
      <c r="AC41" s="5"/>
      <c r="AD41" s="6"/>
      <c r="AE41" s="22" t="str">
        <f>IF(キューシート計算用!C89&lt;&gt;"",キューシート計算用!C89,"")</f>
        <v/>
      </c>
      <c r="AF41" s="5"/>
      <c r="AG41" s="6"/>
      <c r="AH41" s="22" t="str">
        <f>IF(キューシート計算用!C98&lt;&gt;"",キューシート計算用!C98,"")</f>
        <v/>
      </c>
      <c r="AI41" s="5"/>
      <c r="AJ41" s="6"/>
      <c r="AK41" s="22" t="str">
        <f>IF(キューシート計算用!C107&lt;&gt;"",キューシート計算用!C107,"")</f>
        <v/>
      </c>
      <c r="AL41" s="5"/>
      <c r="AM41" s="6"/>
      <c r="AN41" s="22" t="str">
        <f>IF(キューシート計算用!C116&lt;&gt;"",キューシート計算用!C116,"")</f>
        <v/>
      </c>
      <c r="AO41" s="5"/>
      <c r="AP41" s="6"/>
      <c r="AQ41" s="22" t="str">
        <f>IF(キューシート計算用!C125&lt;&gt;"",キューシート計算用!C125,"")</f>
        <v/>
      </c>
      <c r="AR41" s="5"/>
      <c r="AS41" s="6"/>
      <c r="AT41" s="22" t="str">
        <f>IF(キューシート計算用!C134&lt;&gt;"",キューシート計算用!C134,"")</f>
        <v/>
      </c>
      <c r="AU41" s="5"/>
      <c r="AV41" s="6"/>
      <c r="AW41" s="22" t="str">
        <f>IF(キューシート計算用!C143&lt;&gt;"",キューシート計算用!C143,"")</f>
        <v/>
      </c>
      <c r="AX41" s="5"/>
      <c r="AY41" s="6"/>
      <c r="AZ41" s="22" t="str">
        <f>IF(キューシート計算用!C152&lt;&gt;"",キューシート計算用!C152,"")</f>
        <v/>
      </c>
      <c r="BA41" s="5"/>
      <c r="BB41" s="6"/>
    </row>
    <row r="42" spans="1:54" x14ac:dyDescent="0.15">
      <c r="D42" s="23">
        <f>IF(キューシート計算用!D8&lt;&gt;"",キューシート計算用!D8,"")</f>
        <v>12.6</v>
      </c>
      <c r="E42" s="5"/>
      <c r="F42" s="6"/>
      <c r="G42" s="23">
        <f>IF(キューシート計算用!D17&lt;&gt;"",キューシート計算用!D17,"")</f>
        <v>40.799999999999997</v>
      </c>
      <c r="H42" s="5"/>
      <c r="I42" s="6"/>
      <c r="J42" s="23">
        <f>IF(キューシート計算用!D26&lt;&gt;"",キューシート計算用!D26,"")</f>
        <v>58.6</v>
      </c>
      <c r="K42" s="5"/>
      <c r="L42" s="6"/>
      <c r="M42" s="23">
        <f>IF(キューシート計算用!D35&lt;&gt;"",キューシート計算用!D35,"")</f>
        <v>15.499999999999993</v>
      </c>
      <c r="N42" s="5"/>
      <c r="O42" s="6"/>
      <c r="P42" s="23">
        <f>IF(キューシート計算用!D44&lt;&gt;"",キューシート計算用!D44,"")</f>
        <v>4</v>
      </c>
      <c r="Q42" s="5"/>
      <c r="R42" s="6"/>
      <c r="S42" s="23">
        <f>IF(キューシート計算用!D53&lt;&gt;"",キューシート計算用!D53,"")</f>
        <v>20.599999999999994</v>
      </c>
      <c r="T42" s="5"/>
      <c r="U42" s="6"/>
      <c r="V42" s="23" t="str">
        <f>IF(キューシート計算用!D62&lt;&gt;"",キューシート計算用!D62,"")</f>
        <v/>
      </c>
      <c r="W42" s="5"/>
      <c r="X42" s="6"/>
      <c r="Y42" s="23" t="str">
        <f>IF(キューシート計算用!D71&lt;&gt;"",キューシート計算用!D71,"")</f>
        <v/>
      </c>
      <c r="Z42" s="5"/>
      <c r="AA42" s="6"/>
      <c r="AB42" s="23" t="str">
        <f>IF(キューシート計算用!D80&lt;&gt;"",キューシート計算用!D80,"")</f>
        <v/>
      </c>
      <c r="AC42" s="5"/>
      <c r="AD42" s="6"/>
      <c r="AE42" s="23" t="str">
        <f>IF(キューシート計算用!D89&lt;&gt;"",キューシート計算用!D89,"")</f>
        <v/>
      </c>
      <c r="AF42" s="5"/>
      <c r="AG42" s="6"/>
      <c r="AH42" s="23" t="str">
        <f>IF(キューシート計算用!D98&lt;&gt;"",キューシート計算用!D98,"")</f>
        <v/>
      </c>
      <c r="AI42" s="5"/>
      <c r="AJ42" s="6"/>
      <c r="AK42" s="23" t="str">
        <f>IF(キューシート計算用!D107&lt;&gt;"",キューシート計算用!D107,"")</f>
        <v/>
      </c>
      <c r="AL42" s="5"/>
      <c r="AM42" s="6"/>
      <c r="AN42" s="23" t="str">
        <f>IF(キューシート計算用!D116&lt;&gt;"",キューシート計算用!D116,"")</f>
        <v/>
      </c>
      <c r="AO42" s="5"/>
      <c r="AP42" s="6"/>
      <c r="AQ42" s="23" t="str">
        <f>IF(キューシート計算用!D125&lt;&gt;"",キューシート計算用!D125,"")</f>
        <v/>
      </c>
      <c r="AR42" s="5"/>
      <c r="AS42" s="6"/>
      <c r="AT42" s="23" t="str">
        <f>IF(キューシート計算用!D134&lt;&gt;"",キューシート計算用!D134,"")</f>
        <v/>
      </c>
      <c r="AU42" s="5"/>
      <c r="AV42" s="6"/>
      <c r="AW42" s="23" t="str">
        <f>IF(キューシート計算用!D143&lt;&gt;"",キューシート計算用!D143,"")</f>
        <v/>
      </c>
      <c r="AX42" s="5"/>
      <c r="AY42" s="6"/>
      <c r="AZ42" s="23" t="str">
        <f>IF(キューシート計算用!D152&lt;&gt;"",キューシート計算用!D152,"")</f>
        <v/>
      </c>
      <c r="BA42" s="5"/>
      <c r="BB42" s="6"/>
    </row>
    <row r="43" spans="1:54" x14ac:dyDescent="0.15">
      <c r="D43" s="1">
        <f>IF(キューシート計算用!E8&lt;&gt;"",キューシート計算用!E8,"")</f>
        <v>12.6</v>
      </c>
      <c r="E43" s="19"/>
      <c r="F43" s="20"/>
      <c r="G43" s="1">
        <f>IF(キューシート計算用!E17&lt;&gt;"",キューシート計算用!E17,"")</f>
        <v>40.799999999999997</v>
      </c>
      <c r="H43" s="19"/>
      <c r="I43" s="20"/>
      <c r="J43" s="1">
        <f>IF(キューシート計算用!E26&lt;&gt;"",キューシート計算用!E26,"")</f>
        <v>58.6</v>
      </c>
      <c r="K43" s="19"/>
      <c r="L43" s="20"/>
      <c r="M43" s="1">
        <f>IF(キューシート計算用!E35&lt;&gt;"",キューシート計算用!E35,"")</f>
        <v>74.099999999999994</v>
      </c>
      <c r="N43" s="19"/>
      <c r="O43" s="20"/>
      <c r="P43" s="1">
        <f>IF(キューシート計算用!E44&lt;&gt;"",キューシート計算用!E44,"")</f>
        <v>109.7</v>
      </c>
      <c r="Q43" s="19"/>
      <c r="R43" s="20"/>
      <c r="S43" s="1">
        <f>IF(キューシート計算用!E53&lt;&gt;"",キューシート計算用!E53,"")</f>
        <v>171.6</v>
      </c>
      <c r="T43" s="19"/>
      <c r="U43" s="20"/>
      <c r="V43" s="1" t="str">
        <f>IF(キューシート計算用!E62&lt;&gt;"",キューシート計算用!E62,"")</f>
        <v/>
      </c>
      <c r="W43" s="19"/>
      <c r="X43" s="20"/>
      <c r="Y43" s="1" t="str">
        <f>IF(キューシート計算用!E71&lt;&gt;"",キューシート計算用!E71,"")</f>
        <v/>
      </c>
      <c r="Z43" s="19"/>
      <c r="AA43" s="20"/>
      <c r="AB43" s="1" t="str">
        <f>IF(キューシート計算用!E80&lt;&gt;"",キューシート計算用!E80,"")</f>
        <v/>
      </c>
      <c r="AC43" s="19"/>
      <c r="AD43" s="20"/>
      <c r="AE43" s="1" t="str">
        <f>IF(キューシート計算用!E89&lt;&gt;"",キューシート計算用!E89,"")</f>
        <v/>
      </c>
      <c r="AF43" s="19"/>
      <c r="AG43" s="20"/>
      <c r="AH43" s="1" t="str">
        <f>IF(キューシート計算用!E98&lt;&gt;"",キューシート計算用!E98,"")</f>
        <v/>
      </c>
      <c r="AI43" s="19"/>
      <c r="AJ43" s="20"/>
      <c r="AK43" s="1" t="str">
        <f>IF(キューシート計算用!E107&lt;&gt;"",キューシート計算用!E107,"")</f>
        <v/>
      </c>
      <c r="AL43" s="19"/>
      <c r="AM43" s="20"/>
      <c r="AN43" s="1" t="str">
        <f>IF(キューシート計算用!E116&lt;&gt;"",キューシート計算用!E116,"")</f>
        <v/>
      </c>
      <c r="AO43" s="19"/>
      <c r="AP43" s="20"/>
      <c r="AQ43" s="1" t="str">
        <f>IF(キューシート計算用!E125&lt;&gt;"",キューシート計算用!E125,"")</f>
        <v/>
      </c>
      <c r="AR43" s="19"/>
      <c r="AS43" s="20"/>
      <c r="AT43" s="1" t="str">
        <f>IF(キューシート計算用!E134&lt;&gt;"",キューシート計算用!E134,"")</f>
        <v/>
      </c>
      <c r="AU43" s="19"/>
      <c r="AV43" s="20"/>
      <c r="AW43" s="1" t="str">
        <f>IF(キューシート計算用!E143&lt;&gt;"",キューシート計算用!E143,"")</f>
        <v/>
      </c>
      <c r="AX43" s="19"/>
      <c r="AY43" s="20"/>
      <c r="AZ43" s="1" t="str">
        <f>IF(キューシート計算用!E152&lt;&gt;"",キューシート計算用!E152,"")</f>
        <v/>
      </c>
      <c r="BA43" s="19"/>
      <c r="BB43" s="20"/>
    </row>
    <row r="44" spans="1:54" x14ac:dyDescent="0.15">
      <c r="D44" s="13">
        <f>IF(キューシート計算用!A7&lt;&gt;"",キューシート計算用!A7,"")</f>
        <v>3</v>
      </c>
      <c r="E44" s="77" t="str">
        <f>IF(キューシート計算用!F7&lt;&gt;"",キューシート計算用!F7,"")</f>
        <v>市役所前</v>
      </c>
      <c r="F44" s="78"/>
      <c r="G44" s="13">
        <f>IF(キューシート計算用!A16&lt;&gt;"",キューシート計算用!A16,"")</f>
        <v>12</v>
      </c>
      <c r="H44" s="77" t="str">
        <f>IF(キューシート計算用!F16&lt;&gt;"",キューシート計算用!F16,"")</f>
        <v/>
      </c>
      <c r="I44" s="78"/>
      <c r="J44" s="13">
        <f>IF(キューシート計算用!A25&lt;&gt;"",キューシート計算用!A25,"")</f>
        <v>21</v>
      </c>
      <c r="K44" s="77" t="str">
        <f>IF(キューシート計算用!F25&lt;&gt;"",キューシート計算用!F25,"")</f>
        <v/>
      </c>
      <c r="L44" s="78"/>
      <c r="M44" s="13">
        <f>IF(キューシート計算用!A34&lt;&gt;"",キューシート計算用!A34,"")</f>
        <v>30</v>
      </c>
      <c r="N44" s="77" t="str">
        <f>IF(キューシート計算用!F34&lt;&gt;"",キューシート計算用!F34,"")</f>
        <v/>
      </c>
      <c r="O44" s="78"/>
      <c r="P44" s="13">
        <f>IF(キューシート計算用!A43&lt;&gt;"",キューシート計算用!A43,"")</f>
        <v>39</v>
      </c>
      <c r="Q44" s="77" t="str">
        <f>IF(キューシート計算用!F43&lt;&gt;"",キューシート計算用!F43,"")</f>
        <v>ローソン桐生相生町1丁目店</v>
      </c>
      <c r="R44" s="78"/>
      <c r="S44" s="13">
        <f>IF(キューシート計算用!A52&lt;&gt;"",キューシート計算用!A52,"")</f>
        <v>48</v>
      </c>
      <c r="T44" s="77" t="str">
        <f>IF(キューシート計算用!F52&lt;&gt;"",キューシート計算用!F52,"")</f>
        <v>東和町</v>
      </c>
      <c r="U44" s="78"/>
      <c r="V44" s="13">
        <f>IF(キューシート計算用!A61&lt;&gt;"",キューシート計算用!A61,"")</f>
        <v>57</v>
      </c>
      <c r="W44" s="77" t="str">
        <f>IF(キューシート計算用!F61&lt;&gt;"",キューシート計算用!F61,"")</f>
        <v>自然休養村管理センター</v>
      </c>
      <c r="X44" s="78"/>
      <c r="Y44" s="13" t="str">
        <f>IF(キューシート計算用!A70&lt;&gt;"",キューシート計算用!A70,"")</f>
        <v/>
      </c>
      <c r="Z44" s="77" t="str">
        <f>IF(キューシート計算用!F70&lt;&gt;"",キューシート計算用!F70,"")</f>
        <v/>
      </c>
      <c r="AA44" s="78"/>
      <c r="AB44" s="13" t="str">
        <f>IF(キューシート計算用!A79&lt;&gt;"",キューシート計算用!A79,"")</f>
        <v/>
      </c>
      <c r="AC44" s="77" t="str">
        <f>IF(キューシート計算用!F79&lt;&gt;"",キューシート計算用!F79,"")</f>
        <v/>
      </c>
      <c r="AD44" s="78"/>
      <c r="AE44" s="13" t="str">
        <f>IF(キューシート計算用!A88&lt;&gt;"",キューシート計算用!A88,"")</f>
        <v/>
      </c>
      <c r="AF44" s="77" t="str">
        <f>IF(キューシート計算用!F88&lt;&gt;"",キューシート計算用!F88,"")</f>
        <v/>
      </c>
      <c r="AG44" s="78"/>
      <c r="AH44" s="13" t="str">
        <f>IF(キューシート計算用!A97&lt;&gt;"",キューシート計算用!A97,"")</f>
        <v/>
      </c>
      <c r="AI44" s="77" t="str">
        <f>IF(キューシート計算用!F97&lt;&gt;"",キューシート計算用!F97,"")</f>
        <v/>
      </c>
      <c r="AJ44" s="78"/>
      <c r="AK44" s="13" t="str">
        <f>IF(キューシート計算用!A106&lt;&gt;"",キューシート計算用!A106,"")</f>
        <v/>
      </c>
      <c r="AL44" s="77" t="str">
        <f>IF(キューシート計算用!F106&lt;&gt;"",キューシート計算用!F106,"")</f>
        <v/>
      </c>
      <c r="AM44" s="78"/>
      <c r="AN44" s="13" t="str">
        <f>IF(キューシート計算用!A115&lt;&gt;"",キューシート計算用!A115,"")</f>
        <v/>
      </c>
      <c r="AO44" s="77" t="str">
        <f>IF(キューシート計算用!F115&lt;&gt;"",キューシート計算用!F115,"")</f>
        <v/>
      </c>
      <c r="AP44" s="78"/>
      <c r="AQ44" s="13" t="str">
        <f>IF(キューシート計算用!A124&lt;&gt;"",キューシート計算用!A124,"")</f>
        <v/>
      </c>
      <c r="AR44" s="77" t="str">
        <f>IF(キューシート計算用!F124&lt;&gt;"",キューシート計算用!F124,"")</f>
        <v/>
      </c>
      <c r="AS44" s="78"/>
      <c r="AT44" s="13" t="str">
        <f>IF(キューシート計算用!A133&lt;&gt;"",キューシート計算用!A133,"")</f>
        <v/>
      </c>
      <c r="AU44" s="77" t="str">
        <f>IF(キューシート計算用!F133&lt;&gt;"",キューシート計算用!F133,"")</f>
        <v/>
      </c>
      <c r="AV44" s="78"/>
      <c r="AW44" s="13" t="str">
        <f>IF(キューシート計算用!A142&lt;&gt;"",キューシート計算用!A142,"")</f>
        <v/>
      </c>
      <c r="AX44" s="77" t="str">
        <f>IF(キューシート計算用!F142&lt;&gt;"",キューシート計算用!F142,"")</f>
        <v/>
      </c>
      <c r="AY44" s="78"/>
      <c r="AZ44" s="13" t="str">
        <f>IF(キューシート計算用!A151&lt;&gt;"",キューシート計算用!A151,"")</f>
        <v/>
      </c>
      <c r="BA44" s="77" t="str">
        <f>IF(キューシート計算用!F151&lt;&gt;"",キューシート計算用!F151,"")</f>
        <v/>
      </c>
      <c r="BB44" s="78"/>
    </row>
    <row r="45" spans="1:54" x14ac:dyDescent="0.15">
      <c r="D45" s="14" t="str">
        <f>IF(キューシート計算用!B7&lt;&gt;"",キューシート計算用!B7,"")</f>
        <v/>
      </c>
      <c r="E45" s="86" t="str">
        <f>IF(キューシート計算用!K7&lt;&gt;"",キューシート計算用!K7,"")</f>
        <v>足利　栃木市</v>
      </c>
      <c r="F45" s="87"/>
      <c r="G45" s="14" t="str">
        <f>IF(キューシート計算用!B16&lt;&gt;"",キューシート計算用!B16,"")</f>
        <v/>
      </c>
      <c r="H45" s="82" t="str">
        <f>IF(キューシート計算用!K16&lt;&gt;"",キューシート計算用!K16,"")</f>
        <v/>
      </c>
      <c r="I45" s="83"/>
      <c r="J45" s="14" t="str">
        <f>IF(キューシート計算用!B25&lt;&gt;"",キューシート計算用!B25,"")</f>
        <v/>
      </c>
      <c r="K45" s="84" t="str">
        <f>IF(キューシート計算用!K25&lt;&gt;"",キューシート計算用!K25,"")</f>
        <v>堤防下りてすぐ</v>
      </c>
      <c r="L45" s="85"/>
      <c r="M45" s="14" t="str">
        <f>IF(キューシート計算用!B34&lt;&gt;"",キューシート計算用!B34,"")</f>
        <v/>
      </c>
      <c r="N45" s="84" t="str">
        <f>IF(キューシート計算用!K34&lt;&gt;"",キューシート計算用!K34,"")</f>
        <v/>
      </c>
      <c r="O45" s="85"/>
      <c r="P45" s="14" t="str">
        <f>IF(キューシート計算用!B43&lt;&gt;"",キューシート計算用!B43,"")</f>
        <v>PC2</v>
      </c>
      <c r="Q45" s="82" t="str">
        <f>IF(キューシート計算用!K43&lt;&gt;"",キューシート計算用!K43,"")</f>
        <v/>
      </c>
      <c r="R45" s="83"/>
      <c r="S45" s="14" t="str">
        <f>IF(キューシート計算用!B52&lt;&gt;"",キューシート計算用!B52,"")</f>
        <v/>
      </c>
      <c r="T45" s="82" t="str">
        <f>IF(キューシート計算用!K52&lt;&gt;"",キューシート計算用!K52,"")</f>
        <v/>
      </c>
      <c r="U45" s="83"/>
      <c r="V45" s="14" t="str">
        <f>IF(キューシート計算用!B61&lt;&gt;"",キューシート計算用!B61,"")</f>
        <v>finish</v>
      </c>
      <c r="W45" s="82" t="str">
        <f>IF(キューシート計算用!K61&lt;&gt;"",キューシート計算用!K61,"")</f>
        <v/>
      </c>
      <c r="X45" s="83"/>
      <c r="Y45" s="14" t="str">
        <f>IF(キューシート計算用!B70&lt;&gt;"",キューシート計算用!B70,"")</f>
        <v/>
      </c>
      <c r="Z45" s="82" t="str">
        <f>IF(キューシート計算用!K70&lt;&gt;"",キューシート計算用!K70,"")</f>
        <v/>
      </c>
      <c r="AA45" s="83"/>
      <c r="AB45" s="14" t="str">
        <f>IF(キューシート計算用!B79&lt;&gt;"",キューシート計算用!B79,"")</f>
        <v/>
      </c>
      <c r="AC45" s="82" t="str">
        <f>IF(キューシート計算用!K79&lt;&gt;"",キューシート計算用!K79,"")</f>
        <v/>
      </c>
      <c r="AD45" s="83"/>
      <c r="AE45" s="14" t="str">
        <f>IF(キューシート計算用!B88&lt;&gt;"",キューシート計算用!B88,"")</f>
        <v/>
      </c>
      <c r="AF45" s="82" t="str">
        <f>IF(キューシート計算用!K88&lt;&gt;"",キューシート計算用!K88,"")</f>
        <v/>
      </c>
      <c r="AG45" s="83"/>
      <c r="AH45" s="14" t="str">
        <f>IF(キューシート計算用!B97&lt;&gt;"",キューシート計算用!B97,"")</f>
        <v/>
      </c>
      <c r="AI45" s="82" t="str">
        <f>IF(キューシート計算用!K97&lt;&gt;"",キューシート計算用!K97,"")</f>
        <v/>
      </c>
      <c r="AJ45" s="83"/>
      <c r="AK45" s="14" t="str">
        <f>IF(キューシート計算用!B106&lt;&gt;"",キューシート計算用!B106,"")</f>
        <v/>
      </c>
      <c r="AL45" s="82" t="str">
        <f>IF(キューシート計算用!K106&lt;&gt;"",キューシート計算用!K106,"")</f>
        <v/>
      </c>
      <c r="AM45" s="83"/>
      <c r="AN45" s="14" t="str">
        <f>IF(キューシート計算用!B115&lt;&gt;"",キューシート計算用!B115,"")</f>
        <v/>
      </c>
      <c r="AO45" s="82" t="str">
        <f>IF(キューシート計算用!K115&lt;&gt;"",キューシート計算用!K115,"")</f>
        <v/>
      </c>
      <c r="AP45" s="83"/>
      <c r="AQ45" s="14" t="str">
        <f>IF(キューシート計算用!B124&lt;&gt;"",キューシート計算用!B124,"")</f>
        <v/>
      </c>
      <c r="AR45" s="82" t="str">
        <f>IF(キューシート計算用!K124&lt;&gt;"",キューシート計算用!K124,"")</f>
        <v/>
      </c>
      <c r="AS45" s="83"/>
      <c r="AT45" s="14" t="str">
        <f>IF(キューシート計算用!B133&lt;&gt;"",キューシート計算用!B133,"")</f>
        <v/>
      </c>
      <c r="AU45" s="82" t="str">
        <f>IF(キューシート計算用!K133&lt;&gt;"",キューシート計算用!K133,"")</f>
        <v/>
      </c>
      <c r="AV45" s="83"/>
      <c r="AW45" s="14" t="str">
        <f>IF(キューシート計算用!B142&lt;&gt;"",キューシート計算用!B142,"")</f>
        <v/>
      </c>
      <c r="AX45" s="82" t="str">
        <f>IF(キューシート計算用!K142&lt;&gt;"",キューシート計算用!K142,"")</f>
        <v/>
      </c>
      <c r="AY45" s="83"/>
      <c r="AZ45" s="14" t="str">
        <f>IF(キューシート計算用!B151&lt;&gt;"",キューシート計算用!B151,"")</f>
        <v/>
      </c>
      <c r="BA45" s="82" t="str">
        <f>IF(キューシート計算用!K151&lt;&gt;"",キューシート計算用!K151,"")</f>
        <v/>
      </c>
      <c r="BB45" s="83"/>
    </row>
    <row r="46" spans="1:54" x14ac:dyDescent="0.15">
      <c r="D46" s="21" t="str">
        <f>IF(キューシート計算用!M7&lt;&gt;"",キューシート計算用!M7,"")</f>
        <v/>
      </c>
      <c r="E46" s="5"/>
      <c r="F46" s="6"/>
      <c r="G46" s="21" t="str">
        <f>IF(キューシート計算用!M16&lt;&gt;"",キューシート計算用!M16,"")</f>
        <v/>
      </c>
      <c r="H46" s="5"/>
      <c r="I46" s="6"/>
      <c r="J46" s="21" t="str">
        <f>IF(キューシート計算用!M25&lt;&gt;"",キューシート計算用!M25,"")</f>
        <v/>
      </c>
      <c r="K46" s="5"/>
      <c r="L46" s="6"/>
      <c r="M46" s="21" t="str">
        <f>IF(キューシート計算用!M34&lt;&gt;"",キューシート計算用!M34,"")</f>
        <v/>
      </c>
      <c r="N46" s="5"/>
      <c r="O46" s="6"/>
      <c r="P46" s="21">
        <f>IF(キューシート計算用!M43&lt;&gt;"",キューシート計算用!M43,"")</f>
        <v>43379.421915849671</v>
      </c>
      <c r="Q46" s="5"/>
      <c r="R46" s="6"/>
      <c r="S46" s="21" t="str">
        <f>IF(キューシート計算用!M52&lt;&gt;"",キューシート計算用!M52,"")</f>
        <v/>
      </c>
      <c r="T46" s="5"/>
      <c r="U46" s="6"/>
      <c r="V46" s="21">
        <f>IF(キューシート計算用!M61&lt;&gt;"",キューシート計算用!M61,"")</f>
        <v>43379.541018178112</v>
      </c>
      <c r="W46" s="5"/>
      <c r="X46" s="6"/>
      <c r="Y46" s="21" t="str">
        <f>IF(キューシート計算用!M70&lt;&gt;"",キューシート計算用!M70,"")</f>
        <v/>
      </c>
      <c r="Z46" s="5"/>
      <c r="AA46" s="6"/>
      <c r="AB46" s="21" t="str">
        <f>IF(キューシート計算用!M79&lt;&gt;"",キューシート計算用!M79,"")</f>
        <v/>
      </c>
      <c r="AC46" s="5"/>
      <c r="AD46" s="6"/>
      <c r="AE46" s="21" t="str">
        <f>IF(キューシート計算用!M88&lt;&gt;"",キューシート計算用!M88,"")</f>
        <v/>
      </c>
      <c r="AF46" s="5"/>
      <c r="AG46" s="6"/>
      <c r="AH46" s="21" t="str">
        <f>IF(キューシート計算用!M97&lt;&gt;"",キューシート計算用!M97,"")</f>
        <v/>
      </c>
      <c r="AI46" s="5"/>
      <c r="AJ46" s="6"/>
      <c r="AK46" s="21" t="str">
        <f>IF(キューシート計算用!M106&lt;&gt;"",キューシート計算用!M106,"")</f>
        <v/>
      </c>
      <c r="AL46" s="5"/>
      <c r="AM46" s="6"/>
      <c r="AN46" s="21" t="str">
        <f>IF(キューシート計算用!M115&lt;&gt;"",キューシート計算用!M115,"")</f>
        <v/>
      </c>
      <c r="AO46" s="5"/>
      <c r="AP46" s="6"/>
      <c r="AQ46" s="21" t="str">
        <f>IF(キューシート計算用!M124&lt;&gt;"",キューシート計算用!M124,"")</f>
        <v/>
      </c>
      <c r="AR46" s="5"/>
      <c r="AS46" s="6"/>
      <c r="AT46" s="21" t="str">
        <f>IF(キューシート計算用!M133&lt;&gt;"",キューシート計算用!M133,"")</f>
        <v/>
      </c>
      <c r="AU46" s="5"/>
      <c r="AV46" s="6"/>
      <c r="AW46" s="21" t="str">
        <f>IF(キューシート計算用!M142&lt;&gt;"",キューシート計算用!M142,"")</f>
        <v/>
      </c>
      <c r="AX46" s="5"/>
      <c r="AY46" s="6"/>
      <c r="AZ46" s="21" t="str">
        <f>IF(キューシート計算用!M151&lt;&gt;"",キューシート計算用!M151,"")</f>
        <v/>
      </c>
      <c r="BA46" s="5"/>
      <c r="BB46" s="6"/>
    </row>
    <row r="47" spans="1:54" x14ac:dyDescent="0.15">
      <c r="A47" s="10" t="s">
        <v>72</v>
      </c>
      <c r="B47" s="9"/>
      <c r="C47" s="9"/>
      <c r="D47" s="21" t="str">
        <f>IF(キューシート計算用!N7&lt;&gt;"",キューシート計算用!N7,"")</f>
        <v/>
      </c>
      <c r="E47" s="5"/>
      <c r="F47" s="6"/>
      <c r="G47" s="21" t="str">
        <f>IF(キューシート計算用!N16&lt;&gt;"",キューシート計算用!N16,"")</f>
        <v/>
      </c>
      <c r="H47" s="5"/>
      <c r="I47" s="6"/>
      <c r="J47" s="21" t="str">
        <f>IF(キューシート計算用!N25&lt;&gt;"",キューシート計算用!N25,"")</f>
        <v/>
      </c>
      <c r="K47" s="5"/>
      <c r="L47" s="6"/>
      <c r="M47" s="21" t="str">
        <f>IF(キューシート計算用!N34&lt;&gt;"",キューシート計算用!N34,"")</f>
        <v/>
      </c>
      <c r="N47" s="5"/>
      <c r="O47" s="6"/>
      <c r="P47" s="21">
        <f>IF(キューシート計算用!N43&lt;&gt;"",キューシート計算用!N43,"")</f>
        <v>43379.586458333331</v>
      </c>
      <c r="Q47" s="5"/>
      <c r="R47" s="6"/>
      <c r="S47" s="21" t="str">
        <f>IF(キューシート計算用!N52&lt;&gt;"",キューシート計算用!N52,"")</f>
        <v/>
      </c>
      <c r="T47" s="5"/>
      <c r="U47" s="6"/>
      <c r="V47" s="21">
        <f>IF(キューシート計算用!N61&lt;&gt;"",キューシート計算用!N61,"")</f>
        <v>43379.854166666664</v>
      </c>
      <c r="W47" s="5"/>
      <c r="X47" s="6"/>
      <c r="Y47" s="21" t="str">
        <f>IF(キューシート計算用!N70&lt;&gt;"",キューシート計算用!N70,"")</f>
        <v/>
      </c>
      <c r="Z47" s="5"/>
      <c r="AA47" s="6"/>
      <c r="AB47" s="21" t="str">
        <f>IF(キューシート計算用!N79&lt;&gt;"",キューシート計算用!N79,"")</f>
        <v/>
      </c>
      <c r="AC47" s="5"/>
      <c r="AD47" s="6"/>
      <c r="AE47" s="21" t="str">
        <f>IF(キューシート計算用!N88&lt;&gt;"",キューシート計算用!N88,"")</f>
        <v/>
      </c>
      <c r="AF47" s="5"/>
      <c r="AG47" s="6"/>
      <c r="AH47" s="21" t="str">
        <f>IF(キューシート計算用!N97&lt;&gt;"",キューシート計算用!N97,"")</f>
        <v/>
      </c>
      <c r="AI47" s="5"/>
      <c r="AJ47" s="6"/>
      <c r="AK47" s="21" t="str">
        <f>IF(キューシート計算用!N106&lt;&gt;"",キューシート計算用!N106,"")</f>
        <v/>
      </c>
      <c r="AL47" s="5"/>
      <c r="AM47" s="6"/>
      <c r="AN47" s="21" t="str">
        <f>IF(キューシート計算用!N115&lt;&gt;"",キューシート計算用!N115,"")</f>
        <v/>
      </c>
      <c r="AO47" s="5"/>
      <c r="AP47" s="6"/>
      <c r="AQ47" s="21" t="str">
        <f>IF(キューシート計算用!N124&lt;&gt;"",キューシート計算用!N124,"")</f>
        <v/>
      </c>
      <c r="AR47" s="5"/>
      <c r="AS47" s="6"/>
      <c r="AT47" s="21" t="str">
        <f>IF(キューシート計算用!N133&lt;&gt;"",キューシート計算用!N133,"")</f>
        <v/>
      </c>
      <c r="AU47" s="5"/>
      <c r="AV47" s="6"/>
      <c r="AW47" s="21" t="str">
        <f>IF(キューシート計算用!N142&lt;&gt;"",キューシート計算用!N142,"")</f>
        <v/>
      </c>
      <c r="AX47" s="5"/>
      <c r="AY47" s="6"/>
      <c r="AZ47" s="21" t="str">
        <f>IF(キューシート計算用!N151&lt;&gt;"",キューシート計算用!N151,"")</f>
        <v/>
      </c>
      <c r="BA47" s="5"/>
      <c r="BB47" s="6"/>
    </row>
    <row r="48" spans="1:54" x14ac:dyDescent="0.15">
      <c r="A48" s="10" t="s">
        <v>73</v>
      </c>
      <c r="B48" s="9"/>
      <c r="C48" s="9"/>
      <c r="D48" s="22">
        <f>IF(キューシート計算用!C7&lt;&gt;"",キューシート計算用!C7,"")</f>
        <v>1.5</v>
      </c>
      <c r="E48" s="5"/>
      <c r="F48" s="6"/>
      <c r="G48" s="22">
        <f>IF(キューシート計算用!C16&lt;&gt;"",キューシート計算用!C16,"")</f>
        <v>0.39999999999999858</v>
      </c>
      <c r="H48" s="5"/>
      <c r="I48" s="6"/>
      <c r="J48" s="22">
        <f>IF(キューシート計算用!C25&lt;&gt;"",キューシート計算用!C25,"")</f>
        <v>0.29999999999999716</v>
      </c>
      <c r="K48" s="5"/>
      <c r="L48" s="6"/>
      <c r="M48" s="22">
        <f>IF(キューシート計算用!C34&lt;&gt;"",キューシート計算用!C34,"")</f>
        <v>0.5</v>
      </c>
      <c r="N48" s="5"/>
      <c r="O48" s="6"/>
      <c r="P48" s="22">
        <f>IF(キューシート計算用!C43&lt;&gt;"",キューシート計算用!C43,"")</f>
        <v>2.7000000000000028</v>
      </c>
      <c r="Q48" s="5"/>
      <c r="R48" s="6"/>
      <c r="S48" s="22">
        <f>IF(キューシート計算用!C52&lt;&gt;"",キューシート計算用!C52,"")</f>
        <v>2</v>
      </c>
      <c r="T48" s="5"/>
      <c r="U48" s="6"/>
      <c r="V48" s="22">
        <f>IF(キューシート計算用!C61&lt;&gt;"",キューシート計算用!C61,"")</f>
        <v>0.19999999999998863</v>
      </c>
      <c r="W48" s="5"/>
      <c r="X48" s="6"/>
      <c r="Y48" s="22" t="str">
        <f>IF(キューシート計算用!C70&lt;&gt;"",キューシート計算用!C70,"")</f>
        <v/>
      </c>
      <c r="Z48" s="5"/>
      <c r="AA48" s="6"/>
      <c r="AB48" s="22" t="str">
        <f>IF(キューシート計算用!C79&lt;&gt;"",キューシート計算用!C79,"")</f>
        <v/>
      </c>
      <c r="AC48" s="5"/>
      <c r="AD48" s="6"/>
      <c r="AE48" s="22" t="str">
        <f>IF(キューシート計算用!C88&lt;&gt;"",キューシート計算用!C88,"")</f>
        <v/>
      </c>
      <c r="AF48" s="5"/>
      <c r="AG48" s="6"/>
      <c r="AH48" s="22" t="str">
        <f>IF(キューシート計算用!C97&lt;&gt;"",キューシート計算用!C97,"")</f>
        <v/>
      </c>
      <c r="AI48" s="5"/>
      <c r="AJ48" s="6"/>
      <c r="AK48" s="22" t="str">
        <f>IF(キューシート計算用!C106&lt;&gt;"",キューシート計算用!C106,"")</f>
        <v/>
      </c>
      <c r="AL48" s="5"/>
      <c r="AM48" s="6"/>
      <c r="AN48" s="22" t="str">
        <f>IF(キューシート計算用!C115&lt;&gt;"",キューシート計算用!C115,"")</f>
        <v/>
      </c>
      <c r="AO48" s="5"/>
      <c r="AP48" s="6"/>
      <c r="AQ48" s="22" t="str">
        <f>IF(キューシート計算用!C124&lt;&gt;"",キューシート計算用!C124,"")</f>
        <v/>
      </c>
      <c r="AR48" s="5"/>
      <c r="AS48" s="6"/>
      <c r="AT48" s="22" t="str">
        <f>IF(キューシート計算用!C133&lt;&gt;"",キューシート計算用!C133,"")</f>
        <v/>
      </c>
      <c r="AU48" s="5"/>
      <c r="AV48" s="6"/>
      <c r="AW48" s="22" t="str">
        <f>IF(キューシート計算用!C142&lt;&gt;"",キューシート計算用!C142,"")</f>
        <v/>
      </c>
      <c r="AX48" s="5"/>
      <c r="AY48" s="6"/>
      <c r="AZ48" s="22" t="str">
        <f>IF(キューシート計算用!C151&lt;&gt;"",キューシート計算用!C151,"")</f>
        <v/>
      </c>
      <c r="BA48" s="5"/>
      <c r="BB48" s="6"/>
    </row>
    <row r="49" spans="1:54" x14ac:dyDescent="0.15">
      <c r="A49" s="10" t="s">
        <v>74</v>
      </c>
      <c r="B49" s="9"/>
      <c r="C49" s="9"/>
      <c r="D49" s="23">
        <f>IF(キューシート計算用!D7&lt;&gt;"",キューシート計算用!D7,"")</f>
        <v>9.5</v>
      </c>
      <c r="E49" s="5"/>
      <c r="F49" s="6"/>
      <c r="G49" s="23">
        <f>IF(キューシート計算用!D16&lt;&gt;"",キューシート計算用!D16,"")</f>
        <v>38.9</v>
      </c>
      <c r="H49" s="5"/>
      <c r="I49" s="6"/>
      <c r="J49" s="23">
        <f>IF(キューシート計算用!D25&lt;&gt;"",キューシート計算用!D25,"")</f>
        <v>57.5</v>
      </c>
      <c r="K49" s="5"/>
      <c r="L49" s="6"/>
      <c r="M49" s="23">
        <f>IF(キューシート計算用!D34&lt;&gt;"",キューシート計算用!D34,"")</f>
        <v>14.800000000000004</v>
      </c>
      <c r="N49" s="5"/>
      <c r="O49" s="6"/>
      <c r="P49" s="23">
        <f>IF(キューシート計算用!D43&lt;&gt;"",キューシート計算用!D43,"")</f>
        <v>47.1</v>
      </c>
      <c r="Q49" s="5"/>
      <c r="R49" s="6"/>
      <c r="S49" s="23">
        <f>IF(キューシート計算用!D52&lt;&gt;"",キューシート計算用!D52,"")</f>
        <v>18.400000000000006</v>
      </c>
      <c r="T49" s="5"/>
      <c r="U49" s="6"/>
      <c r="V49" s="23">
        <f>IF(キューシート計算用!D61&lt;&gt;"",キューシート計算用!D61,"")</f>
        <v>52.099999999999994</v>
      </c>
      <c r="W49" s="5"/>
      <c r="X49" s="6"/>
      <c r="Y49" s="23" t="str">
        <f>IF(キューシート計算用!D70&lt;&gt;"",キューシート計算用!D70,"")</f>
        <v/>
      </c>
      <c r="Z49" s="5"/>
      <c r="AA49" s="6"/>
      <c r="AB49" s="23" t="str">
        <f>IF(キューシート計算用!D79&lt;&gt;"",キューシート計算用!D79,"")</f>
        <v/>
      </c>
      <c r="AC49" s="5"/>
      <c r="AD49" s="6"/>
      <c r="AE49" s="23" t="str">
        <f>IF(キューシート計算用!D88&lt;&gt;"",キューシート計算用!D88,"")</f>
        <v/>
      </c>
      <c r="AF49" s="5"/>
      <c r="AG49" s="6"/>
      <c r="AH49" s="23" t="str">
        <f>IF(キューシート計算用!D97&lt;&gt;"",キューシート計算用!D97,"")</f>
        <v/>
      </c>
      <c r="AI49" s="5"/>
      <c r="AJ49" s="6"/>
      <c r="AK49" s="23" t="str">
        <f>IF(キューシート計算用!D106&lt;&gt;"",キューシート計算用!D106,"")</f>
        <v/>
      </c>
      <c r="AL49" s="5"/>
      <c r="AM49" s="6"/>
      <c r="AN49" s="23" t="str">
        <f>IF(キューシート計算用!D115&lt;&gt;"",キューシート計算用!D115,"")</f>
        <v/>
      </c>
      <c r="AO49" s="5"/>
      <c r="AP49" s="6"/>
      <c r="AQ49" s="23" t="str">
        <f>IF(キューシート計算用!D124&lt;&gt;"",キューシート計算用!D124,"")</f>
        <v/>
      </c>
      <c r="AR49" s="5"/>
      <c r="AS49" s="6"/>
      <c r="AT49" s="23" t="str">
        <f>IF(キューシート計算用!D133&lt;&gt;"",キューシート計算用!D133,"")</f>
        <v/>
      </c>
      <c r="AU49" s="5"/>
      <c r="AV49" s="6"/>
      <c r="AW49" s="23" t="str">
        <f>IF(キューシート計算用!D142&lt;&gt;"",キューシート計算用!D142,"")</f>
        <v/>
      </c>
      <c r="AX49" s="5"/>
      <c r="AY49" s="6"/>
      <c r="AZ49" s="23" t="str">
        <f>IF(キューシート計算用!D151&lt;&gt;"",キューシート計算用!D151,"")</f>
        <v/>
      </c>
      <c r="BA49" s="5"/>
      <c r="BB49" s="6"/>
    </row>
    <row r="50" spans="1:54" x14ac:dyDescent="0.15">
      <c r="A50" s="10" t="s">
        <v>75</v>
      </c>
      <c r="B50" s="9"/>
      <c r="C50" s="9"/>
      <c r="D50" s="1">
        <f>IF(キューシート計算用!E7&lt;&gt;"",キューシート計算用!E7,"")</f>
        <v>9.5</v>
      </c>
      <c r="E50" s="19"/>
      <c r="F50" s="20"/>
      <c r="G50" s="1">
        <f>IF(キューシート計算用!E16&lt;&gt;"",キューシート計算用!E16,"")</f>
        <v>38.9</v>
      </c>
      <c r="H50" s="19"/>
      <c r="I50" s="20"/>
      <c r="J50" s="1">
        <f>IF(キューシート計算用!E25&lt;&gt;"",キューシート計算用!E25,"")</f>
        <v>57.5</v>
      </c>
      <c r="K50" s="19"/>
      <c r="L50" s="20"/>
      <c r="M50" s="1">
        <f>IF(キューシート計算用!E34&lt;&gt;"",キューシート計算用!E34,"")</f>
        <v>73.400000000000006</v>
      </c>
      <c r="N50" s="19"/>
      <c r="O50" s="20"/>
      <c r="P50" s="1">
        <f>IF(キューシート計算用!E43&lt;&gt;"",キューシート計算用!E43,"")</f>
        <v>105.7</v>
      </c>
      <c r="Q50" s="19"/>
      <c r="R50" s="20"/>
      <c r="S50" s="1">
        <f>IF(キューシート計算用!E52&lt;&gt;"",キューシート計算用!E52,"")</f>
        <v>169.4</v>
      </c>
      <c r="T50" s="19"/>
      <c r="U50" s="20"/>
      <c r="V50" s="1">
        <f>IF(キューシート計算用!E61&lt;&gt;"",キューシート計算用!E61,"")</f>
        <v>203.1</v>
      </c>
      <c r="W50" s="19"/>
      <c r="X50" s="20"/>
      <c r="Y50" s="1" t="str">
        <f>IF(キューシート計算用!E70&lt;&gt;"",キューシート計算用!E70,"")</f>
        <v/>
      </c>
      <c r="Z50" s="19"/>
      <c r="AA50" s="20"/>
      <c r="AB50" s="1" t="str">
        <f>IF(キューシート計算用!E79&lt;&gt;"",キューシート計算用!E79,"")</f>
        <v/>
      </c>
      <c r="AC50" s="19"/>
      <c r="AD50" s="20"/>
      <c r="AE50" s="1" t="str">
        <f>IF(キューシート計算用!E88&lt;&gt;"",キューシート計算用!E88,"")</f>
        <v/>
      </c>
      <c r="AF50" s="19"/>
      <c r="AG50" s="20"/>
      <c r="AH50" s="1" t="str">
        <f>IF(キューシート計算用!E97&lt;&gt;"",キューシート計算用!E97,"")</f>
        <v/>
      </c>
      <c r="AI50" s="19"/>
      <c r="AJ50" s="20"/>
      <c r="AK50" s="1" t="str">
        <f>IF(キューシート計算用!E106&lt;&gt;"",キューシート計算用!E106,"")</f>
        <v/>
      </c>
      <c r="AL50" s="19"/>
      <c r="AM50" s="20"/>
      <c r="AN50" s="1" t="str">
        <f>IF(キューシート計算用!E115&lt;&gt;"",キューシート計算用!E115,"")</f>
        <v/>
      </c>
      <c r="AO50" s="19"/>
      <c r="AP50" s="20"/>
      <c r="AQ50" s="1" t="str">
        <f>IF(キューシート計算用!E124&lt;&gt;"",キューシート計算用!E124,"")</f>
        <v/>
      </c>
      <c r="AR50" s="19"/>
      <c r="AS50" s="20"/>
      <c r="AT50" s="1" t="str">
        <f>IF(キューシート計算用!E133&lt;&gt;"",キューシート計算用!E133,"")</f>
        <v/>
      </c>
      <c r="AU50" s="19"/>
      <c r="AV50" s="20"/>
      <c r="AW50" s="1" t="str">
        <f>IF(キューシート計算用!E142&lt;&gt;"",キューシート計算用!E142,"")</f>
        <v/>
      </c>
      <c r="AX50" s="19"/>
      <c r="AY50" s="20"/>
      <c r="AZ50" s="1" t="str">
        <f>IF(キューシート計算用!E151&lt;&gt;"",キューシート計算用!E151,"")</f>
        <v/>
      </c>
      <c r="BA50" s="19"/>
      <c r="BB50" s="20"/>
    </row>
    <row r="51" spans="1:54" x14ac:dyDescent="0.15">
      <c r="A51" s="10" t="s">
        <v>76</v>
      </c>
      <c r="B51" s="9"/>
      <c r="C51" s="9"/>
      <c r="D51" s="13">
        <f>IF(キューシート計算用!A6&lt;&gt;"",キューシート計算用!A6,"")</f>
        <v>2</v>
      </c>
      <c r="E51" s="77" t="str">
        <f>IF(キューシート計算用!F6&lt;&gt;"",キューシート計算用!F6,"")</f>
        <v>JR鹿沼駅前</v>
      </c>
      <c r="F51" s="78"/>
      <c r="G51" s="13">
        <f>IF(キューシート計算用!A15&lt;&gt;"",キューシート計算用!A15,"")</f>
        <v>11</v>
      </c>
      <c r="H51" s="77" t="str">
        <f>IF(キューシート計算用!F15&lt;&gt;"",キューシート計算用!F15,"")</f>
        <v/>
      </c>
      <c r="I51" s="78"/>
      <c r="J51" s="13">
        <f>IF(キューシート計算用!A24&lt;&gt;"",キューシート計算用!A24,"")</f>
        <v>20</v>
      </c>
      <c r="K51" s="77" t="str">
        <f>IF(キューシート計算用!F24&lt;&gt;"",キューシート計算用!F24,"")</f>
        <v>三国橋</v>
      </c>
      <c r="L51" s="78"/>
      <c r="M51" s="13">
        <f>IF(キューシート計算用!A33&lt;&gt;"",キューシート計算用!A33,"")</f>
        <v>29</v>
      </c>
      <c r="N51" s="77" t="str">
        <f>IF(キューシート計算用!F33&lt;&gt;"",キューシート計算用!F33,"")</f>
        <v/>
      </c>
      <c r="O51" s="78"/>
      <c r="P51" s="13">
        <f>IF(キューシート計算用!A42&lt;&gt;"",キューシート計算用!A42,"")</f>
        <v>38</v>
      </c>
      <c r="Q51" s="77" t="str">
        <f>IF(キューシート計算用!F42&lt;&gt;"",キューシート計算用!F42,"")</f>
        <v>広沢高架橋下</v>
      </c>
      <c r="R51" s="78"/>
      <c r="S51" s="13">
        <f>IF(キューシート計算用!A51&lt;&gt;"",キューシート計算用!A51,"")</f>
        <v>47</v>
      </c>
      <c r="T51" s="77" t="str">
        <f>IF(キューシート計算用!F51&lt;&gt;"",キューシート計算用!F51,"")</f>
        <v>神橋</v>
      </c>
      <c r="U51" s="78"/>
      <c r="V51" s="13">
        <f>IF(キューシート計算用!A60&lt;&gt;"",キューシート計算用!A60,"")</f>
        <v>56</v>
      </c>
      <c r="W51" s="77" t="str">
        <f>IF(キューシート計算用!F60&lt;&gt;"",キューシート計算用!F60,"")</f>
        <v/>
      </c>
      <c r="X51" s="78"/>
      <c r="Y51" s="13" t="str">
        <f>IF(キューシート計算用!A69&lt;&gt;"",キューシート計算用!A69,"")</f>
        <v/>
      </c>
      <c r="Z51" s="77" t="str">
        <f>IF(キューシート計算用!F69&lt;&gt;"",キューシート計算用!F69,"")</f>
        <v/>
      </c>
      <c r="AA51" s="78"/>
      <c r="AB51" s="13" t="str">
        <f>IF(キューシート計算用!A78&lt;&gt;"",キューシート計算用!A78,"")</f>
        <v/>
      </c>
      <c r="AC51" s="77" t="str">
        <f>IF(キューシート計算用!F78&lt;&gt;"",キューシート計算用!F78,"")</f>
        <v/>
      </c>
      <c r="AD51" s="78"/>
      <c r="AE51" s="13" t="str">
        <f>IF(キューシート計算用!A87&lt;&gt;"",キューシート計算用!A87,"")</f>
        <v/>
      </c>
      <c r="AF51" s="77" t="str">
        <f>IF(キューシート計算用!F87&lt;&gt;"",キューシート計算用!F87,"")</f>
        <v/>
      </c>
      <c r="AG51" s="78"/>
      <c r="AH51" s="13" t="str">
        <f>IF(キューシート計算用!A96&lt;&gt;"",キューシート計算用!A96,"")</f>
        <v/>
      </c>
      <c r="AI51" s="77" t="str">
        <f>IF(キューシート計算用!F96&lt;&gt;"",キューシート計算用!F96,"")</f>
        <v/>
      </c>
      <c r="AJ51" s="78"/>
      <c r="AK51" s="13" t="str">
        <f>IF(キューシート計算用!A105&lt;&gt;"",キューシート計算用!A105,"")</f>
        <v/>
      </c>
      <c r="AL51" s="77" t="str">
        <f>IF(キューシート計算用!F105&lt;&gt;"",キューシート計算用!F105,"")</f>
        <v/>
      </c>
      <c r="AM51" s="78"/>
      <c r="AN51" s="13" t="str">
        <f>IF(キューシート計算用!A114&lt;&gt;"",キューシート計算用!A114,"")</f>
        <v/>
      </c>
      <c r="AO51" s="77" t="str">
        <f>IF(キューシート計算用!F114&lt;&gt;"",キューシート計算用!F114,"")</f>
        <v/>
      </c>
      <c r="AP51" s="78"/>
      <c r="AQ51" s="13" t="str">
        <f>IF(キューシート計算用!A123&lt;&gt;"",キューシート計算用!A123,"")</f>
        <v/>
      </c>
      <c r="AR51" s="77" t="str">
        <f>IF(キューシート計算用!F123&lt;&gt;"",キューシート計算用!F123,"")</f>
        <v/>
      </c>
      <c r="AS51" s="78"/>
      <c r="AT51" s="13" t="str">
        <f>IF(キューシート計算用!A132&lt;&gt;"",キューシート計算用!A132,"")</f>
        <v/>
      </c>
      <c r="AU51" s="77" t="str">
        <f>IF(キューシート計算用!F132&lt;&gt;"",キューシート計算用!F132,"")</f>
        <v/>
      </c>
      <c r="AV51" s="78"/>
      <c r="AW51" s="13" t="str">
        <f>IF(キューシート計算用!A141&lt;&gt;"",キューシート計算用!A141,"")</f>
        <v/>
      </c>
      <c r="AX51" s="77" t="str">
        <f>IF(キューシート計算用!F141&lt;&gt;"",キューシート計算用!F141,"")</f>
        <v/>
      </c>
      <c r="AY51" s="78"/>
      <c r="AZ51" s="13" t="str">
        <f>IF(キューシート計算用!A150&lt;&gt;"",キューシート計算用!A150,"")</f>
        <v/>
      </c>
      <c r="BA51" s="77" t="str">
        <f>IF(キューシート計算用!F150&lt;&gt;"",キューシート計算用!F150,"")</f>
        <v/>
      </c>
      <c r="BB51" s="78"/>
    </row>
    <row r="52" spans="1:54" x14ac:dyDescent="0.15">
      <c r="A52" s="10" t="s">
        <v>77</v>
      </c>
      <c r="B52" s="9"/>
      <c r="C52" s="9"/>
      <c r="D52" s="14" t="str">
        <f>IF(キューシート計算用!B6&lt;&gt;"",キューシート計算用!B6,"")</f>
        <v/>
      </c>
      <c r="E52" s="84" t="str">
        <f>IF(キューシート計算用!K6&lt;&gt;"",キューシート計算用!K6,"")</f>
        <v>足利　栃木市</v>
      </c>
      <c r="F52" s="85"/>
      <c r="G52" s="14" t="str">
        <f>IF(キューシート計算用!B15&lt;&gt;"",キューシート計算用!B15,"")</f>
        <v/>
      </c>
      <c r="H52" s="84" t="str">
        <f>IF(キューシート計算用!K15&lt;&gt;"",キューシート計算用!K15,"")</f>
        <v/>
      </c>
      <c r="I52" s="85"/>
      <c r="J52" s="14" t="str">
        <f>IF(キューシート計算用!B24&lt;&gt;"",キューシート計算用!B24,"")</f>
        <v/>
      </c>
      <c r="K52" s="82" t="str">
        <f>IF(キューシート計算用!K24&lt;&gt;"",キューシート計算用!K24,"")</f>
        <v/>
      </c>
      <c r="L52" s="83"/>
      <c r="M52" s="14" t="str">
        <f>IF(キューシート計算用!B33&lt;&gt;"",キューシート計算用!B33,"")</f>
        <v/>
      </c>
      <c r="N52" s="82" t="str">
        <f>IF(キューシート計算用!K33&lt;&gt;"",キューシート計算用!K33,"")</f>
        <v/>
      </c>
      <c r="O52" s="83"/>
      <c r="P52" s="14" t="str">
        <f>IF(キューシート計算用!B42&lt;&gt;"",キューシート計算用!B42,"")</f>
        <v/>
      </c>
      <c r="Q52" s="86" t="str">
        <f>IF(キューシート計算用!K42&lt;&gt;"",キューシート計算用!K42,"")</f>
        <v>大間々　桐生市街</v>
      </c>
      <c r="R52" s="87"/>
      <c r="S52" s="14" t="str">
        <f>IF(キューシート計算用!B51&lt;&gt;"",キューシート計算用!B51,"")</f>
        <v/>
      </c>
      <c r="T52" s="82" t="str">
        <f>IF(キューシート計算用!K51&lt;&gt;"",キューシート計算用!K51,"")</f>
        <v/>
      </c>
      <c r="U52" s="83"/>
      <c r="V52" s="14" t="str">
        <f>IF(キューシート計算用!B60&lt;&gt;"",キューシート計算用!B60,"")</f>
        <v/>
      </c>
      <c r="W52" s="82" t="str">
        <f>IF(キューシート計算用!K60&lt;&gt;"",キューシート計算用!K60,"")</f>
        <v/>
      </c>
      <c r="X52" s="83"/>
      <c r="Y52" s="14" t="str">
        <f>IF(キューシート計算用!B69&lt;&gt;"",キューシート計算用!B69,"")</f>
        <v/>
      </c>
      <c r="Z52" s="82" t="str">
        <f>IF(キューシート計算用!K69&lt;&gt;"",キューシート計算用!K69,"")</f>
        <v/>
      </c>
      <c r="AA52" s="83"/>
      <c r="AB52" s="14" t="str">
        <f>IF(キューシート計算用!B78&lt;&gt;"",キューシート計算用!B78,"")</f>
        <v/>
      </c>
      <c r="AC52" s="82" t="str">
        <f>IF(キューシート計算用!K78&lt;&gt;"",キューシート計算用!K78,"")</f>
        <v/>
      </c>
      <c r="AD52" s="83"/>
      <c r="AE52" s="14" t="str">
        <f>IF(キューシート計算用!B87&lt;&gt;"",キューシート計算用!B87,"")</f>
        <v/>
      </c>
      <c r="AF52" s="82" t="str">
        <f>IF(キューシート計算用!K87&lt;&gt;"",キューシート計算用!K87,"")</f>
        <v/>
      </c>
      <c r="AG52" s="83"/>
      <c r="AH52" s="14" t="str">
        <f>IF(キューシート計算用!B96&lt;&gt;"",キューシート計算用!B96,"")</f>
        <v/>
      </c>
      <c r="AI52" s="82" t="str">
        <f>IF(キューシート計算用!K96&lt;&gt;"",キューシート計算用!K96,"")</f>
        <v/>
      </c>
      <c r="AJ52" s="83"/>
      <c r="AK52" s="14" t="str">
        <f>IF(キューシート計算用!B105&lt;&gt;"",キューシート計算用!B105,"")</f>
        <v/>
      </c>
      <c r="AL52" s="82" t="str">
        <f>IF(キューシート計算用!K105&lt;&gt;"",キューシート計算用!K105,"")</f>
        <v/>
      </c>
      <c r="AM52" s="83"/>
      <c r="AN52" s="14" t="str">
        <f>IF(キューシート計算用!B114&lt;&gt;"",キューシート計算用!B114,"")</f>
        <v/>
      </c>
      <c r="AO52" s="82" t="str">
        <f>IF(キューシート計算用!K114&lt;&gt;"",キューシート計算用!K114,"")</f>
        <v/>
      </c>
      <c r="AP52" s="83"/>
      <c r="AQ52" s="14" t="str">
        <f>IF(キューシート計算用!B123&lt;&gt;"",キューシート計算用!B123,"")</f>
        <v/>
      </c>
      <c r="AR52" s="82" t="str">
        <f>IF(キューシート計算用!K123&lt;&gt;"",キューシート計算用!K123,"")</f>
        <v/>
      </c>
      <c r="AS52" s="83"/>
      <c r="AT52" s="14" t="str">
        <f>IF(キューシート計算用!B132&lt;&gt;"",キューシート計算用!B132,"")</f>
        <v/>
      </c>
      <c r="AU52" s="82" t="str">
        <f>IF(キューシート計算用!K132&lt;&gt;"",キューシート計算用!K132,"")</f>
        <v/>
      </c>
      <c r="AV52" s="83"/>
      <c r="AW52" s="14" t="str">
        <f>IF(キューシート計算用!B141&lt;&gt;"",キューシート計算用!B141,"")</f>
        <v/>
      </c>
      <c r="AX52" s="82" t="str">
        <f>IF(キューシート計算用!K141&lt;&gt;"",キューシート計算用!K141,"")</f>
        <v/>
      </c>
      <c r="AY52" s="83"/>
      <c r="AZ52" s="14" t="str">
        <f>IF(キューシート計算用!B150&lt;&gt;"",キューシート計算用!B150,"")</f>
        <v/>
      </c>
      <c r="BA52" s="82" t="str">
        <f>IF(キューシート計算用!K150&lt;&gt;"",キューシート計算用!K150,"")</f>
        <v/>
      </c>
      <c r="BB52" s="83"/>
    </row>
    <row r="53" spans="1:54" x14ac:dyDescent="0.15">
      <c r="A53" s="10" t="s">
        <v>78</v>
      </c>
      <c r="B53" s="9"/>
      <c r="C53" s="9"/>
      <c r="D53" s="21" t="str">
        <f>IF(キューシート計算用!M6&lt;&gt;"",キューシート計算用!M6,"")</f>
        <v/>
      </c>
      <c r="E53" s="5"/>
      <c r="F53" s="6"/>
      <c r="G53" s="21" t="str">
        <f>IF(キューシート計算用!M15&lt;&gt;"",キューシート計算用!M15,"")</f>
        <v/>
      </c>
      <c r="H53" s="5"/>
      <c r="I53" s="6"/>
      <c r="J53" s="21" t="str">
        <f>IF(キューシート計算用!M24&lt;&gt;"",キューシート計算用!M24,"")</f>
        <v/>
      </c>
      <c r="K53" s="5"/>
      <c r="L53" s="6"/>
      <c r="M53" s="21" t="str">
        <f>IF(キューシート計算用!M33&lt;&gt;"",キューシート計算用!M33,"")</f>
        <v/>
      </c>
      <c r="N53" s="5"/>
      <c r="O53" s="6"/>
      <c r="P53" s="21" t="str">
        <f>IF(キューシート計算用!M42&lt;&gt;"",キューシート計算用!M42,"")</f>
        <v/>
      </c>
      <c r="Q53" s="5"/>
      <c r="R53" s="6"/>
      <c r="S53" s="21" t="str">
        <f>IF(キューシート計算用!M51&lt;&gt;"",キューシート計算用!M51,"")</f>
        <v/>
      </c>
      <c r="T53" s="5"/>
      <c r="U53" s="6"/>
      <c r="V53" s="21" t="str">
        <f>IF(キューシート計算用!M60&lt;&gt;"",キューシート計算用!M60,"")</f>
        <v/>
      </c>
      <c r="W53" s="5"/>
      <c r="X53" s="6"/>
      <c r="Y53" s="21" t="str">
        <f>IF(キューシート計算用!M69&lt;&gt;"",キューシート計算用!M69,"")</f>
        <v/>
      </c>
      <c r="Z53" s="5"/>
      <c r="AA53" s="6"/>
      <c r="AB53" s="21" t="str">
        <f>IF(キューシート計算用!M78&lt;&gt;"",キューシート計算用!M78,"")</f>
        <v/>
      </c>
      <c r="AC53" s="5"/>
      <c r="AD53" s="6"/>
      <c r="AE53" s="21" t="str">
        <f>IF(キューシート計算用!M87&lt;&gt;"",キューシート計算用!M87,"")</f>
        <v/>
      </c>
      <c r="AF53" s="5"/>
      <c r="AG53" s="6"/>
      <c r="AH53" s="21" t="str">
        <f>IF(キューシート計算用!M96&lt;&gt;"",キューシート計算用!M96,"")</f>
        <v/>
      </c>
      <c r="AI53" s="5"/>
      <c r="AJ53" s="6"/>
      <c r="AK53" s="21" t="str">
        <f>IF(キューシート計算用!M105&lt;&gt;"",キューシート計算用!M105,"")</f>
        <v/>
      </c>
      <c r="AL53" s="5"/>
      <c r="AM53" s="6"/>
      <c r="AN53" s="21" t="str">
        <f>IF(キューシート計算用!M114&lt;&gt;"",キューシート計算用!M114,"")</f>
        <v/>
      </c>
      <c r="AO53" s="5"/>
      <c r="AP53" s="6"/>
      <c r="AQ53" s="21" t="str">
        <f>IF(キューシート計算用!M123&lt;&gt;"",キューシート計算用!M123,"")</f>
        <v/>
      </c>
      <c r="AR53" s="5"/>
      <c r="AS53" s="6"/>
      <c r="AT53" s="21" t="str">
        <f>IF(キューシート計算用!M132&lt;&gt;"",キューシート計算用!M132,"")</f>
        <v/>
      </c>
      <c r="AU53" s="5"/>
      <c r="AV53" s="6"/>
      <c r="AW53" s="21" t="str">
        <f>IF(キューシート計算用!M141&lt;&gt;"",キューシート計算用!M141,"")</f>
        <v/>
      </c>
      <c r="AX53" s="5"/>
      <c r="AY53" s="6"/>
      <c r="AZ53" s="21" t="str">
        <f>IF(キューシート計算用!M150&lt;&gt;"",キューシート計算用!M150,"")</f>
        <v/>
      </c>
      <c r="BA53" s="5"/>
      <c r="BB53" s="6"/>
    </row>
    <row r="54" spans="1:54" x14ac:dyDescent="0.15">
      <c r="A54" s="10" t="s">
        <v>79</v>
      </c>
      <c r="B54" s="9"/>
      <c r="C54" s="9"/>
      <c r="D54" s="21" t="str">
        <f>IF(キューシート計算用!N6&lt;&gt;"",キューシート計算用!N6,"")</f>
        <v/>
      </c>
      <c r="E54" s="5"/>
      <c r="F54" s="6"/>
      <c r="G54" s="21" t="str">
        <f>IF(キューシート計算用!N15&lt;&gt;"",キューシート計算用!N15,"")</f>
        <v/>
      </c>
      <c r="H54" s="5"/>
      <c r="I54" s="6"/>
      <c r="J54" s="21" t="str">
        <f>IF(キューシート計算用!N24&lt;&gt;"",キューシート計算用!N24,"")</f>
        <v/>
      </c>
      <c r="K54" s="5"/>
      <c r="L54" s="6"/>
      <c r="M54" s="21" t="str">
        <f>IF(キューシート計算用!N33&lt;&gt;"",キューシート計算用!N33,"")</f>
        <v/>
      </c>
      <c r="N54" s="5"/>
      <c r="O54" s="6"/>
      <c r="P54" s="21" t="str">
        <f>IF(キューシート計算用!N42&lt;&gt;"",キューシート計算用!N42,"")</f>
        <v/>
      </c>
      <c r="Q54" s="5"/>
      <c r="R54" s="6"/>
      <c r="S54" s="21" t="str">
        <f>IF(キューシート計算用!N51&lt;&gt;"",キューシート計算用!N51,"")</f>
        <v/>
      </c>
      <c r="T54" s="5"/>
      <c r="U54" s="6"/>
      <c r="V54" s="21" t="str">
        <f>IF(キューシート計算用!N60&lt;&gt;"",キューシート計算用!N60,"")</f>
        <v/>
      </c>
      <c r="W54" s="5"/>
      <c r="X54" s="6"/>
      <c r="Y54" s="21" t="str">
        <f>IF(キューシート計算用!N69&lt;&gt;"",キューシート計算用!N69,"")</f>
        <v/>
      </c>
      <c r="Z54" s="5"/>
      <c r="AA54" s="6"/>
      <c r="AB54" s="21" t="str">
        <f>IF(キューシート計算用!N78&lt;&gt;"",キューシート計算用!N78,"")</f>
        <v/>
      </c>
      <c r="AC54" s="5"/>
      <c r="AD54" s="6"/>
      <c r="AE54" s="21" t="str">
        <f>IF(キューシート計算用!N87&lt;&gt;"",キューシート計算用!N87,"")</f>
        <v/>
      </c>
      <c r="AF54" s="5"/>
      <c r="AG54" s="6"/>
      <c r="AH54" s="21" t="str">
        <f>IF(キューシート計算用!N96&lt;&gt;"",キューシート計算用!N96,"")</f>
        <v/>
      </c>
      <c r="AI54" s="5"/>
      <c r="AJ54" s="6"/>
      <c r="AK54" s="21" t="str">
        <f>IF(キューシート計算用!N105&lt;&gt;"",キューシート計算用!N105,"")</f>
        <v/>
      </c>
      <c r="AL54" s="5"/>
      <c r="AM54" s="6"/>
      <c r="AN54" s="21" t="str">
        <f>IF(キューシート計算用!N114&lt;&gt;"",キューシート計算用!N114,"")</f>
        <v/>
      </c>
      <c r="AO54" s="5"/>
      <c r="AP54" s="6"/>
      <c r="AQ54" s="21" t="str">
        <f>IF(キューシート計算用!N123&lt;&gt;"",キューシート計算用!N123,"")</f>
        <v/>
      </c>
      <c r="AR54" s="5"/>
      <c r="AS54" s="6"/>
      <c r="AT54" s="21" t="str">
        <f>IF(キューシート計算用!N132&lt;&gt;"",キューシート計算用!N132,"")</f>
        <v/>
      </c>
      <c r="AU54" s="5"/>
      <c r="AV54" s="6"/>
      <c r="AW54" s="21" t="str">
        <f>IF(キューシート計算用!N141&lt;&gt;"",キューシート計算用!N141,"")</f>
        <v/>
      </c>
      <c r="AX54" s="5"/>
      <c r="AY54" s="6"/>
      <c r="AZ54" s="21" t="str">
        <f>IF(キューシート計算用!N150&lt;&gt;"",キューシート計算用!N150,"")</f>
        <v/>
      </c>
      <c r="BA54" s="5"/>
      <c r="BB54" s="6"/>
    </row>
    <row r="55" spans="1:54" x14ac:dyDescent="0.15">
      <c r="A55" s="10" t="s">
        <v>80</v>
      </c>
      <c r="B55" s="9"/>
      <c r="C55" s="9"/>
      <c r="D55" s="22">
        <f>IF(キューシート計算用!C6&lt;&gt;"",キューシート計算用!C6,"")</f>
        <v>8</v>
      </c>
      <c r="E55" s="5"/>
      <c r="F55" s="6"/>
      <c r="G55" s="22">
        <f>IF(キューシート計算用!C15&lt;&gt;"",キューシート計算用!C15,"")</f>
        <v>3.2999999999999972</v>
      </c>
      <c r="H55" s="5"/>
      <c r="I55" s="6"/>
      <c r="J55" s="22">
        <f>IF(キューシート計算用!C24&lt;&gt;"",キューシート計算用!C24,"")</f>
        <v>0.5</v>
      </c>
      <c r="K55" s="5"/>
      <c r="L55" s="6"/>
      <c r="M55" s="22">
        <f>IF(キューシート計算用!C33&lt;&gt;"",キューシート計算用!C33,"")</f>
        <v>2.4000000000000057</v>
      </c>
      <c r="N55" s="5"/>
      <c r="O55" s="6"/>
      <c r="P55" s="22">
        <f>IF(キューシート計算用!C42&lt;&gt;"",キューシート計算用!C42,"")</f>
        <v>0.5</v>
      </c>
      <c r="Q55" s="5"/>
      <c r="R55" s="6"/>
      <c r="S55" s="22">
        <f>IF(キューシート計算用!C51&lt;&gt;"",キューシート計算用!C51,"")</f>
        <v>16.400000000000006</v>
      </c>
      <c r="T55" s="5"/>
      <c r="U55" s="6"/>
      <c r="V55" s="22">
        <f>IF(キューシート計算用!C60&lt;&gt;"",キューシート計算用!C60,"")</f>
        <v>11.200000000000017</v>
      </c>
      <c r="W55" s="5"/>
      <c r="X55" s="6"/>
      <c r="Y55" s="22" t="str">
        <f>IF(キューシート計算用!C69&lt;&gt;"",キューシート計算用!C69,"")</f>
        <v/>
      </c>
      <c r="Z55" s="5"/>
      <c r="AA55" s="6"/>
      <c r="AB55" s="22" t="str">
        <f>IF(キューシート計算用!C78&lt;&gt;"",キューシート計算用!C78,"")</f>
        <v/>
      </c>
      <c r="AC55" s="5"/>
      <c r="AD55" s="6"/>
      <c r="AE55" s="22" t="str">
        <f>IF(キューシート計算用!C87&lt;&gt;"",キューシート計算用!C87,"")</f>
        <v/>
      </c>
      <c r="AF55" s="5"/>
      <c r="AG55" s="6"/>
      <c r="AH55" s="22" t="str">
        <f>IF(キューシート計算用!C96&lt;&gt;"",キューシート計算用!C96,"")</f>
        <v/>
      </c>
      <c r="AI55" s="5"/>
      <c r="AJ55" s="6"/>
      <c r="AK55" s="22" t="str">
        <f>IF(キューシート計算用!C105&lt;&gt;"",キューシート計算用!C105,"")</f>
        <v/>
      </c>
      <c r="AL55" s="5"/>
      <c r="AM55" s="6"/>
      <c r="AN55" s="22" t="str">
        <f>IF(キューシート計算用!C114&lt;&gt;"",キューシート計算用!C114,"")</f>
        <v/>
      </c>
      <c r="AO55" s="5"/>
      <c r="AP55" s="6"/>
      <c r="AQ55" s="22" t="str">
        <f>IF(キューシート計算用!C123&lt;&gt;"",キューシート計算用!C123,"")</f>
        <v/>
      </c>
      <c r="AR55" s="5"/>
      <c r="AS55" s="6"/>
      <c r="AT55" s="22" t="str">
        <f>IF(キューシート計算用!C132&lt;&gt;"",キューシート計算用!C132,"")</f>
        <v/>
      </c>
      <c r="AU55" s="5"/>
      <c r="AV55" s="6"/>
      <c r="AW55" s="22" t="str">
        <f>IF(キューシート計算用!C141&lt;&gt;"",キューシート計算用!C141,"")</f>
        <v/>
      </c>
      <c r="AX55" s="5"/>
      <c r="AY55" s="6"/>
      <c r="AZ55" s="22" t="str">
        <f>IF(キューシート計算用!C150&lt;&gt;"",キューシート計算用!C150,"")</f>
        <v/>
      </c>
      <c r="BA55" s="5"/>
      <c r="BB55" s="6"/>
    </row>
    <row r="56" spans="1:54" x14ac:dyDescent="0.15">
      <c r="A56" s="10" t="s">
        <v>81</v>
      </c>
      <c r="B56" s="9"/>
      <c r="C56" s="9"/>
      <c r="D56" s="23">
        <f>IF(キューシート計算用!D6&lt;&gt;"",キューシート計算用!D6,"")</f>
        <v>8</v>
      </c>
      <c r="E56" s="5"/>
      <c r="F56" s="6"/>
      <c r="G56" s="23">
        <f>IF(キューシート計算用!D15&lt;&gt;"",キューシート計算用!D15,"")</f>
        <v>38.5</v>
      </c>
      <c r="H56" s="5"/>
      <c r="I56" s="6"/>
      <c r="J56" s="23">
        <f>IF(キューシート計算用!D24&lt;&gt;"",キューシート計算用!D24,"")</f>
        <v>57.2</v>
      </c>
      <c r="K56" s="5"/>
      <c r="L56" s="6"/>
      <c r="M56" s="23">
        <f>IF(キューシート計算用!D33&lt;&gt;"",キューシート計算用!D33,"")</f>
        <v>14.300000000000004</v>
      </c>
      <c r="N56" s="5"/>
      <c r="O56" s="6"/>
      <c r="P56" s="23">
        <f>IF(キューシート計算用!D42&lt;&gt;"",キューシート計算用!D42,"")</f>
        <v>44.4</v>
      </c>
      <c r="Q56" s="5"/>
      <c r="R56" s="6"/>
      <c r="S56" s="23">
        <f>IF(キューシート計算用!D51&lt;&gt;"",キューシート計算用!D51,"")</f>
        <v>16.400000000000006</v>
      </c>
      <c r="T56" s="5"/>
      <c r="U56" s="6"/>
      <c r="V56" s="23">
        <f>IF(キューシート計算用!D60&lt;&gt;"",キューシート計算用!D60,"")</f>
        <v>51.900000000000006</v>
      </c>
      <c r="W56" s="5"/>
      <c r="X56" s="6"/>
      <c r="Y56" s="23" t="str">
        <f>IF(キューシート計算用!D69&lt;&gt;"",キューシート計算用!D69,"")</f>
        <v/>
      </c>
      <c r="Z56" s="5"/>
      <c r="AA56" s="6"/>
      <c r="AB56" s="23" t="str">
        <f>IF(キューシート計算用!D78&lt;&gt;"",キューシート計算用!D78,"")</f>
        <v/>
      </c>
      <c r="AC56" s="5"/>
      <c r="AD56" s="6"/>
      <c r="AE56" s="23" t="str">
        <f>IF(キューシート計算用!D87&lt;&gt;"",キューシート計算用!D87,"")</f>
        <v/>
      </c>
      <c r="AF56" s="5"/>
      <c r="AG56" s="6"/>
      <c r="AH56" s="23" t="str">
        <f>IF(キューシート計算用!D96&lt;&gt;"",キューシート計算用!D96,"")</f>
        <v/>
      </c>
      <c r="AI56" s="5"/>
      <c r="AJ56" s="6"/>
      <c r="AK56" s="23" t="str">
        <f>IF(キューシート計算用!D105&lt;&gt;"",キューシート計算用!D105,"")</f>
        <v/>
      </c>
      <c r="AL56" s="5"/>
      <c r="AM56" s="6"/>
      <c r="AN56" s="23" t="str">
        <f>IF(キューシート計算用!D114&lt;&gt;"",キューシート計算用!D114,"")</f>
        <v/>
      </c>
      <c r="AO56" s="5"/>
      <c r="AP56" s="6"/>
      <c r="AQ56" s="23" t="str">
        <f>IF(キューシート計算用!D123&lt;&gt;"",キューシート計算用!D123,"")</f>
        <v/>
      </c>
      <c r="AR56" s="5"/>
      <c r="AS56" s="6"/>
      <c r="AT56" s="23" t="str">
        <f>IF(キューシート計算用!D132&lt;&gt;"",キューシート計算用!D132,"")</f>
        <v/>
      </c>
      <c r="AU56" s="5"/>
      <c r="AV56" s="6"/>
      <c r="AW56" s="23" t="str">
        <f>IF(キューシート計算用!D141&lt;&gt;"",キューシート計算用!D141,"")</f>
        <v/>
      </c>
      <c r="AX56" s="5"/>
      <c r="AY56" s="6"/>
      <c r="AZ56" s="23" t="str">
        <f>IF(キューシート計算用!D150&lt;&gt;"",キューシート計算用!D150,"")</f>
        <v/>
      </c>
      <c r="BA56" s="5"/>
      <c r="BB56" s="6"/>
    </row>
    <row r="57" spans="1:54" x14ac:dyDescent="0.15">
      <c r="A57" s="10" t="s">
        <v>82</v>
      </c>
      <c r="B57" s="9"/>
      <c r="C57" s="9"/>
      <c r="D57" s="1">
        <f>IF(キューシート計算用!E6&lt;&gt;"",キューシート計算用!E6,"")</f>
        <v>8</v>
      </c>
      <c r="E57" s="19"/>
      <c r="F57" s="20"/>
      <c r="G57" s="1">
        <f>IF(キューシート計算用!E15&lt;&gt;"",キューシート計算用!E15,"")</f>
        <v>38.5</v>
      </c>
      <c r="H57" s="19"/>
      <c r="I57" s="20"/>
      <c r="J57" s="1">
        <f>IF(キューシート計算用!E24&lt;&gt;"",キューシート計算用!E24,"")</f>
        <v>57.2</v>
      </c>
      <c r="K57" s="19"/>
      <c r="L57" s="20"/>
      <c r="M57" s="1">
        <f>IF(キューシート計算用!E33&lt;&gt;"",キューシート計算用!E33,"")</f>
        <v>72.900000000000006</v>
      </c>
      <c r="N57" s="19"/>
      <c r="O57" s="20"/>
      <c r="P57" s="1">
        <f>IF(キューシート計算用!E42&lt;&gt;"",キューシート計算用!E42,"")</f>
        <v>103</v>
      </c>
      <c r="Q57" s="19"/>
      <c r="R57" s="20"/>
      <c r="S57" s="1">
        <f>IF(キューシート計算用!E51&lt;&gt;"",キューシート計算用!E51,"")</f>
        <v>167.4</v>
      </c>
      <c r="T57" s="19"/>
      <c r="U57" s="20"/>
      <c r="V57" s="1">
        <f>IF(キューシート計算用!E60&lt;&gt;"",キューシート計算用!E60,"")</f>
        <v>202.9</v>
      </c>
      <c r="W57" s="19"/>
      <c r="X57" s="20"/>
      <c r="Y57" s="1" t="str">
        <f>IF(キューシート計算用!E69&lt;&gt;"",キューシート計算用!E69,"")</f>
        <v/>
      </c>
      <c r="Z57" s="19"/>
      <c r="AA57" s="20"/>
      <c r="AB57" s="1" t="str">
        <f>IF(キューシート計算用!E78&lt;&gt;"",キューシート計算用!E78,"")</f>
        <v/>
      </c>
      <c r="AC57" s="19"/>
      <c r="AD57" s="20"/>
      <c r="AE57" s="1" t="str">
        <f>IF(キューシート計算用!E87&lt;&gt;"",キューシート計算用!E87,"")</f>
        <v/>
      </c>
      <c r="AF57" s="19"/>
      <c r="AG57" s="20"/>
      <c r="AH57" s="1" t="str">
        <f>IF(キューシート計算用!E96&lt;&gt;"",キューシート計算用!E96,"")</f>
        <v/>
      </c>
      <c r="AI57" s="19"/>
      <c r="AJ57" s="20"/>
      <c r="AK57" s="1" t="str">
        <f>IF(キューシート計算用!E105&lt;&gt;"",キューシート計算用!E105,"")</f>
        <v/>
      </c>
      <c r="AL57" s="19"/>
      <c r="AM57" s="20"/>
      <c r="AN57" s="1" t="str">
        <f>IF(キューシート計算用!E114&lt;&gt;"",キューシート計算用!E114,"")</f>
        <v/>
      </c>
      <c r="AO57" s="19"/>
      <c r="AP57" s="20"/>
      <c r="AQ57" s="1" t="str">
        <f>IF(キューシート計算用!E123&lt;&gt;"",キューシート計算用!E123,"")</f>
        <v/>
      </c>
      <c r="AR57" s="19"/>
      <c r="AS57" s="20"/>
      <c r="AT57" s="1" t="str">
        <f>IF(キューシート計算用!E132&lt;&gt;"",キューシート計算用!E132,"")</f>
        <v/>
      </c>
      <c r="AU57" s="19"/>
      <c r="AV57" s="20"/>
      <c r="AW57" s="1" t="str">
        <f>IF(キューシート計算用!E141&lt;&gt;"",キューシート計算用!E141,"")</f>
        <v/>
      </c>
      <c r="AX57" s="19"/>
      <c r="AY57" s="20"/>
      <c r="AZ57" s="1" t="str">
        <f>IF(キューシート計算用!E150&lt;&gt;"",キューシート計算用!E150,"")</f>
        <v/>
      </c>
      <c r="BA57" s="19"/>
      <c r="BB57" s="20"/>
    </row>
    <row r="58" spans="1:54" x14ac:dyDescent="0.15">
      <c r="A58" s="10" t="s">
        <v>83</v>
      </c>
      <c r="B58" s="9"/>
      <c r="C58" s="9"/>
      <c r="D58" s="13">
        <f>IF(キューシート計算用!A5&lt;&gt;"",キューシート計算用!A5,"")</f>
        <v>1</v>
      </c>
      <c r="E58" s="77" t="str">
        <f>IF(キューシート計算用!F5&lt;&gt;"",キューシート計算用!F5,"")</f>
        <v>宇都宮森林公園大駐車場</v>
      </c>
      <c r="F58" s="78"/>
      <c r="G58" s="13">
        <f>IF(キューシート計算用!A14&lt;&gt;"",キューシート計算用!A14,"")</f>
        <v>10</v>
      </c>
      <c r="H58" s="77" t="str">
        <f>IF(キューシート計算用!F14&lt;&gt;"",キューシート計算用!F14,"")</f>
        <v/>
      </c>
      <c r="I58" s="78"/>
      <c r="J58" s="13">
        <f>IF(キューシート計算用!A23&lt;&gt;"",キューシート計算用!A23,"")</f>
        <v>19</v>
      </c>
      <c r="K58" s="77" t="str">
        <f>IF(キューシート計算用!F23&lt;&gt;"",キューシート計算用!F23,"")</f>
        <v>三国橋</v>
      </c>
      <c r="L58" s="78"/>
      <c r="M58" s="13">
        <f>IF(キューシート計算用!A32&lt;&gt;"",キューシート計算用!A32,"")</f>
        <v>28</v>
      </c>
      <c r="N58" s="77" t="str">
        <f>IF(キューシート計算用!F32&lt;&gt;"",キューシート計算用!F32,"")</f>
        <v/>
      </c>
      <c r="O58" s="78"/>
      <c r="P58" s="13">
        <f>IF(キューシート計算用!A41&lt;&gt;"",キューシート計算用!A41,"")</f>
        <v>37</v>
      </c>
      <c r="Q58" s="77" t="str">
        <f>IF(キューシート計算用!F41&lt;&gt;"",キューシート計算用!F41,"")</f>
        <v>広沢小学校</v>
      </c>
      <c r="R58" s="78"/>
      <c r="S58" s="13">
        <f>IF(キューシート計算用!A50&lt;&gt;"",キューシート計算用!A50,"")</f>
        <v>46</v>
      </c>
      <c r="T58" s="77" t="str">
        <f>IF(キューシート計算用!F50&lt;&gt;"",キューシート計算用!F50,"")</f>
        <v>ローソン足尾店</v>
      </c>
      <c r="U58" s="78"/>
      <c r="V58" s="13">
        <f>IF(キューシート計算用!A59&lt;&gt;"",キューシート計算用!A59,"")</f>
        <v>55</v>
      </c>
      <c r="W58" s="77" t="str">
        <f>IF(キューシート計算用!F59&lt;&gt;"",キューシート計算用!F59,"")</f>
        <v>田野町</v>
      </c>
      <c r="X58" s="78"/>
      <c r="Y58" s="13" t="str">
        <f>IF(キューシート計算用!A68&lt;&gt;"",キューシート計算用!A68,"")</f>
        <v/>
      </c>
      <c r="Z58" s="77" t="str">
        <f>IF(キューシート計算用!F68&lt;&gt;"",キューシート計算用!F68,"")</f>
        <v/>
      </c>
      <c r="AA58" s="78"/>
      <c r="AB58" s="13" t="str">
        <f>IF(キューシート計算用!A77&lt;&gt;"",キューシート計算用!A77,"")</f>
        <v/>
      </c>
      <c r="AC58" s="77" t="str">
        <f>IF(キューシート計算用!F77&lt;&gt;"",キューシート計算用!F77,"")</f>
        <v/>
      </c>
      <c r="AD58" s="78"/>
      <c r="AE58" s="13" t="str">
        <f>IF(キューシート計算用!A86&lt;&gt;"",キューシート計算用!A86,"")</f>
        <v/>
      </c>
      <c r="AF58" s="77" t="str">
        <f>IF(キューシート計算用!F86&lt;&gt;"",キューシート計算用!F86,"")</f>
        <v/>
      </c>
      <c r="AG58" s="78"/>
      <c r="AH58" s="13" t="str">
        <f>IF(キューシート計算用!A95&lt;&gt;"",キューシート計算用!A95,"")</f>
        <v/>
      </c>
      <c r="AI58" s="77" t="str">
        <f>IF(キューシート計算用!F95&lt;&gt;"",キューシート計算用!F95,"")</f>
        <v/>
      </c>
      <c r="AJ58" s="78"/>
      <c r="AK58" s="13" t="str">
        <f>IF(キューシート計算用!A104&lt;&gt;"",キューシート計算用!A104,"")</f>
        <v/>
      </c>
      <c r="AL58" s="77" t="str">
        <f>IF(キューシート計算用!F104&lt;&gt;"",キューシート計算用!F104,"")</f>
        <v/>
      </c>
      <c r="AM58" s="78"/>
      <c r="AN58" s="13" t="str">
        <f>IF(キューシート計算用!A113&lt;&gt;"",キューシート計算用!A113,"")</f>
        <v/>
      </c>
      <c r="AO58" s="77" t="str">
        <f>IF(キューシート計算用!F113&lt;&gt;"",キューシート計算用!F113,"")</f>
        <v/>
      </c>
      <c r="AP58" s="78"/>
      <c r="AQ58" s="13" t="str">
        <f>IF(キューシート計算用!A122&lt;&gt;"",キューシート計算用!A122,"")</f>
        <v/>
      </c>
      <c r="AR58" s="77" t="str">
        <f>IF(キューシート計算用!F122&lt;&gt;"",キューシート計算用!F122,"")</f>
        <v/>
      </c>
      <c r="AS58" s="78"/>
      <c r="AT58" s="13" t="str">
        <f>IF(キューシート計算用!A131&lt;&gt;"",キューシート計算用!A131,"")</f>
        <v/>
      </c>
      <c r="AU58" s="77" t="str">
        <f>IF(キューシート計算用!F131&lt;&gt;"",キューシート計算用!F131,"")</f>
        <v/>
      </c>
      <c r="AV58" s="78"/>
      <c r="AW58" s="13" t="str">
        <f>IF(キューシート計算用!A140&lt;&gt;"",キューシート計算用!A140,"")</f>
        <v/>
      </c>
      <c r="AX58" s="77" t="str">
        <f>IF(キューシート計算用!F140&lt;&gt;"",キューシート計算用!F140,"")</f>
        <v/>
      </c>
      <c r="AY58" s="78"/>
      <c r="AZ58" s="13" t="str">
        <f>IF(キューシート計算用!A149&lt;&gt;"",キューシート計算用!A149,"")</f>
        <v/>
      </c>
      <c r="BA58" s="77" t="str">
        <f>IF(キューシート計算用!F149&lt;&gt;"",キューシート計算用!F149,"")</f>
        <v/>
      </c>
      <c r="BB58" s="78"/>
    </row>
    <row r="59" spans="1:54" x14ac:dyDescent="0.15">
      <c r="A59" s="10" t="s">
        <v>84</v>
      </c>
      <c r="B59" s="9"/>
      <c r="C59" s="9"/>
      <c r="D59" s="14" t="str">
        <f>IF(キューシート計算用!B5&lt;&gt;"",キューシート計算用!B5,"")</f>
        <v>start</v>
      </c>
      <c r="E59" s="82" t="str">
        <f>IF(キューシート計算用!K5&lt;&gt;"",キューシート計算用!K5,"")</f>
        <v/>
      </c>
      <c r="F59" s="83"/>
      <c r="G59" s="14" t="str">
        <f>IF(キューシート計算用!B14&lt;&gt;"",キューシート計算用!B14,"")</f>
        <v/>
      </c>
      <c r="H59" s="82" t="str">
        <f>IF(キューシート計算用!K14&lt;&gt;"",キューシート計算用!K14,"")</f>
        <v>道なり</v>
      </c>
      <c r="I59" s="83"/>
      <c r="J59" s="14" t="str">
        <f>IF(キューシート計算用!B23&lt;&gt;"",キューシート計算用!B23,"")</f>
        <v/>
      </c>
      <c r="K59" s="84" t="str">
        <f>IF(キューシート計算用!K23&lt;&gt;"",キューシート計算用!K23,"")</f>
        <v>北川辺　館林</v>
      </c>
      <c r="L59" s="85"/>
      <c r="M59" s="14" t="str">
        <f>IF(キューシート計算用!B32&lt;&gt;"",キューシート計算用!B32,"")</f>
        <v/>
      </c>
      <c r="N59" s="82" t="str">
        <f>IF(キューシート計算用!K32&lt;&gt;"",キューシート計算用!K32,"")</f>
        <v/>
      </c>
      <c r="O59" s="83"/>
      <c r="P59" s="14" t="str">
        <f>IF(キューシート計算用!B41&lt;&gt;"",キューシート計算用!B41,"")</f>
        <v/>
      </c>
      <c r="Q59" s="84" t="str">
        <f>IF(キューシート計算用!K41&lt;&gt;"",キューシート計算用!K41,"")</f>
        <v>大間々　桐生市街</v>
      </c>
      <c r="R59" s="85"/>
      <c r="S59" s="14" t="str">
        <f>IF(キューシート計算用!B50&lt;&gt;"",キューシート計算用!B50,"")</f>
        <v>PC3</v>
      </c>
      <c r="T59" s="82" t="str">
        <f>IF(キューシート計算用!K50&lt;&gt;"",キューシート計算用!K50,"")</f>
        <v/>
      </c>
      <c r="U59" s="83"/>
      <c r="V59" s="14" t="str">
        <f>IF(キューシート計算用!B59&lt;&gt;"",キューシート計算用!B59,"")</f>
        <v/>
      </c>
      <c r="W59" s="82" t="str">
        <f>IF(キューシート計算用!K59&lt;&gt;"",キューシート計算用!K59,"")</f>
        <v>森林公園</v>
      </c>
      <c r="X59" s="83"/>
      <c r="Y59" s="14" t="str">
        <f>IF(キューシート計算用!B68&lt;&gt;"",キューシート計算用!B68,"")</f>
        <v/>
      </c>
      <c r="Z59" s="82" t="str">
        <f>IF(キューシート計算用!K68&lt;&gt;"",キューシート計算用!K68,"")</f>
        <v/>
      </c>
      <c r="AA59" s="83"/>
      <c r="AB59" s="14" t="str">
        <f>IF(キューシート計算用!B77&lt;&gt;"",キューシート計算用!B77,"")</f>
        <v/>
      </c>
      <c r="AC59" s="82" t="str">
        <f>IF(キューシート計算用!K77&lt;&gt;"",キューシート計算用!K77,"")</f>
        <v/>
      </c>
      <c r="AD59" s="83"/>
      <c r="AE59" s="14" t="str">
        <f>IF(キューシート計算用!B86&lt;&gt;"",キューシート計算用!B86,"")</f>
        <v/>
      </c>
      <c r="AF59" s="82" t="str">
        <f>IF(キューシート計算用!K86&lt;&gt;"",キューシート計算用!K86,"")</f>
        <v/>
      </c>
      <c r="AG59" s="83"/>
      <c r="AH59" s="14" t="str">
        <f>IF(キューシート計算用!B95&lt;&gt;"",キューシート計算用!B95,"")</f>
        <v/>
      </c>
      <c r="AI59" s="82" t="str">
        <f>IF(キューシート計算用!K95&lt;&gt;"",キューシート計算用!K95,"")</f>
        <v/>
      </c>
      <c r="AJ59" s="83"/>
      <c r="AK59" s="14" t="str">
        <f>IF(キューシート計算用!B104&lt;&gt;"",キューシート計算用!B104,"")</f>
        <v/>
      </c>
      <c r="AL59" s="82" t="str">
        <f>IF(キューシート計算用!K104&lt;&gt;"",キューシート計算用!K104,"")</f>
        <v/>
      </c>
      <c r="AM59" s="83"/>
      <c r="AN59" s="14" t="str">
        <f>IF(キューシート計算用!B113&lt;&gt;"",キューシート計算用!B113,"")</f>
        <v/>
      </c>
      <c r="AO59" s="82" t="str">
        <f>IF(キューシート計算用!K113&lt;&gt;"",キューシート計算用!K113,"")</f>
        <v/>
      </c>
      <c r="AP59" s="83"/>
      <c r="AQ59" s="14" t="str">
        <f>IF(キューシート計算用!B122&lt;&gt;"",キューシート計算用!B122,"")</f>
        <v/>
      </c>
      <c r="AR59" s="82" t="str">
        <f>IF(キューシート計算用!K122&lt;&gt;"",キューシート計算用!K122,"")</f>
        <v/>
      </c>
      <c r="AS59" s="83"/>
      <c r="AT59" s="14" t="str">
        <f>IF(キューシート計算用!B131&lt;&gt;"",キューシート計算用!B131,"")</f>
        <v/>
      </c>
      <c r="AU59" s="82" t="str">
        <f>IF(キューシート計算用!K131&lt;&gt;"",キューシート計算用!K131,"")</f>
        <v/>
      </c>
      <c r="AV59" s="83"/>
      <c r="AW59" s="14" t="str">
        <f>IF(キューシート計算用!B140&lt;&gt;"",キューシート計算用!B140,"")</f>
        <v/>
      </c>
      <c r="AX59" s="82" t="str">
        <f>IF(キューシート計算用!K140&lt;&gt;"",キューシート計算用!K140,"")</f>
        <v/>
      </c>
      <c r="AY59" s="83"/>
      <c r="AZ59" s="14" t="str">
        <f>IF(キューシート計算用!B149&lt;&gt;"",キューシート計算用!B149,"")</f>
        <v/>
      </c>
      <c r="BA59" s="82" t="str">
        <f>IF(キューシート計算用!K149&lt;&gt;"",キューシート計算用!K149,"")</f>
        <v/>
      </c>
      <c r="BB59" s="83"/>
    </row>
    <row r="60" spans="1:54" x14ac:dyDescent="0.15">
      <c r="A60" s="10" t="s">
        <v>85</v>
      </c>
      <c r="B60" s="9"/>
      <c r="C60" s="9"/>
      <c r="D60" s="21">
        <f>IF(キューシート計算用!M5&lt;&gt;"",キューシート計算用!M5,"")</f>
        <v>43379.291666666664</v>
      </c>
      <c r="E60" s="5"/>
      <c r="F60" s="6"/>
      <c r="G60" s="21" t="str">
        <f>IF(キューシート計算用!M14&lt;&gt;"",キューシート計算用!M14,"")</f>
        <v/>
      </c>
      <c r="H60" s="17"/>
      <c r="I60" s="6"/>
      <c r="J60" s="21" t="str">
        <f>IF(キューシート計算用!M23&lt;&gt;"",キューシート計算用!M23,"")</f>
        <v/>
      </c>
      <c r="K60" s="5"/>
      <c r="L60" s="6"/>
      <c r="M60" s="21" t="str">
        <f>IF(キューシート計算用!M32&lt;&gt;"",キューシート計算用!M32,"")</f>
        <v/>
      </c>
      <c r="N60" s="5"/>
      <c r="O60" s="6"/>
      <c r="P60" s="21" t="str">
        <f>IF(キューシート計算用!M41&lt;&gt;"",キューシート計算用!M41,"")</f>
        <v/>
      </c>
      <c r="Q60" s="5"/>
      <c r="R60" s="6"/>
      <c r="S60" s="21">
        <f>IF(キューシート計算用!M50&lt;&gt;"",キューシート計算用!M50,"")</f>
        <v>43379.477062908496</v>
      </c>
      <c r="T60" s="5"/>
      <c r="U60" s="6"/>
      <c r="V60" s="21" t="str">
        <f>IF(キューシート計算用!M59&lt;&gt;"",キューシート計算用!M59,"")</f>
        <v/>
      </c>
      <c r="W60" s="5"/>
      <c r="X60" s="6"/>
      <c r="Y60" s="21" t="str">
        <f>IF(キューシート計算用!M68&lt;&gt;"",キューシート計算用!M68,"")</f>
        <v/>
      </c>
      <c r="Z60" s="5"/>
      <c r="AA60" s="6"/>
      <c r="AB60" s="21" t="str">
        <f>IF(キューシート計算用!M77&lt;&gt;"",キューシート計算用!M77,"")</f>
        <v/>
      </c>
      <c r="AC60" s="5"/>
      <c r="AD60" s="6"/>
      <c r="AE60" s="21" t="str">
        <f>IF(キューシート計算用!M86&lt;&gt;"",キューシート計算用!M86,"")</f>
        <v/>
      </c>
      <c r="AF60" s="5"/>
      <c r="AG60" s="6"/>
      <c r="AH60" s="21" t="str">
        <f>IF(キューシート計算用!M95&lt;&gt;"",キューシート計算用!M95,"")</f>
        <v/>
      </c>
      <c r="AI60" s="5"/>
      <c r="AJ60" s="6"/>
      <c r="AK60" s="21" t="str">
        <f>IF(キューシート計算用!M104&lt;&gt;"",キューシート計算用!M104,"")</f>
        <v/>
      </c>
      <c r="AL60" s="5"/>
      <c r="AM60" s="6"/>
      <c r="AN60" s="21" t="str">
        <f>IF(キューシート計算用!M113&lt;&gt;"",キューシート計算用!M113,"")</f>
        <v/>
      </c>
      <c r="AO60" s="5"/>
      <c r="AP60" s="6"/>
      <c r="AQ60" s="21" t="str">
        <f>IF(キューシート計算用!M122&lt;&gt;"",キューシート計算用!M122,"")</f>
        <v/>
      </c>
      <c r="AR60" s="5"/>
      <c r="AS60" s="6"/>
      <c r="AT60" s="21" t="str">
        <f>IF(キューシート計算用!M131&lt;&gt;"",キューシート計算用!M131,"")</f>
        <v/>
      </c>
      <c r="AU60" s="5"/>
      <c r="AV60" s="6"/>
      <c r="AW60" s="21" t="str">
        <f>IF(キューシート計算用!M140&lt;&gt;"",キューシート計算用!M140,"")</f>
        <v/>
      </c>
      <c r="AX60" s="5"/>
      <c r="AY60" s="6"/>
      <c r="AZ60" s="21" t="str">
        <f>IF(キューシート計算用!M149&lt;&gt;"",キューシート計算用!M149,"")</f>
        <v/>
      </c>
      <c r="BA60" s="5"/>
      <c r="BB60" s="6"/>
    </row>
    <row r="61" spans="1:54" x14ac:dyDescent="0.15">
      <c r="D61" s="21">
        <f>IF(キューシート計算用!N5&lt;&gt;"",キューシート計算用!N5,"")</f>
        <v>43379.3125</v>
      </c>
      <c r="E61" s="5"/>
      <c r="F61" s="6"/>
      <c r="G61" s="21" t="str">
        <f>IF(キューシート計算用!N14&lt;&gt;"",キューシート計算用!N14,"")</f>
        <v/>
      </c>
      <c r="H61" s="5"/>
      <c r="I61" s="6"/>
      <c r="J61" s="21" t="str">
        <f>IF(キューシート計算用!N23&lt;&gt;"",キューシート計算用!N23,"")</f>
        <v/>
      </c>
      <c r="K61" s="5"/>
      <c r="L61" s="6"/>
      <c r="M61" s="21" t="str">
        <f>IF(キューシート計算用!N32&lt;&gt;"",キューシート計算用!N32,"")</f>
        <v/>
      </c>
      <c r="N61" s="5"/>
      <c r="O61" s="6"/>
      <c r="P61" s="21" t="str">
        <f>IF(キューシート計算用!N41&lt;&gt;"",キューシート計算用!N41,"")</f>
        <v/>
      </c>
      <c r="Q61" s="5"/>
      <c r="R61" s="6"/>
      <c r="S61" s="21">
        <f>IF(キューシート計算用!N50&lt;&gt;"",キューシート計算用!N50,"")</f>
        <v>43379.711458333331</v>
      </c>
      <c r="T61" s="5"/>
      <c r="U61" s="6"/>
      <c r="V61" s="21" t="str">
        <f>IF(キューシート計算用!N59&lt;&gt;"",キューシート計算用!N59,"")</f>
        <v/>
      </c>
      <c r="W61" s="5"/>
      <c r="X61" s="6"/>
      <c r="Y61" s="21" t="str">
        <f>IF(キューシート計算用!N68&lt;&gt;"",キューシート計算用!N68,"")</f>
        <v/>
      </c>
      <c r="Z61" s="5"/>
      <c r="AA61" s="6"/>
      <c r="AB61" s="21" t="str">
        <f>IF(キューシート計算用!N77&lt;&gt;"",キューシート計算用!N77,"")</f>
        <v/>
      </c>
      <c r="AC61" s="5"/>
      <c r="AD61" s="6"/>
      <c r="AE61" s="21" t="str">
        <f>IF(キューシート計算用!N86&lt;&gt;"",キューシート計算用!N86,"")</f>
        <v/>
      </c>
      <c r="AF61" s="5"/>
      <c r="AG61" s="6"/>
      <c r="AH61" s="21" t="str">
        <f>IF(キューシート計算用!N95&lt;&gt;"",キューシート計算用!N95,"")</f>
        <v/>
      </c>
      <c r="AI61" s="64"/>
      <c r="AJ61" s="6"/>
      <c r="AK61" s="21" t="str">
        <f>IF(キューシート計算用!N104&lt;&gt;"",キューシート計算用!N104,"")</f>
        <v/>
      </c>
      <c r="AL61" s="5"/>
      <c r="AM61" s="6"/>
      <c r="AN61" s="21" t="str">
        <f>IF(キューシート計算用!N113&lt;&gt;"",キューシート計算用!N113,"")</f>
        <v/>
      </c>
      <c r="AO61" s="5"/>
      <c r="AP61" s="6"/>
      <c r="AQ61" s="21" t="str">
        <f>IF(キューシート計算用!N122&lt;&gt;"",キューシート計算用!N122,"")</f>
        <v/>
      </c>
      <c r="AR61" s="5"/>
      <c r="AS61" s="6"/>
      <c r="AT61" s="21" t="str">
        <f>IF(キューシート計算用!N131&lt;&gt;"",キューシート計算用!N131,"")</f>
        <v/>
      </c>
      <c r="AU61" s="5"/>
      <c r="AV61" s="6"/>
      <c r="AW61" s="21" t="str">
        <f>IF(キューシート計算用!N140&lt;&gt;"",キューシート計算用!N140,"")</f>
        <v/>
      </c>
      <c r="AX61" s="5"/>
      <c r="AY61" s="6"/>
      <c r="AZ61" s="21" t="str">
        <f>IF(キューシート計算用!N149&lt;&gt;"",キューシート計算用!N149,"")</f>
        <v/>
      </c>
      <c r="BA61" s="5"/>
      <c r="BB61" s="6"/>
    </row>
    <row r="62" spans="1:54" x14ac:dyDescent="0.15">
      <c r="D62" s="22">
        <f>IF(キューシート計算用!C5&lt;&gt;"",キューシート計算用!C5,"")</f>
        <v>0</v>
      </c>
      <c r="E62" s="5"/>
      <c r="F62" s="6"/>
      <c r="G62" s="22">
        <f>IF(キューシート計算用!C14&lt;&gt;"",キューシート計算用!C14,"")</f>
        <v>0.5</v>
      </c>
      <c r="H62" s="5"/>
      <c r="I62" s="6"/>
      <c r="J62" s="22">
        <f>IF(キューシート計算用!C23&lt;&gt;"",キューシート計算用!C23,"")</f>
        <v>1.2000000000000028</v>
      </c>
      <c r="K62" s="5"/>
      <c r="L62" s="6"/>
      <c r="M62" s="22">
        <f>IF(キューシート計算用!C32&lt;&gt;"",キューシート計算用!C32,"")</f>
        <v>0.29999999999999716</v>
      </c>
      <c r="N62" s="5"/>
      <c r="O62" s="6"/>
      <c r="P62" s="22">
        <f>IF(キューシート計算用!C41&lt;&gt;"",キューシート計算用!C41,"")</f>
        <v>9.2000000000000028</v>
      </c>
      <c r="Q62" s="5"/>
      <c r="R62" s="6"/>
      <c r="S62" s="22">
        <f>IF(キューシート計算用!C50&lt;&gt;"",キューシート計算用!C50,"")</f>
        <v>3.5</v>
      </c>
      <c r="T62" s="5"/>
      <c r="U62" s="6"/>
      <c r="V62" s="22">
        <f>IF(キューシート計算用!C59&lt;&gt;"",キューシート計算用!C59,"")</f>
        <v>2.6999999999999886</v>
      </c>
      <c r="W62" s="5"/>
      <c r="X62" s="6"/>
      <c r="Y62" s="22" t="str">
        <f>IF(キューシート計算用!C68&lt;&gt;"",キューシート計算用!C68,"")</f>
        <v/>
      </c>
      <c r="Z62" s="5"/>
      <c r="AA62" s="6"/>
      <c r="AB62" s="22" t="str">
        <f>IF(キューシート計算用!C77&lt;&gt;"",キューシート計算用!C77,"")</f>
        <v/>
      </c>
      <c r="AC62" s="5"/>
      <c r="AD62" s="6"/>
      <c r="AE62" s="22" t="str">
        <f>IF(キューシート計算用!C86&lt;&gt;"",キューシート計算用!C86,"")</f>
        <v/>
      </c>
      <c r="AF62" s="5"/>
      <c r="AG62" s="6"/>
      <c r="AH62" s="22" t="str">
        <f>IF(キューシート計算用!C95&lt;&gt;"",キューシート計算用!C95,"")</f>
        <v/>
      </c>
      <c r="AI62" s="5"/>
      <c r="AJ62" s="6"/>
      <c r="AK62" s="22" t="str">
        <f>IF(キューシート計算用!C104&lt;&gt;"",キューシート計算用!C104,"")</f>
        <v/>
      </c>
      <c r="AL62" s="5"/>
      <c r="AM62" s="6"/>
      <c r="AN62" s="22" t="str">
        <f>IF(キューシート計算用!C113&lt;&gt;"",キューシート計算用!C113,"")</f>
        <v/>
      </c>
      <c r="AO62" s="5"/>
      <c r="AP62" s="6"/>
      <c r="AQ62" s="22" t="str">
        <f>IF(キューシート計算用!C122&lt;&gt;"",キューシート計算用!C122,"")</f>
        <v/>
      </c>
      <c r="AR62" s="5"/>
      <c r="AS62" s="6"/>
      <c r="AT62" s="22" t="str">
        <f>IF(キューシート計算用!C131&lt;&gt;"",キューシート計算用!C131,"")</f>
        <v/>
      </c>
      <c r="AU62" s="5"/>
      <c r="AV62" s="6"/>
      <c r="AW62" s="22" t="str">
        <f>IF(キューシート計算用!C140&lt;&gt;"",キューシート計算用!C140,"")</f>
        <v/>
      </c>
      <c r="AX62" s="5"/>
      <c r="AY62" s="6"/>
      <c r="AZ62" s="22" t="str">
        <f>IF(キューシート計算用!C149&lt;&gt;"",キューシート計算用!C149,"")</f>
        <v/>
      </c>
      <c r="BA62" s="5"/>
      <c r="BB62" s="6"/>
    </row>
    <row r="63" spans="1:54" x14ac:dyDescent="0.15">
      <c r="D63" s="23">
        <f>IF(キューシート計算用!D5&lt;&gt;"",キューシート計算用!D5,"")</f>
        <v>0</v>
      </c>
      <c r="E63" s="5"/>
      <c r="F63" s="6"/>
      <c r="G63" s="23">
        <f>IF(キューシート計算用!D14&lt;&gt;"",キューシート計算用!D14,"")</f>
        <v>35.200000000000003</v>
      </c>
      <c r="H63" s="5"/>
      <c r="I63" s="6"/>
      <c r="J63" s="23">
        <f>IF(キューシート計算用!D23&lt;&gt;"",キューシート計算用!D23,"")</f>
        <v>56.7</v>
      </c>
      <c r="K63" s="5"/>
      <c r="L63" s="6"/>
      <c r="M63" s="23">
        <f>IF(キューシート計算用!D32&lt;&gt;"",キューシート計算用!D32,"")</f>
        <v>11.899999999999999</v>
      </c>
      <c r="N63" s="5"/>
      <c r="O63" s="6"/>
      <c r="P63" s="23">
        <f>IF(キューシート計算用!D41&lt;&gt;"",キューシート計算用!D41,"")</f>
        <v>43.9</v>
      </c>
      <c r="Q63" s="5"/>
      <c r="R63" s="6"/>
      <c r="S63" s="23">
        <f>IF(キューシート計算用!D50&lt;&gt;"",キューシート計算用!D50,"")</f>
        <v>45.3</v>
      </c>
      <c r="T63" s="5"/>
      <c r="U63" s="6"/>
      <c r="V63" s="23">
        <f>IF(キューシート計算用!D59&lt;&gt;"",キューシート計算用!D59,"")</f>
        <v>40.699999999999989</v>
      </c>
      <c r="W63" s="5"/>
      <c r="X63" s="6"/>
      <c r="Y63" s="23" t="str">
        <f>IF(キューシート計算用!D68&lt;&gt;"",キューシート計算用!D68,"")</f>
        <v/>
      </c>
      <c r="Z63" s="5"/>
      <c r="AA63" s="6"/>
      <c r="AB63" s="23" t="str">
        <f>IF(キューシート計算用!D77&lt;&gt;"",キューシート計算用!D77,"")</f>
        <v/>
      </c>
      <c r="AC63" s="5"/>
      <c r="AD63" s="6"/>
      <c r="AE63" s="23" t="str">
        <f>IF(キューシート計算用!D86&lt;&gt;"",キューシート計算用!D86,"")</f>
        <v/>
      </c>
      <c r="AF63" s="5"/>
      <c r="AG63" s="6"/>
      <c r="AH63" s="23" t="str">
        <f>IF(キューシート計算用!D95&lt;&gt;"",キューシート計算用!D95,"")</f>
        <v/>
      </c>
      <c r="AI63" s="5"/>
      <c r="AJ63" s="6"/>
      <c r="AK63" s="23" t="str">
        <f>IF(キューシート計算用!D104&lt;&gt;"",キューシート計算用!D104,"")</f>
        <v/>
      </c>
      <c r="AL63" s="5"/>
      <c r="AM63" s="6"/>
      <c r="AN63" s="23" t="str">
        <f>IF(キューシート計算用!D113&lt;&gt;"",キューシート計算用!D113,"")</f>
        <v/>
      </c>
      <c r="AO63" s="5"/>
      <c r="AP63" s="6"/>
      <c r="AQ63" s="23" t="str">
        <f>IF(キューシート計算用!D122&lt;&gt;"",キューシート計算用!D122,"")</f>
        <v/>
      </c>
      <c r="AR63" s="5"/>
      <c r="AS63" s="6"/>
      <c r="AT63" s="23" t="str">
        <f>IF(キューシート計算用!D131&lt;&gt;"",キューシート計算用!D131,"")</f>
        <v/>
      </c>
      <c r="AU63" s="5"/>
      <c r="AV63" s="6"/>
      <c r="AW63" s="23" t="str">
        <f>IF(キューシート計算用!D140&lt;&gt;"",キューシート計算用!D140,"")</f>
        <v/>
      </c>
      <c r="AX63" s="5"/>
      <c r="AY63" s="6"/>
      <c r="AZ63" s="23" t="str">
        <f>IF(キューシート計算用!D149&lt;&gt;"",キューシート計算用!D149,"")</f>
        <v/>
      </c>
      <c r="BA63" s="5"/>
      <c r="BB63" s="6"/>
    </row>
    <row r="64" spans="1:54" x14ac:dyDescent="0.15">
      <c r="D64" s="1">
        <f>IF(キューシート計算用!E5&lt;&gt;"",キューシート計算用!E5,"")</f>
        <v>0</v>
      </c>
      <c r="E64" s="19"/>
      <c r="F64" s="20"/>
      <c r="G64" s="1">
        <f>IF(キューシート計算用!E14&lt;&gt;"",キューシート計算用!E14,"")</f>
        <v>35.200000000000003</v>
      </c>
      <c r="H64" s="19"/>
      <c r="I64" s="20"/>
      <c r="J64" s="1">
        <f>IF(キューシート計算用!E23&lt;&gt;"",キューシート計算用!E23,"")</f>
        <v>56.7</v>
      </c>
      <c r="K64" s="19"/>
      <c r="L64" s="20"/>
      <c r="M64" s="1">
        <f>IF(キューシート計算用!E32&lt;&gt;"",キューシート計算用!E32,"")</f>
        <v>70.5</v>
      </c>
      <c r="N64" s="19"/>
      <c r="O64" s="20"/>
      <c r="P64" s="1">
        <f>IF(キューシート計算用!E41&lt;&gt;"",キューシート計算用!E41,"")</f>
        <v>102.5</v>
      </c>
      <c r="Q64" s="19"/>
      <c r="R64" s="20"/>
      <c r="S64" s="1">
        <f>IF(キューシート計算用!E50&lt;&gt;"",キューシート計算用!E50,"")</f>
        <v>151</v>
      </c>
      <c r="T64" s="19"/>
      <c r="U64" s="20"/>
      <c r="V64" s="1">
        <f>IF(キューシート計算用!E59&lt;&gt;"",キューシート計算用!E59,"")</f>
        <v>191.7</v>
      </c>
      <c r="W64" s="19"/>
      <c r="X64" s="20"/>
      <c r="Y64" s="1" t="str">
        <f>IF(キューシート計算用!E68&lt;&gt;"",キューシート計算用!E68,"")</f>
        <v/>
      </c>
      <c r="Z64" s="19"/>
      <c r="AA64" s="20"/>
      <c r="AB64" s="1" t="str">
        <f>IF(キューシート計算用!E77&lt;&gt;"",キューシート計算用!E77,"")</f>
        <v/>
      </c>
      <c r="AC64" s="19"/>
      <c r="AD64" s="20"/>
      <c r="AE64" s="1" t="str">
        <f>IF(キューシート計算用!E86&lt;&gt;"",キューシート計算用!E86,"")</f>
        <v/>
      </c>
      <c r="AF64" s="19"/>
      <c r="AG64" s="20"/>
      <c r="AH64" s="1" t="str">
        <f>IF(キューシート計算用!E95&lt;&gt;"",キューシート計算用!E95,"")</f>
        <v/>
      </c>
      <c r="AI64" s="19"/>
      <c r="AJ64" s="20"/>
      <c r="AK64" s="1" t="str">
        <f>IF(キューシート計算用!E104&lt;&gt;"",キューシート計算用!E104,"")</f>
        <v/>
      </c>
      <c r="AL64" s="19"/>
      <c r="AM64" s="20"/>
      <c r="AN64" s="1" t="str">
        <f>IF(キューシート計算用!E113&lt;&gt;"",キューシート計算用!E113,"")</f>
        <v/>
      </c>
      <c r="AO64" s="19"/>
      <c r="AP64" s="20"/>
      <c r="AQ64" s="1" t="str">
        <f>IF(キューシート計算用!E122&lt;&gt;"",キューシート計算用!E122,"")</f>
        <v/>
      </c>
      <c r="AR64" s="19"/>
      <c r="AS64" s="20"/>
      <c r="AT64" s="1" t="str">
        <f>IF(キューシート計算用!E131&lt;&gt;"",キューシート計算用!E131,"")</f>
        <v/>
      </c>
      <c r="AU64" s="19"/>
      <c r="AV64" s="20"/>
      <c r="AW64" s="1" t="str">
        <f>IF(キューシート計算用!E140&lt;&gt;"",キューシート計算用!E140,"")</f>
        <v/>
      </c>
      <c r="AX64" s="19"/>
      <c r="AY64" s="20"/>
      <c r="AZ64" s="1" t="str">
        <f>IF(キューシート計算用!E149&lt;&gt;"",キューシート計算用!E149,"")</f>
        <v/>
      </c>
      <c r="BA64" s="19"/>
      <c r="BB64" s="20"/>
    </row>
    <row r="65" spans="4:54" x14ac:dyDescent="0.15">
      <c r="D65" s="67"/>
      <c r="E65" s="5"/>
      <c r="F65" s="5"/>
      <c r="G65" s="67"/>
      <c r="H65" s="5"/>
      <c r="I65" s="5"/>
      <c r="J65" s="67"/>
      <c r="K65" s="5"/>
      <c r="L65" s="5"/>
      <c r="M65" s="67"/>
      <c r="N65" s="5"/>
      <c r="O65" s="5"/>
      <c r="P65" s="67"/>
      <c r="Q65" s="5"/>
      <c r="R65" s="5"/>
      <c r="S65" s="67"/>
      <c r="T65" s="5"/>
      <c r="U65" s="5"/>
      <c r="V65" s="67"/>
      <c r="W65" s="5"/>
      <c r="X65" s="5"/>
      <c r="Y65" s="67"/>
      <c r="Z65" s="5"/>
      <c r="AA65" s="5"/>
      <c r="AB65" s="67"/>
      <c r="AC65" s="5"/>
      <c r="AD65" s="5"/>
      <c r="AE65" s="67"/>
      <c r="AF65" s="5"/>
      <c r="AG65" s="5"/>
      <c r="AH65" s="67"/>
      <c r="AI65" s="5"/>
      <c r="AJ65" s="5"/>
      <c r="AK65" s="67"/>
      <c r="AL65" s="5"/>
      <c r="AM65" s="5"/>
      <c r="AN65" s="67"/>
      <c r="AO65" s="5"/>
      <c r="AP65" s="5"/>
      <c r="AQ65" s="67"/>
      <c r="AR65" s="5"/>
      <c r="AS65" s="5"/>
      <c r="AT65" s="67"/>
      <c r="AU65" s="5"/>
      <c r="AV65" s="5"/>
      <c r="AW65" s="67"/>
      <c r="AX65" s="5"/>
      <c r="AY65" s="5"/>
      <c r="AZ65" s="67"/>
      <c r="BA65" s="5"/>
      <c r="BB65" s="5"/>
    </row>
    <row r="66" spans="4:54" x14ac:dyDescent="0.15">
      <c r="D66" s="67"/>
      <c r="E66" s="5"/>
      <c r="F66" s="5"/>
      <c r="G66" s="67"/>
      <c r="H66" s="5"/>
      <c r="I66" s="5"/>
      <c r="J66" s="67"/>
      <c r="K66" s="5"/>
      <c r="L66" s="5"/>
      <c r="M66" s="67"/>
      <c r="N66" s="5"/>
      <c r="O66" s="5"/>
      <c r="P66" s="67"/>
      <c r="Q66" s="5"/>
      <c r="R66" s="5"/>
      <c r="S66" s="67"/>
      <c r="T66" s="5"/>
      <c r="U66" s="5"/>
      <c r="V66" s="67"/>
      <c r="W66" s="5"/>
      <c r="X66" s="5"/>
      <c r="Y66" s="67"/>
      <c r="Z66" s="5"/>
      <c r="AA66" s="5"/>
      <c r="AB66" s="67"/>
      <c r="AC66" s="5"/>
      <c r="AD66" s="5"/>
      <c r="AE66" s="67"/>
      <c r="AF66" s="5"/>
      <c r="AG66" s="5"/>
      <c r="AH66" s="67"/>
      <c r="AI66" s="5"/>
      <c r="AJ66" s="5"/>
      <c r="AK66" s="67"/>
      <c r="AL66" s="5"/>
      <c r="AM66" s="5"/>
      <c r="AN66" s="67"/>
      <c r="AO66" s="5"/>
      <c r="AP66" s="5"/>
      <c r="AQ66" s="67"/>
      <c r="AR66" s="5"/>
      <c r="AS66" s="5"/>
      <c r="AT66" s="67"/>
      <c r="AU66" s="5"/>
      <c r="AV66" s="5"/>
      <c r="AW66" s="67"/>
      <c r="AX66" s="5"/>
      <c r="AY66" s="5"/>
      <c r="AZ66" s="67"/>
      <c r="BA66" s="5"/>
      <c r="BB66" s="5"/>
    </row>
    <row r="67" spans="4:54" x14ac:dyDescent="0.15">
      <c r="D67" s="67"/>
      <c r="E67" s="5"/>
      <c r="F67" s="5"/>
      <c r="G67" s="67"/>
      <c r="H67" s="5"/>
      <c r="I67" s="5"/>
      <c r="J67" s="67"/>
      <c r="K67" s="5"/>
      <c r="L67" s="5"/>
      <c r="M67" s="67"/>
      <c r="N67" s="5"/>
      <c r="O67" s="5"/>
      <c r="P67" s="67"/>
      <c r="Q67" s="5"/>
      <c r="R67" s="5"/>
      <c r="S67" s="67"/>
      <c r="T67" s="5"/>
      <c r="U67" s="5"/>
      <c r="V67" s="67"/>
      <c r="W67" s="5"/>
      <c r="X67" s="5"/>
      <c r="Y67" s="67"/>
      <c r="Z67" s="5"/>
      <c r="AA67" s="5"/>
      <c r="AB67" s="67"/>
      <c r="AC67" s="5"/>
      <c r="AD67" s="5"/>
      <c r="AE67" s="67"/>
      <c r="AF67" s="5"/>
      <c r="AG67" s="5"/>
      <c r="AH67" s="67"/>
      <c r="AI67" s="5"/>
      <c r="AJ67" s="5"/>
      <c r="AK67" s="67"/>
      <c r="AL67" s="5"/>
      <c r="AM67" s="5"/>
      <c r="AN67" s="67"/>
      <c r="AO67" s="5"/>
      <c r="AP67" s="5"/>
      <c r="AQ67" s="67"/>
      <c r="AR67" s="5"/>
      <c r="AS67" s="5"/>
      <c r="AT67" s="67"/>
      <c r="AU67" s="5"/>
      <c r="AV67" s="5"/>
      <c r="AW67" s="67"/>
      <c r="AX67" s="5"/>
      <c r="AY67" s="5"/>
      <c r="AZ67" s="67"/>
      <c r="BA67" s="5"/>
      <c r="BB67" s="5"/>
    </row>
    <row r="68" spans="4:54" x14ac:dyDescent="0.15">
      <c r="D68" s="67"/>
      <c r="E68" s="5"/>
      <c r="F68" s="5"/>
      <c r="G68" s="67"/>
      <c r="H68" s="5"/>
      <c r="I68" s="5"/>
      <c r="J68" s="67"/>
      <c r="K68" s="5"/>
      <c r="L68" s="5"/>
      <c r="M68" s="67"/>
      <c r="N68" s="5"/>
      <c r="O68" s="5"/>
      <c r="P68" s="67"/>
      <c r="Q68" s="5"/>
      <c r="R68" s="5"/>
      <c r="S68" s="67"/>
      <c r="T68" s="5"/>
      <c r="U68" s="5"/>
      <c r="V68" s="67"/>
      <c r="W68" s="5"/>
      <c r="X68" s="5"/>
      <c r="Y68" s="67"/>
      <c r="Z68" s="5"/>
      <c r="AA68" s="5"/>
      <c r="AB68" s="67"/>
      <c r="AC68" s="5"/>
      <c r="AD68" s="5"/>
      <c r="AE68" s="67"/>
      <c r="AF68" s="5"/>
      <c r="AG68" s="5"/>
      <c r="AH68" s="67"/>
      <c r="AI68" s="5"/>
      <c r="AJ68" s="5"/>
      <c r="AK68" s="67"/>
      <c r="AL68" s="5"/>
      <c r="AM68" s="5"/>
      <c r="AN68" s="67"/>
      <c r="AO68" s="5"/>
      <c r="AP68" s="5"/>
      <c r="AQ68" s="67"/>
      <c r="AR68" s="5"/>
      <c r="AS68" s="5"/>
      <c r="AT68" s="67"/>
      <c r="AU68" s="5"/>
      <c r="AV68" s="5"/>
      <c r="AW68" s="67"/>
      <c r="AX68" s="5"/>
      <c r="AY68" s="5"/>
      <c r="AZ68" s="67"/>
      <c r="BA68" s="5"/>
      <c r="BB68" s="5"/>
    </row>
    <row r="69" spans="4:54" x14ac:dyDescent="0.15">
      <c r="D69" s="67"/>
      <c r="E69" s="5"/>
      <c r="F69" s="5"/>
      <c r="G69" s="67"/>
      <c r="H69" s="5"/>
      <c r="I69" s="5"/>
      <c r="J69" s="67"/>
      <c r="K69" s="5"/>
      <c r="L69" s="5"/>
      <c r="M69" s="67"/>
      <c r="N69" s="5"/>
      <c r="O69" s="5"/>
      <c r="P69" s="67"/>
      <c r="Q69" s="5"/>
      <c r="R69" s="5"/>
      <c r="S69" s="67"/>
      <c r="T69" s="5"/>
      <c r="U69" s="5"/>
      <c r="V69" s="67"/>
      <c r="W69" s="5"/>
      <c r="X69" s="5"/>
      <c r="Y69" s="67"/>
      <c r="Z69" s="5"/>
      <c r="AA69" s="5"/>
      <c r="AB69" s="67"/>
      <c r="AC69" s="5"/>
      <c r="AD69" s="5"/>
      <c r="AE69" s="67"/>
      <c r="AF69" s="5"/>
      <c r="AG69" s="5"/>
      <c r="AH69" s="67"/>
      <c r="AI69" s="5"/>
      <c r="AJ69" s="5"/>
      <c r="AK69" s="67"/>
      <c r="AL69" s="5"/>
      <c r="AM69" s="5"/>
      <c r="AN69" s="67"/>
      <c r="AO69" s="5"/>
      <c r="AP69" s="5"/>
      <c r="AQ69" s="67"/>
      <c r="AR69" s="5"/>
      <c r="AS69" s="5"/>
      <c r="AT69" s="67"/>
      <c r="AU69" s="5"/>
      <c r="AV69" s="5"/>
      <c r="AW69" s="67"/>
      <c r="AX69" s="5"/>
      <c r="AY69" s="5"/>
      <c r="AZ69" s="67"/>
      <c r="BA69" s="5"/>
      <c r="BB69" s="5"/>
    </row>
    <row r="70" spans="4:54" x14ac:dyDescent="0.15">
      <c r="D70" s="67"/>
      <c r="E70" s="5"/>
      <c r="F70" s="5"/>
      <c r="G70" s="67"/>
      <c r="H70" s="5"/>
      <c r="I70" s="5"/>
      <c r="J70" s="67"/>
      <c r="K70" s="5"/>
      <c r="L70" s="5"/>
      <c r="M70" s="67"/>
      <c r="N70" s="5"/>
      <c r="O70" s="5"/>
      <c r="P70" s="67"/>
      <c r="Q70" s="5"/>
      <c r="R70" s="5"/>
      <c r="S70" s="67"/>
      <c r="T70" s="5"/>
      <c r="U70" s="5"/>
      <c r="V70" s="67"/>
      <c r="W70" s="5"/>
      <c r="X70" s="5"/>
      <c r="Y70" s="67"/>
      <c r="Z70" s="5"/>
      <c r="AA70" s="5"/>
      <c r="AB70" s="67"/>
      <c r="AC70" s="5"/>
      <c r="AD70" s="5"/>
      <c r="AE70" s="67"/>
      <c r="AF70" s="5"/>
      <c r="AG70" s="5"/>
      <c r="AH70" s="67"/>
      <c r="AI70" s="5"/>
      <c r="AJ70" s="5"/>
      <c r="AK70" s="67"/>
      <c r="AL70" s="5"/>
      <c r="AM70" s="5"/>
      <c r="AN70" s="67"/>
      <c r="AO70" s="5"/>
      <c r="AP70" s="5"/>
      <c r="AQ70" s="67"/>
      <c r="AR70" s="5"/>
      <c r="AS70" s="5"/>
      <c r="AT70" s="67"/>
      <c r="AU70" s="5"/>
      <c r="AV70" s="5"/>
      <c r="AW70" s="67"/>
      <c r="AX70" s="5"/>
      <c r="AY70" s="5"/>
      <c r="AZ70" s="67"/>
      <c r="BA70" s="5"/>
      <c r="BB70" s="5"/>
    </row>
    <row r="71" spans="4:54" x14ac:dyDescent="0.15">
      <c r="D71" s="67"/>
      <c r="E71" s="5"/>
      <c r="F71" s="5"/>
      <c r="G71" s="67"/>
      <c r="H71" s="5"/>
      <c r="I71" s="5"/>
      <c r="J71" s="67"/>
      <c r="K71" s="5"/>
      <c r="L71" s="5"/>
      <c r="M71" s="67"/>
      <c r="N71" s="5"/>
      <c r="O71" s="5"/>
      <c r="P71" s="67"/>
      <c r="Q71" s="5"/>
      <c r="R71" s="5"/>
      <c r="S71" s="67"/>
      <c r="T71" s="5"/>
      <c r="U71" s="5"/>
      <c r="V71" s="67"/>
      <c r="W71" s="5"/>
      <c r="X71" s="5"/>
      <c r="Y71" s="67"/>
      <c r="Z71" s="5"/>
      <c r="AA71" s="5"/>
      <c r="AB71" s="67"/>
      <c r="AC71" s="5"/>
      <c r="AD71" s="5"/>
      <c r="AE71" s="67"/>
      <c r="AF71" s="5"/>
      <c r="AG71" s="5"/>
      <c r="AH71" s="67"/>
      <c r="AI71" s="5"/>
      <c r="AJ71" s="5"/>
      <c r="AK71" s="67"/>
      <c r="AL71" s="5"/>
      <c r="AM71" s="5"/>
      <c r="AN71" s="67"/>
      <c r="AO71" s="5"/>
      <c r="AP71" s="5"/>
      <c r="AQ71" s="67"/>
      <c r="AR71" s="5"/>
      <c r="AS71" s="5"/>
      <c r="AT71" s="67"/>
      <c r="AU71" s="5"/>
      <c r="AV71" s="5"/>
      <c r="AW71" s="67"/>
      <c r="AX71" s="5"/>
      <c r="AY71" s="5"/>
      <c r="AZ71" s="67"/>
      <c r="BA71" s="5"/>
      <c r="BB71" s="5"/>
    </row>
    <row r="72" spans="4:54" x14ac:dyDescent="0.15">
      <c r="D72" s="67"/>
      <c r="E72" s="5"/>
      <c r="F72" s="5"/>
      <c r="G72" s="67"/>
      <c r="H72" s="5"/>
      <c r="I72" s="5"/>
      <c r="J72" s="67"/>
      <c r="K72" s="5"/>
      <c r="L72" s="5"/>
      <c r="M72" s="67"/>
      <c r="N72" s="5"/>
      <c r="O72" s="5"/>
      <c r="P72" s="67"/>
      <c r="Q72" s="5"/>
      <c r="R72" s="5"/>
      <c r="S72" s="67"/>
      <c r="T72" s="5"/>
      <c r="U72" s="5"/>
      <c r="V72" s="67"/>
      <c r="W72" s="5"/>
      <c r="X72" s="5"/>
      <c r="Y72" s="67"/>
      <c r="Z72" s="5"/>
      <c r="AA72" s="5"/>
      <c r="AB72" s="67"/>
      <c r="AC72" s="5"/>
      <c r="AD72" s="5"/>
      <c r="AE72" s="67"/>
      <c r="AF72" s="5"/>
      <c r="AG72" s="5"/>
      <c r="AH72" s="67"/>
      <c r="AI72" s="5"/>
      <c r="AJ72" s="5"/>
      <c r="AK72" s="67"/>
      <c r="AL72" s="5"/>
      <c r="AM72" s="5"/>
      <c r="AN72" s="67"/>
      <c r="AO72" s="5"/>
      <c r="AP72" s="5"/>
      <c r="AQ72" s="67"/>
      <c r="AR72" s="5"/>
      <c r="AS72" s="5"/>
      <c r="AT72" s="67"/>
      <c r="AU72" s="5"/>
      <c r="AV72" s="5"/>
      <c r="AW72" s="67"/>
      <c r="AX72" s="5"/>
      <c r="AY72" s="5"/>
      <c r="AZ72" s="67"/>
      <c r="BA72" s="5"/>
      <c r="BB72" s="5"/>
    </row>
    <row r="73" spans="4:54" x14ac:dyDescent="0.15">
      <c r="D73" s="67"/>
      <c r="E73" s="5"/>
      <c r="F73" s="5"/>
      <c r="G73" s="67"/>
      <c r="H73" s="5"/>
      <c r="I73" s="5"/>
      <c r="J73" s="67"/>
      <c r="K73" s="5"/>
      <c r="L73" s="5"/>
      <c r="M73" s="67"/>
      <c r="N73" s="5"/>
      <c r="O73" s="5"/>
      <c r="P73" s="67"/>
      <c r="Q73" s="5"/>
      <c r="R73" s="5"/>
      <c r="S73" s="67"/>
      <c r="T73" s="5"/>
      <c r="U73" s="5"/>
      <c r="V73" s="67"/>
      <c r="W73" s="5"/>
      <c r="X73" s="5"/>
      <c r="Y73" s="67"/>
      <c r="Z73" s="5"/>
      <c r="AA73" s="5"/>
      <c r="AB73" s="67"/>
      <c r="AC73" s="5"/>
      <c r="AD73" s="5"/>
      <c r="AE73" s="67"/>
      <c r="AF73" s="5"/>
      <c r="AG73" s="5"/>
      <c r="AH73" s="67"/>
      <c r="AI73" s="5"/>
      <c r="AJ73" s="5"/>
      <c r="AK73" s="67"/>
      <c r="AL73" s="5"/>
      <c r="AM73" s="5"/>
      <c r="AN73" s="67"/>
      <c r="AO73" s="5"/>
      <c r="AP73" s="5"/>
      <c r="AQ73" s="67"/>
      <c r="AR73" s="5"/>
      <c r="AS73" s="5"/>
      <c r="AT73" s="67"/>
      <c r="AU73" s="5"/>
      <c r="AV73" s="5"/>
      <c r="AW73" s="67"/>
      <c r="AX73" s="5"/>
      <c r="AY73" s="5"/>
      <c r="AZ73" s="67"/>
      <c r="BA73" s="5"/>
      <c r="BB73" s="5"/>
    </row>
    <row r="74" spans="4:54" x14ac:dyDescent="0.15">
      <c r="D74" s="67"/>
      <c r="E74" s="5"/>
      <c r="F74" s="5"/>
      <c r="G74" s="67"/>
      <c r="H74" s="5"/>
      <c r="I74" s="5"/>
      <c r="J74" s="67"/>
      <c r="K74" s="5"/>
      <c r="L74" s="5"/>
      <c r="M74" s="67"/>
      <c r="N74" s="5"/>
      <c r="O74" s="5"/>
      <c r="P74" s="67"/>
      <c r="Q74" s="5"/>
      <c r="R74" s="5"/>
      <c r="S74" s="67"/>
      <c r="T74" s="5"/>
      <c r="U74" s="5"/>
      <c r="V74" s="67"/>
      <c r="W74" s="5"/>
      <c r="X74" s="5"/>
      <c r="Y74" s="67"/>
      <c r="Z74" s="5"/>
      <c r="AA74" s="5"/>
      <c r="AB74" s="67"/>
      <c r="AC74" s="5"/>
      <c r="AD74" s="5"/>
      <c r="AE74" s="67"/>
      <c r="AF74" s="5"/>
      <c r="AG74" s="5"/>
      <c r="AH74" s="67"/>
      <c r="AI74" s="5"/>
      <c r="AJ74" s="5"/>
      <c r="AK74" s="67"/>
      <c r="AL74" s="5"/>
      <c r="AM74" s="5"/>
      <c r="AN74" s="67"/>
      <c r="AO74" s="5"/>
      <c r="AP74" s="5"/>
      <c r="AQ74" s="67"/>
      <c r="AR74" s="5"/>
      <c r="AS74" s="5"/>
      <c r="AT74" s="67"/>
      <c r="AU74" s="5"/>
      <c r="AV74" s="5"/>
      <c r="AW74" s="67"/>
      <c r="AX74" s="5"/>
      <c r="AY74" s="5"/>
      <c r="AZ74" s="67"/>
      <c r="BA74" s="5"/>
      <c r="BB74" s="5"/>
    </row>
    <row r="75" spans="4:54" x14ac:dyDescent="0.15">
      <c r="D75" s="67"/>
      <c r="E75" s="5"/>
      <c r="F75" s="5"/>
      <c r="G75" s="67"/>
      <c r="H75" s="5"/>
      <c r="I75" s="5"/>
      <c r="J75" s="67"/>
      <c r="K75" s="5"/>
      <c r="L75" s="5"/>
      <c r="M75" s="67"/>
      <c r="N75" s="5"/>
      <c r="O75" s="5"/>
      <c r="P75" s="67"/>
      <c r="Q75" s="5"/>
      <c r="R75" s="5"/>
      <c r="S75" s="67"/>
      <c r="T75" s="5"/>
      <c r="U75" s="5"/>
      <c r="V75" s="67"/>
      <c r="W75" s="5"/>
      <c r="X75" s="5"/>
      <c r="Y75" s="67"/>
      <c r="Z75" s="5"/>
      <c r="AA75" s="5"/>
      <c r="AB75" s="67"/>
      <c r="AC75" s="5"/>
      <c r="AD75" s="5"/>
      <c r="AE75" s="67"/>
      <c r="AF75" s="5"/>
      <c r="AG75" s="5"/>
      <c r="AH75" s="67"/>
      <c r="AI75" s="5"/>
      <c r="AJ75" s="5"/>
      <c r="AK75" s="67"/>
      <c r="AL75" s="5"/>
      <c r="AM75" s="5"/>
      <c r="AN75" s="67"/>
      <c r="AO75" s="5"/>
      <c r="AP75" s="5"/>
      <c r="AQ75" s="67"/>
      <c r="AR75" s="5"/>
      <c r="AS75" s="5"/>
      <c r="AT75" s="67"/>
      <c r="AU75" s="5"/>
      <c r="AV75" s="5"/>
      <c r="AW75" s="67"/>
      <c r="AX75" s="5"/>
      <c r="AY75" s="5"/>
      <c r="AZ75" s="67"/>
      <c r="BA75" s="5"/>
      <c r="BB75" s="5"/>
    </row>
    <row r="76" spans="4:54" x14ac:dyDescent="0.15">
      <c r="D76" s="67"/>
      <c r="E76" s="5"/>
      <c r="F76" s="5"/>
      <c r="G76" s="67"/>
      <c r="H76" s="5"/>
      <c r="I76" s="5"/>
      <c r="J76" s="67"/>
      <c r="K76" s="5"/>
      <c r="L76" s="5"/>
      <c r="M76" s="67"/>
      <c r="N76" s="5"/>
      <c r="O76" s="5"/>
      <c r="P76" s="67"/>
      <c r="Q76" s="5"/>
      <c r="R76" s="5"/>
      <c r="S76" s="67"/>
      <c r="T76" s="5"/>
      <c r="U76" s="5"/>
      <c r="V76" s="67"/>
      <c r="W76" s="5"/>
      <c r="X76" s="5"/>
      <c r="Y76" s="67"/>
      <c r="Z76" s="5"/>
      <c r="AA76" s="5"/>
      <c r="AB76" s="67"/>
      <c r="AC76" s="5"/>
      <c r="AD76" s="5"/>
      <c r="AE76" s="67"/>
      <c r="AF76" s="5"/>
      <c r="AG76" s="5"/>
      <c r="AH76" s="67"/>
      <c r="AI76" s="5"/>
      <c r="AJ76" s="5"/>
      <c r="AK76" s="67"/>
      <c r="AL76" s="5"/>
      <c r="AM76" s="5"/>
      <c r="AN76" s="67"/>
      <c r="AO76" s="5"/>
      <c r="AP76" s="5"/>
      <c r="AQ76" s="67"/>
      <c r="AR76" s="5"/>
      <c r="AS76" s="5"/>
      <c r="AT76" s="67"/>
      <c r="AU76" s="5"/>
      <c r="AV76" s="5"/>
      <c r="AW76" s="67"/>
      <c r="AX76" s="5"/>
      <c r="AY76" s="5"/>
      <c r="AZ76" s="67"/>
      <c r="BA76" s="5"/>
      <c r="BB76" s="5"/>
    </row>
    <row r="77" spans="4:54" x14ac:dyDescent="0.15">
      <c r="D77" s="67"/>
      <c r="E77" s="5"/>
      <c r="F77" s="5"/>
      <c r="G77" s="67"/>
      <c r="H77" s="5"/>
      <c r="I77" s="5"/>
      <c r="J77" s="67"/>
      <c r="K77" s="5"/>
      <c r="L77" s="5"/>
      <c r="M77" s="67"/>
      <c r="N77" s="5"/>
      <c r="O77" s="5"/>
      <c r="P77" s="67"/>
      <c r="Q77" s="5"/>
      <c r="R77" s="5"/>
      <c r="S77" s="67"/>
      <c r="T77" s="5"/>
      <c r="U77" s="5"/>
      <c r="V77" s="67"/>
      <c r="W77" s="5"/>
      <c r="X77" s="5"/>
      <c r="Y77" s="67"/>
      <c r="Z77" s="5"/>
      <c r="AA77" s="5"/>
      <c r="AZ77" s="67"/>
      <c r="BA77" s="5"/>
      <c r="BB77" s="5"/>
    </row>
    <row r="78" spans="4:54" x14ac:dyDescent="0.15">
      <c r="D78" s="67"/>
      <c r="E78" s="5"/>
      <c r="F78" s="5"/>
      <c r="G78" s="67"/>
      <c r="H78" s="5"/>
      <c r="I78" s="5"/>
      <c r="J78" s="67"/>
      <c r="K78" s="5"/>
      <c r="L78" s="5"/>
      <c r="M78" s="67"/>
      <c r="N78" s="5"/>
      <c r="O78" s="5"/>
      <c r="P78" s="67"/>
      <c r="Q78" s="5"/>
      <c r="R78" s="5"/>
      <c r="S78" s="67"/>
      <c r="T78" s="5"/>
      <c r="U78" s="5"/>
      <c r="V78" s="67"/>
      <c r="W78" s="5"/>
      <c r="X78" s="5"/>
      <c r="Y78" s="67"/>
      <c r="Z78" s="5"/>
      <c r="AA78" s="5"/>
      <c r="AZ78" s="67"/>
      <c r="BA78" s="5"/>
      <c r="BB78" s="5"/>
    </row>
    <row r="79" spans="4:54" x14ac:dyDescent="0.15">
      <c r="D79" s="67"/>
      <c r="E79" s="5"/>
      <c r="F79" s="5"/>
      <c r="G79" s="67"/>
      <c r="H79" s="5"/>
      <c r="I79" s="5"/>
      <c r="J79" s="67"/>
      <c r="K79" s="5"/>
      <c r="L79" s="5"/>
      <c r="M79" s="67"/>
      <c r="N79" s="5"/>
      <c r="O79" s="5"/>
      <c r="P79" s="67"/>
      <c r="Q79" s="5"/>
      <c r="R79" s="5"/>
      <c r="S79" s="67"/>
      <c r="T79" s="5"/>
      <c r="U79" s="5"/>
      <c r="V79" s="67"/>
      <c r="W79" s="5"/>
      <c r="X79" s="5"/>
      <c r="Y79" s="67"/>
      <c r="Z79" s="5"/>
      <c r="AA79" s="5"/>
      <c r="AZ79" s="67"/>
      <c r="BA79" s="5"/>
      <c r="BB79" s="5"/>
    </row>
    <row r="80" spans="4:54" x14ac:dyDescent="0.15">
      <c r="D80" s="67"/>
      <c r="E80" s="5"/>
      <c r="F80" s="5"/>
      <c r="G80" s="67"/>
      <c r="H80" s="5"/>
      <c r="I80" s="5"/>
      <c r="J80" s="67"/>
      <c r="K80" s="5"/>
      <c r="L80" s="5"/>
      <c r="M80" s="67"/>
      <c r="N80" s="5"/>
      <c r="O80" s="5"/>
      <c r="P80" s="67"/>
      <c r="Q80" s="5"/>
      <c r="R80" s="5"/>
      <c r="S80" s="67"/>
      <c r="T80" s="5"/>
      <c r="U80" s="5"/>
      <c r="V80" s="67"/>
      <c r="W80" s="5"/>
      <c r="X80" s="5"/>
      <c r="Y80" s="67"/>
      <c r="Z80" s="5"/>
      <c r="AA80" s="5"/>
      <c r="AZ80" s="67"/>
      <c r="BA80" s="5"/>
      <c r="BB80" s="5"/>
    </row>
    <row r="81" spans="4:54" x14ac:dyDescent="0.15">
      <c r="D81" s="67"/>
      <c r="E81" s="5"/>
      <c r="F81" s="5"/>
      <c r="G81" s="67"/>
      <c r="H81" s="5"/>
      <c r="I81" s="5"/>
      <c r="J81" s="67"/>
      <c r="K81" s="5"/>
      <c r="L81" s="5"/>
      <c r="M81" s="67"/>
      <c r="N81" s="5"/>
      <c r="O81" s="5"/>
      <c r="P81" s="67"/>
      <c r="Q81" s="5"/>
      <c r="R81" s="5"/>
      <c r="S81" s="67"/>
      <c r="T81" s="5"/>
      <c r="U81" s="5"/>
      <c r="V81" s="67"/>
      <c r="W81" s="5"/>
      <c r="X81" s="5"/>
      <c r="Y81" s="67"/>
      <c r="Z81" s="5"/>
      <c r="AA81" s="5"/>
      <c r="AZ81" s="67"/>
      <c r="BA81" s="5"/>
      <c r="BB81" s="5"/>
    </row>
    <row r="82" spans="4:54" x14ac:dyDescent="0.15">
      <c r="D82" s="67"/>
      <c r="E82" s="5"/>
      <c r="F82" s="5"/>
      <c r="G82" s="67"/>
      <c r="H82" s="5"/>
      <c r="I82" s="5"/>
      <c r="J82" s="67"/>
      <c r="K82" s="5"/>
      <c r="L82" s="5"/>
      <c r="M82" s="67"/>
      <c r="N82" s="5"/>
      <c r="O82" s="5"/>
      <c r="P82" s="67"/>
      <c r="Q82" s="5"/>
      <c r="R82" s="5"/>
      <c r="S82" s="67"/>
      <c r="T82" s="5"/>
      <c r="U82" s="5"/>
      <c r="V82" s="67"/>
      <c r="W82" s="5"/>
      <c r="X82" s="5"/>
      <c r="Y82" s="67"/>
      <c r="Z82" s="5"/>
      <c r="AA82" s="5"/>
      <c r="AZ82" s="67"/>
      <c r="BA82" s="5"/>
      <c r="BB82" s="5"/>
    </row>
    <row r="83" spans="4:54" x14ac:dyDescent="0.15">
      <c r="D83" s="67"/>
      <c r="E83" s="5"/>
      <c r="F83" s="5"/>
      <c r="G83" s="67"/>
      <c r="H83" s="5"/>
      <c r="I83" s="5"/>
      <c r="J83" s="67"/>
      <c r="K83" s="5"/>
      <c r="L83" s="5"/>
      <c r="M83" s="67"/>
      <c r="N83" s="5"/>
      <c r="O83" s="5"/>
      <c r="P83" s="67"/>
      <c r="Q83" s="5"/>
      <c r="R83" s="5"/>
      <c r="S83" s="67"/>
      <c r="T83" s="5"/>
      <c r="U83" s="5"/>
      <c r="V83" s="67"/>
      <c r="W83" s="5"/>
      <c r="X83" s="5"/>
      <c r="Y83" s="67"/>
      <c r="Z83" s="5"/>
      <c r="AA83" s="5"/>
      <c r="AZ83" s="67"/>
      <c r="BA83" s="5"/>
      <c r="BB83" s="5"/>
    </row>
  </sheetData>
  <mergeCells count="305">
    <mergeCell ref="BA58:BB58"/>
    <mergeCell ref="AX58:AY58"/>
    <mergeCell ref="AL52:AM52"/>
    <mergeCell ref="E59:F59"/>
    <mergeCell ref="H59:I59"/>
    <mergeCell ref="K59:L59"/>
    <mergeCell ref="N59:O59"/>
    <mergeCell ref="Q59:R59"/>
    <mergeCell ref="T59:U59"/>
    <mergeCell ref="T58:U58"/>
    <mergeCell ref="W58:X58"/>
    <mergeCell ref="Z58:AA58"/>
    <mergeCell ref="AO52:AP52"/>
    <mergeCell ref="AR52:AS52"/>
    <mergeCell ref="AU52:AV52"/>
    <mergeCell ref="AX52:AY52"/>
    <mergeCell ref="BA59:BB59"/>
    <mergeCell ref="W59:X59"/>
    <mergeCell ref="Z59:AA59"/>
    <mergeCell ref="AC52:AD52"/>
    <mergeCell ref="AF52:AG52"/>
    <mergeCell ref="AI52:AJ52"/>
    <mergeCell ref="E58:F58"/>
    <mergeCell ref="H58:I58"/>
    <mergeCell ref="K58:L58"/>
    <mergeCell ref="N58:O58"/>
    <mergeCell ref="Q58:R58"/>
    <mergeCell ref="W52:X52"/>
    <mergeCell ref="Z52:AA52"/>
    <mergeCell ref="AC45:AD45"/>
    <mergeCell ref="AC51:AD51"/>
    <mergeCell ref="BA51:BB51"/>
    <mergeCell ref="E52:F52"/>
    <mergeCell ref="H52:I52"/>
    <mergeCell ref="K52:L52"/>
    <mergeCell ref="N52:O52"/>
    <mergeCell ref="Q52:R52"/>
    <mergeCell ref="T52:U52"/>
    <mergeCell ref="AX45:AY45"/>
    <mergeCell ref="BA52:BB52"/>
    <mergeCell ref="AF51:AG51"/>
    <mergeCell ref="AI51:AJ51"/>
    <mergeCell ref="AO45:AP45"/>
    <mergeCell ref="AR45:AS45"/>
    <mergeCell ref="AU45:AV45"/>
    <mergeCell ref="AF45:AG45"/>
    <mergeCell ref="AI45:AJ45"/>
    <mergeCell ref="AL45:AM45"/>
    <mergeCell ref="AL51:AM51"/>
    <mergeCell ref="AO51:AP51"/>
    <mergeCell ref="AR51:AS51"/>
    <mergeCell ref="AU51:AV51"/>
    <mergeCell ref="AX51:AY51"/>
    <mergeCell ref="E51:F51"/>
    <mergeCell ref="H51:I51"/>
    <mergeCell ref="K51:L51"/>
    <mergeCell ref="N51:O51"/>
    <mergeCell ref="Q51:R51"/>
    <mergeCell ref="T51:U51"/>
    <mergeCell ref="W51:X51"/>
    <mergeCell ref="Z51:AA51"/>
    <mergeCell ref="W45:X45"/>
    <mergeCell ref="Z45:AA45"/>
    <mergeCell ref="T44:U44"/>
    <mergeCell ref="W44:X44"/>
    <mergeCell ref="BA44:BB44"/>
    <mergeCell ref="AC38:AD38"/>
    <mergeCell ref="AF38:AG38"/>
    <mergeCell ref="AI38:AJ38"/>
    <mergeCell ref="AL38:AM38"/>
    <mergeCell ref="AX38:AY38"/>
    <mergeCell ref="BA45:BB45"/>
    <mergeCell ref="AX44:AY44"/>
    <mergeCell ref="E45:F45"/>
    <mergeCell ref="H45:I45"/>
    <mergeCell ref="K45:L45"/>
    <mergeCell ref="N45:O45"/>
    <mergeCell ref="Q45:R45"/>
    <mergeCell ref="T45:U45"/>
    <mergeCell ref="AO38:AP38"/>
    <mergeCell ref="AR38:AS38"/>
    <mergeCell ref="AU38:AV38"/>
    <mergeCell ref="AF44:AG44"/>
    <mergeCell ref="AI44:AJ44"/>
    <mergeCell ref="AL44:AM44"/>
    <mergeCell ref="AO44:AP44"/>
    <mergeCell ref="AR44:AS44"/>
    <mergeCell ref="AU44:AV44"/>
    <mergeCell ref="E44:F44"/>
    <mergeCell ref="H44:I44"/>
    <mergeCell ref="K44:L44"/>
    <mergeCell ref="N44:O44"/>
    <mergeCell ref="Q44:R44"/>
    <mergeCell ref="W38:X38"/>
    <mergeCell ref="Z38:AA38"/>
    <mergeCell ref="Z44:AA44"/>
    <mergeCell ref="AC44:AD44"/>
    <mergeCell ref="BA37:BB37"/>
    <mergeCell ref="E38:F38"/>
    <mergeCell ref="H38:I38"/>
    <mergeCell ref="K38:L38"/>
    <mergeCell ref="N38:O38"/>
    <mergeCell ref="Q38:R38"/>
    <mergeCell ref="T38:U38"/>
    <mergeCell ref="AU31:AV31"/>
    <mergeCell ref="AX31:AY31"/>
    <mergeCell ref="BA38:BB38"/>
    <mergeCell ref="AF37:AG37"/>
    <mergeCell ref="AI37:AJ37"/>
    <mergeCell ref="AO31:AP31"/>
    <mergeCell ref="AR31:AS31"/>
    <mergeCell ref="AC31:AD31"/>
    <mergeCell ref="AF31:AG31"/>
    <mergeCell ref="AI31:AJ31"/>
    <mergeCell ref="AL31:AM31"/>
    <mergeCell ref="AL37:AM37"/>
    <mergeCell ref="AO37:AP37"/>
    <mergeCell ref="AR37:AS37"/>
    <mergeCell ref="AU37:AV37"/>
    <mergeCell ref="AX37:AY37"/>
    <mergeCell ref="E37:F37"/>
    <mergeCell ref="H37:I37"/>
    <mergeCell ref="K37:L37"/>
    <mergeCell ref="N37:O37"/>
    <mergeCell ref="Q37:R37"/>
    <mergeCell ref="T37:U37"/>
    <mergeCell ref="W37:X37"/>
    <mergeCell ref="Z37:AA37"/>
    <mergeCell ref="AC30:AD30"/>
    <mergeCell ref="W31:X31"/>
    <mergeCell ref="Z31:AA31"/>
    <mergeCell ref="T30:U30"/>
    <mergeCell ref="W30:X30"/>
    <mergeCell ref="H30:I30"/>
    <mergeCell ref="K30:L30"/>
    <mergeCell ref="N30:O30"/>
    <mergeCell ref="Q30:R30"/>
    <mergeCell ref="AC37:AD37"/>
    <mergeCell ref="BA30:BB30"/>
    <mergeCell ref="AC24:AD24"/>
    <mergeCell ref="AF24:AG24"/>
    <mergeCell ref="AI24:AJ24"/>
    <mergeCell ref="AL24:AM24"/>
    <mergeCell ref="E31:F31"/>
    <mergeCell ref="H31:I31"/>
    <mergeCell ref="K31:L31"/>
    <mergeCell ref="N31:O31"/>
    <mergeCell ref="Q31:R31"/>
    <mergeCell ref="T31:U31"/>
    <mergeCell ref="AO24:AP24"/>
    <mergeCell ref="AR24:AS24"/>
    <mergeCell ref="AU24:AV24"/>
    <mergeCell ref="AX24:AY24"/>
    <mergeCell ref="BA31:BB31"/>
    <mergeCell ref="AF30:AG30"/>
    <mergeCell ref="AI30:AJ30"/>
    <mergeCell ref="AL30:AM30"/>
    <mergeCell ref="AO30:AP30"/>
    <mergeCell ref="AR30:AS30"/>
    <mergeCell ref="AU30:AV30"/>
    <mergeCell ref="AX30:AY30"/>
    <mergeCell ref="E30:F30"/>
    <mergeCell ref="Z24:AA24"/>
    <mergeCell ref="Z30:AA30"/>
    <mergeCell ref="AC23:AD23"/>
    <mergeCell ref="E24:F24"/>
    <mergeCell ref="H24:I24"/>
    <mergeCell ref="K24:L24"/>
    <mergeCell ref="N24:O24"/>
    <mergeCell ref="Q24:R24"/>
    <mergeCell ref="T24:U24"/>
    <mergeCell ref="E23:F23"/>
    <mergeCell ref="H23:I23"/>
    <mergeCell ref="K23:L23"/>
    <mergeCell ref="N23:O23"/>
    <mergeCell ref="Q23:R23"/>
    <mergeCell ref="T23:U23"/>
    <mergeCell ref="W23:X23"/>
    <mergeCell ref="Z23:AA23"/>
    <mergeCell ref="E17:F17"/>
    <mergeCell ref="H17:I17"/>
    <mergeCell ref="K17:L17"/>
    <mergeCell ref="N17:O17"/>
    <mergeCell ref="Q17:R17"/>
    <mergeCell ref="T17:U17"/>
    <mergeCell ref="AU17:AV17"/>
    <mergeCell ref="AX17:AY17"/>
    <mergeCell ref="BA24:BB24"/>
    <mergeCell ref="AF23:AG23"/>
    <mergeCell ref="AI23:AJ23"/>
    <mergeCell ref="AO17:AP17"/>
    <mergeCell ref="AR17:AS17"/>
    <mergeCell ref="AC17:AD17"/>
    <mergeCell ref="AF17:AG17"/>
    <mergeCell ref="AI17:AJ17"/>
    <mergeCell ref="AL17:AM17"/>
    <mergeCell ref="AL23:AM23"/>
    <mergeCell ref="AO23:AP23"/>
    <mergeCell ref="AR23:AS23"/>
    <mergeCell ref="AU23:AV23"/>
    <mergeCell ref="AX23:AY23"/>
    <mergeCell ref="BA17:BB17"/>
    <mergeCell ref="W24:X24"/>
    <mergeCell ref="T16:U16"/>
    <mergeCell ref="W16:X16"/>
    <mergeCell ref="AL16:AM16"/>
    <mergeCell ref="AO16:AP16"/>
    <mergeCell ref="AR16:AS16"/>
    <mergeCell ref="AU16:AV16"/>
    <mergeCell ref="W17:X17"/>
    <mergeCell ref="Z17:AA17"/>
    <mergeCell ref="BA23:BB23"/>
    <mergeCell ref="AC3:AD3"/>
    <mergeCell ref="AF3:AG3"/>
    <mergeCell ref="AI3:AJ3"/>
    <mergeCell ref="AL9:AM9"/>
    <mergeCell ref="AO9:AP9"/>
    <mergeCell ref="AR9:AS9"/>
    <mergeCell ref="AU9:AV9"/>
    <mergeCell ref="AX9:AY9"/>
    <mergeCell ref="BA16:BB16"/>
    <mergeCell ref="AC10:AD10"/>
    <mergeCell ref="AF10:AG10"/>
    <mergeCell ref="AI10:AJ10"/>
    <mergeCell ref="AL10:AM10"/>
    <mergeCell ref="AX10:AY10"/>
    <mergeCell ref="AX16:AY16"/>
    <mergeCell ref="AO10:AP10"/>
    <mergeCell ref="AR10:AS10"/>
    <mergeCell ref="AU10:AV10"/>
    <mergeCell ref="AC16:AD16"/>
    <mergeCell ref="AF16:AG16"/>
    <mergeCell ref="AI16:AJ16"/>
    <mergeCell ref="AO2:AP2"/>
    <mergeCell ref="AR2:AS2"/>
    <mergeCell ref="AU2:AV2"/>
    <mergeCell ref="AX2:AY2"/>
    <mergeCell ref="Z3:AA3"/>
    <mergeCell ref="B10:C10"/>
    <mergeCell ref="E10:F10"/>
    <mergeCell ref="H10:I10"/>
    <mergeCell ref="K10:L10"/>
    <mergeCell ref="N10:O10"/>
    <mergeCell ref="Q10:R10"/>
    <mergeCell ref="Q9:R9"/>
    <mergeCell ref="T9:U9"/>
    <mergeCell ref="W9:X9"/>
    <mergeCell ref="AR3:AS3"/>
    <mergeCell ref="AU3:AV3"/>
    <mergeCell ref="AX3:AY3"/>
    <mergeCell ref="T10:U10"/>
    <mergeCell ref="W10:X10"/>
    <mergeCell ref="AC9:AD9"/>
    <mergeCell ref="AF9:AG9"/>
    <mergeCell ref="AI9:AJ9"/>
    <mergeCell ref="AL3:AM3"/>
    <mergeCell ref="AO3:AP3"/>
    <mergeCell ref="AC59:AD59"/>
    <mergeCell ref="AF59:AG59"/>
    <mergeCell ref="AI59:AJ59"/>
    <mergeCell ref="AL59:AM59"/>
    <mergeCell ref="AU59:AV59"/>
    <mergeCell ref="AX59:AY59"/>
    <mergeCell ref="B9:C9"/>
    <mergeCell ref="E9:F9"/>
    <mergeCell ref="H9:I9"/>
    <mergeCell ref="K9:L9"/>
    <mergeCell ref="N9:O9"/>
    <mergeCell ref="AO58:AP58"/>
    <mergeCell ref="AR58:AS58"/>
    <mergeCell ref="AU58:AV58"/>
    <mergeCell ref="Z9:AA9"/>
    <mergeCell ref="AO59:AP59"/>
    <mergeCell ref="AR59:AS59"/>
    <mergeCell ref="E16:F16"/>
    <mergeCell ref="H16:I16"/>
    <mergeCell ref="K16:L16"/>
    <mergeCell ref="N16:O16"/>
    <mergeCell ref="Q16:R16"/>
    <mergeCell ref="Z16:AA16"/>
    <mergeCell ref="Z10:AA10"/>
    <mergeCell ref="W2:X2"/>
    <mergeCell ref="AC58:AD58"/>
    <mergeCell ref="AF58:AG58"/>
    <mergeCell ref="AI58:AJ58"/>
    <mergeCell ref="AL58:AM58"/>
    <mergeCell ref="A1:C1"/>
    <mergeCell ref="E2:F2"/>
    <mergeCell ref="H2:I2"/>
    <mergeCell ref="K2:L2"/>
    <mergeCell ref="N2:O2"/>
    <mergeCell ref="E3:F3"/>
    <mergeCell ref="H3:I3"/>
    <mergeCell ref="K3:L3"/>
    <mergeCell ref="N3:O3"/>
    <mergeCell ref="Q3:R3"/>
    <mergeCell ref="T2:U2"/>
    <mergeCell ref="Q2:R2"/>
    <mergeCell ref="T3:U3"/>
    <mergeCell ref="W3:X3"/>
    <mergeCell ref="AC2:AD2"/>
    <mergeCell ref="AF2:AG2"/>
    <mergeCell ref="Z2:AA2"/>
    <mergeCell ref="AI2:AJ2"/>
    <mergeCell ref="AL2:AM2"/>
  </mergeCells>
  <phoneticPr fontId="3"/>
  <conditionalFormatting sqref="D58">
    <cfRule type="expression" dxfId="157" priority="160" stopIfTrue="1">
      <formula>D59&lt;&gt;""</formula>
    </cfRule>
  </conditionalFormatting>
  <conditionalFormatting sqref="D59">
    <cfRule type="expression" dxfId="156" priority="159" stopIfTrue="1">
      <formula>D59&lt;&gt;""</formula>
    </cfRule>
  </conditionalFormatting>
  <conditionalFormatting sqref="D60">
    <cfRule type="expression" dxfId="155" priority="158" stopIfTrue="1">
      <formula>D59&lt;&gt;""</formula>
    </cfRule>
  </conditionalFormatting>
  <conditionalFormatting sqref="D61">
    <cfRule type="expression" dxfId="154" priority="157" stopIfTrue="1">
      <formula>D59&lt;&gt;""</formula>
    </cfRule>
  </conditionalFormatting>
  <conditionalFormatting sqref="D62">
    <cfRule type="expression" dxfId="153" priority="156" stopIfTrue="1">
      <formula>D59&lt;&gt;""</formula>
    </cfRule>
  </conditionalFormatting>
  <conditionalFormatting sqref="D63">
    <cfRule type="expression" dxfId="152" priority="155" stopIfTrue="1">
      <formula>D59&lt;&gt;""</formula>
    </cfRule>
  </conditionalFormatting>
  <conditionalFormatting sqref="D64 D70:D83">
    <cfRule type="expression" dxfId="151" priority="154" stopIfTrue="1">
      <formula>D59&lt;&gt;""</formula>
    </cfRule>
  </conditionalFormatting>
  <conditionalFormatting sqref="E58:F58">
    <cfRule type="expression" dxfId="150" priority="153" stopIfTrue="1">
      <formula>D59&lt;&gt;""</formula>
    </cfRule>
  </conditionalFormatting>
  <conditionalFormatting sqref="E51:F51">
    <cfRule type="expression" dxfId="149" priority="152" stopIfTrue="1">
      <formula>D52&lt;&gt;""</formula>
    </cfRule>
  </conditionalFormatting>
  <conditionalFormatting sqref="E44:F44">
    <cfRule type="expression" dxfId="148" priority="151" stopIfTrue="1">
      <formula>D45&lt;&gt;""</formula>
    </cfRule>
  </conditionalFormatting>
  <conditionalFormatting sqref="E37:F37">
    <cfRule type="expression" dxfId="147" priority="150" stopIfTrue="1">
      <formula>D38&lt;&gt;""</formula>
    </cfRule>
  </conditionalFormatting>
  <conditionalFormatting sqref="E30:F30">
    <cfRule type="expression" dxfId="146" priority="149" stopIfTrue="1">
      <formula>D31&lt;&gt;""</formula>
    </cfRule>
  </conditionalFormatting>
  <conditionalFormatting sqref="E23:F23">
    <cfRule type="expression" dxfId="145" priority="148" stopIfTrue="1">
      <formula>D24&lt;&gt;""</formula>
    </cfRule>
  </conditionalFormatting>
  <conditionalFormatting sqref="E16:F16">
    <cfRule type="expression" dxfId="144" priority="147" stopIfTrue="1">
      <formula>D17&lt;&gt;""</formula>
    </cfRule>
  </conditionalFormatting>
  <conditionalFormatting sqref="E9:F9">
    <cfRule type="expression" dxfId="143" priority="146" stopIfTrue="1">
      <formula>D10&lt;&gt;""</formula>
    </cfRule>
  </conditionalFormatting>
  <conditionalFormatting sqref="E2:F2">
    <cfRule type="expression" dxfId="142" priority="145" stopIfTrue="1">
      <formula>D3&lt;&gt;""</formula>
    </cfRule>
  </conditionalFormatting>
  <conditionalFormatting sqref="H58:I58">
    <cfRule type="expression" dxfId="141" priority="144" stopIfTrue="1">
      <formula>G59&lt;&gt;""</formula>
    </cfRule>
  </conditionalFormatting>
  <conditionalFormatting sqref="H51:I51">
    <cfRule type="expression" dxfId="140" priority="143" stopIfTrue="1">
      <formula>G52&lt;&gt;""</formula>
    </cfRule>
  </conditionalFormatting>
  <conditionalFormatting sqref="H44:I44">
    <cfRule type="expression" dxfId="139" priority="142" stopIfTrue="1">
      <formula>G45&lt;&gt;""</formula>
    </cfRule>
  </conditionalFormatting>
  <conditionalFormatting sqref="H37:I37">
    <cfRule type="expression" dxfId="138" priority="141" stopIfTrue="1">
      <formula>G38&lt;&gt;""</formula>
    </cfRule>
  </conditionalFormatting>
  <conditionalFormatting sqref="H30:I30">
    <cfRule type="expression" dxfId="137" priority="140" stopIfTrue="1">
      <formula>G31&lt;&gt;""</formula>
    </cfRule>
  </conditionalFormatting>
  <conditionalFormatting sqref="H23:I23">
    <cfRule type="expression" dxfId="136" priority="139" stopIfTrue="1">
      <formula>G24&lt;&gt;""</formula>
    </cfRule>
  </conditionalFormatting>
  <conditionalFormatting sqref="H16:I16">
    <cfRule type="expression" dxfId="135" priority="138" stopIfTrue="1">
      <formula>G17&lt;&gt;""</formula>
    </cfRule>
  </conditionalFormatting>
  <conditionalFormatting sqref="H9:I9">
    <cfRule type="expression" dxfId="134" priority="137" stopIfTrue="1">
      <formula>G10&lt;&gt;""</formula>
    </cfRule>
  </conditionalFormatting>
  <conditionalFormatting sqref="H2:I2">
    <cfRule type="expression" dxfId="133" priority="136" stopIfTrue="1">
      <formula>G3&lt;&gt;""</formula>
    </cfRule>
  </conditionalFormatting>
  <conditionalFormatting sqref="K58:L58">
    <cfRule type="expression" dxfId="132" priority="135" stopIfTrue="1">
      <formula>J59&lt;&gt;""</formula>
    </cfRule>
  </conditionalFormatting>
  <conditionalFormatting sqref="K51:L51">
    <cfRule type="expression" dxfId="131" priority="134" stopIfTrue="1">
      <formula>J52&lt;&gt;""</formula>
    </cfRule>
  </conditionalFormatting>
  <conditionalFormatting sqref="K44:L44">
    <cfRule type="expression" dxfId="130" priority="133" stopIfTrue="1">
      <formula>J45&lt;&gt;""</formula>
    </cfRule>
  </conditionalFormatting>
  <conditionalFormatting sqref="K37:L37">
    <cfRule type="expression" dxfId="129" priority="132" stopIfTrue="1">
      <formula>J38&lt;&gt;""</formula>
    </cfRule>
  </conditionalFormatting>
  <conditionalFormatting sqref="K30:L30">
    <cfRule type="expression" dxfId="128" priority="131" stopIfTrue="1">
      <formula>J31&lt;&gt;""</formula>
    </cfRule>
  </conditionalFormatting>
  <conditionalFormatting sqref="K23:L23">
    <cfRule type="expression" dxfId="127" priority="130" stopIfTrue="1">
      <formula>J24&lt;&gt;""</formula>
    </cfRule>
  </conditionalFormatting>
  <conditionalFormatting sqref="K16:L16">
    <cfRule type="expression" dxfId="126" priority="129" stopIfTrue="1">
      <formula>J17&lt;&gt;""</formula>
    </cfRule>
  </conditionalFormatting>
  <conditionalFormatting sqref="K9:L9">
    <cfRule type="expression" dxfId="125" priority="128" stopIfTrue="1">
      <formula>J10&lt;&gt;""</formula>
    </cfRule>
  </conditionalFormatting>
  <conditionalFormatting sqref="K2:L2">
    <cfRule type="expression" dxfId="124" priority="127" stopIfTrue="1">
      <formula>J3&lt;&gt;""</formula>
    </cfRule>
  </conditionalFormatting>
  <conditionalFormatting sqref="N58:O58">
    <cfRule type="expression" dxfId="123" priority="126" stopIfTrue="1">
      <formula>M59&lt;&gt;""</formula>
    </cfRule>
  </conditionalFormatting>
  <conditionalFormatting sqref="N51:O51">
    <cfRule type="expression" dxfId="122" priority="125" stopIfTrue="1">
      <formula>M52&lt;&gt;""</formula>
    </cfRule>
  </conditionalFormatting>
  <conditionalFormatting sqref="N44:O44">
    <cfRule type="expression" dxfId="121" priority="124" stopIfTrue="1">
      <formula>M45&lt;&gt;""</formula>
    </cfRule>
  </conditionalFormatting>
  <conditionalFormatting sqref="N37:O37">
    <cfRule type="expression" dxfId="120" priority="123" stopIfTrue="1">
      <formula>M38&lt;&gt;""</formula>
    </cfRule>
  </conditionalFormatting>
  <conditionalFormatting sqref="N30:O30">
    <cfRule type="expression" dxfId="119" priority="122" stopIfTrue="1">
      <formula>M31&lt;&gt;""</formula>
    </cfRule>
  </conditionalFormatting>
  <conditionalFormatting sqref="N23:O23">
    <cfRule type="expression" dxfId="118" priority="121" stopIfTrue="1">
      <formula>M24&lt;&gt;""</formula>
    </cfRule>
  </conditionalFormatting>
  <conditionalFormatting sqref="N16:O16">
    <cfRule type="expression" dxfId="117" priority="120" stopIfTrue="1">
      <formula>M17&lt;&gt;""</formula>
    </cfRule>
  </conditionalFormatting>
  <conditionalFormatting sqref="N9:O9">
    <cfRule type="expression" dxfId="116" priority="119" stopIfTrue="1">
      <formula>M10&lt;&gt;""</formula>
    </cfRule>
  </conditionalFormatting>
  <conditionalFormatting sqref="N2:O2">
    <cfRule type="expression" dxfId="115" priority="118" stopIfTrue="1">
      <formula>M3&lt;&gt;""</formula>
    </cfRule>
  </conditionalFormatting>
  <conditionalFormatting sqref="Q58:R58">
    <cfRule type="expression" dxfId="114" priority="117" stopIfTrue="1">
      <formula>P59&lt;&gt;""</formula>
    </cfRule>
  </conditionalFormatting>
  <conditionalFormatting sqref="Q51:R51">
    <cfRule type="expression" dxfId="113" priority="116" stopIfTrue="1">
      <formula>P52&lt;&gt;""</formula>
    </cfRule>
  </conditionalFormatting>
  <conditionalFormatting sqref="Q44:R44">
    <cfRule type="expression" dxfId="112" priority="115" stopIfTrue="1">
      <formula>P45&lt;&gt;""</formula>
    </cfRule>
  </conditionalFormatting>
  <conditionalFormatting sqref="Q37:R37">
    <cfRule type="expression" dxfId="111" priority="114" stopIfTrue="1">
      <formula>P38&lt;&gt;""</formula>
    </cfRule>
  </conditionalFormatting>
  <conditionalFormatting sqref="Q30:R30">
    <cfRule type="expression" dxfId="110" priority="113" stopIfTrue="1">
      <formula>P31&lt;&gt;""</formula>
    </cfRule>
  </conditionalFormatting>
  <conditionalFormatting sqref="Q23:R23">
    <cfRule type="expression" dxfId="109" priority="112" stopIfTrue="1">
      <formula>P24&lt;&gt;""</formula>
    </cfRule>
  </conditionalFormatting>
  <conditionalFormatting sqref="Q16:R16">
    <cfRule type="expression" dxfId="108" priority="111" stopIfTrue="1">
      <formula>P17&lt;&gt;""</formula>
    </cfRule>
  </conditionalFormatting>
  <conditionalFormatting sqref="Q9:R9">
    <cfRule type="expression" dxfId="107" priority="110" stopIfTrue="1">
      <formula>P10&lt;&gt;""</formula>
    </cfRule>
  </conditionalFormatting>
  <conditionalFormatting sqref="Q2:R2">
    <cfRule type="expression" dxfId="106" priority="109" stopIfTrue="1">
      <formula>P3&lt;&gt;""</formula>
    </cfRule>
  </conditionalFormatting>
  <conditionalFormatting sqref="AF16:AG16">
    <cfRule type="expression" dxfId="105" priority="67" stopIfTrue="1">
      <formula>AE17&lt;&gt;""</formula>
    </cfRule>
  </conditionalFormatting>
  <conditionalFormatting sqref="AI23:AJ23">
    <cfRule type="expression" dxfId="104" priority="59" stopIfTrue="1">
      <formula>AH24&lt;&gt;""</formula>
    </cfRule>
  </conditionalFormatting>
  <conditionalFormatting sqref="AL30:AM30">
    <cfRule type="expression" dxfId="103" priority="51" stopIfTrue="1">
      <formula>AK31&lt;&gt;""</formula>
    </cfRule>
  </conditionalFormatting>
  <conditionalFormatting sqref="AO37:AP37">
    <cfRule type="expression" dxfId="102" priority="43" stopIfTrue="1">
      <formula>AN38&lt;&gt;""</formula>
    </cfRule>
  </conditionalFormatting>
  <conditionalFormatting sqref="AR44:AS44">
    <cfRule type="expression" dxfId="101" priority="35" stopIfTrue="1">
      <formula>AQ45&lt;&gt;""</formula>
    </cfRule>
  </conditionalFormatting>
  <conditionalFormatting sqref="AU51:AV51">
    <cfRule type="expression" dxfId="100" priority="27" stopIfTrue="1">
      <formula>AT52&lt;&gt;""</formula>
    </cfRule>
  </conditionalFormatting>
  <conditionalFormatting sqref="AX58:AY58">
    <cfRule type="expression" dxfId="99" priority="19" stopIfTrue="1">
      <formula>AW59&lt;&gt;""</formula>
    </cfRule>
  </conditionalFormatting>
  <conditionalFormatting sqref="AX2:AY2">
    <cfRule type="expression" dxfId="98" priority="11" stopIfTrue="1">
      <formula>AW3&lt;&gt;""</formula>
    </cfRule>
  </conditionalFormatting>
  <conditionalFormatting sqref="BA16:BB16">
    <cfRule type="expression" dxfId="97" priority="3" stopIfTrue="1">
      <formula>AZ17&lt;&gt;""</formula>
    </cfRule>
  </conditionalFormatting>
  <conditionalFormatting sqref="T58:U58">
    <cfRule type="expression" dxfId="96" priority="108" stopIfTrue="1">
      <formula>S59&lt;&gt;""</formula>
    </cfRule>
  </conditionalFormatting>
  <conditionalFormatting sqref="T51:U51">
    <cfRule type="expression" dxfId="95" priority="107" stopIfTrue="1">
      <formula>S52&lt;&gt;""</formula>
    </cfRule>
  </conditionalFormatting>
  <conditionalFormatting sqref="T44:U44">
    <cfRule type="expression" dxfId="94" priority="106" stopIfTrue="1">
      <formula>S45&lt;&gt;""</formula>
    </cfRule>
  </conditionalFormatting>
  <conditionalFormatting sqref="T37:U37">
    <cfRule type="expression" dxfId="93" priority="105" stopIfTrue="1">
      <formula>S38&lt;&gt;""</formula>
    </cfRule>
  </conditionalFormatting>
  <conditionalFormatting sqref="T30:U30">
    <cfRule type="expression" dxfId="92" priority="104" stopIfTrue="1">
      <formula>S31&lt;&gt;""</formula>
    </cfRule>
  </conditionalFormatting>
  <conditionalFormatting sqref="T23:U23">
    <cfRule type="expression" dxfId="91" priority="103" stopIfTrue="1">
      <formula>S24&lt;&gt;""</formula>
    </cfRule>
  </conditionalFormatting>
  <conditionalFormatting sqref="T16:U16">
    <cfRule type="expression" dxfId="90" priority="102" stopIfTrue="1">
      <formula>S17&lt;&gt;""</formula>
    </cfRule>
  </conditionalFormatting>
  <conditionalFormatting sqref="T9:U9">
    <cfRule type="expression" dxfId="89" priority="101" stopIfTrue="1">
      <formula>S10&lt;&gt;""</formula>
    </cfRule>
  </conditionalFormatting>
  <conditionalFormatting sqref="T2:U2">
    <cfRule type="expression" dxfId="88" priority="100" stopIfTrue="1">
      <formula>S3&lt;&gt;""</formula>
    </cfRule>
  </conditionalFormatting>
  <conditionalFormatting sqref="W58:X58">
    <cfRule type="expression" dxfId="87" priority="99" stopIfTrue="1">
      <formula>V59&lt;&gt;""</formula>
    </cfRule>
  </conditionalFormatting>
  <conditionalFormatting sqref="W51:X51">
    <cfRule type="expression" dxfId="86" priority="98" stopIfTrue="1">
      <formula>V52&lt;&gt;""</formula>
    </cfRule>
  </conditionalFormatting>
  <conditionalFormatting sqref="W44:X44">
    <cfRule type="expression" dxfId="85" priority="97" stopIfTrue="1">
      <formula>V45&lt;&gt;""</formula>
    </cfRule>
  </conditionalFormatting>
  <conditionalFormatting sqref="W37:X37">
    <cfRule type="expression" dxfId="84" priority="96" stopIfTrue="1">
      <formula>V38&lt;&gt;""</formula>
    </cfRule>
  </conditionalFormatting>
  <conditionalFormatting sqref="W30:X30">
    <cfRule type="expression" dxfId="83" priority="95" stopIfTrue="1">
      <formula>V31&lt;&gt;""</formula>
    </cfRule>
  </conditionalFormatting>
  <conditionalFormatting sqref="W23:X23">
    <cfRule type="expression" dxfId="82" priority="94" stopIfTrue="1">
      <formula>V24&lt;&gt;""</formula>
    </cfRule>
  </conditionalFormatting>
  <conditionalFormatting sqref="W16:X16">
    <cfRule type="expression" dxfId="81" priority="93" stopIfTrue="1">
      <formula>V17&lt;&gt;""</formula>
    </cfRule>
  </conditionalFormatting>
  <conditionalFormatting sqref="W9:X9">
    <cfRule type="expression" dxfId="80" priority="92" stopIfTrue="1">
      <formula>V10&lt;&gt;""</formula>
    </cfRule>
  </conditionalFormatting>
  <conditionalFormatting sqref="W2:X2">
    <cfRule type="expression" dxfId="79" priority="91" stopIfTrue="1">
      <formula>V3&lt;&gt;""</formula>
    </cfRule>
  </conditionalFormatting>
  <conditionalFormatting sqref="Z58:AA58">
    <cfRule type="expression" dxfId="78" priority="90" stopIfTrue="1">
      <formula>Y59&lt;&gt;""</formula>
    </cfRule>
  </conditionalFormatting>
  <conditionalFormatting sqref="Z51:AA51">
    <cfRule type="expression" dxfId="77" priority="89" stopIfTrue="1">
      <formula>Y52&lt;&gt;""</formula>
    </cfRule>
  </conditionalFormatting>
  <conditionalFormatting sqref="Z44:AA44">
    <cfRule type="expression" dxfId="76" priority="88" stopIfTrue="1">
      <formula>Y45&lt;&gt;""</formula>
    </cfRule>
  </conditionalFormatting>
  <conditionalFormatting sqref="Z37:AA37">
    <cfRule type="expression" dxfId="75" priority="87" stopIfTrue="1">
      <formula>Y38&lt;&gt;""</formula>
    </cfRule>
  </conditionalFormatting>
  <conditionalFormatting sqref="Z30:AA30">
    <cfRule type="expression" dxfId="74" priority="86" stopIfTrue="1">
      <formula>Y31&lt;&gt;""</formula>
    </cfRule>
  </conditionalFormatting>
  <conditionalFormatting sqref="Z23:AA23">
    <cfRule type="expression" dxfId="73" priority="85" stopIfTrue="1">
      <formula>Y24&lt;&gt;""</formula>
    </cfRule>
  </conditionalFormatting>
  <conditionalFormatting sqref="Z16:AA16">
    <cfRule type="expression" dxfId="72" priority="84" stopIfTrue="1">
      <formula>Y17&lt;&gt;""</formula>
    </cfRule>
  </conditionalFormatting>
  <conditionalFormatting sqref="AC51:AD51">
    <cfRule type="expression" dxfId="71" priority="81" stopIfTrue="1">
      <formula>AB52&lt;&gt;""</formula>
    </cfRule>
  </conditionalFormatting>
  <conditionalFormatting sqref="AC58:AD58">
    <cfRule type="expression" dxfId="70" priority="82" stopIfTrue="1">
      <formula>AB59&lt;&gt;""</formula>
    </cfRule>
  </conditionalFormatting>
  <conditionalFormatting sqref="AC44:AD44">
    <cfRule type="expression" dxfId="69" priority="80" stopIfTrue="1">
      <formula>AB45&lt;&gt;""</formula>
    </cfRule>
  </conditionalFormatting>
  <conditionalFormatting sqref="AC37:AD37">
    <cfRule type="expression" dxfId="68" priority="79" stopIfTrue="1">
      <formula>AB38&lt;&gt;""</formula>
    </cfRule>
  </conditionalFormatting>
  <conditionalFormatting sqref="AC30:AD30">
    <cfRule type="expression" dxfId="67" priority="78" stopIfTrue="1">
      <formula>AB31&lt;&gt;""</formula>
    </cfRule>
  </conditionalFormatting>
  <conditionalFormatting sqref="AC23:AD23">
    <cfRule type="expression" dxfId="66" priority="77" stopIfTrue="1">
      <formula>AB24&lt;&gt;""</formula>
    </cfRule>
  </conditionalFormatting>
  <conditionalFormatting sqref="AC16:AD16">
    <cfRule type="expression" dxfId="65" priority="76" stopIfTrue="1">
      <formula>AB17&lt;&gt;""</formula>
    </cfRule>
  </conditionalFormatting>
  <conditionalFormatting sqref="AC9:AD9">
    <cfRule type="expression" dxfId="64" priority="75" stopIfTrue="1">
      <formula>AB10&lt;&gt;""</formula>
    </cfRule>
  </conditionalFormatting>
  <conditionalFormatting sqref="AC2:AD2">
    <cfRule type="expression" dxfId="63" priority="74" stopIfTrue="1">
      <formula>AB3&lt;&gt;""</formula>
    </cfRule>
  </conditionalFormatting>
  <conditionalFormatting sqref="AF58:AG58">
    <cfRule type="expression" dxfId="62" priority="73" stopIfTrue="1">
      <formula>AE59&lt;&gt;""</formula>
    </cfRule>
  </conditionalFormatting>
  <conditionalFormatting sqref="AF51:AG51">
    <cfRule type="expression" dxfId="61" priority="72" stopIfTrue="1">
      <formula>AE52&lt;&gt;""</formula>
    </cfRule>
  </conditionalFormatting>
  <conditionalFormatting sqref="AF44:AG44">
    <cfRule type="expression" dxfId="60" priority="71" stopIfTrue="1">
      <formula>AE45&lt;&gt;""</formula>
    </cfRule>
  </conditionalFormatting>
  <conditionalFormatting sqref="AF37:AG37">
    <cfRule type="expression" dxfId="59" priority="70" stopIfTrue="1">
      <formula>AE38&lt;&gt;""</formula>
    </cfRule>
  </conditionalFormatting>
  <conditionalFormatting sqref="AF30:AG30">
    <cfRule type="expression" dxfId="58" priority="69" stopIfTrue="1">
      <formula>AE31&lt;&gt;""</formula>
    </cfRule>
  </conditionalFormatting>
  <conditionalFormatting sqref="AF23:AG23">
    <cfRule type="expression" dxfId="57" priority="68" stopIfTrue="1">
      <formula>AE24&lt;&gt;""</formula>
    </cfRule>
  </conditionalFormatting>
  <conditionalFormatting sqref="AF9:AG9">
    <cfRule type="expression" dxfId="56" priority="66" stopIfTrue="1">
      <formula>AE10&lt;&gt;""</formula>
    </cfRule>
  </conditionalFormatting>
  <conditionalFormatting sqref="AF2:AG2">
    <cfRule type="expression" dxfId="55" priority="65" stopIfTrue="1">
      <formula>AE3&lt;&gt;""</formula>
    </cfRule>
  </conditionalFormatting>
  <conditionalFormatting sqref="AI58:AJ58">
    <cfRule type="expression" dxfId="54" priority="64" stopIfTrue="1">
      <formula>AH59&lt;&gt;""</formula>
    </cfRule>
  </conditionalFormatting>
  <conditionalFormatting sqref="AI51:AJ51">
    <cfRule type="expression" dxfId="53" priority="63" stopIfTrue="1">
      <formula>AH52&lt;&gt;""</formula>
    </cfRule>
  </conditionalFormatting>
  <conditionalFormatting sqref="AI44:AJ44">
    <cfRule type="expression" dxfId="52" priority="62" stopIfTrue="1">
      <formula>AH45&lt;&gt;""</formula>
    </cfRule>
  </conditionalFormatting>
  <conditionalFormatting sqref="AI37:AJ37">
    <cfRule type="expression" dxfId="51" priority="61" stopIfTrue="1">
      <formula>AH38&lt;&gt;""</formula>
    </cfRule>
  </conditionalFormatting>
  <conditionalFormatting sqref="AI30:AJ30">
    <cfRule type="expression" dxfId="50" priority="60" stopIfTrue="1">
      <formula>AH31&lt;&gt;""</formula>
    </cfRule>
  </conditionalFormatting>
  <conditionalFormatting sqref="AI16:AJ16">
    <cfRule type="expression" dxfId="49" priority="58" stopIfTrue="1">
      <formula>AH17&lt;&gt;""</formula>
    </cfRule>
  </conditionalFormatting>
  <conditionalFormatting sqref="AI9:AJ9">
    <cfRule type="expression" dxfId="48" priority="57" stopIfTrue="1">
      <formula>AH10&lt;&gt;""</formula>
    </cfRule>
  </conditionalFormatting>
  <conditionalFormatting sqref="AI2:AJ2">
    <cfRule type="expression" dxfId="47" priority="56" stopIfTrue="1">
      <formula>AH3&lt;&gt;""</formula>
    </cfRule>
  </conditionalFormatting>
  <conditionalFormatting sqref="AL58:AM58">
    <cfRule type="expression" dxfId="46" priority="55" stopIfTrue="1">
      <formula>AK59&lt;&gt;""</formula>
    </cfRule>
  </conditionalFormatting>
  <conditionalFormatting sqref="AL51:AM51">
    <cfRule type="expression" dxfId="45" priority="54" stopIfTrue="1">
      <formula>AK52&lt;&gt;""</formula>
    </cfRule>
  </conditionalFormatting>
  <conditionalFormatting sqref="AL44:AM44">
    <cfRule type="expression" dxfId="44" priority="53" stopIfTrue="1">
      <formula>AK45&lt;&gt;""</formula>
    </cfRule>
  </conditionalFormatting>
  <conditionalFormatting sqref="AL37:AM37">
    <cfRule type="expression" dxfId="43" priority="52" stopIfTrue="1">
      <formula>AK38&lt;&gt;""</formula>
    </cfRule>
  </conditionalFormatting>
  <conditionalFormatting sqref="AL23:AM23">
    <cfRule type="expression" dxfId="42" priority="50" stopIfTrue="1">
      <formula>AK24&lt;&gt;""</formula>
    </cfRule>
  </conditionalFormatting>
  <conditionalFormatting sqref="AL16:AM16">
    <cfRule type="expression" dxfId="41" priority="49" stopIfTrue="1">
      <formula>AK17&lt;&gt;""</formula>
    </cfRule>
  </conditionalFormatting>
  <conditionalFormatting sqref="AL9:AM9">
    <cfRule type="expression" dxfId="40" priority="48" stopIfTrue="1">
      <formula>AK10&lt;&gt;""</formula>
    </cfRule>
  </conditionalFormatting>
  <conditionalFormatting sqref="AL2:AM2">
    <cfRule type="expression" dxfId="39" priority="47" stopIfTrue="1">
      <formula>AK3&lt;&gt;""</formula>
    </cfRule>
  </conditionalFormatting>
  <conditionalFormatting sqref="AO58:AP58">
    <cfRule type="expression" dxfId="38" priority="46" stopIfTrue="1">
      <formula>AN59&lt;&gt;""</formula>
    </cfRule>
  </conditionalFormatting>
  <conditionalFormatting sqref="AO51:AP51">
    <cfRule type="expression" dxfId="37" priority="45" stopIfTrue="1">
      <formula>AN52&lt;&gt;""</formula>
    </cfRule>
  </conditionalFormatting>
  <conditionalFormatting sqref="AO44:AP44">
    <cfRule type="expression" dxfId="36" priority="44" stopIfTrue="1">
      <formula>AN45&lt;&gt;""</formula>
    </cfRule>
  </conditionalFormatting>
  <conditionalFormatting sqref="AO30:AP30">
    <cfRule type="expression" dxfId="35" priority="42" stopIfTrue="1">
      <formula>AN31&lt;&gt;""</formula>
    </cfRule>
  </conditionalFormatting>
  <conditionalFormatting sqref="AO23:AP23">
    <cfRule type="expression" dxfId="34" priority="41" stopIfTrue="1">
      <formula>AN24&lt;&gt;""</formula>
    </cfRule>
  </conditionalFormatting>
  <conditionalFormatting sqref="AO16:AP16">
    <cfRule type="expression" dxfId="33" priority="40" stopIfTrue="1">
      <formula>AN17&lt;&gt;""</formula>
    </cfRule>
  </conditionalFormatting>
  <conditionalFormatting sqref="AO9:AP9">
    <cfRule type="expression" dxfId="32" priority="39" stopIfTrue="1">
      <formula>AN10&lt;&gt;""</formula>
    </cfRule>
  </conditionalFormatting>
  <conditionalFormatting sqref="AO2:AP2">
    <cfRule type="expression" dxfId="31" priority="38" stopIfTrue="1">
      <formula>AN3&lt;&gt;""</formula>
    </cfRule>
  </conditionalFormatting>
  <conditionalFormatting sqref="AR58:AS58">
    <cfRule type="expression" dxfId="30" priority="37" stopIfTrue="1">
      <formula>AQ59&lt;&gt;""</formula>
    </cfRule>
  </conditionalFormatting>
  <conditionalFormatting sqref="AR51:AS51">
    <cfRule type="expression" dxfId="29" priority="36" stopIfTrue="1">
      <formula>AQ52&lt;&gt;""</formula>
    </cfRule>
  </conditionalFormatting>
  <conditionalFormatting sqref="AR37:AS37">
    <cfRule type="expression" dxfId="28" priority="34" stopIfTrue="1">
      <formula>AQ38&lt;&gt;""</formula>
    </cfRule>
  </conditionalFormatting>
  <conditionalFormatting sqref="AR30:AS30">
    <cfRule type="expression" dxfId="27" priority="33" stopIfTrue="1">
      <formula>AQ31&lt;&gt;""</formula>
    </cfRule>
  </conditionalFormatting>
  <conditionalFormatting sqref="AR23:AS23">
    <cfRule type="expression" dxfId="26" priority="32" stopIfTrue="1">
      <formula>AQ24&lt;&gt;""</formula>
    </cfRule>
  </conditionalFormatting>
  <conditionalFormatting sqref="AR16:AS16">
    <cfRule type="expression" dxfId="25" priority="31" stopIfTrue="1">
      <formula>AQ17&lt;&gt;""</formula>
    </cfRule>
  </conditionalFormatting>
  <conditionalFormatting sqref="AR9:AS9">
    <cfRule type="expression" dxfId="24" priority="30" stopIfTrue="1">
      <formula>AQ10&lt;&gt;""</formula>
    </cfRule>
  </conditionalFormatting>
  <conditionalFormatting sqref="AR2:AS2">
    <cfRule type="expression" dxfId="23" priority="29" stopIfTrue="1">
      <formula>AQ3&lt;&gt;""</formula>
    </cfRule>
  </conditionalFormatting>
  <conditionalFormatting sqref="AU58:AV58">
    <cfRule type="expression" dxfId="22" priority="28" stopIfTrue="1">
      <formula>AT59&lt;&gt;""</formula>
    </cfRule>
  </conditionalFormatting>
  <conditionalFormatting sqref="AU44:AV44">
    <cfRule type="expression" dxfId="21" priority="26" stopIfTrue="1">
      <formula>AT45&lt;&gt;""</formula>
    </cfRule>
  </conditionalFormatting>
  <conditionalFormatting sqref="AU37:AV37">
    <cfRule type="expression" dxfId="20" priority="25" stopIfTrue="1">
      <formula>AT38&lt;&gt;""</formula>
    </cfRule>
  </conditionalFormatting>
  <conditionalFormatting sqref="AU30:AV30">
    <cfRule type="expression" dxfId="19" priority="24" stopIfTrue="1">
      <formula>AT31&lt;&gt;""</formula>
    </cfRule>
  </conditionalFormatting>
  <conditionalFormatting sqref="AU23:AV23">
    <cfRule type="expression" dxfId="18" priority="23" stopIfTrue="1">
      <formula>AT24&lt;&gt;""</formula>
    </cfRule>
  </conditionalFormatting>
  <conditionalFormatting sqref="AU16:AV16">
    <cfRule type="expression" dxfId="17" priority="22" stopIfTrue="1">
      <formula>AT17&lt;&gt;""</formula>
    </cfRule>
  </conditionalFormatting>
  <conditionalFormatting sqref="AU9:AV9">
    <cfRule type="expression" dxfId="16" priority="21" stopIfTrue="1">
      <formula>AT10&lt;&gt;""</formula>
    </cfRule>
  </conditionalFormatting>
  <conditionalFormatting sqref="AU2:AV2">
    <cfRule type="expression" dxfId="15" priority="20" stopIfTrue="1">
      <formula>AT3&lt;&gt;""</formula>
    </cfRule>
  </conditionalFormatting>
  <conditionalFormatting sqref="AX51:AY51">
    <cfRule type="expression" dxfId="14" priority="18" stopIfTrue="1">
      <formula>AW52&lt;&gt;""</formula>
    </cfRule>
  </conditionalFormatting>
  <conditionalFormatting sqref="AX44:AY44">
    <cfRule type="expression" dxfId="13" priority="17" stopIfTrue="1">
      <formula>AW45&lt;&gt;""</formula>
    </cfRule>
  </conditionalFormatting>
  <conditionalFormatting sqref="AX37:AY37">
    <cfRule type="expression" dxfId="12" priority="16" stopIfTrue="1">
      <formula>AW38&lt;&gt;""</formula>
    </cfRule>
  </conditionalFormatting>
  <conditionalFormatting sqref="AX30:AY30">
    <cfRule type="expression" dxfId="11" priority="15" stopIfTrue="1">
      <formula>AW31&lt;&gt;""</formula>
    </cfRule>
  </conditionalFormatting>
  <conditionalFormatting sqref="AX23:AY23">
    <cfRule type="expression" dxfId="10" priority="14" stopIfTrue="1">
      <formula>AW24&lt;&gt;""</formula>
    </cfRule>
  </conditionalFormatting>
  <conditionalFormatting sqref="AX16:AY16">
    <cfRule type="expression" dxfId="9" priority="13" stopIfTrue="1">
      <formula>AW17&lt;&gt;""</formula>
    </cfRule>
  </conditionalFormatting>
  <conditionalFormatting sqref="AX9:AY9">
    <cfRule type="expression" dxfId="8" priority="12" stopIfTrue="1">
      <formula>AW10&lt;&gt;""</formula>
    </cfRule>
  </conditionalFormatting>
  <conditionalFormatting sqref="BA51:BB51">
    <cfRule type="expression" dxfId="7" priority="8" stopIfTrue="1">
      <formula>AZ52&lt;&gt;""</formula>
    </cfRule>
  </conditionalFormatting>
  <conditionalFormatting sqref="BA58:BB58">
    <cfRule type="expression" dxfId="6" priority="9" stopIfTrue="1">
      <formula>AZ59&lt;&gt;""</formula>
    </cfRule>
  </conditionalFormatting>
  <conditionalFormatting sqref="BA44:BB44">
    <cfRule type="expression" dxfId="5" priority="7" stopIfTrue="1">
      <formula>AZ45&lt;&gt;""</formula>
    </cfRule>
  </conditionalFormatting>
  <conditionalFormatting sqref="BA37:BB37">
    <cfRule type="expression" dxfId="4" priority="6" stopIfTrue="1">
      <formula>AZ38&lt;&gt;""</formula>
    </cfRule>
  </conditionalFormatting>
  <conditionalFormatting sqref="BA30:BB30">
    <cfRule type="expression" dxfId="3" priority="5" stopIfTrue="1">
      <formula>AZ31&lt;&gt;""</formula>
    </cfRule>
  </conditionalFormatting>
  <conditionalFormatting sqref="BA23:BB23">
    <cfRule type="expression" dxfId="2" priority="4" stopIfTrue="1">
      <formula>AZ24&lt;&gt;""</formula>
    </cfRule>
  </conditionalFormatting>
  <conditionalFormatting sqref="Z2:AA2">
    <cfRule type="expression" dxfId="1" priority="1" stopIfTrue="1">
      <formula>Y3&lt;&gt;""</formula>
    </cfRule>
  </conditionalFormatting>
  <conditionalFormatting sqref="Z9:AA9">
    <cfRule type="expression" dxfId="0" priority="2" stopIfTrue="1">
      <formula>Y10&lt;&gt;""</formula>
    </cfRule>
  </conditionalFormatting>
  <pageMargins left="0" right="0" top="0" bottom="0" header="0" footer="0"/>
  <pageSetup paperSize="9" scale="97" orientation="portrait" horizontalDpi="300" verticalDpi="300" r:id="rId1"/>
  <rowBreaks count="1" manualBreakCount="1">
    <brk id="64" max="53" man="1"/>
  </rowBreaks>
  <colBreaks count="1" manualBreakCount="1">
    <brk id="9" max="63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"/>
  <sheetViews>
    <sheetView workbookViewId="0">
      <selection activeCell="D13" sqref="D13"/>
    </sheetView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キューシート計算用</vt:lpstr>
      <vt:lpstr>キューシート公開用</vt:lpstr>
      <vt:lpstr>コマ図</vt:lpstr>
      <vt:lpstr>Sheet3</vt:lpstr>
      <vt:lpstr>キューシート計算用!Print_Area</vt:lpstr>
      <vt:lpstr>キューシート公開用!Print_Area</vt:lpstr>
      <vt:lpstr>コマ図!Print_Area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2018-09-30T00:54:25Z</dcterms:modified>
</cp:coreProperties>
</file>