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filterPrivacy="1"/>
  <xr:revisionPtr revIDLastSave="0" documentId="8_{FF57AA68-69F0-4711-8A32-EC5F527C5747}" xr6:coauthVersionLast="33" xr6:coauthVersionMax="33" xr10:uidLastSave="{00000000-0000-0000-0000-000000000000}"/>
  <bookViews>
    <workbookView xWindow="0" yWindow="0" windowWidth="19200" windowHeight="6885" activeTab="1" xr2:uid="{00000000-000D-0000-FFFF-FFFF00000000}"/>
  </bookViews>
  <sheets>
    <sheet name="キューシート計算用" sheetId="2" r:id="rId1"/>
    <sheet name="キューシート公開用" sheetId="4" r:id="rId2"/>
    <sheet name="コマ図" sheetId="1" r:id="rId3"/>
    <sheet name="Sheet3" sheetId="3" r:id="rId4"/>
  </sheets>
  <definedNames>
    <definedName name="_xlnm.Print_Area" localSheetId="0">キューシート計算用!$A$1:$N$204</definedName>
    <definedName name="_xlnm.Print_Area" localSheetId="1">キューシート公開用!$A$1:$N$122</definedName>
    <definedName name="_xlnm.Print_Area" localSheetId="2">コマ図!$A$1:$AS$67</definedName>
  </definedNames>
  <calcPr calcId="179017"/>
</workbook>
</file>

<file path=xl/calcChain.xml><?xml version="1.0" encoding="utf-8"?>
<calcChain xmlns="http://schemas.openxmlformats.org/spreadsheetml/2006/main">
  <c r="F19" i="3" l="1"/>
  <c r="F15" i="3"/>
  <c r="F14" i="3"/>
  <c r="F10" i="3"/>
  <c r="H8" i="3"/>
  <c r="H9" i="3"/>
  <c r="H10" i="3"/>
  <c r="I10" i="3" s="1"/>
  <c r="F6" i="3"/>
  <c r="F5" i="3"/>
  <c r="I5" i="3"/>
  <c r="H7" i="3"/>
  <c r="H6" i="3"/>
  <c r="I6" i="3" s="1"/>
  <c r="D6" i="3"/>
  <c r="H14" i="3" l="1"/>
  <c r="S15" i="3"/>
  <c r="S12" i="3"/>
  <c r="S11" i="3"/>
  <c r="S13" i="3"/>
  <c r="S14" i="3"/>
  <c r="H18" i="3"/>
  <c r="I14" i="3"/>
  <c r="H19" i="3"/>
  <c r="I19" i="3" s="1"/>
  <c r="H16" i="3"/>
  <c r="H15" i="3"/>
  <c r="I15" i="3" s="1"/>
  <c r="H17" i="3"/>
  <c r="AG204" i="2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S204" i="2"/>
  <c r="R204" i="2"/>
  <c r="P204" i="2"/>
  <c r="N204" i="2"/>
  <c r="BR54" i="1" s="1"/>
  <c r="M204" i="2"/>
  <c r="AG203" i="2"/>
  <c r="AF203" i="2"/>
  <c r="AE203" i="2"/>
  <c r="AD203" i="2"/>
  <c r="AC203" i="2"/>
  <c r="AB203" i="2"/>
  <c r="AA203" i="2"/>
  <c r="Y203" i="2"/>
  <c r="X203" i="2"/>
  <c r="W203" i="2"/>
  <c r="V203" i="2"/>
  <c r="U203" i="2"/>
  <c r="T203" i="2"/>
  <c r="S203" i="2"/>
  <c r="R203" i="2"/>
  <c r="P203" i="2"/>
  <c r="N203" i="2"/>
  <c r="M203" i="2"/>
  <c r="AG202" i="2"/>
  <c r="AF202" i="2"/>
  <c r="AE202" i="2"/>
  <c r="AD202" i="2"/>
  <c r="AC202" i="2"/>
  <c r="AB202" i="2"/>
  <c r="AA202" i="2"/>
  <c r="Y202" i="2"/>
  <c r="X202" i="2"/>
  <c r="W202" i="2"/>
  <c r="V202" i="2"/>
  <c r="U202" i="2"/>
  <c r="T202" i="2"/>
  <c r="S202" i="2"/>
  <c r="R202" i="2"/>
  <c r="P202" i="2"/>
  <c r="N202" i="2"/>
  <c r="BO5" i="1" s="1"/>
  <c r="M202" i="2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S201" i="2"/>
  <c r="R201" i="2"/>
  <c r="P201" i="2"/>
  <c r="AH201" i="2" s="1"/>
  <c r="N201" i="2"/>
  <c r="M201" i="2"/>
  <c r="AG200" i="2"/>
  <c r="AF200" i="2"/>
  <c r="AE200" i="2"/>
  <c r="AD200" i="2"/>
  <c r="AC200" i="2"/>
  <c r="AB200" i="2"/>
  <c r="AA200" i="2"/>
  <c r="Y200" i="2"/>
  <c r="X200" i="2"/>
  <c r="W200" i="2"/>
  <c r="V200" i="2"/>
  <c r="U200" i="2"/>
  <c r="T200" i="2"/>
  <c r="S200" i="2"/>
  <c r="R200" i="2"/>
  <c r="P200" i="2"/>
  <c r="AH200" i="2"/>
  <c r="N200" i="2"/>
  <c r="M200" i="2"/>
  <c r="AG199" i="2"/>
  <c r="AF199" i="2"/>
  <c r="AE199" i="2"/>
  <c r="AD199" i="2"/>
  <c r="AC199" i="2"/>
  <c r="AB199" i="2"/>
  <c r="AA199" i="2"/>
  <c r="Y199" i="2"/>
  <c r="X199" i="2"/>
  <c r="W199" i="2"/>
  <c r="V199" i="2"/>
  <c r="U199" i="2"/>
  <c r="T199" i="2"/>
  <c r="S199" i="2"/>
  <c r="R199" i="2"/>
  <c r="P199" i="2"/>
  <c r="AH199" i="2"/>
  <c r="N199" i="2"/>
  <c r="BO26" i="1" s="1"/>
  <c r="M199" i="2"/>
  <c r="M199" i="4" s="1"/>
  <c r="AG198" i="2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S198" i="2"/>
  <c r="R198" i="2"/>
  <c r="P198" i="2"/>
  <c r="AH198" i="2" s="1"/>
  <c r="N198" i="2"/>
  <c r="M198" i="2"/>
  <c r="AG197" i="2"/>
  <c r="AF197" i="2"/>
  <c r="AE197" i="2"/>
  <c r="AD197" i="2"/>
  <c r="AC197" i="2"/>
  <c r="AB197" i="2"/>
  <c r="AA197" i="2"/>
  <c r="Y197" i="2"/>
  <c r="X197" i="2"/>
  <c r="W197" i="2"/>
  <c r="V197" i="2"/>
  <c r="U197" i="2"/>
  <c r="T197" i="2"/>
  <c r="S197" i="2"/>
  <c r="R197" i="2"/>
  <c r="P197" i="2"/>
  <c r="N197" i="2"/>
  <c r="BO40" i="1" s="1"/>
  <c r="M197" i="2"/>
  <c r="AG196" i="2"/>
  <c r="AF196" i="2"/>
  <c r="AE196" i="2"/>
  <c r="AD196" i="2"/>
  <c r="AC196" i="2"/>
  <c r="AB196" i="2"/>
  <c r="AA196" i="2"/>
  <c r="Y196" i="2"/>
  <c r="X196" i="2"/>
  <c r="W196" i="2"/>
  <c r="V196" i="2"/>
  <c r="U196" i="2"/>
  <c r="T196" i="2"/>
  <c r="S196" i="2"/>
  <c r="R196" i="2"/>
  <c r="P196" i="2"/>
  <c r="N196" i="2"/>
  <c r="M196" i="2"/>
  <c r="M196" i="4" s="1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S195" i="2"/>
  <c r="R195" i="2"/>
  <c r="P195" i="2"/>
  <c r="AH195" i="2" s="1"/>
  <c r="N195" i="2"/>
  <c r="M195" i="2"/>
  <c r="AG194" i="2"/>
  <c r="AF194" i="2"/>
  <c r="AE194" i="2"/>
  <c r="AD194" i="2"/>
  <c r="AC194" i="2"/>
  <c r="AB194" i="2"/>
  <c r="AA194" i="2"/>
  <c r="Y194" i="2"/>
  <c r="X194" i="2"/>
  <c r="W194" i="2"/>
  <c r="V194" i="2"/>
  <c r="U194" i="2"/>
  <c r="T194" i="2"/>
  <c r="S194" i="2"/>
  <c r="R194" i="2"/>
  <c r="P194" i="2"/>
  <c r="N194" i="2"/>
  <c r="M194" i="2"/>
  <c r="AG193" i="2"/>
  <c r="AF193" i="2"/>
  <c r="AE193" i="2"/>
  <c r="AD193" i="2"/>
  <c r="AC193" i="2"/>
  <c r="AB193" i="2"/>
  <c r="AA193" i="2"/>
  <c r="Y193" i="2"/>
  <c r="X193" i="2"/>
  <c r="W193" i="2"/>
  <c r="V193" i="2"/>
  <c r="U193" i="2"/>
  <c r="T193" i="2"/>
  <c r="S193" i="2"/>
  <c r="R193" i="2"/>
  <c r="P193" i="2"/>
  <c r="AH193" i="2" s="1"/>
  <c r="N193" i="2"/>
  <c r="M193" i="2"/>
  <c r="AG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S192" i="2"/>
  <c r="R192" i="2"/>
  <c r="P192" i="2"/>
  <c r="N192" i="2"/>
  <c r="M192" i="2"/>
  <c r="AG191" i="2"/>
  <c r="AF191" i="2"/>
  <c r="AE191" i="2"/>
  <c r="AD191" i="2"/>
  <c r="AC191" i="2"/>
  <c r="AB191" i="2"/>
  <c r="AA191" i="2"/>
  <c r="Y191" i="2"/>
  <c r="X191" i="2"/>
  <c r="W191" i="2"/>
  <c r="V191" i="2"/>
  <c r="U191" i="2"/>
  <c r="T191" i="2"/>
  <c r="S191" i="2"/>
  <c r="R191" i="2"/>
  <c r="P191" i="2"/>
  <c r="N191" i="2"/>
  <c r="M191" i="2"/>
  <c r="AG190" i="2"/>
  <c r="AF190" i="2"/>
  <c r="AE190" i="2"/>
  <c r="AD190" i="2"/>
  <c r="AC190" i="2"/>
  <c r="AB190" i="2"/>
  <c r="AA190" i="2"/>
  <c r="Y190" i="2"/>
  <c r="X190" i="2"/>
  <c r="W190" i="2"/>
  <c r="V190" i="2"/>
  <c r="U190" i="2"/>
  <c r="T190" i="2"/>
  <c r="S190" i="2"/>
  <c r="R190" i="2"/>
  <c r="P190" i="2"/>
  <c r="N190" i="2"/>
  <c r="BL26" i="1" s="1"/>
  <c r="M190" i="2"/>
  <c r="AG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S189" i="2"/>
  <c r="R189" i="2"/>
  <c r="P189" i="2"/>
  <c r="AH189" i="2" s="1"/>
  <c r="N189" i="2"/>
  <c r="M189" i="2"/>
  <c r="AG188" i="2"/>
  <c r="AF188" i="2"/>
  <c r="AE188" i="2"/>
  <c r="AD188" i="2"/>
  <c r="AC188" i="2"/>
  <c r="AB188" i="2"/>
  <c r="AA188" i="2"/>
  <c r="Y188" i="2"/>
  <c r="X188" i="2"/>
  <c r="W188" i="2"/>
  <c r="V188" i="2"/>
  <c r="U188" i="2"/>
  <c r="T188" i="2"/>
  <c r="S188" i="2"/>
  <c r="R188" i="2"/>
  <c r="P188" i="2"/>
  <c r="AH188" i="2"/>
  <c r="N188" i="2"/>
  <c r="M188" i="2"/>
  <c r="AG187" i="2"/>
  <c r="AF187" i="2"/>
  <c r="AE187" i="2"/>
  <c r="AD187" i="2"/>
  <c r="AC187" i="2"/>
  <c r="AB187" i="2"/>
  <c r="AA187" i="2"/>
  <c r="Y187" i="2"/>
  <c r="X187" i="2"/>
  <c r="W187" i="2"/>
  <c r="V187" i="2"/>
  <c r="U187" i="2"/>
  <c r="T187" i="2"/>
  <c r="S187" i="2"/>
  <c r="R187" i="2"/>
  <c r="P187" i="2"/>
  <c r="AH187" i="2"/>
  <c r="N187" i="2"/>
  <c r="M187" i="2"/>
  <c r="M187" i="4" s="1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S186" i="2"/>
  <c r="R186" i="2"/>
  <c r="P186" i="2"/>
  <c r="AH186" i="2" s="1"/>
  <c r="N186" i="2"/>
  <c r="M186" i="2"/>
  <c r="AG185" i="2"/>
  <c r="AF185" i="2"/>
  <c r="AE185" i="2"/>
  <c r="AD185" i="2"/>
  <c r="AC185" i="2"/>
  <c r="AB185" i="2"/>
  <c r="AA185" i="2"/>
  <c r="Y185" i="2"/>
  <c r="X185" i="2"/>
  <c r="W185" i="2"/>
  <c r="V185" i="2"/>
  <c r="U185" i="2"/>
  <c r="T185" i="2"/>
  <c r="S185" i="2"/>
  <c r="R185" i="2"/>
  <c r="P185" i="2"/>
  <c r="N185" i="2"/>
  <c r="BL61" i="1" s="1"/>
  <c r="M185" i="2"/>
  <c r="AG184" i="2"/>
  <c r="AF184" i="2"/>
  <c r="AE184" i="2"/>
  <c r="AD184" i="2"/>
  <c r="AC184" i="2"/>
  <c r="AB184" i="2"/>
  <c r="AA184" i="2"/>
  <c r="Y184" i="2"/>
  <c r="X184" i="2"/>
  <c r="W184" i="2"/>
  <c r="V184" i="2"/>
  <c r="U184" i="2"/>
  <c r="T184" i="2"/>
  <c r="S184" i="2"/>
  <c r="R184" i="2"/>
  <c r="P184" i="2"/>
  <c r="N184" i="2"/>
  <c r="M184" i="2"/>
  <c r="M184" i="4" s="1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S183" i="2"/>
  <c r="R183" i="2"/>
  <c r="P183" i="2"/>
  <c r="AH183" i="2" s="1"/>
  <c r="N183" i="2"/>
  <c r="M183" i="2"/>
  <c r="AG182" i="2"/>
  <c r="AF182" i="2"/>
  <c r="AE182" i="2"/>
  <c r="AD182" i="2"/>
  <c r="AC182" i="2"/>
  <c r="AB182" i="2"/>
  <c r="AA182" i="2"/>
  <c r="Y182" i="2"/>
  <c r="X182" i="2"/>
  <c r="W182" i="2"/>
  <c r="V182" i="2"/>
  <c r="U182" i="2"/>
  <c r="T182" i="2"/>
  <c r="S182" i="2"/>
  <c r="R182" i="2"/>
  <c r="P182" i="2"/>
  <c r="AH182" i="2"/>
  <c r="N182" i="2"/>
  <c r="M182" i="2"/>
  <c r="BI18" i="1" s="1"/>
  <c r="AG181" i="2"/>
  <c r="AF181" i="2"/>
  <c r="AE181" i="2"/>
  <c r="AD181" i="2"/>
  <c r="AC181" i="2"/>
  <c r="AB181" i="2"/>
  <c r="AA181" i="2"/>
  <c r="Y181" i="2"/>
  <c r="X181" i="2"/>
  <c r="W181" i="2"/>
  <c r="V181" i="2"/>
  <c r="U181" i="2"/>
  <c r="T181" i="2"/>
  <c r="S181" i="2"/>
  <c r="R181" i="2"/>
  <c r="P181" i="2"/>
  <c r="N181" i="2"/>
  <c r="M181" i="2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S180" i="2"/>
  <c r="R180" i="2"/>
  <c r="P180" i="2"/>
  <c r="N180" i="2"/>
  <c r="M180" i="2"/>
  <c r="AG179" i="2"/>
  <c r="AF179" i="2"/>
  <c r="AE179" i="2"/>
  <c r="AD179" i="2"/>
  <c r="AC179" i="2"/>
  <c r="AB179" i="2"/>
  <c r="AA179" i="2"/>
  <c r="Y179" i="2"/>
  <c r="X179" i="2"/>
  <c r="W179" i="2"/>
  <c r="V179" i="2"/>
  <c r="U179" i="2"/>
  <c r="T179" i="2"/>
  <c r="S179" i="2"/>
  <c r="R179" i="2"/>
  <c r="P179" i="2"/>
  <c r="AH179" i="2"/>
  <c r="N179" i="2"/>
  <c r="BI40" i="1" s="1"/>
  <c r="M179" i="2"/>
  <c r="M179" i="4" s="1"/>
  <c r="AG178" i="2"/>
  <c r="AF178" i="2"/>
  <c r="AE178" i="2"/>
  <c r="AD178" i="2"/>
  <c r="AC178" i="2"/>
  <c r="AB178" i="2"/>
  <c r="AA178" i="2"/>
  <c r="Y178" i="2"/>
  <c r="X178" i="2"/>
  <c r="W178" i="2"/>
  <c r="V178" i="2"/>
  <c r="U178" i="2"/>
  <c r="T178" i="2"/>
  <c r="S178" i="2"/>
  <c r="R178" i="2"/>
  <c r="P178" i="2"/>
  <c r="AH178" i="2" s="1"/>
  <c r="N178" i="2"/>
  <c r="M178" i="2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S177" i="2"/>
  <c r="R177" i="2"/>
  <c r="P177" i="2"/>
  <c r="AH177" i="2" s="1"/>
  <c r="N177" i="2"/>
  <c r="BI54" i="1" s="1"/>
  <c r="M177" i="2"/>
  <c r="AG176" i="2"/>
  <c r="AF176" i="2"/>
  <c r="AE176" i="2"/>
  <c r="AD176" i="2"/>
  <c r="AC176" i="2"/>
  <c r="AB176" i="2"/>
  <c r="AA176" i="2"/>
  <c r="Y176" i="2"/>
  <c r="X176" i="2"/>
  <c r="W176" i="2"/>
  <c r="V176" i="2"/>
  <c r="U176" i="2"/>
  <c r="T176" i="2"/>
  <c r="S176" i="2"/>
  <c r="R176" i="2"/>
  <c r="P176" i="2"/>
  <c r="N176" i="2"/>
  <c r="M176" i="2"/>
  <c r="M176" i="4" s="1"/>
  <c r="AG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AH175" i="2" s="1"/>
  <c r="N175" i="2"/>
  <c r="M175" i="2"/>
  <c r="AG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N174" i="2"/>
  <c r="M174" i="2"/>
  <c r="AG173" i="2"/>
  <c r="AF173" i="2"/>
  <c r="AE173" i="2"/>
  <c r="AD173" i="2"/>
  <c r="AC173" i="2"/>
  <c r="AB173" i="2"/>
  <c r="AA173" i="2"/>
  <c r="Y173" i="2"/>
  <c r="X173" i="2"/>
  <c r="W173" i="2"/>
  <c r="V173" i="2"/>
  <c r="U173" i="2"/>
  <c r="T173" i="2"/>
  <c r="S173" i="2"/>
  <c r="R173" i="2"/>
  <c r="P173" i="2"/>
  <c r="AH173" i="2" s="1"/>
  <c r="N173" i="2"/>
  <c r="M173" i="2"/>
  <c r="M173" i="4" s="1"/>
  <c r="AG172" i="2"/>
  <c r="AF172" i="2"/>
  <c r="AE172" i="2"/>
  <c r="AD172" i="2"/>
  <c r="AC172" i="2"/>
  <c r="AB172" i="2"/>
  <c r="AA172" i="2"/>
  <c r="Y172" i="2"/>
  <c r="X172" i="2"/>
  <c r="W172" i="2"/>
  <c r="V172" i="2"/>
  <c r="U172" i="2"/>
  <c r="T172" i="2"/>
  <c r="S172" i="2"/>
  <c r="R172" i="2"/>
  <c r="P172" i="2"/>
  <c r="N172" i="2"/>
  <c r="M172" i="2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S171" i="2"/>
  <c r="R171" i="2"/>
  <c r="P171" i="2"/>
  <c r="AH171" i="2" s="1"/>
  <c r="N171" i="2"/>
  <c r="M171" i="2"/>
  <c r="AG170" i="2"/>
  <c r="AF170" i="2"/>
  <c r="AE170" i="2"/>
  <c r="AD170" i="2"/>
  <c r="AC170" i="2"/>
  <c r="AB170" i="2"/>
  <c r="AA170" i="2"/>
  <c r="Y170" i="2"/>
  <c r="X170" i="2"/>
  <c r="W170" i="2"/>
  <c r="V170" i="2"/>
  <c r="U170" i="2"/>
  <c r="T170" i="2"/>
  <c r="S170" i="2"/>
  <c r="R170" i="2"/>
  <c r="P170" i="2"/>
  <c r="AH170" i="2"/>
  <c r="N170" i="2"/>
  <c r="M170" i="2"/>
  <c r="AG169" i="2"/>
  <c r="AF169" i="2"/>
  <c r="AE169" i="2"/>
  <c r="AD169" i="2"/>
  <c r="AC169" i="2"/>
  <c r="AB169" i="2"/>
  <c r="AA169" i="2"/>
  <c r="Y169" i="2"/>
  <c r="X169" i="2"/>
  <c r="W169" i="2"/>
  <c r="V169" i="2"/>
  <c r="U169" i="2"/>
  <c r="T169" i="2"/>
  <c r="S169" i="2"/>
  <c r="R169" i="2"/>
  <c r="P169" i="2"/>
  <c r="AH169" i="2"/>
  <c r="N169" i="2"/>
  <c r="M169" i="2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S168" i="2"/>
  <c r="R168" i="2"/>
  <c r="P168" i="2"/>
  <c r="AH168" i="2" s="1"/>
  <c r="N168" i="2"/>
  <c r="M168" i="2"/>
  <c r="BF53" i="1" s="1"/>
  <c r="AG167" i="2"/>
  <c r="AF167" i="2"/>
  <c r="AE167" i="2"/>
  <c r="AD167" i="2"/>
  <c r="AC167" i="2"/>
  <c r="AB167" i="2"/>
  <c r="AA167" i="2"/>
  <c r="Y167" i="2"/>
  <c r="X167" i="2"/>
  <c r="W167" i="2"/>
  <c r="V167" i="2"/>
  <c r="U167" i="2"/>
  <c r="T167" i="2"/>
  <c r="S167" i="2"/>
  <c r="R167" i="2"/>
  <c r="P167" i="2"/>
  <c r="N167" i="2"/>
  <c r="M167" i="2"/>
  <c r="AG166" i="2"/>
  <c r="AF166" i="2"/>
  <c r="AE166" i="2"/>
  <c r="AD166" i="2"/>
  <c r="AC166" i="2"/>
  <c r="AB166" i="2"/>
  <c r="AA166" i="2"/>
  <c r="Y166" i="2"/>
  <c r="X166" i="2"/>
  <c r="W166" i="2"/>
  <c r="V166" i="2"/>
  <c r="U166" i="2"/>
  <c r="T166" i="2"/>
  <c r="S166" i="2"/>
  <c r="R166" i="2"/>
  <c r="P166" i="2"/>
  <c r="N166" i="2"/>
  <c r="M166" i="2"/>
  <c r="AG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S165" i="2"/>
  <c r="R165" i="2"/>
  <c r="P165" i="2"/>
  <c r="AH165" i="2"/>
  <c r="N165" i="2"/>
  <c r="M165" i="2"/>
  <c r="M165" i="4" s="1"/>
  <c r="AG164" i="2"/>
  <c r="AF164" i="2"/>
  <c r="AE164" i="2"/>
  <c r="AD164" i="2"/>
  <c r="AC164" i="2"/>
  <c r="AB164" i="2"/>
  <c r="AA164" i="2"/>
  <c r="Y164" i="2"/>
  <c r="X164" i="2"/>
  <c r="W164" i="2"/>
  <c r="V164" i="2"/>
  <c r="U164" i="2"/>
  <c r="T164" i="2"/>
  <c r="S164" i="2"/>
  <c r="R164" i="2"/>
  <c r="P164" i="2"/>
  <c r="N164" i="2"/>
  <c r="M164" i="2"/>
  <c r="BC18" i="1" s="1"/>
  <c r="AG163" i="2"/>
  <c r="AF163" i="2"/>
  <c r="AE163" i="2"/>
  <c r="AD163" i="2"/>
  <c r="AC163" i="2"/>
  <c r="AB163" i="2"/>
  <c r="AA163" i="2"/>
  <c r="Y163" i="2"/>
  <c r="X163" i="2"/>
  <c r="W163" i="2"/>
  <c r="V163" i="2"/>
  <c r="U163" i="2"/>
  <c r="T163" i="2"/>
  <c r="S163" i="2"/>
  <c r="R163" i="2"/>
  <c r="P163" i="2"/>
  <c r="AH163" i="2" s="1"/>
  <c r="N163" i="2"/>
  <c r="M163" i="2"/>
  <c r="AG162" i="2"/>
  <c r="AF162" i="2"/>
  <c r="AE162" i="2"/>
  <c r="AD162" i="2"/>
  <c r="AC162" i="2"/>
  <c r="AB162" i="2"/>
  <c r="AA162" i="2"/>
  <c r="Y162" i="2"/>
  <c r="X162" i="2"/>
  <c r="W162" i="2"/>
  <c r="V162" i="2"/>
  <c r="U162" i="2"/>
  <c r="T162" i="2"/>
  <c r="S162" i="2"/>
  <c r="R162" i="2"/>
  <c r="P162" i="2"/>
  <c r="AH162" i="2"/>
  <c r="N162" i="2"/>
  <c r="M162" i="2"/>
  <c r="AG161" i="2"/>
  <c r="AF161" i="2"/>
  <c r="AE161" i="2"/>
  <c r="AD161" i="2"/>
  <c r="AC161" i="2"/>
  <c r="AB161" i="2"/>
  <c r="AA161" i="2"/>
  <c r="Y161" i="2"/>
  <c r="X161" i="2"/>
  <c r="W161" i="2"/>
  <c r="V161" i="2"/>
  <c r="U161" i="2"/>
  <c r="T161" i="2"/>
  <c r="S161" i="2"/>
  <c r="R161" i="2"/>
  <c r="P161" i="2"/>
  <c r="AH161" i="2" s="1"/>
  <c r="N161" i="2"/>
  <c r="M161" i="2"/>
  <c r="AG160" i="2"/>
  <c r="AF160" i="2"/>
  <c r="AE160" i="2"/>
  <c r="AD160" i="2"/>
  <c r="AC160" i="2"/>
  <c r="AB160" i="2"/>
  <c r="AA160" i="2"/>
  <c r="Y160" i="2"/>
  <c r="X160" i="2"/>
  <c r="W160" i="2"/>
  <c r="V160" i="2"/>
  <c r="U160" i="2"/>
  <c r="T160" i="2"/>
  <c r="S160" i="2"/>
  <c r="R160" i="2"/>
  <c r="P160" i="2"/>
  <c r="AH160" i="2" s="1"/>
  <c r="N160" i="2"/>
  <c r="M160" i="2"/>
  <c r="BC46" i="1" s="1"/>
  <c r="AG159" i="2"/>
  <c r="AF159" i="2"/>
  <c r="AE159" i="2"/>
  <c r="AD159" i="2"/>
  <c r="AC159" i="2"/>
  <c r="AB159" i="2"/>
  <c r="AA159" i="2"/>
  <c r="Y159" i="2"/>
  <c r="X159" i="2"/>
  <c r="W159" i="2"/>
  <c r="V159" i="2"/>
  <c r="U159" i="2"/>
  <c r="T159" i="2"/>
  <c r="S159" i="2"/>
  <c r="R159" i="2"/>
  <c r="P159" i="2"/>
  <c r="N159" i="2"/>
  <c r="M159" i="2"/>
  <c r="AG158" i="2"/>
  <c r="AF158" i="2"/>
  <c r="AE158" i="2"/>
  <c r="AD158" i="2"/>
  <c r="AC158" i="2"/>
  <c r="AB158" i="2"/>
  <c r="AA158" i="2"/>
  <c r="Y158" i="2"/>
  <c r="X158" i="2"/>
  <c r="W158" i="2"/>
  <c r="V158" i="2"/>
  <c r="U158" i="2"/>
  <c r="T158" i="2"/>
  <c r="S158" i="2"/>
  <c r="R158" i="2"/>
  <c r="P158" i="2"/>
  <c r="N158" i="2"/>
  <c r="N158" i="4" s="1"/>
  <c r="M158" i="2"/>
  <c r="AG157" i="2"/>
  <c r="AF157" i="2"/>
  <c r="AE157" i="2"/>
  <c r="AD157" i="2"/>
  <c r="AC157" i="2"/>
  <c r="AB157" i="2"/>
  <c r="AA157" i="2"/>
  <c r="Y157" i="2"/>
  <c r="X157" i="2"/>
  <c r="W157" i="2"/>
  <c r="V157" i="2"/>
  <c r="U157" i="2"/>
  <c r="T157" i="2"/>
  <c r="S157" i="2"/>
  <c r="R157" i="2"/>
  <c r="P157" i="2"/>
  <c r="AH157" i="2"/>
  <c r="N157" i="2"/>
  <c r="M157" i="2"/>
  <c r="AZ4" i="1" s="1"/>
  <c r="AG156" i="2"/>
  <c r="AF156" i="2"/>
  <c r="AE156" i="2"/>
  <c r="AD156" i="2"/>
  <c r="AC156" i="2"/>
  <c r="AB156" i="2"/>
  <c r="AA156" i="2"/>
  <c r="Y156" i="2"/>
  <c r="X156" i="2"/>
  <c r="W156" i="2"/>
  <c r="V156" i="2"/>
  <c r="U156" i="2"/>
  <c r="T156" i="2"/>
  <c r="S156" i="2"/>
  <c r="R156" i="2"/>
  <c r="P156" i="2"/>
  <c r="AH156" i="2" s="1"/>
  <c r="N156" i="2"/>
  <c r="M156" i="2"/>
  <c r="AG155" i="2"/>
  <c r="AF155" i="2"/>
  <c r="AE155" i="2"/>
  <c r="AD155" i="2"/>
  <c r="AC155" i="2"/>
  <c r="AB155" i="2"/>
  <c r="AA155" i="2"/>
  <c r="Y155" i="2"/>
  <c r="X155" i="2"/>
  <c r="W155" i="2"/>
  <c r="V155" i="2"/>
  <c r="U155" i="2"/>
  <c r="T155" i="2"/>
  <c r="S155" i="2"/>
  <c r="R155" i="2"/>
  <c r="P155" i="2"/>
  <c r="N155" i="2"/>
  <c r="M155" i="2"/>
  <c r="AG154" i="2"/>
  <c r="AF154" i="2"/>
  <c r="AE154" i="2"/>
  <c r="AD154" i="2"/>
  <c r="AC154" i="2"/>
  <c r="AB154" i="2"/>
  <c r="AA154" i="2"/>
  <c r="Y154" i="2"/>
  <c r="X154" i="2"/>
  <c r="W154" i="2"/>
  <c r="V154" i="2"/>
  <c r="U154" i="2"/>
  <c r="T154" i="2"/>
  <c r="S154" i="2"/>
  <c r="R154" i="2"/>
  <c r="P154" i="2"/>
  <c r="AH154" i="2" s="1"/>
  <c r="N154" i="2"/>
  <c r="M154" i="2"/>
  <c r="AG153" i="2"/>
  <c r="AF153" i="2"/>
  <c r="AE153" i="2"/>
  <c r="AD153" i="2"/>
  <c r="AC153" i="2"/>
  <c r="AB153" i="2"/>
  <c r="AA153" i="2"/>
  <c r="Y153" i="2"/>
  <c r="X153" i="2"/>
  <c r="W153" i="2"/>
  <c r="V153" i="2"/>
  <c r="U153" i="2"/>
  <c r="T153" i="2"/>
  <c r="S153" i="2"/>
  <c r="R153" i="2"/>
  <c r="P153" i="2"/>
  <c r="AH153" i="2" s="1"/>
  <c r="N153" i="2"/>
  <c r="M153" i="2"/>
  <c r="AG152" i="2"/>
  <c r="AF152" i="2"/>
  <c r="AE152" i="2"/>
  <c r="AD152" i="2"/>
  <c r="AC152" i="2"/>
  <c r="AB152" i="2"/>
  <c r="AA152" i="2"/>
  <c r="Y152" i="2"/>
  <c r="X152" i="2"/>
  <c r="W152" i="2"/>
  <c r="V152" i="2"/>
  <c r="U152" i="2"/>
  <c r="T152" i="2"/>
  <c r="S152" i="2"/>
  <c r="R152" i="2"/>
  <c r="P152" i="2"/>
  <c r="N152" i="2"/>
  <c r="N152" i="4" s="1"/>
  <c r="M152" i="2"/>
  <c r="AG151" i="2"/>
  <c r="AF151" i="2"/>
  <c r="AE151" i="2"/>
  <c r="AD151" i="2"/>
  <c r="AC151" i="2"/>
  <c r="AB151" i="2"/>
  <c r="AA151" i="2"/>
  <c r="Y151" i="2"/>
  <c r="X151" i="2"/>
  <c r="W151" i="2"/>
  <c r="V151" i="2"/>
  <c r="U151" i="2"/>
  <c r="T151" i="2"/>
  <c r="S151" i="2"/>
  <c r="R151" i="2"/>
  <c r="P151" i="2"/>
  <c r="AH151" i="2" s="1"/>
  <c r="N151" i="2"/>
  <c r="M151" i="2"/>
  <c r="AG150" i="2"/>
  <c r="AF150" i="2"/>
  <c r="AE150" i="2"/>
  <c r="AD150" i="2"/>
  <c r="AC150" i="2"/>
  <c r="AB150" i="2"/>
  <c r="AA150" i="2"/>
  <c r="Y150" i="2"/>
  <c r="X150" i="2"/>
  <c r="W150" i="2"/>
  <c r="V150" i="2"/>
  <c r="U150" i="2"/>
  <c r="T150" i="2"/>
  <c r="S150" i="2"/>
  <c r="R150" i="2"/>
  <c r="P150" i="2"/>
  <c r="N150" i="2"/>
  <c r="M150" i="2"/>
  <c r="AG149" i="2"/>
  <c r="AF149" i="2"/>
  <c r="AE149" i="2"/>
  <c r="AD149" i="2"/>
  <c r="AC149" i="2"/>
  <c r="AB149" i="2"/>
  <c r="AA149" i="2"/>
  <c r="Y149" i="2"/>
  <c r="X149" i="2"/>
  <c r="W149" i="2"/>
  <c r="V149" i="2"/>
  <c r="U149" i="2"/>
  <c r="T149" i="2"/>
  <c r="S149" i="2"/>
  <c r="R149" i="2"/>
  <c r="P149" i="2"/>
  <c r="AH149" i="2" s="1"/>
  <c r="N149" i="2"/>
  <c r="M149" i="2"/>
  <c r="AG148" i="2"/>
  <c r="AF148" i="2"/>
  <c r="AE148" i="2"/>
  <c r="AD148" i="2"/>
  <c r="AC148" i="2"/>
  <c r="AB148" i="2"/>
  <c r="AA148" i="2"/>
  <c r="Y148" i="2"/>
  <c r="X148" i="2"/>
  <c r="W148" i="2"/>
  <c r="V148" i="2"/>
  <c r="U148" i="2"/>
  <c r="T148" i="2"/>
  <c r="S148" i="2"/>
  <c r="R148" i="2"/>
  <c r="P148" i="2"/>
  <c r="N148" i="2"/>
  <c r="N148" i="4" s="1"/>
  <c r="M148" i="2"/>
  <c r="AG147" i="2"/>
  <c r="AF147" i="2"/>
  <c r="AE147" i="2"/>
  <c r="AD147" i="2"/>
  <c r="AC147" i="2"/>
  <c r="AB147" i="2"/>
  <c r="AA147" i="2"/>
  <c r="Y147" i="2"/>
  <c r="X147" i="2"/>
  <c r="W147" i="2"/>
  <c r="V147" i="2"/>
  <c r="U147" i="2"/>
  <c r="T147" i="2"/>
  <c r="S147" i="2"/>
  <c r="R147" i="2"/>
  <c r="P147" i="2"/>
  <c r="AH147" i="2" s="1"/>
  <c r="N147" i="2"/>
  <c r="M147" i="2"/>
  <c r="AW11" i="1" s="1"/>
  <c r="AG146" i="2"/>
  <c r="AF146" i="2"/>
  <c r="AE146" i="2"/>
  <c r="AD146" i="2"/>
  <c r="AC146" i="2"/>
  <c r="AB146" i="2"/>
  <c r="AA146" i="2"/>
  <c r="Y146" i="2"/>
  <c r="X146" i="2"/>
  <c r="W146" i="2"/>
  <c r="V146" i="2"/>
  <c r="U146" i="2"/>
  <c r="T146" i="2"/>
  <c r="S146" i="2"/>
  <c r="R146" i="2"/>
  <c r="P146" i="2"/>
  <c r="AH146" i="2" s="1"/>
  <c r="N146" i="2"/>
  <c r="M146" i="2"/>
  <c r="AG145" i="2"/>
  <c r="AF145" i="2"/>
  <c r="AE145" i="2"/>
  <c r="AD145" i="2"/>
  <c r="AC145" i="2"/>
  <c r="AB145" i="2"/>
  <c r="AA145" i="2"/>
  <c r="Y145" i="2"/>
  <c r="X145" i="2"/>
  <c r="W145" i="2"/>
  <c r="V145" i="2"/>
  <c r="U145" i="2"/>
  <c r="T145" i="2"/>
  <c r="S145" i="2"/>
  <c r="R145" i="2"/>
  <c r="P145" i="2"/>
  <c r="N145" i="2"/>
  <c r="M145" i="2"/>
  <c r="AG144" i="2"/>
  <c r="AF144" i="2"/>
  <c r="AE144" i="2"/>
  <c r="AD144" i="2"/>
  <c r="AC144" i="2"/>
  <c r="AB144" i="2"/>
  <c r="AA144" i="2"/>
  <c r="Y144" i="2"/>
  <c r="X144" i="2"/>
  <c r="W144" i="2"/>
  <c r="V144" i="2"/>
  <c r="U144" i="2"/>
  <c r="T144" i="2"/>
  <c r="S144" i="2"/>
  <c r="R144" i="2"/>
  <c r="P144" i="2"/>
  <c r="AH144" i="2" s="1"/>
  <c r="N144" i="2"/>
  <c r="M144" i="2"/>
  <c r="AW32" i="1" s="1"/>
  <c r="AG143" i="2"/>
  <c r="AF143" i="2"/>
  <c r="AE143" i="2"/>
  <c r="AD143" i="2"/>
  <c r="AC143" i="2"/>
  <c r="AB143" i="2"/>
  <c r="AA143" i="2"/>
  <c r="Y143" i="2"/>
  <c r="X143" i="2"/>
  <c r="W143" i="2"/>
  <c r="V143" i="2"/>
  <c r="U143" i="2"/>
  <c r="T143" i="2"/>
  <c r="S143" i="2"/>
  <c r="R143" i="2"/>
  <c r="P143" i="2"/>
  <c r="AH143" i="2"/>
  <c r="N143" i="2"/>
  <c r="M143" i="2"/>
  <c r="AG142" i="2"/>
  <c r="AF142" i="2"/>
  <c r="AE142" i="2"/>
  <c r="AD142" i="2"/>
  <c r="AC142" i="2"/>
  <c r="AB142" i="2"/>
  <c r="AA142" i="2"/>
  <c r="Y142" i="2"/>
  <c r="X142" i="2"/>
  <c r="W142" i="2"/>
  <c r="V142" i="2"/>
  <c r="U142" i="2"/>
  <c r="T142" i="2"/>
  <c r="S142" i="2"/>
  <c r="R142" i="2"/>
  <c r="P142" i="2"/>
  <c r="N142" i="2"/>
  <c r="M142" i="2"/>
  <c r="M142" i="4" s="1"/>
  <c r="AG141" i="2"/>
  <c r="AF141" i="2"/>
  <c r="AE141" i="2"/>
  <c r="AD141" i="2"/>
  <c r="AC141" i="2"/>
  <c r="AB141" i="2"/>
  <c r="AA141" i="2"/>
  <c r="Y141" i="2"/>
  <c r="X141" i="2"/>
  <c r="W141" i="2"/>
  <c r="V141" i="2"/>
  <c r="U141" i="2"/>
  <c r="T141" i="2"/>
  <c r="S141" i="2"/>
  <c r="R141" i="2"/>
  <c r="P141" i="2"/>
  <c r="AH141" i="2" s="1"/>
  <c r="N141" i="2"/>
  <c r="M141" i="2"/>
  <c r="AG140" i="2"/>
  <c r="AF140" i="2"/>
  <c r="AE140" i="2"/>
  <c r="AD140" i="2"/>
  <c r="AC140" i="2"/>
  <c r="AB140" i="2"/>
  <c r="AA140" i="2"/>
  <c r="Y140" i="2"/>
  <c r="X140" i="2"/>
  <c r="W140" i="2"/>
  <c r="V140" i="2"/>
  <c r="U140" i="2"/>
  <c r="T140" i="2"/>
  <c r="S140" i="2"/>
  <c r="R140" i="2"/>
  <c r="P140" i="2"/>
  <c r="AH140" i="2"/>
  <c r="N140" i="2"/>
  <c r="AW61" i="1" s="1"/>
  <c r="M140" i="2"/>
  <c r="P139" i="2"/>
  <c r="M5" i="2"/>
  <c r="S118" i="2" s="1"/>
  <c r="AB139" i="2"/>
  <c r="AC139" i="2"/>
  <c r="AG139" i="2"/>
  <c r="AF139" i="2"/>
  <c r="AE139" i="2"/>
  <c r="AD139" i="2"/>
  <c r="AA139" i="2"/>
  <c r="R139" i="2"/>
  <c r="S139" i="2"/>
  <c r="T139" i="2"/>
  <c r="U139" i="2"/>
  <c r="V139" i="2"/>
  <c r="W139" i="2"/>
  <c r="X139" i="2"/>
  <c r="Y139" i="2"/>
  <c r="AH139" i="2"/>
  <c r="AL11" i="2"/>
  <c r="N115" i="2" s="1"/>
  <c r="N115" i="4" s="1"/>
  <c r="N139" i="2"/>
  <c r="P138" i="2"/>
  <c r="AB138" i="2"/>
  <c r="AC138" i="2"/>
  <c r="AG138" i="2"/>
  <c r="AF138" i="2"/>
  <c r="AE138" i="2"/>
  <c r="AD138" i="2"/>
  <c r="AA138" i="2"/>
  <c r="R138" i="2"/>
  <c r="S138" i="2"/>
  <c r="T138" i="2"/>
  <c r="U138" i="2"/>
  <c r="V138" i="2"/>
  <c r="W138" i="2"/>
  <c r="X138" i="2"/>
  <c r="Y138" i="2"/>
  <c r="N138" i="2"/>
  <c r="M138" i="2"/>
  <c r="P137" i="2"/>
  <c r="AB137" i="2"/>
  <c r="AC137" i="2"/>
  <c r="AG137" i="2"/>
  <c r="AF137" i="2"/>
  <c r="AE137" i="2"/>
  <c r="AD137" i="2"/>
  <c r="AA137" i="2"/>
  <c r="R137" i="2"/>
  <c r="S137" i="2"/>
  <c r="T137" i="2"/>
  <c r="U137" i="2"/>
  <c r="V137" i="2"/>
  <c r="W137" i="2"/>
  <c r="X137" i="2"/>
  <c r="Y137" i="2"/>
  <c r="N137" i="2"/>
  <c r="N137" i="4" s="1"/>
  <c r="M137" i="2"/>
  <c r="P136" i="2"/>
  <c r="AB136" i="2"/>
  <c r="AC136" i="2"/>
  <c r="AG136" i="2"/>
  <c r="AF136" i="2"/>
  <c r="AE136" i="2"/>
  <c r="AD136" i="2"/>
  <c r="AA136" i="2"/>
  <c r="R136" i="2"/>
  <c r="S136" i="2"/>
  <c r="T136" i="2"/>
  <c r="U136" i="2"/>
  <c r="V136" i="2"/>
  <c r="W136" i="2"/>
  <c r="X136" i="2"/>
  <c r="Y136" i="2"/>
  <c r="N136" i="2"/>
  <c r="M136" i="2"/>
  <c r="P135" i="2"/>
  <c r="AB135" i="2"/>
  <c r="AC135" i="2"/>
  <c r="AG135" i="2"/>
  <c r="AF135" i="2"/>
  <c r="AE135" i="2"/>
  <c r="AD135" i="2"/>
  <c r="AA135" i="2"/>
  <c r="R135" i="2"/>
  <c r="S135" i="2"/>
  <c r="T135" i="2"/>
  <c r="U135" i="2"/>
  <c r="V135" i="2"/>
  <c r="W135" i="2"/>
  <c r="X135" i="2"/>
  <c r="Y135" i="2"/>
  <c r="N135" i="2"/>
  <c r="AT33" i="1" s="1"/>
  <c r="M135" i="2"/>
  <c r="P134" i="2"/>
  <c r="AB134" i="2"/>
  <c r="AC134" i="2"/>
  <c r="AG134" i="2"/>
  <c r="AF134" i="2"/>
  <c r="AE134" i="2"/>
  <c r="AD134" i="2"/>
  <c r="AA134" i="2"/>
  <c r="R134" i="2"/>
  <c r="S134" i="2"/>
  <c r="T134" i="2"/>
  <c r="U134" i="2"/>
  <c r="V134" i="2"/>
  <c r="W134" i="2"/>
  <c r="X134" i="2"/>
  <c r="Y134" i="2"/>
  <c r="N134" i="2"/>
  <c r="M134" i="2"/>
  <c r="P133" i="2"/>
  <c r="AB133" i="2"/>
  <c r="AC133" i="2"/>
  <c r="AG133" i="2"/>
  <c r="AF133" i="2"/>
  <c r="AE133" i="2"/>
  <c r="AD133" i="2"/>
  <c r="AA133" i="2"/>
  <c r="R133" i="2"/>
  <c r="S133" i="2"/>
  <c r="T133" i="2"/>
  <c r="U133" i="2"/>
  <c r="V133" i="2"/>
  <c r="W133" i="2"/>
  <c r="X133" i="2"/>
  <c r="Y133" i="2"/>
  <c r="N133" i="2"/>
  <c r="M133" i="2"/>
  <c r="P132" i="2"/>
  <c r="AB132" i="2"/>
  <c r="AC132" i="2"/>
  <c r="AG132" i="2"/>
  <c r="AH132" i="2" s="1"/>
  <c r="AF132" i="2"/>
  <c r="AE132" i="2"/>
  <c r="AD132" i="2"/>
  <c r="AA132" i="2"/>
  <c r="R132" i="2"/>
  <c r="S132" i="2"/>
  <c r="T132" i="2"/>
  <c r="U132" i="2"/>
  <c r="V132" i="2"/>
  <c r="W132" i="2"/>
  <c r="X132" i="2"/>
  <c r="Y132" i="2"/>
  <c r="N132" i="2"/>
  <c r="M132" i="2"/>
  <c r="P131" i="2"/>
  <c r="AB131" i="2"/>
  <c r="AC131" i="2"/>
  <c r="AG131" i="2"/>
  <c r="AF131" i="2"/>
  <c r="AE131" i="2"/>
  <c r="AD131" i="2"/>
  <c r="AA131" i="2"/>
  <c r="R131" i="2"/>
  <c r="S131" i="2"/>
  <c r="T131" i="2"/>
  <c r="U131" i="2"/>
  <c r="V131" i="2"/>
  <c r="W131" i="2"/>
  <c r="X131" i="2"/>
  <c r="Y131" i="2"/>
  <c r="N131" i="2"/>
  <c r="AT61" i="1" s="1"/>
  <c r="M131" i="2"/>
  <c r="P130" i="2"/>
  <c r="AB130" i="2"/>
  <c r="AC130" i="2"/>
  <c r="AG130" i="2"/>
  <c r="AF130" i="2"/>
  <c r="AE130" i="2"/>
  <c r="AD130" i="2"/>
  <c r="AA130" i="2"/>
  <c r="R130" i="2"/>
  <c r="S130" i="2"/>
  <c r="T130" i="2"/>
  <c r="U130" i="2"/>
  <c r="V130" i="2"/>
  <c r="W130" i="2"/>
  <c r="X130" i="2"/>
  <c r="Y130" i="2"/>
  <c r="N130" i="2"/>
  <c r="M130" i="2"/>
  <c r="P129" i="2"/>
  <c r="AB129" i="2"/>
  <c r="AC129" i="2"/>
  <c r="AG129" i="2"/>
  <c r="AF129" i="2"/>
  <c r="AE129" i="2"/>
  <c r="AD129" i="2"/>
  <c r="AA129" i="2"/>
  <c r="R129" i="2"/>
  <c r="S129" i="2"/>
  <c r="T129" i="2"/>
  <c r="U129" i="2"/>
  <c r="V129" i="2"/>
  <c r="W129" i="2"/>
  <c r="X129" i="2"/>
  <c r="Y129" i="2"/>
  <c r="N129" i="2"/>
  <c r="M129" i="2"/>
  <c r="P128" i="2"/>
  <c r="AB128" i="2"/>
  <c r="AC128" i="2"/>
  <c r="AG128" i="2"/>
  <c r="AF128" i="2"/>
  <c r="AE128" i="2"/>
  <c r="AD128" i="2"/>
  <c r="AA128" i="2"/>
  <c r="R128" i="2"/>
  <c r="S128" i="2"/>
  <c r="T128" i="2"/>
  <c r="U128" i="2"/>
  <c r="V128" i="2"/>
  <c r="W128" i="2"/>
  <c r="X128" i="2"/>
  <c r="Y128" i="2"/>
  <c r="N128" i="2"/>
  <c r="M128" i="2"/>
  <c r="P127" i="2"/>
  <c r="AB127" i="2"/>
  <c r="AC127" i="2"/>
  <c r="AG127" i="2"/>
  <c r="AF127" i="2"/>
  <c r="AE127" i="2"/>
  <c r="AD127" i="2"/>
  <c r="AA127" i="2"/>
  <c r="R127" i="2"/>
  <c r="S127" i="2"/>
  <c r="T127" i="2"/>
  <c r="U127" i="2"/>
  <c r="V127" i="2"/>
  <c r="W127" i="2"/>
  <c r="X127" i="2"/>
  <c r="Y127" i="2"/>
  <c r="N127" i="2"/>
  <c r="N127" i="4" s="1"/>
  <c r="M127" i="2"/>
  <c r="P126" i="2"/>
  <c r="AB126" i="2"/>
  <c r="AC126" i="2"/>
  <c r="AG126" i="2"/>
  <c r="AF126" i="2"/>
  <c r="AE126" i="2"/>
  <c r="AD126" i="2"/>
  <c r="AA126" i="2"/>
  <c r="R126" i="2"/>
  <c r="S126" i="2"/>
  <c r="T126" i="2"/>
  <c r="U126" i="2"/>
  <c r="V126" i="2"/>
  <c r="W126" i="2"/>
  <c r="X126" i="2"/>
  <c r="Y126" i="2"/>
  <c r="N126" i="2"/>
  <c r="M126" i="2"/>
  <c r="P125" i="2"/>
  <c r="AB125" i="2"/>
  <c r="AC125" i="2"/>
  <c r="AG125" i="2"/>
  <c r="AF125" i="2"/>
  <c r="AE125" i="2"/>
  <c r="AD125" i="2"/>
  <c r="AA125" i="2"/>
  <c r="R125" i="2"/>
  <c r="S125" i="2"/>
  <c r="T125" i="2"/>
  <c r="U125" i="2"/>
  <c r="V125" i="2"/>
  <c r="W125" i="2"/>
  <c r="X125" i="2"/>
  <c r="Y125" i="2"/>
  <c r="N125" i="2"/>
  <c r="M125" i="2"/>
  <c r="P124" i="2"/>
  <c r="AB124" i="2"/>
  <c r="AC124" i="2"/>
  <c r="AG124" i="2"/>
  <c r="AH124" i="2"/>
  <c r="AF124" i="2"/>
  <c r="AE124" i="2"/>
  <c r="AD124" i="2"/>
  <c r="AA124" i="2"/>
  <c r="R124" i="2"/>
  <c r="S124" i="2"/>
  <c r="T124" i="2"/>
  <c r="U124" i="2"/>
  <c r="V124" i="2"/>
  <c r="W124" i="2"/>
  <c r="X124" i="2"/>
  <c r="Y124" i="2"/>
  <c r="N124" i="2"/>
  <c r="M124" i="2"/>
  <c r="P123" i="2"/>
  <c r="AB123" i="2"/>
  <c r="AC123" i="2"/>
  <c r="AG123" i="2"/>
  <c r="AF123" i="2"/>
  <c r="AE123" i="2"/>
  <c r="AD123" i="2"/>
  <c r="AA123" i="2"/>
  <c r="R123" i="2"/>
  <c r="S123" i="2"/>
  <c r="T123" i="2"/>
  <c r="U123" i="2"/>
  <c r="V123" i="2"/>
  <c r="W123" i="2"/>
  <c r="X123" i="2"/>
  <c r="Y123" i="2"/>
  <c r="N123" i="2"/>
  <c r="M123" i="2"/>
  <c r="P122" i="2"/>
  <c r="AB122" i="2" s="1"/>
  <c r="AF122" i="2"/>
  <c r="R122" i="2"/>
  <c r="V122" i="2"/>
  <c r="P121" i="2"/>
  <c r="AC121" i="2" s="1"/>
  <c r="P120" i="2"/>
  <c r="V120" i="2" s="1"/>
  <c r="P119" i="2"/>
  <c r="R119" i="2" s="1"/>
  <c r="N119" i="2"/>
  <c r="M119" i="2"/>
  <c r="P118" i="2"/>
  <c r="AB118" i="2" s="1"/>
  <c r="N118" i="2"/>
  <c r="P117" i="2"/>
  <c r="P116" i="2"/>
  <c r="P115" i="2"/>
  <c r="P114" i="2"/>
  <c r="N114" i="2"/>
  <c r="AN54" i="1" s="1"/>
  <c r="M114" i="2"/>
  <c r="AN53" i="1" s="1"/>
  <c r="P113" i="2"/>
  <c r="N113" i="2"/>
  <c r="N113" i="4" s="1"/>
  <c r="M113" i="2"/>
  <c r="M113" i="4" s="1"/>
  <c r="P112" i="2"/>
  <c r="N112" i="2"/>
  <c r="M112" i="2"/>
  <c r="AK4" i="1" s="1"/>
  <c r="P111" i="2"/>
  <c r="N111" i="2"/>
  <c r="N111" i="4" s="1"/>
  <c r="M111" i="2"/>
  <c r="P110" i="2"/>
  <c r="N110" i="2"/>
  <c r="M110" i="2"/>
  <c r="AK18" i="1" s="1"/>
  <c r="P109" i="2"/>
  <c r="N109" i="2"/>
  <c r="N109" i="4" s="1"/>
  <c r="M109" i="2"/>
  <c r="M109" i="4" s="1"/>
  <c r="P108" i="2"/>
  <c r="N108" i="2"/>
  <c r="M108" i="2"/>
  <c r="AK32" i="1" s="1"/>
  <c r="P107" i="2"/>
  <c r="N107" i="2"/>
  <c r="N107" i="4" s="1"/>
  <c r="M107" i="2"/>
  <c r="P106" i="2"/>
  <c r="P105" i="2"/>
  <c r="P104" i="2"/>
  <c r="N104" i="2"/>
  <c r="M104" i="2"/>
  <c r="AK60" i="1" s="1"/>
  <c r="P103" i="2"/>
  <c r="P102" i="2"/>
  <c r="P101" i="2"/>
  <c r="P100" i="2"/>
  <c r="P99" i="2"/>
  <c r="N99" i="2"/>
  <c r="N99" i="4" s="1"/>
  <c r="M99" i="2"/>
  <c r="M99" i="4" s="1"/>
  <c r="P98" i="2"/>
  <c r="N98" i="2"/>
  <c r="M98" i="2"/>
  <c r="AH39" i="1" s="1"/>
  <c r="P97" i="2"/>
  <c r="N97" i="2"/>
  <c r="N97" i="4" s="1"/>
  <c r="M97" i="2"/>
  <c r="AH46" i="1" s="1"/>
  <c r="P96" i="2"/>
  <c r="N96" i="2"/>
  <c r="M96" i="2"/>
  <c r="P95" i="2"/>
  <c r="N95" i="2"/>
  <c r="N95" i="4" s="1"/>
  <c r="M95" i="2"/>
  <c r="P94" i="2"/>
  <c r="N94" i="2"/>
  <c r="M94" i="2"/>
  <c r="AE4" i="1" s="1"/>
  <c r="P93" i="2"/>
  <c r="N93" i="2"/>
  <c r="AE12" i="1" s="1"/>
  <c r="M93" i="2"/>
  <c r="M93" i="4" s="1"/>
  <c r="P92" i="2"/>
  <c r="N92" i="2"/>
  <c r="N92" i="4" s="1"/>
  <c r="M92" i="2"/>
  <c r="P91" i="2"/>
  <c r="N91" i="2"/>
  <c r="AE26" i="1" s="1"/>
  <c r="M91" i="2"/>
  <c r="AE25" i="1" s="1"/>
  <c r="P90" i="2"/>
  <c r="N90" i="2"/>
  <c r="AE33" i="1" s="1"/>
  <c r="M90" i="2"/>
  <c r="AE32" i="1" s="1"/>
  <c r="P89" i="2"/>
  <c r="N89" i="2"/>
  <c r="M89" i="2"/>
  <c r="AE39" i="1" s="1"/>
  <c r="P88" i="2"/>
  <c r="N88" i="2"/>
  <c r="M88" i="2"/>
  <c r="M88" i="4" s="1"/>
  <c r="P87" i="2"/>
  <c r="N87" i="2"/>
  <c r="AE54" i="1" s="1"/>
  <c r="M87" i="2"/>
  <c r="M87" i="4" s="1"/>
  <c r="P86" i="2"/>
  <c r="N86" i="2"/>
  <c r="AE61" i="1" s="1"/>
  <c r="M86" i="2"/>
  <c r="AE60" i="1" s="1"/>
  <c r="P85" i="2"/>
  <c r="N85" i="2"/>
  <c r="M85" i="2"/>
  <c r="P84" i="2"/>
  <c r="N84" i="2"/>
  <c r="AB12" i="1" s="1"/>
  <c r="M84" i="2"/>
  <c r="AB11" i="1" s="1"/>
  <c r="P83" i="2"/>
  <c r="N83" i="2"/>
  <c r="AB19" i="1" s="1"/>
  <c r="M83" i="2"/>
  <c r="M83" i="4" s="1"/>
  <c r="P82" i="2"/>
  <c r="N82" i="2"/>
  <c r="M82" i="2"/>
  <c r="AB25" i="1" s="1"/>
  <c r="P81" i="2"/>
  <c r="N81" i="2"/>
  <c r="AB33" i="1" s="1"/>
  <c r="M81" i="2"/>
  <c r="AB32" i="1" s="1"/>
  <c r="P80" i="2"/>
  <c r="P79" i="2"/>
  <c r="N79" i="2"/>
  <c r="AB47" i="1" s="1"/>
  <c r="M79" i="2"/>
  <c r="AB46" i="1" s="1"/>
  <c r="P78" i="2"/>
  <c r="P77" i="2"/>
  <c r="P76" i="2"/>
  <c r="T76" i="2" s="1"/>
  <c r="P75" i="2"/>
  <c r="P74" i="2"/>
  <c r="N74" i="2"/>
  <c r="Y19" i="1" s="1"/>
  <c r="M74" i="2"/>
  <c r="P73" i="2"/>
  <c r="N73" i="2"/>
  <c r="N73" i="4" s="1"/>
  <c r="M73" i="2"/>
  <c r="M73" i="4" s="1"/>
  <c r="P72" i="2"/>
  <c r="T72" i="2" s="1"/>
  <c r="N72" i="2"/>
  <c r="N72" i="4" s="1"/>
  <c r="M72" i="2"/>
  <c r="P71" i="2"/>
  <c r="P70" i="2"/>
  <c r="N70" i="2"/>
  <c r="Y47" i="1" s="1"/>
  <c r="M70" i="2"/>
  <c r="Y46" i="1" s="1"/>
  <c r="P69" i="2"/>
  <c r="AD69" i="2" s="1"/>
  <c r="P68" i="2"/>
  <c r="P67" i="2"/>
  <c r="P66" i="2"/>
  <c r="N66" i="2"/>
  <c r="N66" i="4" s="1"/>
  <c r="M66" i="2"/>
  <c r="M66" i="4" s="1"/>
  <c r="P65" i="2"/>
  <c r="N65" i="2"/>
  <c r="M65" i="2"/>
  <c r="M65" i="4" s="1"/>
  <c r="P64" i="2"/>
  <c r="T64" i="2" s="1"/>
  <c r="P63" i="2"/>
  <c r="N63" i="2"/>
  <c r="N63" i="4" s="1"/>
  <c r="M63" i="2"/>
  <c r="P62" i="2"/>
  <c r="P61" i="2"/>
  <c r="P60" i="2"/>
  <c r="P59" i="2"/>
  <c r="N59" i="2"/>
  <c r="N59" i="4" s="1"/>
  <c r="M59" i="2"/>
  <c r="P58" i="2"/>
  <c r="N58" i="2"/>
  <c r="N58" i="4" s="1"/>
  <c r="M58" i="2"/>
  <c r="M58" i="4" s="1"/>
  <c r="P57" i="2"/>
  <c r="N57" i="2"/>
  <c r="S12" i="1" s="1"/>
  <c r="M57" i="2"/>
  <c r="P56" i="2"/>
  <c r="N56" i="2"/>
  <c r="M56" i="2"/>
  <c r="S18" i="1" s="1"/>
  <c r="P55" i="2"/>
  <c r="N55" i="2"/>
  <c r="S26" i="1" s="1"/>
  <c r="M55" i="2"/>
  <c r="P54" i="2"/>
  <c r="P53" i="2"/>
  <c r="P52" i="2"/>
  <c r="P51" i="2"/>
  <c r="N51" i="2"/>
  <c r="M51" i="2"/>
  <c r="S53" i="1" s="1"/>
  <c r="P50" i="2"/>
  <c r="R50" i="2" s="1"/>
  <c r="N50" i="2"/>
  <c r="S61" i="1" s="1"/>
  <c r="M50" i="2"/>
  <c r="P49" i="2"/>
  <c r="N49" i="2"/>
  <c r="P5" i="1" s="1"/>
  <c r="M49" i="2"/>
  <c r="M49" i="4" s="1"/>
  <c r="P48" i="2"/>
  <c r="N48" i="2"/>
  <c r="M48" i="2"/>
  <c r="M48" i="4" s="1"/>
  <c r="P47" i="2"/>
  <c r="N47" i="2"/>
  <c r="M47" i="2"/>
  <c r="P46" i="2"/>
  <c r="N46" i="2"/>
  <c r="P26" i="1" s="1"/>
  <c r="M46" i="2"/>
  <c r="P45" i="2"/>
  <c r="N45" i="2"/>
  <c r="N45" i="4" s="1"/>
  <c r="M45" i="2"/>
  <c r="P32" i="1" s="1"/>
  <c r="P44" i="2"/>
  <c r="N44" i="2"/>
  <c r="P40" i="1" s="1"/>
  <c r="M44" i="2"/>
  <c r="M44" i="4" s="1"/>
  <c r="P43" i="2"/>
  <c r="N43" i="2"/>
  <c r="M43" i="2"/>
  <c r="M43" i="4" s="1"/>
  <c r="P42" i="2"/>
  <c r="N42" i="2"/>
  <c r="P54" i="1" s="1"/>
  <c r="M42" i="2"/>
  <c r="M42" i="4" s="1"/>
  <c r="P41" i="2"/>
  <c r="T41" i="2" s="1"/>
  <c r="N41" i="2"/>
  <c r="N41" i="4" s="1"/>
  <c r="M41" i="2"/>
  <c r="P40" i="2"/>
  <c r="N40" i="2"/>
  <c r="N40" i="4" s="1"/>
  <c r="M40" i="2"/>
  <c r="M40" i="4" s="1"/>
  <c r="P39" i="2"/>
  <c r="N39" i="2"/>
  <c r="M39" i="2"/>
  <c r="M39" i="4" s="1"/>
  <c r="P38" i="2"/>
  <c r="P37" i="2"/>
  <c r="P36" i="2"/>
  <c r="P35" i="2"/>
  <c r="AB35" i="2" s="1"/>
  <c r="N35" i="2"/>
  <c r="N35" i="4" s="1"/>
  <c r="M35" i="2"/>
  <c r="M35" i="4" s="1"/>
  <c r="P34" i="2"/>
  <c r="N34" i="2"/>
  <c r="M47" i="1" s="1"/>
  <c r="M34" i="2"/>
  <c r="P33" i="2"/>
  <c r="N33" i="2"/>
  <c r="M33" i="2"/>
  <c r="M33" i="4" s="1"/>
  <c r="P32" i="2"/>
  <c r="T32" i="2" s="1"/>
  <c r="N32" i="2"/>
  <c r="M32" i="2"/>
  <c r="P31" i="2"/>
  <c r="N31" i="2"/>
  <c r="M31" i="2"/>
  <c r="P30" i="2"/>
  <c r="N30" i="2"/>
  <c r="N30" i="4"/>
  <c r="M30" i="2"/>
  <c r="P29" i="2"/>
  <c r="P28" i="2"/>
  <c r="P27" i="2"/>
  <c r="X27" i="2" s="1"/>
  <c r="N27" i="2"/>
  <c r="N27" i="4" s="1"/>
  <c r="M27" i="2"/>
  <c r="P26" i="2"/>
  <c r="P25" i="2"/>
  <c r="P24" i="2"/>
  <c r="N24" i="2"/>
  <c r="M24" i="2"/>
  <c r="M24" i="4" s="1"/>
  <c r="P23" i="2"/>
  <c r="N23" i="2"/>
  <c r="N23" i="4" s="1"/>
  <c r="M23" i="2"/>
  <c r="M23" i="4" s="1"/>
  <c r="P22" i="2"/>
  <c r="N22" i="2"/>
  <c r="M22" i="2"/>
  <c r="P21" i="2"/>
  <c r="N21" i="2"/>
  <c r="N21" i="4"/>
  <c r="M21" i="2"/>
  <c r="P20" i="2"/>
  <c r="N20" i="2"/>
  <c r="N20" i="4" s="1"/>
  <c r="M20" i="2"/>
  <c r="P19" i="2"/>
  <c r="N19" i="2"/>
  <c r="N19" i="4"/>
  <c r="M19" i="2"/>
  <c r="P18" i="2"/>
  <c r="P17" i="2"/>
  <c r="N17" i="2"/>
  <c r="M17" i="2"/>
  <c r="P16" i="2"/>
  <c r="P15" i="2"/>
  <c r="N15" i="2"/>
  <c r="N15" i="4" s="1"/>
  <c r="M15" i="2"/>
  <c r="P14" i="2"/>
  <c r="N14" i="2"/>
  <c r="G61" i="1" s="1"/>
  <c r="M14" i="2"/>
  <c r="G60" i="1"/>
  <c r="P13" i="2"/>
  <c r="N13" i="2"/>
  <c r="N13" i="4" s="1"/>
  <c r="M13" i="2"/>
  <c r="M13" i="4" s="1"/>
  <c r="P12" i="2"/>
  <c r="N12" i="2"/>
  <c r="M12" i="2"/>
  <c r="D11" i="1" s="1"/>
  <c r="P11" i="2"/>
  <c r="N11" i="2"/>
  <c r="N11" i="4" s="1"/>
  <c r="M11" i="2"/>
  <c r="M11" i="4" s="1"/>
  <c r="AJ10" i="2"/>
  <c r="P10" i="2"/>
  <c r="N10" i="2"/>
  <c r="D26" i="1" s="1"/>
  <c r="M10" i="2"/>
  <c r="P9" i="2"/>
  <c r="R9" i="2" s="1"/>
  <c r="N9" i="2"/>
  <c r="N9" i="4" s="1"/>
  <c r="M9" i="2"/>
  <c r="P8" i="2"/>
  <c r="N8" i="2"/>
  <c r="M8" i="2"/>
  <c r="AL7" i="2"/>
  <c r="AM7" i="2" s="1"/>
  <c r="AN7" i="2" s="1"/>
  <c r="AO7" i="2" s="1"/>
  <c r="AP7" i="2" s="1"/>
  <c r="AQ7" i="2" s="1"/>
  <c r="AR7" i="2" s="1"/>
  <c r="AS7" i="2" s="1"/>
  <c r="AT7" i="2" s="1"/>
  <c r="P7" i="2"/>
  <c r="N7" i="2"/>
  <c r="M7" i="2"/>
  <c r="M7" i="4" s="1"/>
  <c r="P6" i="2"/>
  <c r="N6" i="2"/>
  <c r="M6" i="2"/>
  <c r="D53" i="1" s="1"/>
  <c r="P5" i="2"/>
  <c r="AL4" i="2"/>
  <c r="AM4" i="2"/>
  <c r="AN4" i="2" s="1"/>
  <c r="AO4" i="2" s="1"/>
  <c r="BP10" i="1"/>
  <c r="BP3" i="1"/>
  <c r="BS59" i="1"/>
  <c r="BS52" i="1"/>
  <c r="BO10" i="1"/>
  <c r="BO15" i="1"/>
  <c r="BP9" i="1"/>
  <c r="BO3" i="1"/>
  <c r="BO8" i="1"/>
  <c r="BP2" i="1"/>
  <c r="BR59" i="1"/>
  <c r="BR64" i="1"/>
  <c r="BS58" i="1"/>
  <c r="BR52" i="1"/>
  <c r="BR57" i="1"/>
  <c r="BS51" i="1"/>
  <c r="BI45" i="1"/>
  <c r="BI50" i="1"/>
  <c r="BJ44" i="1"/>
  <c r="BJ45" i="1"/>
  <c r="BI38" i="1"/>
  <c r="BI43" i="1"/>
  <c r="BJ37" i="1"/>
  <c r="BJ38" i="1"/>
  <c r="BI31" i="1"/>
  <c r="BI36" i="1"/>
  <c r="BJ30" i="1"/>
  <c r="BJ31" i="1"/>
  <c r="BI24" i="1"/>
  <c r="BI29" i="1"/>
  <c r="BJ23" i="1"/>
  <c r="BJ24" i="1"/>
  <c r="BI17" i="1"/>
  <c r="BI22" i="1"/>
  <c r="BJ16" i="1"/>
  <c r="BJ17" i="1"/>
  <c r="BI10" i="1"/>
  <c r="BI15" i="1"/>
  <c r="BJ9" i="1"/>
  <c r="BJ10" i="1"/>
  <c r="BI3" i="1"/>
  <c r="BI8" i="1"/>
  <c r="BJ2" i="1"/>
  <c r="BJ3" i="1"/>
  <c r="BL59" i="1"/>
  <c r="BL64" i="1"/>
  <c r="BM58" i="1"/>
  <c r="BM59" i="1"/>
  <c r="BL52" i="1"/>
  <c r="BL57" i="1"/>
  <c r="BM51" i="1"/>
  <c r="BM52" i="1"/>
  <c r="BL45" i="1"/>
  <c r="BL50" i="1"/>
  <c r="BM44" i="1"/>
  <c r="BM45" i="1"/>
  <c r="BL38" i="1"/>
  <c r="BL43" i="1"/>
  <c r="BM37" i="1"/>
  <c r="BM38" i="1"/>
  <c r="BL31" i="1"/>
  <c r="BL36" i="1"/>
  <c r="BM30" i="1"/>
  <c r="BM31" i="1"/>
  <c r="BL24" i="1"/>
  <c r="BL29" i="1"/>
  <c r="BM23" i="1"/>
  <c r="BM24" i="1"/>
  <c r="BL17" i="1"/>
  <c r="BL22" i="1"/>
  <c r="BM16" i="1"/>
  <c r="BM17" i="1"/>
  <c r="BL10" i="1"/>
  <c r="BL15" i="1"/>
  <c r="BM9" i="1"/>
  <c r="BM10" i="1"/>
  <c r="BL3" i="1"/>
  <c r="BL8" i="1"/>
  <c r="BM2" i="1"/>
  <c r="BM3" i="1"/>
  <c r="BO59" i="1"/>
  <c r="BO64" i="1"/>
  <c r="BP58" i="1"/>
  <c r="BP59" i="1"/>
  <c r="BO52" i="1"/>
  <c r="BO57" i="1"/>
  <c r="BP51" i="1"/>
  <c r="BP52" i="1"/>
  <c r="BO45" i="1"/>
  <c r="BO50" i="1"/>
  <c r="BP44" i="1"/>
  <c r="BP45" i="1"/>
  <c r="BO38" i="1"/>
  <c r="BO43" i="1"/>
  <c r="BP37" i="1"/>
  <c r="BP38" i="1"/>
  <c r="BO31" i="1"/>
  <c r="BO36" i="1"/>
  <c r="BP30" i="1"/>
  <c r="BP31" i="1"/>
  <c r="BO24" i="1"/>
  <c r="BO29" i="1"/>
  <c r="BP23" i="1"/>
  <c r="BP24" i="1"/>
  <c r="BO17" i="1"/>
  <c r="BO22" i="1"/>
  <c r="BP16" i="1"/>
  <c r="BP17" i="1"/>
  <c r="AZ10" i="1"/>
  <c r="AZ15" i="1"/>
  <c r="BA9" i="1"/>
  <c r="BA10" i="1"/>
  <c r="AZ3" i="1"/>
  <c r="AZ8" i="1"/>
  <c r="BA2" i="1"/>
  <c r="BA3" i="1"/>
  <c r="BC59" i="1"/>
  <c r="BC64" i="1"/>
  <c r="BD58" i="1"/>
  <c r="BD59" i="1"/>
  <c r="BC52" i="1"/>
  <c r="BC57" i="1"/>
  <c r="BD51" i="1"/>
  <c r="BD52" i="1"/>
  <c r="BC45" i="1"/>
  <c r="BC50" i="1"/>
  <c r="BD44" i="1"/>
  <c r="BD45" i="1"/>
  <c r="BC38" i="1"/>
  <c r="BC43" i="1"/>
  <c r="BD37" i="1"/>
  <c r="BD38" i="1"/>
  <c r="BC31" i="1"/>
  <c r="BC36" i="1"/>
  <c r="BD30" i="1"/>
  <c r="BD31" i="1"/>
  <c r="BC24" i="1"/>
  <c r="BC29" i="1"/>
  <c r="BD23" i="1"/>
  <c r="BD24" i="1"/>
  <c r="BC17" i="1"/>
  <c r="BC22" i="1"/>
  <c r="BD16" i="1"/>
  <c r="BD17" i="1"/>
  <c r="BC10" i="1"/>
  <c r="BC15" i="1"/>
  <c r="BD9" i="1"/>
  <c r="BD10" i="1"/>
  <c r="BC3" i="1"/>
  <c r="BC8" i="1"/>
  <c r="BD2" i="1"/>
  <c r="BD3" i="1"/>
  <c r="BF59" i="1"/>
  <c r="BF64" i="1"/>
  <c r="BG58" i="1"/>
  <c r="BG59" i="1"/>
  <c r="BF52" i="1"/>
  <c r="BF57" i="1"/>
  <c r="BG51" i="1"/>
  <c r="BG52" i="1"/>
  <c r="BF45" i="1"/>
  <c r="BF50" i="1"/>
  <c r="BG44" i="1"/>
  <c r="BG45" i="1"/>
  <c r="BF38" i="1"/>
  <c r="BF43" i="1"/>
  <c r="BG37" i="1"/>
  <c r="BG38" i="1"/>
  <c r="BF31" i="1"/>
  <c r="BF36" i="1"/>
  <c r="BG30" i="1"/>
  <c r="BG31" i="1"/>
  <c r="BF24" i="1"/>
  <c r="BF29" i="1"/>
  <c r="BG23" i="1"/>
  <c r="BG24" i="1"/>
  <c r="BF17" i="1"/>
  <c r="BF22" i="1"/>
  <c r="BG16" i="1"/>
  <c r="BG17" i="1"/>
  <c r="BF10" i="1"/>
  <c r="BF15" i="1"/>
  <c r="BG9" i="1"/>
  <c r="BG10" i="1"/>
  <c r="BF3" i="1"/>
  <c r="BF8" i="1"/>
  <c r="BG2" i="1"/>
  <c r="BG3" i="1"/>
  <c r="BI59" i="1"/>
  <c r="BI64" i="1"/>
  <c r="BJ58" i="1"/>
  <c r="BJ59" i="1"/>
  <c r="BI52" i="1"/>
  <c r="BI57" i="1"/>
  <c r="BJ51" i="1"/>
  <c r="BJ52" i="1"/>
  <c r="B156" i="4"/>
  <c r="E156" i="4"/>
  <c r="F156" i="4"/>
  <c r="G156" i="4"/>
  <c r="H156" i="4"/>
  <c r="I156" i="4"/>
  <c r="J156" i="4"/>
  <c r="K156" i="4"/>
  <c r="L156" i="4"/>
  <c r="B157" i="4"/>
  <c r="E157" i="4"/>
  <c r="F157" i="4"/>
  <c r="G157" i="4"/>
  <c r="H157" i="4"/>
  <c r="I157" i="4"/>
  <c r="J157" i="4"/>
  <c r="K157" i="4"/>
  <c r="L157" i="4"/>
  <c r="B158" i="4"/>
  <c r="E158" i="4"/>
  <c r="F158" i="4"/>
  <c r="G158" i="4"/>
  <c r="H158" i="4"/>
  <c r="I158" i="4"/>
  <c r="J158" i="4"/>
  <c r="K158" i="4"/>
  <c r="L158" i="4"/>
  <c r="B159" i="4"/>
  <c r="E159" i="4"/>
  <c r="F159" i="4"/>
  <c r="G159" i="4"/>
  <c r="H159" i="4"/>
  <c r="I159" i="4"/>
  <c r="J159" i="4"/>
  <c r="K159" i="4"/>
  <c r="L159" i="4"/>
  <c r="B160" i="4"/>
  <c r="E160" i="4"/>
  <c r="F160" i="4"/>
  <c r="G160" i="4"/>
  <c r="H160" i="4"/>
  <c r="I160" i="4"/>
  <c r="J160" i="4"/>
  <c r="K160" i="4"/>
  <c r="L160" i="4"/>
  <c r="B161" i="4"/>
  <c r="E161" i="4"/>
  <c r="F161" i="4"/>
  <c r="G161" i="4"/>
  <c r="H161" i="4"/>
  <c r="I161" i="4"/>
  <c r="J161" i="4"/>
  <c r="K161" i="4"/>
  <c r="L161" i="4"/>
  <c r="B162" i="4"/>
  <c r="E162" i="4"/>
  <c r="F162" i="4"/>
  <c r="G162" i="4"/>
  <c r="H162" i="4"/>
  <c r="I162" i="4"/>
  <c r="J162" i="4"/>
  <c r="K162" i="4"/>
  <c r="L162" i="4"/>
  <c r="B163" i="4"/>
  <c r="E163" i="4"/>
  <c r="F163" i="4"/>
  <c r="G163" i="4"/>
  <c r="H163" i="4"/>
  <c r="I163" i="4"/>
  <c r="J163" i="4"/>
  <c r="K163" i="4"/>
  <c r="L163" i="4"/>
  <c r="B164" i="4"/>
  <c r="E164" i="4"/>
  <c r="F164" i="4"/>
  <c r="G164" i="4"/>
  <c r="H164" i="4"/>
  <c r="I164" i="4"/>
  <c r="J164" i="4"/>
  <c r="K164" i="4"/>
  <c r="L164" i="4"/>
  <c r="B165" i="4"/>
  <c r="E165" i="4"/>
  <c r="F165" i="4"/>
  <c r="G165" i="4"/>
  <c r="H165" i="4"/>
  <c r="I165" i="4"/>
  <c r="J165" i="4"/>
  <c r="K165" i="4"/>
  <c r="L165" i="4"/>
  <c r="B166" i="4"/>
  <c r="E166" i="4"/>
  <c r="F166" i="4"/>
  <c r="G166" i="4"/>
  <c r="H166" i="4"/>
  <c r="I166" i="4"/>
  <c r="J166" i="4"/>
  <c r="K166" i="4"/>
  <c r="L166" i="4"/>
  <c r="B167" i="4"/>
  <c r="E167" i="4"/>
  <c r="F167" i="4"/>
  <c r="G167" i="4"/>
  <c r="H167" i="4"/>
  <c r="I167" i="4"/>
  <c r="J167" i="4"/>
  <c r="K167" i="4"/>
  <c r="L167" i="4"/>
  <c r="B168" i="4"/>
  <c r="E168" i="4"/>
  <c r="F168" i="4"/>
  <c r="G168" i="4"/>
  <c r="H168" i="4"/>
  <c r="I168" i="4"/>
  <c r="J168" i="4"/>
  <c r="K168" i="4"/>
  <c r="L168" i="4"/>
  <c r="B169" i="4"/>
  <c r="E169" i="4"/>
  <c r="F169" i="4"/>
  <c r="G169" i="4"/>
  <c r="H169" i="4"/>
  <c r="I169" i="4"/>
  <c r="J169" i="4"/>
  <c r="K169" i="4"/>
  <c r="L169" i="4"/>
  <c r="B170" i="4"/>
  <c r="E170" i="4"/>
  <c r="F170" i="4"/>
  <c r="G170" i="4"/>
  <c r="H170" i="4"/>
  <c r="I170" i="4"/>
  <c r="J170" i="4"/>
  <c r="K170" i="4"/>
  <c r="L170" i="4"/>
  <c r="B171" i="4"/>
  <c r="E171" i="4"/>
  <c r="F171" i="4"/>
  <c r="G171" i="4"/>
  <c r="H171" i="4"/>
  <c r="I171" i="4"/>
  <c r="J171" i="4"/>
  <c r="K171" i="4"/>
  <c r="L171" i="4"/>
  <c r="B172" i="4"/>
  <c r="E172" i="4"/>
  <c r="F172" i="4"/>
  <c r="G172" i="4"/>
  <c r="H172" i="4"/>
  <c r="I172" i="4"/>
  <c r="J172" i="4"/>
  <c r="K172" i="4"/>
  <c r="L172" i="4"/>
  <c r="B173" i="4"/>
  <c r="E173" i="4"/>
  <c r="F173" i="4"/>
  <c r="G173" i="4"/>
  <c r="H173" i="4"/>
  <c r="I173" i="4"/>
  <c r="J173" i="4"/>
  <c r="K173" i="4"/>
  <c r="L173" i="4"/>
  <c r="B174" i="4"/>
  <c r="E174" i="4"/>
  <c r="F174" i="4"/>
  <c r="G174" i="4"/>
  <c r="H174" i="4"/>
  <c r="I174" i="4"/>
  <c r="J174" i="4"/>
  <c r="K174" i="4"/>
  <c r="L174" i="4"/>
  <c r="B175" i="4"/>
  <c r="E175" i="4"/>
  <c r="F175" i="4"/>
  <c r="G175" i="4"/>
  <c r="H175" i="4"/>
  <c r="I175" i="4"/>
  <c r="J175" i="4"/>
  <c r="K175" i="4"/>
  <c r="L175" i="4"/>
  <c r="B176" i="4"/>
  <c r="E176" i="4"/>
  <c r="F176" i="4"/>
  <c r="G176" i="4"/>
  <c r="H176" i="4"/>
  <c r="I176" i="4"/>
  <c r="J176" i="4"/>
  <c r="K176" i="4"/>
  <c r="L176" i="4"/>
  <c r="B177" i="4"/>
  <c r="E177" i="4"/>
  <c r="F177" i="4"/>
  <c r="G177" i="4"/>
  <c r="H177" i="4"/>
  <c r="I177" i="4"/>
  <c r="J177" i="4"/>
  <c r="K177" i="4"/>
  <c r="L177" i="4"/>
  <c r="B178" i="4"/>
  <c r="E178" i="4"/>
  <c r="F178" i="4"/>
  <c r="G178" i="4"/>
  <c r="H178" i="4"/>
  <c r="I178" i="4"/>
  <c r="J178" i="4"/>
  <c r="K178" i="4"/>
  <c r="L178" i="4"/>
  <c r="B179" i="4"/>
  <c r="E179" i="4"/>
  <c r="F179" i="4"/>
  <c r="G179" i="4"/>
  <c r="H179" i="4"/>
  <c r="I179" i="4"/>
  <c r="J179" i="4"/>
  <c r="K179" i="4"/>
  <c r="L179" i="4"/>
  <c r="B180" i="4"/>
  <c r="E180" i="4"/>
  <c r="F180" i="4"/>
  <c r="G180" i="4"/>
  <c r="H180" i="4"/>
  <c r="I180" i="4"/>
  <c r="J180" i="4"/>
  <c r="K180" i="4"/>
  <c r="L180" i="4"/>
  <c r="B181" i="4"/>
  <c r="E181" i="4"/>
  <c r="F181" i="4"/>
  <c r="G181" i="4"/>
  <c r="H181" i="4"/>
  <c r="I181" i="4"/>
  <c r="J181" i="4"/>
  <c r="K181" i="4"/>
  <c r="L181" i="4"/>
  <c r="B182" i="4"/>
  <c r="E182" i="4"/>
  <c r="F182" i="4"/>
  <c r="G182" i="4"/>
  <c r="H182" i="4"/>
  <c r="I182" i="4"/>
  <c r="J182" i="4"/>
  <c r="K182" i="4"/>
  <c r="L182" i="4"/>
  <c r="B183" i="4"/>
  <c r="E183" i="4"/>
  <c r="F183" i="4"/>
  <c r="G183" i="4"/>
  <c r="H183" i="4"/>
  <c r="I183" i="4"/>
  <c r="J183" i="4"/>
  <c r="K183" i="4"/>
  <c r="L183" i="4"/>
  <c r="B184" i="4"/>
  <c r="E184" i="4"/>
  <c r="F184" i="4"/>
  <c r="G184" i="4"/>
  <c r="H184" i="4"/>
  <c r="I184" i="4"/>
  <c r="J184" i="4"/>
  <c r="K184" i="4"/>
  <c r="L184" i="4"/>
  <c r="B185" i="4"/>
  <c r="E185" i="4"/>
  <c r="F185" i="4"/>
  <c r="G185" i="4"/>
  <c r="H185" i="4"/>
  <c r="I185" i="4"/>
  <c r="J185" i="4"/>
  <c r="K185" i="4"/>
  <c r="L185" i="4"/>
  <c r="B186" i="4"/>
  <c r="E186" i="4"/>
  <c r="F186" i="4"/>
  <c r="G186" i="4"/>
  <c r="H186" i="4"/>
  <c r="I186" i="4"/>
  <c r="J186" i="4"/>
  <c r="K186" i="4"/>
  <c r="L186" i="4"/>
  <c r="B187" i="4"/>
  <c r="E187" i="4"/>
  <c r="F187" i="4"/>
  <c r="G187" i="4"/>
  <c r="H187" i="4"/>
  <c r="I187" i="4"/>
  <c r="J187" i="4"/>
  <c r="K187" i="4"/>
  <c r="L187" i="4"/>
  <c r="B188" i="4"/>
  <c r="E188" i="4"/>
  <c r="F188" i="4"/>
  <c r="G188" i="4"/>
  <c r="H188" i="4"/>
  <c r="I188" i="4"/>
  <c r="J188" i="4"/>
  <c r="K188" i="4"/>
  <c r="L188" i="4"/>
  <c r="B189" i="4"/>
  <c r="E189" i="4"/>
  <c r="F189" i="4"/>
  <c r="G189" i="4"/>
  <c r="H189" i="4"/>
  <c r="I189" i="4"/>
  <c r="J189" i="4"/>
  <c r="K189" i="4"/>
  <c r="L189" i="4"/>
  <c r="B190" i="4"/>
  <c r="E190" i="4"/>
  <c r="F190" i="4"/>
  <c r="G190" i="4"/>
  <c r="H190" i="4"/>
  <c r="I190" i="4"/>
  <c r="J190" i="4"/>
  <c r="K190" i="4"/>
  <c r="L190" i="4"/>
  <c r="B191" i="4"/>
  <c r="E191" i="4"/>
  <c r="F191" i="4"/>
  <c r="G191" i="4"/>
  <c r="H191" i="4"/>
  <c r="I191" i="4"/>
  <c r="J191" i="4"/>
  <c r="K191" i="4"/>
  <c r="L191" i="4"/>
  <c r="B192" i="4"/>
  <c r="E192" i="4"/>
  <c r="F192" i="4"/>
  <c r="G192" i="4"/>
  <c r="H192" i="4"/>
  <c r="I192" i="4"/>
  <c r="J192" i="4"/>
  <c r="K192" i="4"/>
  <c r="L192" i="4"/>
  <c r="B193" i="4"/>
  <c r="E193" i="4"/>
  <c r="F193" i="4"/>
  <c r="G193" i="4"/>
  <c r="H193" i="4"/>
  <c r="I193" i="4"/>
  <c r="J193" i="4"/>
  <c r="K193" i="4"/>
  <c r="L193" i="4"/>
  <c r="B194" i="4"/>
  <c r="E194" i="4"/>
  <c r="F194" i="4"/>
  <c r="G194" i="4"/>
  <c r="H194" i="4"/>
  <c r="I194" i="4"/>
  <c r="J194" i="4"/>
  <c r="K194" i="4"/>
  <c r="L194" i="4"/>
  <c r="B195" i="4"/>
  <c r="E195" i="4"/>
  <c r="F195" i="4"/>
  <c r="G195" i="4"/>
  <c r="H195" i="4"/>
  <c r="I195" i="4"/>
  <c r="J195" i="4"/>
  <c r="K195" i="4"/>
  <c r="L195" i="4"/>
  <c r="B196" i="4"/>
  <c r="E196" i="4"/>
  <c r="F196" i="4"/>
  <c r="G196" i="4"/>
  <c r="H196" i="4"/>
  <c r="I196" i="4"/>
  <c r="J196" i="4"/>
  <c r="K196" i="4"/>
  <c r="L196" i="4"/>
  <c r="B197" i="4"/>
  <c r="E197" i="4"/>
  <c r="F197" i="4"/>
  <c r="G197" i="4"/>
  <c r="H197" i="4"/>
  <c r="I197" i="4"/>
  <c r="J197" i="4"/>
  <c r="K197" i="4"/>
  <c r="L197" i="4"/>
  <c r="B198" i="4"/>
  <c r="E198" i="4"/>
  <c r="F198" i="4"/>
  <c r="G198" i="4"/>
  <c r="H198" i="4"/>
  <c r="I198" i="4"/>
  <c r="J198" i="4"/>
  <c r="K198" i="4"/>
  <c r="L198" i="4"/>
  <c r="B199" i="4"/>
  <c r="E199" i="4"/>
  <c r="F199" i="4"/>
  <c r="G199" i="4"/>
  <c r="H199" i="4"/>
  <c r="I199" i="4"/>
  <c r="J199" i="4"/>
  <c r="K199" i="4"/>
  <c r="L199" i="4"/>
  <c r="B200" i="4"/>
  <c r="E200" i="4"/>
  <c r="F200" i="4"/>
  <c r="G200" i="4"/>
  <c r="H200" i="4"/>
  <c r="I200" i="4"/>
  <c r="J200" i="4"/>
  <c r="K200" i="4"/>
  <c r="L200" i="4"/>
  <c r="B201" i="4"/>
  <c r="E201" i="4"/>
  <c r="F201" i="4"/>
  <c r="G201" i="4"/>
  <c r="H201" i="4"/>
  <c r="I201" i="4"/>
  <c r="J201" i="4"/>
  <c r="K201" i="4"/>
  <c r="L201" i="4"/>
  <c r="B202" i="4"/>
  <c r="E202" i="4"/>
  <c r="F202" i="4"/>
  <c r="G202" i="4"/>
  <c r="H202" i="4"/>
  <c r="I202" i="4"/>
  <c r="J202" i="4"/>
  <c r="K202" i="4"/>
  <c r="L202" i="4"/>
  <c r="B203" i="4"/>
  <c r="E203" i="4"/>
  <c r="F203" i="4"/>
  <c r="G203" i="4"/>
  <c r="H203" i="4"/>
  <c r="I203" i="4"/>
  <c r="J203" i="4"/>
  <c r="K203" i="4"/>
  <c r="L203" i="4"/>
  <c r="B204" i="4"/>
  <c r="E204" i="4"/>
  <c r="F204" i="4"/>
  <c r="G204" i="4"/>
  <c r="H204" i="4"/>
  <c r="I204" i="4"/>
  <c r="J204" i="4"/>
  <c r="K204" i="4"/>
  <c r="L204" i="4"/>
  <c r="BR53" i="1"/>
  <c r="BR60" i="1"/>
  <c r="BO4" i="1"/>
  <c r="BO12" i="1"/>
  <c r="BO11" i="1"/>
  <c r="BO18" i="1"/>
  <c r="BO33" i="1"/>
  <c r="BO32" i="1"/>
  <c r="M197" i="4"/>
  <c r="BO47" i="1"/>
  <c r="BO54" i="1"/>
  <c r="M195" i="4"/>
  <c r="BO60" i="1"/>
  <c r="BL5" i="1"/>
  <c r="BL11" i="1"/>
  <c r="M191" i="4"/>
  <c r="BL25" i="1"/>
  <c r="BL33" i="1"/>
  <c r="M189" i="4"/>
  <c r="BL39" i="1"/>
  <c r="BL54" i="1"/>
  <c r="BL53" i="1"/>
  <c r="M185" i="4"/>
  <c r="BI5" i="1"/>
  <c r="BI4" i="1"/>
  <c r="BI12" i="1"/>
  <c r="M183" i="4"/>
  <c r="BI19" i="1"/>
  <c r="BI26" i="1"/>
  <c r="BI32" i="1"/>
  <c r="BI47" i="1"/>
  <c r="M177" i="4"/>
  <c r="BI60" i="1"/>
  <c r="BF5" i="1"/>
  <c r="M175" i="4"/>
  <c r="BF11" i="1"/>
  <c r="BF19" i="1"/>
  <c r="BF25" i="1"/>
  <c r="M171" i="4"/>
  <c r="BF40" i="1"/>
  <c r="BF39" i="1"/>
  <c r="M169" i="4"/>
  <c r="BF54" i="1"/>
  <c r="M167" i="4"/>
  <c r="BC4" i="1"/>
  <c r="BC12" i="1"/>
  <c r="BC19" i="1"/>
  <c r="M163" i="4"/>
  <c r="BC33" i="1"/>
  <c r="BC32" i="1"/>
  <c r="BC40" i="1"/>
  <c r="BC47" i="1"/>
  <c r="N159" i="4"/>
  <c r="AZ12" i="1"/>
  <c r="AZ11" i="1"/>
  <c r="C156" i="2"/>
  <c r="AZ13" i="1" s="1"/>
  <c r="C157" i="2"/>
  <c r="AZ6" i="1" s="1"/>
  <c r="C158" i="2"/>
  <c r="BC62" i="1" s="1"/>
  <c r="C159" i="2"/>
  <c r="BC55" i="1" s="1"/>
  <c r="C160" i="2"/>
  <c r="BC48" i="1"/>
  <c r="D160" i="2"/>
  <c r="BC49" i="1" s="1"/>
  <c r="D161" i="2"/>
  <c r="D161" i="4" s="1"/>
  <c r="C161" i="2"/>
  <c r="BC41" i="1"/>
  <c r="C162" i="2"/>
  <c r="BC34" i="1" s="1"/>
  <c r="C163" i="2"/>
  <c r="BC27" i="1"/>
  <c r="C164" i="2"/>
  <c r="BC20" i="1" s="1"/>
  <c r="C165" i="2"/>
  <c r="BC13" i="1" s="1"/>
  <c r="C166" i="2"/>
  <c r="BC6" i="1" s="1"/>
  <c r="C167" i="2"/>
  <c r="C168" i="2"/>
  <c r="BF55" i="1" s="1"/>
  <c r="C169" i="2"/>
  <c r="BF48" i="1"/>
  <c r="C170" i="2"/>
  <c r="BF41" i="1" s="1"/>
  <c r="C171" i="2"/>
  <c r="BF34" i="1"/>
  <c r="C172" i="2"/>
  <c r="BF27" i="1" s="1"/>
  <c r="C173" i="2"/>
  <c r="BF20" i="1" s="1"/>
  <c r="D173" i="2"/>
  <c r="D173" i="4" s="1"/>
  <c r="D174" i="2"/>
  <c r="BF14" i="1" s="1"/>
  <c r="D175" i="2"/>
  <c r="D175" i="4" s="1"/>
  <c r="D176" i="2"/>
  <c r="BI63" i="1" s="1"/>
  <c r="D177" i="2"/>
  <c r="D177" i="4" s="1"/>
  <c r="D178" i="2"/>
  <c r="D178" i="4" s="1"/>
  <c r="D179" i="2"/>
  <c r="BI42" i="1" s="1"/>
  <c r="D180" i="2"/>
  <c r="D180" i="4" s="1"/>
  <c r="D181" i="2"/>
  <c r="BI28" i="1" s="1"/>
  <c r="D182" i="2"/>
  <c r="D182" i="4" s="1"/>
  <c r="D183" i="2"/>
  <c r="BI14" i="1" s="1"/>
  <c r="D184" i="2"/>
  <c r="D184" i="4" s="1"/>
  <c r="D185" i="2"/>
  <c r="BL63" i="1" s="1"/>
  <c r="C174" i="2"/>
  <c r="C175" i="2"/>
  <c r="BF6" i="1" s="1"/>
  <c r="C176" i="2"/>
  <c r="BI62" i="1"/>
  <c r="C177" i="2"/>
  <c r="BI55" i="1" s="1"/>
  <c r="C178" i="2"/>
  <c r="BI48" i="1"/>
  <c r="C179" i="2"/>
  <c r="C180" i="2"/>
  <c r="BI34" i="1" s="1"/>
  <c r="C181" i="2"/>
  <c r="BI27" i="1" s="1"/>
  <c r="C182" i="2"/>
  <c r="C183" i="2"/>
  <c r="BI13" i="1" s="1"/>
  <c r="C184" i="2"/>
  <c r="BI6" i="1"/>
  <c r="C185" i="2"/>
  <c r="BL62" i="1" s="1"/>
  <c r="C186" i="2"/>
  <c r="BL55" i="1"/>
  <c r="D186" i="2"/>
  <c r="D186" i="4" s="1"/>
  <c r="D187" i="2"/>
  <c r="BL49" i="1" s="1"/>
  <c r="D188" i="2"/>
  <c r="D188" i="4" s="1"/>
  <c r="D189" i="2"/>
  <c r="BL35" i="1" s="1"/>
  <c r="D190" i="2"/>
  <c r="BL28" i="1" s="1"/>
  <c r="D191" i="2"/>
  <c r="BL21" i="1" s="1"/>
  <c r="D192" i="2"/>
  <c r="D192" i="4" s="1"/>
  <c r="D193" i="2"/>
  <c r="BL7" i="1" s="1"/>
  <c r="D194" i="2"/>
  <c r="D194" i="4" s="1"/>
  <c r="D195" i="2"/>
  <c r="BO56" i="1" s="1"/>
  <c r="D196" i="2"/>
  <c r="D196" i="4" s="1"/>
  <c r="D197" i="2"/>
  <c r="BO42" i="1" s="1"/>
  <c r="D198" i="2"/>
  <c r="D198" i="4" s="1"/>
  <c r="D199" i="2"/>
  <c r="BO28" i="1" s="1"/>
  <c r="D200" i="2"/>
  <c r="D200" i="4" s="1"/>
  <c r="D201" i="2"/>
  <c r="D201" i="4" s="1"/>
  <c r="D202" i="2"/>
  <c r="D202" i="4" s="1"/>
  <c r="D203" i="2"/>
  <c r="D203" i="4" s="1"/>
  <c r="D204" i="2"/>
  <c r="D204" i="4" s="1"/>
  <c r="C187" i="2"/>
  <c r="BL48" i="1"/>
  <c r="C188" i="2"/>
  <c r="BL41" i="1" s="1"/>
  <c r="C189" i="2"/>
  <c r="BL34" i="1"/>
  <c r="C190" i="2"/>
  <c r="C191" i="2"/>
  <c r="BL20" i="1" s="1"/>
  <c r="C192" i="2"/>
  <c r="BL13" i="1" s="1"/>
  <c r="C193" i="2"/>
  <c r="C194" i="2"/>
  <c r="BO62" i="1" s="1"/>
  <c r="C195" i="2"/>
  <c r="BO55" i="1"/>
  <c r="C196" i="2"/>
  <c r="BO48" i="1" s="1"/>
  <c r="C197" i="2"/>
  <c r="BO41" i="1"/>
  <c r="C198" i="2"/>
  <c r="C199" i="2"/>
  <c r="BO27" i="1" s="1"/>
  <c r="C200" i="2"/>
  <c r="BO20" i="1" s="1"/>
  <c r="C201" i="2"/>
  <c r="C202" i="2"/>
  <c r="BO6" i="1" s="1"/>
  <c r="C203" i="2"/>
  <c r="BR62" i="1"/>
  <c r="C204" i="2"/>
  <c r="BR55" i="1" s="1"/>
  <c r="A160" i="2"/>
  <c r="BC44" i="1" s="1"/>
  <c r="A161" i="2"/>
  <c r="BC37" i="1" s="1"/>
  <c r="A162" i="2"/>
  <c r="BC30" i="1" s="1"/>
  <c r="A163" i="2"/>
  <c r="BC23" i="1" s="1"/>
  <c r="A164" i="2"/>
  <c r="BC16" i="1" s="1"/>
  <c r="A165" i="2"/>
  <c r="BC9" i="1" s="1"/>
  <c r="A166" i="2"/>
  <c r="BC2" i="1" s="1"/>
  <c r="A167" i="2"/>
  <c r="BF58" i="1" s="1"/>
  <c r="A168" i="2"/>
  <c r="BF51" i="1" s="1"/>
  <c r="A169" i="2"/>
  <c r="BF44" i="1" s="1"/>
  <c r="A170" i="2"/>
  <c r="BF37" i="1" s="1"/>
  <c r="A171" i="2"/>
  <c r="BF30" i="1" s="1"/>
  <c r="A172" i="2"/>
  <c r="BF23" i="1" s="1"/>
  <c r="A173" i="2"/>
  <c r="BF16" i="1" s="1"/>
  <c r="A174" i="2"/>
  <c r="BF9" i="1" s="1"/>
  <c r="A175" i="2"/>
  <c r="BF2" i="1" s="1"/>
  <c r="A176" i="2"/>
  <c r="BI58" i="1" s="1"/>
  <c r="A177" i="2"/>
  <c r="BI51" i="1" s="1"/>
  <c r="A178" i="2"/>
  <c r="BI44" i="1" s="1"/>
  <c r="A179" i="2"/>
  <c r="BI37" i="1" s="1"/>
  <c r="A180" i="2"/>
  <c r="BI30" i="1" s="1"/>
  <c r="A181" i="2"/>
  <c r="BI23" i="1" s="1"/>
  <c r="A182" i="2"/>
  <c r="BI16" i="1" s="1"/>
  <c r="A183" i="2"/>
  <c r="BI9" i="1" s="1"/>
  <c r="A184" i="2"/>
  <c r="BI2" i="1" s="1"/>
  <c r="A185" i="2"/>
  <c r="BL58" i="1" s="1"/>
  <c r="A186" i="2"/>
  <c r="BL51" i="1" s="1"/>
  <c r="A187" i="2"/>
  <c r="BL44" i="1" s="1"/>
  <c r="A188" i="2"/>
  <c r="BL37" i="1" s="1"/>
  <c r="A189" i="2"/>
  <c r="BL30" i="1" s="1"/>
  <c r="A190" i="2"/>
  <c r="BL23" i="1" s="1"/>
  <c r="A191" i="2"/>
  <c r="BL16" i="1" s="1"/>
  <c r="A192" i="2"/>
  <c r="BL9" i="1" s="1"/>
  <c r="A193" i="2"/>
  <c r="BL2" i="1" s="1"/>
  <c r="A194" i="2"/>
  <c r="BO58" i="1" s="1"/>
  <c r="A195" i="2"/>
  <c r="BO51" i="1" s="1"/>
  <c r="A196" i="2"/>
  <c r="BO44" i="1" s="1"/>
  <c r="A197" i="2"/>
  <c r="BO37" i="1" s="1"/>
  <c r="A198" i="2"/>
  <c r="BO30" i="1" s="1"/>
  <c r="A199" i="2"/>
  <c r="BO23" i="1" s="1"/>
  <c r="A200" i="2"/>
  <c r="BO16" i="1" s="1"/>
  <c r="A201" i="2"/>
  <c r="BO9" i="1" s="1"/>
  <c r="A202" i="2"/>
  <c r="A202" i="4" s="1"/>
  <c r="A203" i="2"/>
  <c r="BR58" i="1" s="1"/>
  <c r="A204" i="2"/>
  <c r="A204" i="4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A2" i="4"/>
  <c r="A1" i="1"/>
  <c r="A2" i="1"/>
  <c r="E2" i="1"/>
  <c r="H2" i="1"/>
  <c r="K2" i="1"/>
  <c r="N2" i="1"/>
  <c r="Q2" i="1"/>
  <c r="T2" i="1"/>
  <c r="W2" i="1"/>
  <c r="Z2" i="1"/>
  <c r="AC2" i="1"/>
  <c r="AF2" i="1"/>
  <c r="AI2" i="1"/>
  <c r="AL2" i="1"/>
  <c r="AO2" i="1"/>
  <c r="AR2" i="1"/>
  <c r="AU2" i="1"/>
  <c r="AX2" i="1"/>
  <c r="A3" i="1"/>
  <c r="D3" i="1"/>
  <c r="E3" i="1"/>
  <c r="G3" i="1"/>
  <c r="H3" i="1"/>
  <c r="J3" i="1"/>
  <c r="K3" i="1"/>
  <c r="M3" i="1"/>
  <c r="N3" i="1"/>
  <c r="P3" i="1"/>
  <c r="Q3" i="1"/>
  <c r="S3" i="1"/>
  <c r="T3" i="1"/>
  <c r="V3" i="1"/>
  <c r="W3" i="1"/>
  <c r="Y3" i="1"/>
  <c r="Z3" i="1"/>
  <c r="AB3" i="1"/>
  <c r="AC3" i="1"/>
  <c r="AE3" i="1"/>
  <c r="AF3" i="1"/>
  <c r="AH3" i="1"/>
  <c r="AI3" i="1"/>
  <c r="AK3" i="1"/>
  <c r="AL3" i="1"/>
  <c r="AN3" i="1"/>
  <c r="AO3" i="1"/>
  <c r="AQ3" i="1"/>
  <c r="AR3" i="1"/>
  <c r="AT3" i="1"/>
  <c r="AU3" i="1"/>
  <c r="AW3" i="1"/>
  <c r="AX3" i="1"/>
  <c r="D8" i="1"/>
  <c r="G8" i="1"/>
  <c r="J8" i="1"/>
  <c r="M8" i="1"/>
  <c r="P8" i="1"/>
  <c r="S8" i="1"/>
  <c r="V8" i="1"/>
  <c r="Y8" i="1"/>
  <c r="AB8" i="1"/>
  <c r="AE8" i="1"/>
  <c r="AH8" i="1"/>
  <c r="AK8" i="1"/>
  <c r="AN8" i="1"/>
  <c r="AQ8" i="1"/>
  <c r="AT8" i="1"/>
  <c r="AW8" i="1"/>
  <c r="E9" i="1"/>
  <c r="H9" i="1"/>
  <c r="K9" i="1"/>
  <c r="N9" i="1"/>
  <c r="Q9" i="1"/>
  <c r="T9" i="1"/>
  <c r="W9" i="1"/>
  <c r="Z9" i="1"/>
  <c r="AC9" i="1"/>
  <c r="AF9" i="1"/>
  <c r="AI9" i="1"/>
  <c r="AL9" i="1"/>
  <c r="AO9" i="1"/>
  <c r="AR9" i="1"/>
  <c r="AU9" i="1"/>
  <c r="AX9" i="1"/>
  <c r="D10" i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Y10" i="1"/>
  <c r="Z10" i="1"/>
  <c r="AB10" i="1"/>
  <c r="AC10" i="1"/>
  <c r="AE10" i="1"/>
  <c r="AF10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Q15" i="1"/>
  <c r="AT15" i="1"/>
  <c r="AW15" i="1"/>
  <c r="E16" i="1"/>
  <c r="H16" i="1"/>
  <c r="K16" i="1"/>
  <c r="N16" i="1"/>
  <c r="Q16" i="1"/>
  <c r="T16" i="1"/>
  <c r="W16" i="1"/>
  <c r="Z16" i="1"/>
  <c r="AC16" i="1"/>
  <c r="AF16" i="1"/>
  <c r="AI16" i="1"/>
  <c r="AL16" i="1"/>
  <c r="AO16" i="1"/>
  <c r="AR16" i="1"/>
  <c r="AU16" i="1"/>
  <c r="AX16" i="1"/>
  <c r="BA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Y17" i="1"/>
  <c r="Z17" i="1"/>
  <c r="AB17" i="1"/>
  <c r="AC17" i="1"/>
  <c r="AE17" i="1"/>
  <c r="AF17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Q22" i="1"/>
  <c r="AT22" i="1"/>
  <c r="AW22" i="1"/>
  <c r="AZ22" i="1"/>
  <c r="E23" i="1"/>
  <c r="H23" i="1"/>
  <c r="K23" i="1"/>
  <c r="N23" i="1"/>
  <c r="Q23" i="1"/>
  <c r="T23" i="1"/>
  <c r="W23" i="1"/>
  <c r="Z23" i="1"/>
  <c r="AC23" i="1"/>
  <c r="AF23" i="1"/>
  <c r="AI23" i="1"/>
  <c r="AL23" i="1"/>
  <c r="AO23" i="1"/>
  <c r="AR23" i="1"/>
  <c r="AU23" i="1"/>
  <c r="AX23" i="1"/>
  <c r="BA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Y24" i="1"/>
  <c r="Z24" i="1"/>
  <c r="AB24" i="1"/>
  <c r="AC24" i="1"/>
  <c r="AE24" i="1"/>
  <c r="AF24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D29" i="1"/>
  <c r="G29" i="1"/>
  <c r="J29" i="1"/>
  <c r="M29" i="1"/>
  <c r="P29" i="1"/>
  <c r="S29" i="1"/>
  <c r="V29" i="1"/>
  <c r="Y29" i="1"/>
  <c r="AB29" i="1"/>
  <c r="AE29" i="1"/>
  <c r="AH29" i="1"/>
  <c r="AK29" i="1"/>
  <c r="AN29" i="1"/>
  <c r="AQ29" i="1"/>
  <c r="AT29" i="1"/>
  <c r="AW29" i="1"/>
  <c r="AZ29" i="1"/>
  <c r="E30" i="1"/>
  <c r="H30" i="1"/>
  <c r="K30" i="1"/>
  <c r="N30" i="1"/>
  <c r="Q30" i="1"/>
  <c r="T30" i="1"/>
  <c r="W30" i="1"/>
  <c r="Z30" i="1"/>
  <c r="AC30" i="1"/>
  <c r="AF30" i="1"/>
  <c r="AI30" i="1"/>
  <c r="AL30" i="1"/>
  <c r="AO30" i="1"/>
  <c r="AR30" i="1"/>
  <c r="AU30" i="1"/>
  <c r="AX30" i="1"/>
  <c r="BA30" i="1"/>
  <c r="D31" i="1"/>
  <c r="E31" i="1"/>
  <c r="G31" i="1"/>
  <c r="H31" i="1"/>
  <c r="J31" i="1"/>
  <c r="K31" i="1"/>
  <c r="M31" i="1"/>
  <c r="N31" i="1"/>
  <c r="P31" i="1"/>
  <c r="Q31" i="1"/>
  <c r="S31" i="1"/>
  <c r="T31" i="1"/>
  <c r="V31" i="1"/>
  <c r="W31" i="1"/>
  <c r="Y31" i="1"/>
  <c r="Z31" i="1"/>
  <c r="AB31" i="1"/>
  <c r="AC31" i="1"/>
  <c r="AE31" i="1"/>
  <c r="AF31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D36" i="1"/>
  <c r="G36" i="1"/>
  <c r="J36" i="1"/>
  <c r="M36" i="1"/>
  <c r="P36" i="1"/>
  <c r="S36" i="1"/>
  <c r="V36" i="1"/>
  <c r="Y36" i="1"/>
  <c r="AB36" i="1"/>
  <c r="AE36" i="1"/>
  <c r="AH36" i="1"/>
  <c r="AK36" i="1"/>
  <c r="AN36" i="1"/>
  <c r="AQ36" i="1"/>
  <c r="AT36" i="1"/>
  <c r="AW36" i="1"/>
  <c r="AZ36" i="1"/>
  <c r="E37" i="1"/>
  <c r="H37" i="1"/>
  <c r="K37" i="1"/>
  <c r="N37" i="1"/>
  <c r="Q37" i="1"/>
  <c r="T37" i="1"/>
  <c r="W37" i="1"/>
  <c r="Z37" i="1"/>
  <c r="AC37" i="1"/>
  <c r="AF37" i="1"/>
  <c r="AI37" i="1"/>
  <c r="AL37" i="1"/>
  <c r="AO37" i="1"/>
  <c r="AR37" i="1"/>
  <c r="AU37" i="1"/>
  <c r="AX37" i="1"/>
  <c r="BA37" i="1"/>
  <c r="D38" i="1"/>
  <c r="E38" i="1"/>
  <c r="G38" i="1"/>
  <c r="H38" i="1"/>
  <c r="J38" i="1"/>
  <c r="K38" i="1"/>
  <c r="M38" i="1"/>
  <c r="N38" i="1"/>
  <c r="P38" i="1"/>
  <c r="Q38" i="1"/>
  <c r="S38" i="1"/>
  <c r="T38" i="1"/>
  <c r="V38" i="1"/>
  <c r="W38" i="1"/>
  <c r="Y38" i="1"/>
  <c r="Z38" i="1"/>
  <c r="AB38" i="1"/>
  <c r="AC38" i="1"/>
  <c r="AE38" i="1"/>
  <c r="AF38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D43" i="1"/>
  <c r="G43" i="1"/>
  <c r="J43" i="1"/>
  <c r="M43" i="1"/>
  <c r="P43" i="1"/>
  <c r="S43" i="1"/>
  <c r="V43" i="1"/>
  <c r="Y43" i="1"/>
  <c r="AB43" i="1"/>
  <c r="AE43" i="1"/>
  <c r="AH43" i="1"/>
  <c r="AK43" i="1"/>
  <c r="AN43" i="1"/>
  <c r="AQ43" i="1"/>
  <c r="AT43" i="1"/>
  <c r="AW43" i="1"/>
  <c r="AZ43" i="1"/>
  <c r="E44" i="1"/>
  <c r="H44" i="1"/>
  <c r="K44" i="1"/>
  <c r="N44" i="1"/>
  <c r="Q44" i="1"/>
  <c r="T44" i="1"/>
  <c r="W44" i="1"/>
  <c r="Z44" i="1"/>
  <c r="AC44" i="1"/>
  <c r="AF44" i="1"/>
  <c r="AI44" i="1"/>
  <c r="AL44" i="1"/>
  <c r="AO44" i="1"/>
  <c r="AR44" i="1"/>
  <c r="AU44" i="1"/>
  <c r="AX44" i="1"/>
  <c r="BA44" i="1"/>
  <c r="D45" i="1"/>
  <c r="E45" i="1"/>
  <c r="G45" i="1"/>
  <c r="H45" i="1"/>
  <c r="J45" i="1"/>
  <c r="K45" i="1"/>
  <c r="M45" i="1"/>
  <c r="N45" i="1"/>
  <c r="P45" i="1"/>
  <c r="Q45" i="1"/>
  <c r="S45" i="1"/>
  <c r="T45" i="1"/>
  <c r="V45" i="1"/>
  <c r="W45" i="1"/>
  <c r="Y45" i="1"/>
  <c r="Z45" i="1"/>
  <c r="AB45" i="1"/>
  <c r="AC45" i="1"/>
  <c r="AE45" i="1"/>
  <c r="AF45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D50" i="1"/>
  <c r="G50" i="1"/>
  <c r="J50" i="1"/>
  <c r="M50" i="1"/>
  <c r="P50" i="1"/>
  <c r="S50" i="1"/>
  <c r="V50" i="1"/>
  <c r="Y50" i="1"/>
  <c r="AB50" i="1"/>
  <c r="AE50" i="1"/>
  <c r="AH50" i="1"/>
  <c r="AK50" i="1"/>
  <c r="AN50" i="1"/>
  <c r="AQ50" i="1"/>
  <c r="AT50" i="1"/>
  <c r="AW50" i="1"/>
  <c r="AZ50" i="1"/>
  <c r="E51" i="1"/>
  <c r="H51" i="1"/>
  <c r="K51" i="1"/>
  <c r="N51" i="1"/>
  <c r="Q51" i="1"/>
  <c r="T51" i="1"/>
  <c r="W51" i="1"/>
  <c r="Z51" i="1"/>
  <c r="AC51" i="1"/>
  <c r="AF51" i="1"/>
  <c r="AI51" i="1"/>
  <c r="AL51" i="1"/>
  <c r="AO51" i="1"/>
  <c r="AR51" i="1"/>
  <c r="AU51" i="1"/>
  <c r="AX51" i="1"/>
  <c r="BA51" i="1"/>
  <c r="D52" i="1"/>
  <c r="E52" i="1"/>
  <c r="G52" i="1"/>
  <c r="H52" i="1"/>
  <c r="J52" i="1"/>
  <c r="K52" i="1"/>
  <c r="M52" i="1"/>
  <c r="N52" i="1"/>
  <c r="P52" i="1"/>
  <c r="Q52" i="1"/>
  <c r="S52" i="1"/>
  <c r="T52" i="1"/>
  <c r="V52" i="1"/>
  <c r="W52" i="1"/>
  <c r="Y52" i="1"/>
  <c r="Z52" i="1"/>
  <c r="AB52" i="1"/>
  <c r="AC52" i="1"/>
  <c r="AE52" i="1"/>
  <c r="AF52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D57" i="1"/>
  <c r="G57" i="1"/>
  <c r="J57" i="1"/>
  <c r="M57" i="1"/>
  <c r="P57" i="1"/>
  <c r="S57" i="1"/>
  <c r="V57" i="1"/>
  <c r="Y57" i="1"/>
  <c r="AB57" i="1"/>
  <c r="AE57" i="1"/>
  <c r="AH57" i="1"/>
  <c r="AK57" i="1"/>
  <c r="AN57" i="1"/>
  <c r="AQ57" i="1"/>
  <c r="AT57" i="1"/>
  <c r="AW57" i="1"/>
  <c r="AZ57" i="1"/>
  <c r="D58" i="1"/>
  <c r="E58" i="1"/>
  <c r="H58" i="1"/>
  <c r="K58" i="1"/>
  <c r="N58" i="1"/>
  <c r="Q58" i="1"/>
  <c r="T58" i="1"/>
  <c r="W58" i="1"/>
  <c r="Z58" i="1"/>
  <c r="AC58" i="1"/>
  <c r="AF58" i="1"/>
  <c r="AI58" i="1"/>
  <c r="AL58" i="1"/>
  <c r="AO58" i="1"/>
  <c r="AR58" i="1"/>
  <c r="AU58" i="1"/>
  <c r="AX58" i="1"/>
  <c r="BA58" i="1"/>
  <c r="D59" i="1"/>
  <c r="E59" i="1"/>
  <c r="G59" i="1"/>
  <c r="H59" i="1"/>
  <c r="J59" i="1"/>
  <c r="K59" i="1"/>
  <c r="M59" i="1"/>
  <c r="N59" i="1"/>
  <c r="P59" i="1"/>
  <c r="Q59" i="1"/>
  <c r="S59" i="1"/>
  <c r="T59" i="1"/>
  <c r="V59" i="1"/>
  <c r="W59" i="1"/>
  <c r="Y59" i="1"/>
  <c r="Z59" i="1"/>
  <c r="AB59" i="1"/>
  <c r="AC59" i="1"/>
  <c r="AE59" i="1"/>
  <c r="AF59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D62" i="1"/>
  <c r="D63" i="1"/>
  <c r="D64" i="1"/>
  <c r="G64" i="1"/>
  <c r="J64" i="1"/>
  <c r="M64" i="1"/>
  <c r="P64" i="1"/>
  <c r="S64" i="1"/>
  <c r="V64" i="1"/>
  <c r="Y64" i="1"/>
  <c r="AB64" i="1"/>
  <c r="AE64" i="1"/>
  <c r="AH64" i="1"/>
  <c r="AK64" i="1"/>
  <c r="AN64" i="1"/>
  <c r="AQ64" i="1"/>
  <c r="AT64" i="1"/>
  <c r="AW64" i="1"/>
  <c r="AZ64" i="1"/>
  <c r="B2" i="4"/>
  <c r="D2" i="4"/>
  <c r="E2" i="4"/>
  <c r="F2" i="4"/>
  <c r="H2" i="4"/>
  <c r="A5" i="4"/>
  <c r="B5" i="4"/>
  <c r="C5" i="4"/>
  <c r="D5" i="4"/>
  <c r="F5" i="4"/>
  <c r="G5" i="4"/>
  <c r="H5" i="4"/>
  <c r="I5" i="4"/>
  <c r="J5" i="4"/>
  <c r="K5" i="4"/>
  <c r="L5" i="4"/>
  <c r="B6" i="4"/>
  <c r="F6" i="4"/>
  <c r="G6" i="4"/>
  <c r="H6" i="4"/>
  <c r="I6" i="4"/>
  <c r="J6" i="4"/>
  <c r="K6" i="4"/>
  <c r="L6" i="4"/>
  <c r="B7" i="4"/>
  <c r="F7" i="4"/>
  <c r="G7" i="4"/>
  <c r="H7" i="4"/>
  <c r="I7" i="4"/>
  <c r="J7" i="4"/>
  <c r="K7" i="4"/>
  <c r="L7" i="4"/>
  <c r="B8" i="4"/>
  <c r="F8" i="4"/>
  <c r="G8" i="4"/>
  <c r="H8" i="4"/>
  <c r="I8" i="4"/>
  <c r="J8" i="4"/>
  <c r="K8" i="4"/>
  <c r="L8" i="4"/>
  <c r="B9" i="4"/>
  <c r="F9" i="4"/>
  <c r="G9" i="4"/>
  <c r="H9" i="4"/>
  <c r="I9" i="4"/>
  <c r="J9" i="4"/>
  <c r="K9" i="4"/>
  <c r="L9" i="4"/>
  <c r="B10" i="4"/>
  <c r="F10" i="4"/>
  <c r="G10" i="4"/>
  <c r="H10" i="4"/>
  <c r="I10" i="4"/>
  <c r="J10" i="4"/>
  <c r="K10" i="4"/>
  <c r="L10" i="4"/>
  <c r="B11" i="4"/>
  <c r="F11" i="4"/>
  <c r="G11" i="4"/>
  <c r="H11" i="4"/>
  <c r="I11" i="4"/>
  <c r="J11" i="4"/>
  <c r="K11" i="4"/>
  <c r="L11" i="4"/>
  <c r="B12" i="4"/>
  <c r="F12" i="4"/>
  <c r="G12" i="4"/>
  <c r="H12" i="4"/>
  <c r="I12" i="4"/>
  <c r="J12" i="4"/>
  <c r="K12" i="4"/>
  <c r="L12" i="4"/>
  <c r="B13" i="4"/>
  <c r="F13" i="4"/>
  <c r="G13" i="4"/>
  <c r="H13" i="4"/>
  <c r="I13" i="4"/>
  <c r="J13" i="4"/>
  <c r="K13" i="4"/>
  <c r="L13" i="4"/>
  <c r="B14" i="4"/>
  <c r="F14" i="4"/>
  <c r="G14" i="4"/>
  <c r="H14" i="4"/>
  <c r="I14" i="4"/>
  <c r="J14" i="4"/>
  <c r="K14" i="4"/>
  <c r="L14" i="4"/>
  <c r="B15" i="4"/>
  <c r="F15" i="4"/>
  <c r="G15" i="4"/>
  <c r="H15" i="4"/>
  <c r="I15" i="4"/>
  <c r="J15" i="4"/>
  <c r="K15" i="4"/>
  <c r="L15" i="4"/>
  <c r="B16" i="4"/>
  <c r="F16" i="4"/>
  <c r="G16" i="4"/>
  <c r="H16" i="4"/>
  <c r="I16" i="4"/>
  <c r="J16" i="4"/>
  <c r="K16" i="4"/>
  <c r="L16" i="4"/>
  <c r="B17" i="4"/>
  <c r="F17" i="4"/>
  <c r="G17" i="4"/>
  <c r="H17" i="4"/>
  <c r="I17" i="4"/>
  <c r="J17" i="4"/>
  <c r="K17" i="4"/>
  <c r="L17" i="4"/>
  <c r="B18" i="4"/>
  <c r="F18" i="4"/>
  <c r="G18" i="4"/>
  <c r="H18" i="4"/>
  <c r="I18" i="4"/>
  <c r="J18" i="4"/>
  <c r="K18" i="4"/>
  <c r="L18" i="4"/>
  <c r="B19" i="4"/>
  <c r="F19" i="4"/>
  <c r="G19" i="4"/>
  <c r="H19" i="4"/>
  <c r="I19" i="4"/>
  <c r="J19" i="4"/>
  <c r="K19" i="4"/>
  <c r="L19" i="4"/>
  <c r="B20" i="4"/>
  <c r="F20" i="4"/>
  <c r="G20" i="4"/>
  <c r="H20" i="4"/>
  <c r="I20" i="4"/>
  <c r="J20" i="4"/>
  <c r="K20" i="4"/>
  <c r="L20" i="4"/>
  <c r="B21" i="4"/>
  <c r="F21" i="4"/>
  <c r="G21" i="4"/>
  <c r="H21" i="4"/>
  <c r="I21" i="4"/>
  <c r="J21" i="4"/>
  <c r="K21" i="4"/>
  <c r="L21" i="4"/>
  <c r="B22" i="4"/>
  <c r="F22" i="4"/>
  <c r="G22" i="4"/>
  <c r="H22" i="4"/>
  <c r="I22" i="4"/>
  <c r="J22" i="4"/>
  <c r="K22" i="4"/>
  <c r="L22" i="4"/>
  <c r="B23" i="4"/>
  <c r="F23" i="4"/>
  <c r="G23" i="4"/>
  <c r="H23" i="4"/>
  <c r="I23" i="4"/>
  <c r="J23" i="4"/>
  <c r="K23" i="4"/>
  <c r="L23" i="4"/>
  <c r="B24" i="4"/>
  <c r="F24" i="4"/>
  <c r="G24" i="4"/>
  <c r="H24" i="4"/>
  <c r="I24" i="4"/>
  <c r="J24" i="4"/>
  <c r="K24" i="4"/>
  <c r="L24" i="4"/>
  <c r="B25" i="4"/>
  <c r="F25" i="4"/>
  <c r="G25" i="4"/>
  <c r="H25" i="4"/>
  <c r="I25" i="4"/>
  <c r="J25" i="4"/>
  <c r="K25" i="4"/>
  <c r="L25" i="4"/>
  <c r="B26" i="4"/>
  <c r="F26" i="4"/>
  <c r="G26" i="4"/>
  <c r="H26" i="4"/>
  <c r="I26" i="4"/>
  <c r="J26" i="4"/>
  <c r="K26" i="4"/>
  <c r="L26" i="4"/>
  <c r="B27" i="4"/>
  <c r="F27" i="4"/>
  <c r="G27" i="4"/>
  <c r="H27" i="4"/>
  <c r="I27" i="4"/>
  <c r="J27" i="4"/>
  <c r="K27" i="4"/>
  <c r="L27" i="4"/>
  <c r="B28" i="4"/>
  <c r="F28" i="4"/>
  <c r="G28" i="4"/>
  <c r="H28" i="4"/>
  <c r="I28" i="4"/>
  <c r="J28" i="4"/>
  <c r="K28" i="4"/>
  <c r="L28" i="4"/>
  <c r="B29" i="4"/>
  <c r="F29" i="4"/>
  <c r="G29" i="4"/>
  <c r="H29" i="4"/>
  <c r="I29" i="4"/>
  <c r="J29" i="4"/>
  <c r="K29" i="4"/>
  <c r="L29" i="4"/>
  <c r="B30" i="4"/>
  <c r="F30" i="4"/>
  <c r="G30" i="4"/>
  <c r="H30" i="4"/>
  <c r="I30" i="4"/>
  <c r="J30" i="4"/>
  <c r="K30" i="4"/>
  <c r="L30" i="4"/>
  <c r="B31" i="4"/>
  <c r="F31" i="4"/>
  <c r="G31" i="4"/>
  <c r="H31" i="4"/>
  <c r="I31" i="4"/>
  <c r="J31" i="4"/>
  <c r="K31" i="4"/>
  <c r="L31" i="4"/>
  <c r="B32" i="4"/>
  <c r="F32" i="4"/>
  <c r="G32" i="4"/>
  <c r="H32" i="4"/>
  <c r="I32" i="4"/>
  <c r="J32" i="4"/>
  <c r="K32" i="4"/>
  <c r="L32" i="4"/>
  <c r="B33" i="4"/>
  <c r="F33" i="4"/>
  <c r="G33" i="4"/>
  <c r="H33" i="4"/>
  <c r="I33" i="4"/>
  <c r="J33" i="4"/>
  <c r="K33" i="4"/>
  <c r="L33" i="4"/>
  <c r="B34" i="4"/>
  <c r="F34" i="4"/>
  <c r="G34" i="4"/>
  <c r="H34" i="4"/>
  <c r="I34" i="4"/>
  <c r="J34" i="4"/>
  <c r="K34" i="4"/>
  <c r="L34" i="4"/>
  <c r="B35" i="4"/>
  <c r="F35" i="4"/>
  <c r="G35" i="4"/>
  <c r="H35" i="4"/>
  <c r="I35" i="4"/>
  <c r="J35" i="4"/>
  <c r="K35" i="4"/>
  <c r="L35" i="4"/>
  <c r="B36" i="4"/>
  <c r="F36" i="4"/>
  <c r="G36" i="4"/>
  <c r="H36" i="4"/>
  <c r="I36" i="4"/>
  <c r="J36" i="4"/>
  <c r="K36" i="4"/>
  <c r="L36" i="4"/>
  <c r="B37" i="4"/>
  <c r="F37" i="4"/>
  <c r="G37" i="4"/>
  <c r="H37" i="4"/>
  <c r="I37" i="4"/>
  <c r="J37" i="4"/>
  <c r="K37" i="4"/>
  <c r="L37" i="4"/>
  <c r="B38" i="4"/>
  <c r="E38" i="4"/>
  <c r="F38" i="4"/>
  <c r="G38" i="4"/>
  <c r="H38" i="4"/>
  <c r="I38" i="4"/>
  <c r="J38" i="4"/>
  <c r="K38" i="4"/>
  <c r="L38" i="4"/>
  <c r="B39" i="4"/>
  <c r="E39" i="4"/>
  <c r="F39" i="4"/>
  <c r="G39" i="4"/>
  <c r="H39" i="4"/>
  <c r="I39" i="4"/>
  <c r="J39" i="4"/>
  <c r="K39" i="4"/>
  <c r="L39" i="4"/>
  <c r="B40" i="4"/>
  <c r="E40" i="4"/>
  <c r="F40" i="4"/>
  <c r="G40" i="4"/>
  <c r="H40" i="4"/>
  <c r="I40" i="4"/>
  <c r="J40" i="4"/>
  <c r="K40" i="4"/>
  <c r="L40" i="4"/>
  <c r="B41" i="4"/>
  <c r="E41" i="4"/>
  <c r="F41" i="4"/>
  <c r="G41" i="4"/>
  <c r="H41" i="4"/>
  <c r="I41" i="4"/>
  <c r="J41" i="4"/>
  <c r="K41" i="4"/>
  <c r="L41" i="4"/>
  <c r="B42" i="4"/>
  <c r="E42" i="4"/>
  <c r="F42" i="4"/>
  <c r="G42" i="4"/>
  <c r="H42" i="4"/>
  <c r="I42" i="4"/>
  <c r="J42" i="4"/>
  <c r="K42" i="4"/>
  <c r="L42" i="4"/>
  <c r="B43" i="4"/>
  <c r="E43" i="4"/>
  <c r="F43" i="4"/>
  <c r="G43" i="4"/>
  <c r="H43" i="4"/>
  <c r="I43" i="4"/>
  <c r="J43" i="4"/>
  <c r="K43" i="4"/>
  <c r="L43" i="4"/>
  <c r="B44" i="4"/>
  <c r="E44" i="4"/>
  <c r="F44" i="4"/>
  <c r="G44" i="4"/>
  <c r="H44" i="4"/>
  <c r="I44" i="4"/>
  <c r="J44" i="4"/>
  <c r="K44" i="4"/>
  <c r="L44" i="4"/>
  <c r="B45" i="4"/>
  <c r="E45" i="4"/>
  <c r="F45" i="4"/>
  <c r="G45" i="4"/>
  <c r="H45" i="4"/>
  <c r="I45" i="4"/>
  <c r="J45" i="4"/>
  <c r="K45" i="4"/>
  <c r="L45" i="4"/>
  <c r="B46" i="4"/>
  <c r="E46" i="4"/>
  <c r="F46" i="4"/>
  <c r="G46" i="4"/>
  <c r="H46" i="4"/>
  <c r="I46" i="4"/>
  <c r="J46" i="4"/>
  <c r="K46" i="4"/>
  <c r="L46" i="4"/>
  <c r="B47" i="4"/>
  <c r="E47" i="4"/>
  <c r="F47" i="4"/>
  <c r="G47" i="4"/>
  <c r="H47" i="4"/>
  <c r="I47" i="4"/>
  <c r="J47" i="4"/>
  <c r="K47" i="4"/>
  <c r="L47" i="4"/>
  <c r="B48" i="4"/>
  <c r="E48" i="4"/>
  <c r="F48" i="4"/>
  <c r="G48" i="4"/>
  <c r="H48" i="4"/>
  <c r="I48" i="4"/>
  <c r="J48" i="4"/>
  <c r="K48" i="4"/>
  <c r="L48" i="4"/>
  <c r="B49" i="4"/>
  <c r="E49" i="4"/>
  <c r="F49" i="4"/>
  <c r="G49" i="4"/>
  <c r="H49" i="4"/>
  <c r="I49" i="4"/>
  <c r="J49" i="4"/>
  <c r="K49" i="4"/>
  <c r="L49" i="4"/>
  <c r="B50" i="4"/>
  <c r="E50" i="4"/>
  <c r="F50" i="4"/>
  <c r="G50" i="4"/>
  <c r="H50" i="4"/>
  <c r="I50" i="4"/>
  <c r="J50" i="4"/>
  <c r="K50" i="4"/>
  <c r="L50" i="4"/>
  <c r="B51" i="4"/>
  <c r="E51" i="4"/>
  <c r="F51" i="4"/>
  <c r="G51" i="4"/>
  <c r="H51" i="4"/>
  <c r="I51" i="4"/>
  <c r="J51" i="4"/>
  <c r="K51" i="4"/>
  <c r="L51" i="4"/>
  <c r="B52" i="4"/>
  <c r="E52" i="4"/>
  <c r="F52" i="4"/>
  <c r="G52" i="4"/>
  <c r="H52" i="4"/>
  <c r="I52" i="4"/>
  <c r="J52" i="4"/>
  <c r="K52" i="4"/>
  <c r="L52" i="4"/>
  <c r="B53" i="4"/>
  <c r="E53" i="4"/>
  <c r="F53" i="4"/>
  <c r="G53" i="4"/>
  <c r="H53" i="4"/>
  <c r="I53" i="4"/>
  <c r="J53" i="4"/>
  <c r="K53" i="4"/>
  <c r="L53" i="4"/>
  <c r="B54" i="4"/>
  <c r="E54" i="4"/>
  <c r="F54" i="4"/>
  <c r="G54" i="4"/>
  <c r="H54" i="4"/>
  <c r="I54" i="4"/>
  <c r="J54" i="4"/>
  <c r="K54" i="4"/>
  <c r="L54" i="4"/>
  <c r="B55" i="4"/>
  <c r="E55" i="4"/>
  <c r="F55" i="4"/>
  <c r="G55" i="4"/>
  <c r="H55" i="4"/>
  <c r="I55" i="4"/>
  <c r="J55" i="4"/>
  <c r="K55" i="4"/>
  <c r="L55" i="4"/>
  <c r="B56" i="4"/>
  <c r="E56" i="4"/>
  <c r="F56" i="4"/>
  <c r="G56" i="4"/>
  <c r="H56" i="4"/>
  <c r="I56" i="4"/>
  <c r="J56" i="4"/>
  <c r="K56" i="4"/>
  <c r="L56" i="4"/>
  <c r="B57" i="4"/>
  <c r="E57" i="4"/>
  <c r="F57" i="4"/>
  <c r="G57" i="4"/>
  <c r="H57" i="4"/>
  <c r="I57" i="4"/>
  <c r="J57" i="4"/>
  <c r="K57" i="4"/>
  <c r="L57" i="4"/>
  <c r="B58" i="4"/>
  <c r="E58" i="4"/>
  <c r="F58" i="4"/>
  <c r="G58" i="4"/>
  <c r="H58" i="4"/>
  <c r="I58" i="4"/>
  <c r="J58" i="4"/>
  <c r="K58" i="4"/>
  <c r="L58" i="4"/>
  <c r="B59" i="4"/>
  <c r="E59" i="4"/>
  <c r="F59" i="4"/>
  <c r="G59" i="4"/>
  <c r="H59" i="4"/>
  <c r="I59" i="4"/>
  <c r="J59" i="4"/>
  <c r="K59" i="4"/>
  <c r="L59" i="4"/>
  <c r="B60" i="4"/>
  <c r="E60" i="4"/>
  <c r="F60" i="4"/>
  <c r="G60" i="4"/>
  <c r="H60" i="4"/>
  <c r="I60" i="4"/>
  <c r="J60" i="4"/>
  <c r="K60" i="4"/>
  <c r="L60" i="4"/>
  <c r="B61" i="4"/>
  <c r="E61" i="4"/>
  <c r="F61" i="4"/>
  <c r="G61" i="4"/>
  <c r="H61" i="4"/>
  <c r="I61" i="4"/>
  <c r="J61" i="4"/>
  <c r="K61" i="4"/>
  <c r="L61" i="4"/>
  <c r="B62" i="4"/>
  <c r="E62" i="4"/>
  <c r="F62" i="4"/>
  <c r="G62" i="4"/>
  <c r="H62" i="4"/>
  <c r="I62" i="4"/>
  <c r="J62" i="4"/>
  <c r="K62" i="4"/>
  <c r="L62" i="4"/>
  <c r="B63" i="4"/>
  <c r="E63" i="4"/>
  <c r="F63" i="4"/>
  <c r="G63" i="4"/>
  <c r="H63" i="4"/>
  <c r="I63" i="4"/>
  <c r="J63" i="4"/>
  <c r="K63" i="4"/>
  <c r="L63" i="4"/>
  <c r="B64" i="4"/>
  <c r="E64" i="4"/>
  <c r="F64" i="4"/>
  <c r="G64" i="4"/>
  <c r="H64" i="4"/>
  <c r="I64" i="4"/>
  <c r="J64" i="4"/>
  <c r="K64" i="4"/>
  <c r="L64" i="4"/>
  <c r="B65" i="4"/>
  <c r="E65" i="4"/>
  <c r="F65" i="4"/>
  <c r="G65" i="4"/>
  <c r="H65" i="4"/>
  <c r="I65" i="4"/>
  <c r="J65" i="4"/>
  <c r="K65" i="4"/>
  <c r="L65" i="4"/>
  <c r="B66" i="4"/>
  <c r="E66" i="4"/>
  <c r="F66" i="4"/>
  <c r="G66" i="4"/>
  <c r="H66" i="4"/>
  <c r="I66" i="4"/>
  <c r="J66" i="4"/>
  <c r="K66" i="4"/>
  <c r="L66" i="4"/>
  <c r="B67" i="4"/>
  <c r="E67" i="4"/>
  <c r="F67" i="4"/>
  <c r="G67" i="4"/>
  <c r="H67" i="4"/>
  <c r="I67" i="4"/>
  <c r="J67" i="4"/>
  <c r="K67" i="4"/>
  <c r="L67" i="4"/>
  <c r="B68" i="4"/>
  <c r="E68" i="4"/>
  <c r="F68" i="4"/>
  <c r="G68" i="4"/>
  <c r="H68" i="4"/>
  <c r="I68" i="4"/>
  <c r="J68" i="4"/>
  <c r="K68" i="4"/>
  <c r="L68" i="4"/>
  <c r="B69" i="4"/>
  <c r="E69" i="4"/>
  <c r="F69" i="4"/>
  <c r="G69" i="4"/>
  <c r="H69" i="4"/>
  <c r="I69" i="4"/>
  <c r="J69" i="4"/>
  <c r="K69" i="4"/>
  <c r="L69" i="4"/>
  <c r="B70" i="4"/>
  <c r="E70" i="4"/>
  <c r="F70" i="4"/>
  <c r="G70" i="4"/>
  <c r="H70" i="4"/>
  <c r="I70" i="4"/>
  <c r="J70" i="4"/>
  <c r="K70" i="4"/>
  <c r="L70" i="4"/>
  <c r="B71" i="4"/>
  <c r="E71" i="4"/>
  <c r="F71" i="4"/>
  <c r="G71" i="4"/>
  <c r="H71" i="4"/>
  <c r="I71" i="4"/>
  <c r="J71" i="4"/>
  <c r="K71" i="4"/>
  <c r="L71" i="4"/>
  <c r="B72" i="4"/>
  <c r="E72" i="4"/>
  <c r="F72" i="4"/>
  <c r="G72" i="4"/>
  <c r="H72" i="4"/>
  <c r="I72" i="4"/>
  <c r="J72" i="4"/>
  <c r="K72" i="4"/>
  <c r="L72" i="4"/>
  <c r="B73" i="4"/>
  <c r="E73" i="4"/>
  <c r="F73" i="4"/>
  <c r="G73" i="4"/>
  <c r="H73" i="4"/>
  <c r="I73" i="4"/>
  <c r="J73" i="4"/>
  <c r="K73" i="4"/>
  <c r="L73" i="4"/>
  <c r="B74" i="4"/>
  <c r="E74" i="4"/>
  <c r="F74" i="4"/>
  <c r="G74" i="4"/>
  <c r="H74" i="4"/>
  <c r="I74" i="4"/>
  <c r="J74" i="4"/>
  <c r="K74" i="4"/>
  <c r="L74" i="4"/>
  <c r="B75" i="4"/>
  <c r="E75" i="4"/>
  <c r="F75" i="4"/>
  <c r="G75" i="4"/>
  <c r="H75" i="4"/>
  <c r="I75" i="4"/>
  <c r="J75" i="4"/>
  <c r="K75" i="4"/>
  <c r="L75" i="4"/>
  <c r="B76" i="4"/>
  <c r="E76" i="4"/>
  <c r="F76" i="4"/>
  <c r="G76" i="4"/>
  <c r="H76" i="4"/>
  <c r="I76" i="4"/>
  <c r="J76" i="4"/>
  <c r="K76" i="4"/>
  <c r="L76" i="4"/>
  <c r="B77" i="4"/>
  <c r="E77" i="4"/>
  <c r="F77" i="4"/>
  <c r="G77" i="4"/>
  <c r="H77" i="4"/>
  <c r="I77" i="4"/>
  <c r="J77" i="4"/>
  <c r="K77" i="4"/>
  <c r="L77" i="4"/>
  <c r="B78" i="4"/>
  <c r="E78" i="4"/>
  <c r="F78" i="4"/>
  <c r="G78" i="4"/>
  <c r="H78" i="4"/>
  <c r="I78" i="4"/>
  <c r="J78" i="4"/>
  <c r="K78" i="4"/>
  <c r="L78" i="4"/>
  <c r="B79" i="4"/>
  <c r="E79" i="4"/>
  <c r="F79" i="4"/>
  <c r="G79" i="4"/>
  <c r="H79" i="4"/>
  <c r="I79" i="4"/>
  <c r="J79" i="4"/>
  <c r="K79" i="4"/>
  <c r="L79" i="4"/>
  <c r="B80" i="4"/>
  <c r="E80" i="4"/>
  <c r="F80" i="4"/>
  <c r="G80" i="4"/>
  <c r="H80" i="4"/>
  <c r="I80" i="4"/>
  <c r="J80" i="4"/>
  <c r="K80" i="4"/>
  <c r="L80" i="4"/>
  <c r="B81" i="4"/>
  <c r="E81" i="4"/>
  <c r="F81" i="4"/>
  <c r="G81" i="4"/>
  <c r="H81" i="4"/>
  <c r="I81" i="4"/>
  <c r="J81" i="4"/>
  <c r="K81" i="4"/>
  <c r="L81" i="4"/>
  <c r="B82" i="4"/>
  <c r="E82" i="4"/>
  <c r="F82" i="4"/>
  <c r="G82" i="4"/>
  <c r="H82" i="4"/>
  <c r="I82" i="4"/>
  <c r="J82" i="4"/>
  <c r="K82" i="4"/>
  <c r="L82" i="4"/>
  <c r="B83" i="4"/>
  <c r="E83" i="4"/>
  <c r="F83" i="4"/>
  <c r="G83" i="4"/>
  <c r="H83" i="4"/>
  <c r="I83" i="4"/>
  <c r="J83" i="4"/>
  <c r="K83" i="4"/>
  <c r="L83" i="4"/>
  <c r="B84" i="4"/>
  <c r="E84" i="4"/>
  <c r="F84" i="4"/>
  <c r="G84" i="4"/>
  <c r="H84" i="4"/>
  <c r="I84" i="4"/>
  <c r="J84" i="4"/>
  <c r="K84" i="4"/>
  <c r="L84" i="4"/>
  <c r="B85" i="4"/>
  <c r="E85" i="4"/>
  <c r="F85" i="4"/>
  <c r="G85" i="4"/>
  <c r="H85" i="4"/>
  <c r="I85" i="4"/>
  <c r="J85" i="4"/>
  <c r="K85" i="4"/>
  <c r="L85" i="4"/>
  <c r="B86" i="4"/>
  <c r="E86" i="4"/>
  <c r="F86" i="4"/>
  <c r="G86" i="4"/>
  <c r="H86" i="4"/>
  <c r="I86" i="4"/>
  <c r="J86" i="4"/>
  <c r="K86" i="4"/>
  <c r="L86" i="4"/>
  <c r="B87" i="4"/>
  <c r="E87" i="4"/>
  <c r="F87" i="4"/>
  <c r="G87" i="4"/>
  <c r="H87" i="4"/>
  <c r="I87" i="4"/>
  <c r="J87" i="4"/>
  <c r="K87" i="4"/>
  <c r="L87" i="4"/>
  <c r="B88" i="4"/>
  <c r="E88" i="4"/>
  <c r="F88" i="4"/>
  <c r="G88" i="4"/>
  <c r="H88" i="4"/>
  <c r="I88" i="4"/>
  <c r="J88" i="4"/>
  <c r="K88" i="4"/>
  <c r="L88" i="4"/>
  <c r="B89" i="4"/>
  <c r="E89" i="4"/>
  <c r="F89" i="4"/>
  <c r="G89" i="4"/>
  <c r="H89" i="4"/>
  <c r="I89" i="4"/>
  <c r="J89" i="4"/>
  <c r="K89" i="4"/>
  <c r="L89" i="4"/>
  <c r="B90" i="4"/>
  <c r="E90" i="4"/>
  <c r="F90" i="4"/>
  <c r="G90" i="4"/>
  <c r="H90" i="4"/>
  <c r="I90" i="4"/>
  <c r="J90" i="4"/>
  <c r="K90" i="4"/>
  <c r="L90" i="4"/>
  <c r="B91" i="4"/>
  <c r="E91" i="4"/>
  <c r="F91" i="4"/>
  <c r="G91" i="4"/>
  <c r="H91" i="4"/>
  <c r="I91" i="4"/>
  <c r="J91" i="4"/>
  <c r="K91" i="4"/>
  <c r="L91" i="4"/>
  <c r="B92" i="4"/>
  <c r="E92" i="4"/>
  <c r="F92" i="4"/>
  <c r="G92" i="4"/>
  <c r="H92" i="4"/>
  <c r="I92" i="4"/>
  <c r="J92" i="4"/>
  <c r="K92" i="4"/>
  <c r="L92" i="4"/>
  <c r="B93" i="4"/>
  <c r="E93" i="4"/>
  <c r="F93" i="4"/>
  <c r="G93" i="4"/>
  <c r="H93" i="4"/>
  <c r="I93" i="4"/>
  <c r="J93" i="4"/>
  <c r="K93" i="4"/>
  <c r="L93" i="4"/>
  <c r="B94" i="4"/>
  <c r="E94" i="4"/>
  <c r="F94" i="4"/>
  <c r="G94" i="4"/>
  <c r="H94" i="4"/>
  <c r="I94" i="4"/>
  <c r="J94" i="4"/>
  <c r="K94" i="4"/>
  <c r="L94" i="4"/>
  <c r="B95" i="4"/>
  <c r="E95" i="4"/>
  <c r="F95" i="4"/>
  <c r="G95" i="4"/>
  <c r="H95" i="4"/>
  <c r="I95" i="4"/>
  <c r="J95" i="4"/>
  <c r="K95" i="4"/>
  <c r="L95" i="4"/>
  <c r="B96" i="4"/>
  <c r="E96" i="4"/>
  <c r="F96" i="4"/>
  <c r="G96" i="4"/>
  <c r="H96" i="4"/>
  <c r="I96" i="4"/>
  <c r="J96" i="4"/>
  <c r="K96" i="4"/>
  <c r="L96" i="4"/>
  <c r="B97" i="4"/>
  <c r="E97" i="4"/>
  <c r="F97" i="4"/>
  <c r="G97" i="4"/>
  <c r="H97" i="4"/>
  <c r="I97" i="4"/>
  <c r="J97" i="4"/>
  <c r="K97" i="4"/>
  <c r="L97" i="4"/>
  <c r="B98" i="4"/>
  <c r="E98" i="4"/>
  <c r="F98" i="4"/>
  <c r="G98" i="4"/>
  <c r="H98" i="4"/>
  <c r="I98" i="4"/>
  <c r="J98" i="4"/>
  <c r="K98" i="4"/>
  <c r="L98" i="4"/>
  <c r="B99" i="4"/>
  <c r="E99" i="4"/>
  <c r="F99" i="4"/>
  <c r="G99" i="4"/>
  <c r="H99" i="4"/>
  <c r="I99" i="4"/>
  <c r="J99" i="4"/>
  <c r="K99" i="4"/>
  <c r="L99" i="4"/>
  <c r="B100" i="4"/>
  <c r="E100" i="4"/>
  <c r="F100" i="4"/>
  <c r="G100" i="4"/>
  <c r="H100" i="4"/>
  <c r="I100" i="4"/>
  <c r="J100" i="4"/>
  <c r="K100" i="4"/>
  <c r="L100" i="4"/>
  <c r="B101" i="4"/>
  <c r="E101" i="4"/>
  <c r="F101" i="4"/>
  <c r="G101" i="4"/>
  <c r="H101" i="4"/>
  <c r="I101" i="4"/>
  <c r="J101" i="4"/>
  <c r="K101" i="4"/>
  <c r="L101" i="4"/>
  <c r="B102" i="4"/>
  <c r="E102" i="4"/>
  <c r="F102" i="4"/>
  <c r="G102" i="4"/>
  <c r="H102" i="4"/>
  <c r="I102" i="4"/>
  <c r="J102" i="4"/>
  <c r="K102" i="4"/>
  <c r="L102" i="4"/>
  <c r="B103" i="4"/>
  <c r="E103" i="4"/>
  <c r="F103" i="4"/>
  <c r="G103" i="4"/>
  <c r="H103" i="4"/>
  <c r="I103" i="4"/>
  <c r="J103" i="4"/>
  <c r="K103" i="4"/>
  <c r="L103" i="4"/>
  <c r="B104" i="4"/>
  <c r="E104" i="4"/>
  <c r="F104" i="4"/>
  <c r="G104" i="4"/>
  <c r="H104" i="4"/>
  <c r="I104" i="4"/>
  <c r="J104" i="4"/>
  <c r="K104" i="4"/>
  <c r="L104" i="4"/>
  <c r="B105" i="4"/>
  <c r="E105" i="4"/>
  <c r="F105" i="4"/>
  <c r="G105" i="4"/>
  <c r="H105" i="4"/>
  <c r="I105" i="4"/>
  <c r="J105" i="4"/>
  <c r="K105" i="4"/>
  <c r="L105" i="4"/>
  <c r="B106" i="4"/>
  <c r="E106" i="4"/>
  <c r="F106" i="4"/>
  <c r="G106" i="4"/>
  <c r="H106" i="4"/>
  <c r="I106" i="4"/>
  <c r="J106" i="4"/>
  <c r="K106" i="4"/>
  <c r="L106" i="4"/>
  <c r="B107" i="4"/>
  <c r="E107" i="4"/>
  <c r="F107" i="4"/>
  <c r="G107" i="4"/>
  <c r="H107" i="4"/>
  <c r="I107" i="4"/>
  <c r="J107" i="4"/>
  <c r="K107" i="4"/>
  <c r="L107" i="4"/>
  <c r="B108" i="4"/>
  <c r="E108" i="4"/>
  <c r="F108" i="4"/>
  <c r="G108" i="4"/>
  <c r="H108" i="4"/>
  <c r="I108" i="4"/>
  <c r="J108" i="4"/>
  <c r="K108" i="4"/>
  <c r="L108" i="4"/>
  <c r="B109" i="4"/>
  <c r="E109" i="4"/>
  <c r="F109" i="4"/>
  <c r="G109" i="4"/>
  <c r="H109" i="4"/>
  <c r="I109" i="4"/>
  <c r="J109" i="4"/>
  <c r="K109" i="4"/>
  <c r="L109" i="4"/>
  <c r="B110" i="4"/>
  <c r="E110" i="4"/>
  <c r="F110" i="4"/>
  <c r="G110" i="4"/>
  <c r="H110" i="4"/>
  <c r="I110" i="4"/>
  <c r="J110" i="4"/>
  <c r="K110" i="4"/>
  <c r="L110" i="4"/>
  <c r="B111" i="4"/>
  <c r="E111" i="4"/>
  <c r="F111" i="4"/>
  <c r="G111" i="4"/>
  <c r="H111" i="4"/>
  <c r="I111" i="4"/>
  <c r="J111" i="4"/>
  <c r="K111" i="4"/>
  <c r="L111" i="4"/>
  <c r="B112" i="4"/>
  <c r="E112" i="4"/>
  <c r="F112" i="4"/>
  <c r="G112" i="4"/>
  <c r="H112" i="4"/>
  <c r="I112" i="4"/>
  <c r="J112" i="4"/>
  <c r="K112" i="4"/>
  <c r="L112" i="4"/>
  <c r="B113" i="4"/>
  <c r="E113" i="4"/>
  <c r="F113" i="4"/>
  <c r="G113" i="4"/>
  <c r="H113" i="4"/>
  <c r="I113" i="4"/>
  <c r="J113" i="4"/>
  <c r="K113" i="4"/>
  <c r="L113" i="4"/>
  <c r="B114" i="4"/>
  <c r="E114" i="4"/>
  <c r="F114" i="4"/>
  <c r="G114" i="4"/>
  <c r="H114" i="4"/>
  <c r="I114" i="4"/>
  <c r="J114" i="4"/>
  <c r="K114" i="4"/>
  <c r="L114" i="4"/>
  <c r="B115" i="4"/>
  <c r="E115" i="4"/>
  <c r="F115" i="4"/>
  <c r="G115" i="4"/>
  <c r="H115" i="4"/>
  <c r="I115" i="4"/>
  <c r="J115" i="4"/>
  <c r="K115" i="4"/>
  <c r="L115" i="4"/>
  <c r="B116" i="4"/>
  <c r="E116" i="4"/>
  <c r="F116" i="4"/>
  <c r="G116" i="4"/>
  <c r="H116" i="4"/>
  <c r="I116" i="4"/>
  <c r="J116" i="4"/>
  <c r="K116" i="4"/>
  <c r="L116" i="4"/>
  <c r="B117" i="4"/>
  <c r="E117" i="4"/>
  <c r="F117" i="4"/>
  <c r="G117" i="4"/>
  <c r="H117" i="4"/>
  <c r="I117" i="4"/>
  <c r="J117" i="4"/>
  <c r="K117" i="4"/>
  <c r="L117" i="4"/>
  <c r="B118" i="4"/>
  <c r="E118" i="4"/>
  <c r="F118" i="4"/>
  <c r="G118" i="4"/>
  <c r="H118" i="4"/>
  <c r="I118" i="4"/>
  <c r="J118" i="4"/>
  <c r="K118" i="4"/>
  <c r="L118" i="4"/>
  <c r="B119" i="4"/>
  <c r="E119" i="4"/>
  <c r="F119" i="4"/>
  <c r="G119" i="4"/>
  <c r="H119" i="4"/>
  <c r="I119" i="4"/>
  <c r="J119" i="4"/>
  <c r="K119" i="4"/>
  <c r="L119" i="4"/>
  <c r="B120" i="4"/>
  <c r="E120" i="4"/>
  <c r="F120" i="4"/>
  <c r="G120" i="4"/>
  <c r="H120" i="4"/>
  <c r="I120" i="4"/>
  <c r="J120" i="4"/>
  <c r="K120" i="4"/>
  <c r="L120" i="4"/>
  <c r="B121" i="4"/>
  <c r="E121" i="4"/>
  <c r="F121" i="4"/>
  <c r="G121" i="4"/>
  <c r="H121" i="4"/>
  <c r="I121" i="4"/>
  <c r="J121" i="4"/>
  <c r="K121" i="4"/>
  <c r="L121" i="4"/>
  <c r="B122" i="4"/>
  <c r="E122" i="4"/>
  <c r="F122" i="4"/>
  <c r="G122" i="4"/>
  <c r="H122" i="4"/>
  <c r="I122" i="4"/>
  <c r="J122" i="4"/>
  <c r="K122" i="4"/>
  <c r="L122" i="4"/>
  <c r="B123" i="4"/>
  <c r="E123" i="4"/>
  <c r="F123" i="4"/>
  <c r="G123" i="4"/>
  <c r="H123" i="4"/>
  <c r="I123" i="4"/>
  <c r="J123" i="4"/>
  <c r="K123" i="4"/>
  <c r="L123" i="4"/>
  <c r="B124" i="4"/>
  <c r="E124" i="4"/>
  <c r="F124" i="4"/>
  <c r="G124" i="4"/>
  <c r="H124" i="4"/>
  <c r="I124" i="4"/>
  <c r="J124" i="4"/>
  <c r="K124" i="4"/>
  <c r="L124" i="4"/>
  <c r="B125" i="4"/>
  <c r="E125" i="4"/>
  <c r="F125" i="4"/>
  <c r="G125" i="4"/>
  <c r="H125" i="4"/>
  <c r="I125" i="4"/>
  <c r="J125" i="4"/>
  <c r="K125" i="4"/>
  <c r="L125" i="4"/>
  <c r="B126" i="4"/>
  <c r="E126" i="4"/>
  <c r="F126" i="4"/>
  <c r="G126" i="4"/>
  <c r="H126" i="4"/>
  <c r="I126" i="4"/>
  <c r="J126" i="4"/>
  <c r="K126" i="4"/>
  <c r="L126" i="4"/>
  <c r="B127" i="4"/>
  <c r="E127" i="4"/>
  <c r="F127" i="4"/>
  <c r="G127" i="4"/>
  <c r="H127" i="4"/>
  <c r="I127" i="4"/>
  <c r="J127" i="4"/>
  <c r="K127" i="4"/>
  <c r="L127" i="4"/>
  <c r="B128" i="4"/>
  <c r="E128" i="4"/>
  <c r="F128" i="4"/>
  <c r="G128" i="4"/>
  <c r="H128" i="4"/>
  <c r="I128" i="4"/>
  <c r="J128" i="4"/>
  <c r="K128" i="4"/>
  <c r="L128" i="4"/>
  <c r="B129" i="4"/>
  <c r="E129" i="4"/>
  <c r="F129" i="4"/>
  <c r="G129" i="4"/>
  <c r="H129" i="4"/>
  <c r="I129" i="4"/>
  <c r="J129" i="4"/>
  <c r="K129" i="4"/>
  <c r="L129" i="4"/>
  <c r="B130" i="4"/>
  <c r="E130" i="4"/>
  <c r="F130" i="4"/>
  <c r="G130" i="4"/>
  <c r="H130" i="4"/>
  <c r="I130" i="4"/>
  <c r="J130" i="4"/>
  <c r="K130" i="4"/>
  <c r="L130" i="4"/>
  <c r="B131" i="4"/>
  <c r="E131" i="4"/>
  <c r="F131" i="4"/>
  <c r="G131" i="4"/>
  <c r="H131" i="4"/>
  <c r="I131" i="4"/>
  <c r="J131" i="4"/>
  <c r="K131" i="4"/>
  <c r="L131" i="4"/>
  <c r="B132" i="4"/>
  <c r="E132" i="4"/>
  <c r="F132" i="4"/>
  <c r="G132" i="4"/>
  <c r="H132" i="4"/>
  <c r="I132" i="4"/>
  <c r="J132" i="4"/>
  <c r="K132" i="4"/>
  <c r="L132" i="4"/>
  <c r="B133" i="4"/>
  <c r="E133" i="4"/>
  <c r="F133" i="4"/>
  <c r="G133" i="4"/>
  <c r="H133" i="4"/>
  <c r="I133" i="4"/>
  <c r="J133" i="4"/>
  <c r="K133" i="4"/>
  <c r="L133" i="4"/>
  <c r="B134" i="4"/>
  <c r="E134" i="4"/>
  <c r="F134" i="4"/>
  <c r="G134" i="4"/>
  <c r="H134" i="4"/>
  <c r="I134" i="4"/>
  <c r="J134" i="4"/>
  <c r="K134" i="4"/>
  <c r="L134" i="4"/>
  <c r="B135" i="4"/>
  <c r="E135" i="4"/>
  <c r="F135" i="4"/>
  <c r="G135" i="4"/>
  <c r="H135" i="4"/>
  <c r="I135" i="4"/>
  <c r="J135" i="4"/>
  <c r="K135" i="4"/>
  <c r="L135" i="4"/>
  <c r="B136" i="4"/>
  <c r="E136" i="4"/>
  <c r="F136" i="4"/>
  <c r="G136" i="4"/>
  <c r="H136" i="4"/>
  <c r="I136" i="4"/>
  <c r="J136" i="4"/>
  <c r="K136" i="4"/>
  <c r="L136" i="4"/>
  <c r="B137" i="4"/>
  <c r="E137" i="4"/>
  <c r="F137" i="4"/>
  <c r="G137" i="4"/>
  <c r="H137" i="4"/>
  <c r="I137" i="4"/>
  <c r="J137" i="4"/>
  <c r="K137" i="4"/>
  <c r="L137" i="4"/>
  <c r="B138" i="4"/>
  <c r="E138" i="4"/>
  <c r="F138" i="4"/>
  <c r="G138" i="4"/>
  <c r="H138" i="4"/>
  <c r="I138" i="4"/>
  <c r="J138" i="4"/>
  <c r="K138" i="4"/>
  <c r="L138" i="4"/>
  <c r="B139" i="4"/>
  <c r="E139" i="4"/>
  <c r="F139" i="4"/>
  <c r="G139" i="4"/>
  <c r="H139" i="4"/>
  <c r="I139" i="4"/>
  <c r="J139" i="4"/>
  <c r="K139" i="4"/>
  <c r="L139" i="4"/>
  <c r="B140" i="4"/>
  <c r="E140" i="4"/>
  <c r="F140" i="4"/>
  <c r="G140" i="4"/>
  <c r="H140" i="4"/>
  <c r="I140" i="4"/>
  <c r="J140" i="4"/>
  <c r="K140" i="4"/>
  <c r="L140" i="4"/>
  <c r="B141" i="4"/>
  <c r="E141" i="4"/>
  <c r="F141" i="4"/>
  <c r="G141" i="4"/>
  <c r="H141" i="4"/>
  <c r="I141" i="4"/>
  <c r="J141" i="4"/>
  <c r="K141" i="4"/>
  <c r="L141" i="4"/>
  <c r="B142" i="4"/>
  <c r="E142" i="4"/>
  <c r="F142" i="4"/>
  <c r="G142" i="4"/>
  <c r="H142" i="4"/>
  <c r="I142" i="4"/>
  <c r="J142" i="4"/>
  <c r="K142" i="4"/>
  <c r="L142" i="4"/>
  <c r="B143" i="4"/>
  <c r="E143" i="4"/>
  <c r="F143" i="4"/>
  <c r="G143" i="4"/>
  <c r="H143" i="4"/>
  <c r="I143" i="4"/>
  <c r="J143" i="4"/>
  <c r="K143" i="4"/>
  <c r="L143" i="4"/>
  <c r="B144" i="4"/>
  <c r="E144" i="4"/>
  <c r="F144" i="4"/>
  <c r="G144" i="4"/>
  <c r="H144" i="4"/>
  <c r="I144" i="4"/>
  <c r="J144" i="4"/>
  <c r="K144" i="4"/>
  <c r="L144" i="4"/>
  <c r="B145" i="4"/>
  <c r="E145" i="4"/>
  <c r="F145" i="4"/>
  <c r="G145" i="4"/>
  <c r="H145" i="4"/>
  <c r="I145" i="4"/>
  <c r="J145" i="4"/>
  <c r="K145" i="4"/>
  <c r="L145" i="4"/>
  <c r="B146" i="4"/>
  <c r="E146" i="4"/>
  <c r="F146" i="4"/>
  <c r="G146" i="4"/>
  <c r="H146" i="4"/>
  <c r="I146" i="4"/>
  <c r="J146" i="4"/>
  <c r="K146" i="4"/>
  <c r="L146" i="4"/>
  <c r="B147" i="4"/>
  <c r="E147" i="4"/>
  <c r="F147" i="4"/>
  <c r="G147" i="4"/>
  <c r="H147" i="4"/>
  <c r="I147" i="4"/>
  <c r="J147" i="4"/>
  <c r="K147" i="4"/>
  <c r="L147" i="4"/>
  <c r="B148" i="4"/>
  <c r="E148" i="4"/>
  <c r="F148" i="4"/>
  <c r="G148" i="4"/>
  <c r="H148" i="4"/>
  <c r="I148" i="4"/>
  <c r="J148" i="4"/>
  <c r="K148" i="4"/>
  <c r="L148" i="4"/>
  <c r="B149" i="4"/>
  <c r="E149" i="4"/>
  <c r="F149" i="4"/>
  <c r="G149" i="4"/>
  <c r="H149" i="4"/>
  <c r="I149" i="4"/>
  <c r="J149" i="4"/>
  <c r="K149" i="4"/>
  <c r="L149" i="4"/>
  <c r="B150" i="4"/>
  <c r="E150" i="4"/>
  <c r="F150" i="4"/>
  <c r="G150" i="4"/>
  <c r="H150" i="4"/>
  <c r="I150" i="4"/>
  <c r="J150" i="4"/>
  <c r="K150" i="4"/>
  <c r="L150" i="4"/>
  <c r="B151" i="4"/>
  <c r="E151" i="4"/>
  <c r="F151" i="4"/>
  <c r="G151" i="4"/>
  <c r="H151" i="4"/>
  <c r="I151" i="4"/>
  <c r="J151" i="4"/>
  <c r="K151" i="4"/>
  <c r="L151" i="4"/>
  <c r="B152" i="4"/>
  <c r="E152" i="4"/>
  <c r="F152" i="4"/>
  <c r="G152" i="4"/>
  <c r="H152" i="4"/>
  <c r="I152" i="4"/>
  <c r="J152" i="4"/>
  <c r="K152" i="4"/>
  <c r="L152" i="4"/>
  <c r="B153" i="4"/>
  <c r="E153" i="4"/>
  <c r="F153" i="4"/>
  <c r="G153" i="4"/>
  <c r="H153" i="4"/>
  <c r="I153" i="4"/>
  <c r="J153" i="4"/>
  <c r="K153" i="4"/>
  <c r="L153" i="4"/>
  <c r="B154" i="4"/>
  <c r="E154" i="4"/>
  <c r="F154" i="4"/>
  <c r="G154" i="4"/>
  <c r="H154" i="4"/>
  <c r="I154" i="4"/>
  <c r="J154" i="4"/>
  <c r="K154" i="4"/>
  <c r="L154" i="4"/>
  <c r="B155" i="4"/>
  <c r="E155" i="4"/>
  <c r="F155" i="4"/>
  <c r="G155" i="4"/>
  <c r="H155" i="4"/>
  <c r="I155" i="4"/>
  <c r="J155" i="4"/>
  <c r="K155" i="4"/>
  <c r="L155" i="4"/>
  <c r="A6" i="2"/>
  <c r="D51" i="1" s="1"/>
  <c r="C6" i="2"/>
  <c r="C6" i="4" s="1"/>
  <c r="D6" i="2"/>
  <c r="C7" i="2"/>
  <c r="C8" i="2"/>
  <c r="C8" i="4" s="1"/>
  <c r="C9" i="2"/>
  <c r="C9" i="4" s="1"/>
  <c r="C10" i="2"/>
  <c r="C10" i="4" s="1"/>
  <c r="C11" i="2"/>
  <c r="C12" i="2"/>
  <c r="C12" i="4" s="1"/>
  <c r="N12" i="4"/>
  <c r="C13" i="2"/>
  <c r="C13" i="4" s="1"/>
  <c r="C14" i="2"/>
  <c r="C14" i="4" s="1"/>
  <c r="C15" i="2"/>
  <c r="G55" i="1"/>
  <c r="C16" i="2"/>
  <c r="G48" i="1" s="1"/>
  <c r="C17" i="2"/>
  <c r="C17" i="4"/>
  <c r="C18" i="2"/>
  <c r="C18" i="4"/>
  <c r="C19" i="2"/>
  <c r="C19" i="4" s="1"/>
  <c r="G26" i="1"/>
  <c r="C20" i="2"/>
  <c r="C21" i="2"/>
  <c r="C22" i="2"/>
  <c r="G6" i="1" s="1"/>
  <c r="C23" i="2"/>
  <c r="C24" i="2"/>
  <c r="N24" i="4"/>
  <c r="C25" i="2"/>
  <c r="J48" i="1" s="1"/>
  <c r="C26" i="2"/>
  <c r="C27" i="2"/>
  <c r="J34" i="1"/>
  <c r="J32" i="1"/>
  <c r="J33" i="1"/>
  <c r="C28" i="2"/>
  <c r="C29" i="2"/>
  <c r="J20" i="1" s="1"/>
  <c r="C30" i="2"/>
  <c r="J13" i="1" s="1"/>
  <c r="M30" i="4"/>
  <c r="C31" i="2"/>
  <c r="J6" i="1" s="1"/>
  <c r="C32" i="2"/>
  <c r="M62" i="1" s="1"/>
  <c r="C33" i="2"/>
  <c r="C34" i="2"/>
  <c r="M48" i="1" s="1"/>
  <c r="C35" i="2"/>
  <c r="C35" i="4" s="1"/>
  <c r="C36" i="2"/>
  <c r="C36" i="4" s="1"/>
  <c r="C37" i="2"/>
  <c r="C38" i="2"/>
  <c r="C38" i="4" s="1"/>
  <c r="C39" i="2"/>
  <c r="M13" i="1" s="1"/>
  <c r="N39" i="4"/>
  <c r="C40" i="2"/>
  <c r="C40" i="4" s="1"/>
  <c r="C41" i="2"/>
  <c r="C42" i="2"/>
  <c r="P55" i="1" s="1"/>
  <c r="C43" i="2"/>
  <c r="P47" i="1"/>
  <c r="C44" i="2"/>
  <c r="C45" i="2"/>
  <c r="P34" i="1" s="1"/>
  <c r="C46" i="2"/>
  <c r="P27" i="1" s="1"/>
  <c r="C47" i="2"/>
  <c r="P20" i="1" s="1"/>
  <c r="C48" i="2"/>
  <c r="C48" i="4" s="1"/>
  <c r="C49" i="2"/>
  <c r="C49" i="4" s="1"/>
  <c r="C50" i="2"/>
  <c r="S62" i="1" s="1"/>
  <c r="S60" i="1"/>
  <c r="C51" i="2"/>
  <c r="C51" i="4" s="1"/>
  <c r="C52" i="2"/>
  <c r="C52" i="4" s="1"/>
  <c r="C53" i="2"/>
  <c r="C54" i="2"/>
  <c r="C55" i="2"/>
  <c r="M55" i="4"/>
  <c r="C56" i="2"/>
  <c r="S20" i="1" s="1"/>
  <c r="C57" i="2"/>
  <c r="C58" i="2"/>
  <c r="C58" i="4" s="1"/>
  <c r="C59" i="2"/>
  <c r="M59" i="4"/>
  <c r="C60" i="2"/>
  <c r="C61" i="2"/>
  <c r="V48" i="1" s="1"/>
  <c r="C62" i="2"/>
  <c r="C63" i="2"/>
  <c r="C64" i="2"/>
  <c r="C64" i="4" s="1"/>
  <c r="C65" i="2"/>
  <c r="V20" i="1" s="1"/>
  <c r="C66" i="2"/>
  <c r="C66" i="4" s="1"/>
  <c r="C67" i="2"/>
  <c r="C67" i="4" s="1"/>
  <c r="C68" i="2"/>
  <c r="Y62" i="1" s="1"/>
  <c r="C69" i="2"/>
  <c r="C70" i="2"/>
  <c r="C70" i="4" s="1"/>
  <c r="C71" i="2"/>
  <c r="C72" i="2"/>
  <c r="C72" i="4" s="1"/>
  <c r="C73" i="2"/>
  <c r="Y27" i="1" s="1"/>
  <c r="C74" i="2"/>
  <c r="C75" i="2"/>
  <c r="Y13" i="1" s="1"/>
  <c r="C76" i="2"/>
  <c r="Y6" i="1" s="1"/>
  <c r="C77" i="2"/>
  <c r="C77" i="4" s="1"/>
  <c r="C78" i="2"/>
  <c r="C78" i="4" s="1"/>
  <c r="C79" i="2"/>
  <c r="C79" i="4" s="1"/>
  <c r="C80" i="2"/>
  <c r="C80" i="4" s="1"/>
  <c r="C81" i="2"/>
  <c r="C81" i="4" s="1"/>
  <c r="C82" i="2"/>
  <c r="AB27" i="1" s="1"/>
  <c r="C83" i="2"/>
  <c r="C84" i="2"/>
  <c r="AB13" i="1" s="1"/>
  <c r="C85" i="2"/>
  <c r="AB6" i="1" s="1"/>
  <c r="C86" i="2"/>
  <c r="C87" i="2"/>
  <c r="AE55" i="1" s="1"/>
  <c r="AE53" i="1"/>
  <c r="C88" i="2"/>
  <c r="AE48" i="1" s="1"/>
  <c r="C89" i="2"/>
  <c r="AE41" i="1" s="1"/>
  <c r="C90" i="2"/>
  <c r="C91" i="2"/>
  <c r="C91" i="4" s="1"/>
  <c r="C92" i="2"/>
  <c r="C92" i="4" s="1"/>
  <c r="C93" i="2"/>
  <c r="C93" i="4" s="1"/>
  <c r="C94" i="2"/>
  <c r="C94" i="4" s="1"/>
  <c r="C95" i="2"/>
  <c r="AH62" i="1" s="1"/>
  <c r="AH60" i="1"/>
  <c r="C96" i="2"/>
  <c r="AH55" i="1" s="1"/>
  <c r="C97" i="2"/>
  <c r="AH48" i="1" s="1"/>
  <c r="AH47" i="1"/>
  <c r="C98" i="2"/>
  <c r="AH41" i="1" s="1"/>
  <c r="C99" i="2"/>
  <c r="C99" i="4" s="1"/>
  <c r="AH32" i="1"/>
  <c r="C100" i="2"/>
  <c r="C100" i="4" s="1"/>
  <c r="C101" i="2"/>
  <c r="AH20" i="1" s="1"/>
  <c r="C102" i="2"/>
  <c r="C103" i="2"/>
  <c r="AH6" i="1" s="1"/>
  <c r="C104" i="2"/>
  <c r="AK62" i="1" s="1"/>
  <c r="AK61" i="1"/>
  <c r="C105" i="2"/>
  <c r="C105" i="4" s="1"/>
  <c r="C106" i="2"/>
  <c r="AK48" i="1" s="1"/>
  <c r="C107" i="2"/>
  <c r="AK39" i="1"/>
  <c r="C108" i="2"/>
  <c r="AK34" i="1" s="1"/>
  <c r="AK33" i="1"/>
  <c r="C109" i="2"/>
  <c r="C109" i="4" s="1"/>
  <c r="C110" i="2"/>
  <c r="AK20" i="1" s="1"/>
  <c r="C111" i="2"/>
  <c r="AK13" i="1" s="1"/>
  <c r="AK11" i="1"/>
  <c r="C112" i="2"/>
  <c r="C112" i="4" s="1"/>
  <c r="AK5" i="1"/>
  <c r="C113" i="2"/>
  <c r="C113" i="4" s="1"/>
  <c r="C114" i="2"/>
  <c r="C114" i="4" s="1"/>
  <c r="C115" i="2"/>
  <c r="AN48" i="1" s="1"/>
  <c r="C116" i="2"/>
  <c r="C116" i="4" s="1"/>
  <c r="C117" i="2"/>
  <c r="AN34" i="1" s="1"/>
  <c r="C118" i="2"/>
  <c r="C118" i="4" s="1"/>
  <c r="C119" i="2"/>
  <c r="C119" i="4" s="1"/>
  <c r="C120" i="2"/>
  <c r="C121" i="2"/>
  <c r="C121" i="4" s="1"/>
  <c r="C122" i="2"/>
  <c r="AQ62" i="1" s="1"/>
  <c r="C123" i="2"/>
  <c r="AQ55" i="1" s="1"/>
  <c r="C124" i="2"/>
  <c r="AQ47" i="1"/>
  <c r="C125" i="2"/>
  <c r="AQ41" i="1" s="1"/>
  <c r="C125" i="4"/>
  <c r="AQ39" i="1"/>
  <c r="C126" i="2"/>
  <c r="AQ34" i="1" s="1"/>
  <c r="C127" i="2"/>
  <c r="AQ25" i="1"/>
  <c r="C128" i="2"/>
  <c r="C129" i="2"/>
  <c r="AQ11" i="1"/>
  <c r="C130" i="2"/>
  <c r="C131" i="2"/>
  <c r="AT62" i="1" s="1"/>
  <c r="AT60" i="1"/>
  <c r="C132" i="2"/>
  <c r="C132" i="4" s="1"/>
  <c r="AT54" i="1"/>
  <c r="C133" i="2"/>
  <c r="C133" i="4" s="1"/>
  <c r="AT48" i="1"/>
  <c r="AT46" i="1"/>
  <c r="C134" i="2"/>
  <c r="AT41" i="1" s="1"/>
  <c r="AT40" i="1"/>
  <c r="C135" i="2"/>
  <c r="AT32" i="1"/>
  <c r="C136" i="2"/>
  <c r="AT26" i="1"/>
  <c r="C137" i="2"/>
  <c r="C137" i="4" s="1"/>
  <c r="AT18" i="1"/>
  <c r="C138" i="2"/>
  <c r="C138" i="4"/>
  <c r="AT12" i="1"/>
  <c r="C139" i="2"/>
  <c r="AT6" i="1" s="1"/>
  <c r="C140" i="2"/>
  <c r="C140" i="4"/>
  <c r="C141" i="2"/>
  <c r="AW54" i="1"/>
  <c r="C142" i="2"/>
  <c r="AW48" i="1" s="1"/>
  <c r="C143" i="2"/>
  <c r="AW39" i="1"/>
  <c r="AW40" i="1"/>
  <c r="C144" i="2"/>
  <c r="C144" i="4" s="1"/>
  <c r="C145" i="2"/>
  <c r="C145" i="4" s="1"/>
  <c r="AW25" i="1"/>
  <c r="C146" i="2"/>
  <c r="C146" i="4"/>
  <c r="AW19" i="1"/>
  <c r="C147" i="2"/>
  <c r="C147" i="4" s="1"/>
  <c r="C148" i="2"/>
  <c r="C148" i="4" s="1"/>
  <c r="AW5" i="1"/>
  <c r="C149" i="2"/>
  <c r="AZ61" i="1"/>
  <c r="C150" i="2"/>
  <c r="C150" i="4" s="1"/>
  <c r="C151" i="2"/>
  <c r="AZ46" i="1"/>
  <c r="AZ47" i="1"/>
  <c r="C152" i="2"/>
  <c r="C152" i="4" s="1"/>
  <c r="AZ40" i="1"/>
  <c r="C153" i="2"/>
  <c r="AZ34" i="1" s="1"/>
  <c r="AZ32" i="1"/>
  <c r="AZ33" i="1"/>
  <c r="C154" i="2"/>
  <c r="AZ26" i="1"/>
  <c r="C155" i="2"/>
  <c r="AZ20" i="1"/>
  <c r="AZ18" i="1"/>
  <c r="J12" i="1"/>
  <c r="J11" i="1"/>
  <c r="M12" i="1"/>
  <c r="J54" i="1"/>
  <c r="G12" i="1"/>
  <c r="D5" i="1"/>
  <c r="D12" i="1"/>
  <c r="N10" i="4"/>
  <c r="M39" i="1"/>
  <c r="C33" i="4"/>
  <c r="C31" i="4"/>
  <c r="J27" i="1"/>
  <c r="C28" i="4"/>
  <c r="J60" i="1"/>
  <c r="G11" i="1"/>
  <c r="M21" i="4"/>
  <c r="G27" i="1"/>
  <c r="G34" i="1"/>
  <c r="G41" i="1"/>
  <c r="D4" i="1"/>
  <c r="D6" i="1"/>
  <c r="M12" i="4"/>
  <c r="D18" i="1"/>
  <c r="D27" i="1"/>
  <c r="D34" i="1"/>
  <c r="D41" i="1"/>
  <c r="A6" i="4"/>
  <c r="M55" i="1"/>
  <c r="N34" i="4"/>
  <c r="N32" i="4"/>
  <c r="M61" i="1"/>
  <c r="N14" i="4"/>
  <c r="G19" i="1"/>
  <c r="N43" i="4"/>
  <c r="D33" i="1"/>
  <c r="G54" i="1"/>
  <c r="M40" i="1"/>
  <c r="V12" i="1"/>
  <c r="V19" i="1"/>
  <c r="N65" i="4"/>
  <c r="V61" i="1"/>
  <c r="S19" i="1"/>
  <c r="N56" i="4"/>
  <c r="S54" i="1"/>
  <c r="N51" i="4"/>
  <c r="N50" i="4"/>
  <c r="P19" i="1"/>
  <c r="N47" i="4"/>
  <c r="M153" i="4"/>
  <c r="M145" i="4"/>
  <c r="M137" i="4"/>
  <c r="M133" i="4"/>
  <c r="M129" i="4"/>
  <c r="M125" i="4"/>
  <c r="M111" i="4"/>
  <c r="M107" i="4"/>
  <c r="V60" i="1"/>
  <c r="S25" i="1"/>
  <c r="P4" i="1"/>
  <c r="N154" i="4"/>
  <c r="N153" i="4"/>
  <c r="N149" i="4"/>
  <c r="N146" i="4"/>
  <c r="N143" i="4"/>
  <c r="N141" i="4"/>
  <c r="N140" i="4"/>
  <c r="N138" i="4"/>
  <c r="N136" i="4"/>
  <c r="N134" i="4"/>
  <c r="N132" i="4"/>
  <c r="N124" i="4"/>
  <c r="N112" i="4"/>
  <c r="N108" i="4"/>
  <c r="N104" i="4"/>
  <c r="N93" i="4"/>
  <c r="N84" i="4"/>
  <c r="N81" i="4"/>
  <c r="N151" i="4"/>
  <c r="AZ53" i="1"/>
  <c r="M150" i="4"/>
  <c r="AW60" i="1"/>
  <c r="M140" i="4"/>
  <c r="AT25" i="1"/>
  <c r="M136" i="4"/>
  <c r="AQ32" i="1"/>
  <c r="M126" i="4"/>
  <c r="AQ46" i="1"/>
  <c r="M124" i="4"/>
  <c r="M84" i="4"/>
  <c r="AW4" i="1"/>
  <c r="M148" i="4"/>
  <c r="AW18" i="1"/>
  <c r="M146" i="4"/>
  <c r="AW46" i="1"/>
  <c r="AT11" i="1"/>
  <c r="M138" i="4"/>
  <c r="AT39" i="1"/>
  <c r="M134" i="4"/>
  <c r="AQ18" i="1"/>
  <c r="M128" i="4"/>
  <c r="AE46" i="1"/>
  <c r="M4" i="1"/>
  <c r="P53" i="1"/>
  <c r="M155" i="4"/>
  <c r="D162" i="2"/>
  <c r="BC35" i="1" s="1"/>
  <c r="D163" i="2"/>
  <c r="BC28" i="1" s="1"/>
  <c r="D164" i="2"/>
  <c r="BC21" i="1" s="1"/>
  <c r="D165" i="2"/>
  <c r="D166" i="2"/>
  <c r="D167" i="2"/>
  <c r="D168" i="2"/>
  <c r="D169" i="2"/>
  <c r="BF49" i="1" s="1"/>
  <c r="D170" i="2"/>
  <c r="D171" i="2"/>
  <c r="D172" i="2"/>
  <c r="BF28" i="1" s="1"/>
  <c r="AZ55" i="1"/>
  <c r="AW13" i="1"/>
  <c r="AW34" i="1"/>
  <c r="C142" i="4"/>
  <c r="C134" i="4"/>
  <c r="C131" i="4"/>
  <c r="C126" i="4"/>
  <c r="C110" i="4"/>
  <c r="C153" i="4"/>
  <c r="C149" i="4"/>
  <c r="AZ62" i="1"/>
  <c r="AW6" i="1"/>
  <c r="AW20" i="1"/>
  <c r="AW41" i="1"/>
  <c r="C143" i="4"/>
  <c r="AW62" i="1"/>
  <c r="AT13" i="1"/>
  <c r="AQ48" i="1"/>
  <c r="C124" i="4"/>
  <c r="C123" i="4"/>
  <c r="M119" i="4"/>
  <c r="C98" i="4"/>
  <c r="C96" i="4"/>
  <c r="AE27" i="1"/>
  <c r="Y55" i="1"/>
  <c r="C69" i="4"/>
  <c r="S41" i="1"/>
  <c r="S55" i="1"/>
  <c r="P6" i="1"/>
  <c r="AW33" i="1"/>
  <c r="AE19" i="1"/>
  <c r="N33" i="4"/>
  <c r="M54" i="1"/>
  <c r="A159" i="2"/>
  <c r="BC51" i="1" s="1"/>
  <c r="C155" i="4"/>
  <c r="C204" i="4"/>
  <c r="C203" i="4"/>
  <c r="C202" i="4"/>
  <c r="C200" i="4"/>
  <c r="C199" i="4"/>
  <c r="C197" i="4"/>
  <c r="C196" i="4"/>
  <c r="C195" i="4"/>
  <c r="C194" i="4"/>
  <c r="C192" i="4"/>
  <c r="C191" i="4"/>
  <c r="C189" i="4"/>
  <c r="C188" i="4"/>
  <c r="C187" i="4"/>
  <c r="C186" i="4"/>
  <c r="C185" i="4"/>
  <c r="C184" i="4"/>
  <c r="C183" i="4"/>
  <c r="C181" i="4"/>
  <c r="C180" i="4"/>
  <c r="C178" i="4"/>
  <c r="C177" i="4"/>
  <c r="C176" i="4"/>
  <c r="C175" i="4"/>
  <c r="C173" i="4"/>
  <c r="C171" i="4"/>
  <c r="C170" i="4"/>
  <c r="C169" i="4"/>
  <c r="C168" i="4"/>
  <c r="C166" i="4"/>
  <c r="C165" i="4"/>
  <c r="C164" i="4"/>
  <c r="C163" i="4"/>
  <c r="C162" i="4"/>
  <c r="C161" i="4"/>
  <c r="AN18" i="1"/>
  <c r="N144" i="4"/>
  <c r="M50" i="4"/>
  <c r="M79" i="4"/>
  <c r="M91" i="4"/>
  <c r="M95" i="4"/>
  <c r="M127" i="4"/>
  <c r="M131" i="4"/>
  <c r="M135" i="4"/>
  <c r="M143" i="4"/>
  <c r="M147" i="4"/>
  <c r="M151" i="4"/>
  <c r="M27" i="4"/>
  <c r="N202" i="4"/>
  <c r="N201" i="4"/>
  <c r="N198" i="4"/>
  <c r="N196" i="4"/>
  <c r="N195" i="4"/>
  <c r="N193" i="4"/>
  <c r="N190" i="4"/>
  <c r="N189" i="4"/>
  <c r="N186" i="4"/>
  <c r="N184" i="4"/>
  <c r="N183" i="4"/>
  <c r="N182" i="4"/>
  <c r="N181" i="4"/>
  <c r="N179" i="4"/>
  <c r="N178" i="4"/>
  <c r="N175" i="4"/>
  <c r="N173" i="4"/>
  <c r="N170" i="4"/>
  <c r="N168" i="4"/>
  <c r="N165" i="4"/>
  <c r="N164" i="4"/>
  <c r="N162" i="4"/>
  <c r="N161" i="4"/>
  <c r="N160" i="4"/>
  <c r="BI53" i="1"/>
  <c r="BF4" i="1"/>
  <c r="BF32" i="1"/>
  <c r="BF46" i="1"/>
  <c r="BF60" i="1"/>
  <c r="BC25" i="1"/>
  <c r="BO25" i="1"/>
  <c r="BO39" i="1"/>
  <c r="BO53" i="1"/>
  <c r="BL18" i="1"/>
  <c r="BL32" i="1"/>
  <c r="BL60" i="1"/>
  <c r="BI11" i="1"/>
  <c r="M204" i="4"/>
  <c r="M203" i="4"/>
  <c r="M202" i="4"/>
  <c r="M201" i="4"/>
  <c r="M200" i="4"/>
  <c r="M198" i="4"/>
  <c r="M194" i="4"/>
  <c r="M192" i="4"/>
  <c r="M190" i="4"/>
  <c r="M188" i="4"/>
  <c r="M186" i="4"/>
  <c r="M180" i="4"/>
  <c r="M174" i="4"/>
  <c r="M172" i="4"/>
  <c r="M170" i="4"/>
  <c r="M166" i="4"/>
  <c r="M164" i="4"/>
  <c r="M162" i="4"/>
  <c r="D55" i="1"/>
  <c r="C159" i="4"/>
  <c r="C157" i="4"/>
  <c r="C160" i="4"/>
  <c r="C158" i="4"/>
  <c r="C156" i="4"/>
  <c r="M156" i="4"/>
  <c r="BC54" i="1"/>
  <c r="N156" i="4"/>
  <c r="AQ4" i="1"/>
  <c r="M130" i="4"/>
  <c r="M22" i="4"/>
  <c r="G4" i="1"/>
  <c r="BC60" i="1"/>
  <c r="M158" i="4"/>
  <c r="M46" i="4"/>
  <c r="P25" i="1"/>
  <c r="A123" i="2"/>
  <c r="A124" i="2"/>
  <c r="AQ44" i="1" s="1"/>
  <c r="A125" i="2"/>
  <c r="A126" i="2"/>
  <c r="A127" i="2"/>
  <c r="AQ23" i="1" s="1"/>
  <c r="A128" i="2"/>
  <c r="AQ16" i="1" s="1"/>
  <c r="A129" i="2"/>
  <c r="A130" i="2"/>
  <c r="AQ2" i="1" s="1"/>
  <c r="A131" i="2"/>
  <c r="AT58" i="1" s="1"/>
  <c r="A132" i="2"/>
  <c r="AT51" i="1" s="1"/>
  <c r="A133" i="2"/>
  <c r="AT44" i="1" s="1"/>
  <c r="A134" i="2"/>
  <c r="AT37" i="1" s="1"/>
  <c r="A135" i="2"/>
  <c r="AT30" i="1" s="1"/>
  <c r="A136" i="2"/>
  <c r="AT23" i="1" s="1"/>
  <c r="A137" i="2"/>
  <c r="A137" i="4" s="1"/>
  <c r="A138" i="2"/>
  <c r="A138" i="4" s="1"/>
  <c r="A139" i="2"/>
  <c r="AT2" i="1" s="1"/>
  <c r="A140" i="2"/>
  <c r="AW58" i="1" s="1"/>
  <c r="A141" i="2"/>
  <c r="AW51" i="1" s="1"/>
  <c r="A142" i="2"/>
  <c r="AW44" i="1" s="1"/>
  <c r="A143" i="2"/>
  <c r="AW37" i="1" s="1"/>
  <c r="A144" i="2"/>
  <c r="AW30" i="1" s="1"/>
  <c r="D140" i="2"/>
  <c r="D140" i="4" s="1"/>
  <c r="A145" i="2"/>
  <c r="AW23" i="1" s="1"/>
  <c r="D141" i="2"/>
  <c r="D141" i="4" s="1"/>
  <c r="A146" i="2"/>
  <c r="A146" i="4" s="1"/>
  <c r="D142" i="2"/>
  <c r="D142" i="4" s="1"/>
  <c r="A147" i="2"/>
  <c r="AW9" i="1" s="1"/>
  <c r="D143" i="2"/>
  <c r="AW42" i="1" s="1"/>
  <c r="A148" i="2"/>
  <c r="AW2" i="1" s="1"/>
  <c r="D144" i="2"/>
  <c r="AW35" i="1" s="1"/>
  <c r="A149" i="2"/>
  <c r="A149" i="4" s="1"/>
  <c r="D145" i="2"/>
  <c r="D145" i="4" s="1"/>
  <c r="A150" i="2"/>
  <c r="AZ51" i="1" s="1"/>
  <c r="D146" i="2"/>
  <c r="D146" i="4" s="1"/>
  <c r="A151" i="2"/>
  <c r="AZ44" i="1" s="1"/>
  <c r="D147" i="2"/>
  <c r="D147" i="4" s="1"/>
  <c r="A152" i="2"/>
  <c r="A152" i="4" s="1"/>
  <c r="D148" i="2"/>
  <c r="AW7" i="1" s="1"/>
  <c r="A153" i="2"/>
  <c r="A153" i="4" s="1"/>
  <c r="D149" i="2"/>
  <c r="AZ63" i="1" s="1"/>
  <c r="A154" i="2"/>
  <c r="A154" i="4" s="1"/>
  <c r="D150" i="2"/>
  <c r="AZ56" i="1" s="1"/>
  <c r="A155" i="2"/>
  <c r="A155" i="4" s="1"/>
  <c r="D151" i="2"/>
  <c r="AZ49" i="1" s="1"/>
  <c r="A156" i="2"/>
  <c r="AZ9" i="1" s="1"/>
  <c r="D152" i="2"/>
  <c r="AZ42" i="1" s="1"/>
  <c r="A157" i="2"/>
  <c r="A157" i="4" s="1"/>
  <c r="D153" i="2"/>
  <c r="AZ35" i="1" s="1"/>
  <c r="A158" i="2"/>
  <c r="A158" i="4" s="1"/>
  <c r="D154" i="2"/>
  <c r="D154" i="4" s="1"/>
  <c r="D155" i="2"/>
  <c r="D155" i="4" s="1"/>
  <c r="D156" i="2"/>
  <c r="AZ14" i="1" s="1"/>
  <c r="D157" i="2"/>
  <c r="D157" i="4" s="1"/>
  <c r="D158" i="2"/>
  <c r="BC63" i="1" s="1"/>
  <c r="D159" i="2"/>
  <c r="BC56" i="1" s="1"/>
  <c r="AA5" i="2"/>
  <c r="AA120" i="2" s="1"/>
  <c r="T113" i="2"/>
  <c r="AF109" i="2"/>
  <c r="S99" i="2"/>
  <c r="W97" i="2"/>
  <c r="R96" i="2"/>
  <c r="AD95" i="2"/>
  <c r="AB93" i="2"/>
  <c r="AD93" i="2"/>
  <c r="X91" i="2"/>
  <c r="AE86" i="2"/>
  <c r="U85" i="2"/>
  <c r="W81" i="2"/>
  <c r="AD79" i="2"/>
  <c r="R78" i="2"/>
  <c r="AF113" i="2"/>
  <c r="W113" i="2"/>
  <c r="T109" i="2"/>
  <c r="AF105" i="2"/>
  <c r="T99" i="2"/>
  <c r="W98" i="2"/>
  <c r="AB97" i="2"/>
  <c r="S97" i="2"/>
  <c r="X95" i="2"/>
  <c r="AB94" i="2"/>
  <c r="AC93" i="2"/>
  <c r="R88" i="2"/>
  <c r="AB87" i="2"/>
  <c r="V85" i="2"/>
  <c r="U83" i="2"/>
  <c r="AE81" i="2"/>
  <c r="T81" i="2"/>
  <c r="S78" i="2"/>
  <c r="W77" i="2"/>
  <c r="AD113" i="2"/>
  <c r="X113" i="2"/>
  <c r="V109" i="2"/>
  <c r="R105" i="2"/>
  <c r="AC102" i="2"/>
  <c r="AE99" i="2"/>
  <c r="R98" i="2"/>
  <c r="AC97" i="2"/>
  <c r="T97" i="2"/>
  <c r="R90" i="2"/>
  <c r="S89" i="2"/>
  <c r="X89" i="2"/>
  <c r="AB86" i="2"/>
  <c r="AF85" i="2"/>
  <c r="V83" i="2"/>
  <c r="U81" i="2"/>
  <c r="V78" i="2"/>
  <c r="X75" i="2"/>
  <c r="U73" i="2"/>
  <c r="T70" i="2"/>
  <c r="AD102" i="2"/>
  <c r="X85" i="2"/>
  <c r="AF83" i="2"/>
  <c r="AF73" i="2"/>
  <c r="AB67" i="2"/>
  <c r="X66" i="2"/>
  <c r="R60" i="2"/>
  <c r="V60" i="2"/>
  <c r="AF58" i="2"/>
  <c r="S58" i="2"/>
  <c r="W58" i="2"/>
  <c r="AE57" i="2"/>
  <c r="W57" i="2"/>
  <c r="R54" i="2"/>
  <c r="V54" i="2"/>
  <c r="AF53" i="2"/>
  <c r="AF51" i="2"/>
  <c r="S51" i="2"/>
  <c r="W51" i="2"/>
  <c r="S49" i="2"/>
  <c r="R45" i="2"/>
  <c r="U45" i="2"/>
  <c r="W41" i="2"/>
  <c r="X39" i="2"/>
  <c r="AF38" i="2"/>
  <c r="S113" i="2"/>
  <c r="AC109" i="2"/>
  <c r="AB109" i="2"/>
  <c r="AE93" i="2"/>
  <c r="AF86" i="2"/>
  <c r="R62" i="2"/>
  <c r="AF61" i="2"/>
  <c r="AF60" i="2"/>
  <c r="S60" i="2"/>
  <c r="W60" i="2"/>
  <c r="AB58" i="2"/>
  <c r="AG58" i="2" s="1"/>
  <c r="AE58" i="2"/>
  <c r="T58" i="2"/>
  <c r="X58" i="2"/>
  <c r="R57" i="2"/>
  <c r="V55" i="2"/>
  <c r="AF54" i="2"/>
  <c r="S54" i="2"/>
  <c r="W54" i="2"/>
  <c r="R53" i="2"/>
  <c r="AE51" i="2"/>
  <c r="T51" i="2"/>
  <c r="X51" i="2"/>
  <c r="T49" i="2"/>
  <c r="X49" i="2"/>
  <c r="R48" i="2"/>
  <c r="AB47" i="2"/>
  <c r="AF45" i="2"/>
  <c r="AE41" i="2"/>
  <c r="X40" i="2"/>
  <c r="AF39" i="2"/>
  <c r="AD38" i="2"/>
  <c r="S98" i="2"/>
  <c r="V86" i="2"/>
  <c r="AF78" i="2"/>
  <c r="V73" i="2"/>
  <c r="R69" i="2"/>
  <c r="AF62" i="2"/>
  <c r="X62" i="2"/>
  <c r="AB60" i="2"/>
  <c r="AE60" i="2"/>
  <c r="T60" i="2"/>
  <c r="X60" i="2"/>
  <c r="AC58" i="2"/>
  <c r="AD58" i="2"/>
  <c r="U58" i="2"/>
  <c r="AB57" i="2"/>
  <c r="S57" i="2"/>
  <c r="T57" i="2"/>
  <c r="U57" i="2"/>
  <c r="V57" i="2"/>
  <c r="X57" i="2"/>
  <c r="AB54" i="2"/>
  <c r="AE54" i="2"/>
  <c r="T54" i="2"/>
  <c r="X54" i="2"/>
  <c r="S53" i="2"/>
  <c r="AB51" i="2"/>
  <c r="AD51" i="2"/>
  <c r="U51" i="2"/>
  <c r="AD49" i="2"/>
  <c r="U46" i="2"/>
  <c r="AD45" i="2"/>
  <c r="R44" i="2"/>
  <c r="U41" i="2"/>
  <c r="T39" i="2"/>
  <c r="T36" i="2"/>
  <c r="R34" i="2"/>
  <c r="R30" i="2"/>
  <c r="V28" i="2"/>
  <c r="AD27" i="2"/>
  <c r="U26" i="2"/>
  <c r="T24" i="2"/>
  <c r="AD18" i="2"/>
  <c r="AD17" i="2"/>
  <c r="U17" i="2"/>
  <c r="T15" i="2"/>
  <c r="T66" i="2"/>
  <c r="AD60" i="2"/>
  <c r="R58" i="2"/>
  <c r="V58" i="2"/>
  <c r="AC54" i="2"/>
  <c r="V53" i="2"/>
  <c r="V41" i="2"/>
  <c r="U39" i="2"/>
  <c r="V34" i="2"/>
  <c r="AD28" i="2"/>
  <c r="R27" i="2"/>
  <c r="AF24" i="2"/>
  <c r="S19" i="2"/>
  <c r="V18" i="2"/>
  <c r="AF17" i="2"/>
  <c r="T17" i="2"/>
  <c r="U15" i="2"/>
  <c r="AD11" i="2"/>
  <c r="X11" i="2"/>
  <c r="W9" i="2"/>
  <c r="R7" i="2"/>
  <c r="AD6" i="2"/>
  <c r="X6" i="2"/>
  <c r="AF5" i="2"/>
  <c r="W5" i="2"/>
  <c r="D60" i="1"/>
  <c r="M5" i="4"/>
  <c r="T89" i="2"/>
  <c r="T62" i="2"/>
  <c r="U60" i="2"/>
  <c r="AF57" i="2"/>
  <c r="AD54" i="2"/>
  <c r="AE52" i="2"/>
  <c r="AC51" i="2"/>
  <c r="R35" i="2"/>
  <c r="AF34" i="2"/>
  <c r="X34" i="2"/>
  <c r="X31" i="2"/>
  <c r="AF30" i="2"/>
  <c r="X28" i="2"/>
  <c r="T27" i="2"/>
  <c r="V24" i="2"/>
  <c r="U19" i="2"/>
  <c r="X18" i="2"/>
  <c r="AE17" i="2"/>
  <c r="V17" i="2"/>
  <c r="AC15" i="2"/>
  <c r="X15" i="2"/>
  <c r="T12" i="2"/>
  <c r="R11" i="2"/>
  <c r="T10" i="2"/>
  <c r="AF9" i="2"/>
  <c r="S9" i="2"/>
  <c r="X9" i="2"/>
  <c r="T8" i="2"/>
  <c r="T7" i="2"/>
  <c r="AD5" i="2"/>
  <c r="AF75" i="2"/>
  <c r="AF56" i="2"/>
  <c r="U54" i="2"/>
  <c r="R51" i="2"/>
  <c r="V46" i="2"/>
  <c r="AD34" i="2"/>
  <c r="V30" i="2"/>
  <c r="T29" i="2"/>
  <c r="V27" i="2"/>
  <c r="W19" i="2"/>
  <c r="AF18" i="2"/>
  <c r="R17" i="2"/>
  <c r="S17" i="2"/>
  <c r="W17" i="2"/>
  <c r="X17" i="2"/>
  <c r="AD15" i="2"/>
  <c r="AC12" i="2"/>
  <c r="U12" i="2"/>
  <c r="T11" i="2"/>
  <c r="AE9" i="2"/>
  <c r="T9" i="2"/>
  <c r="AF7" i="2"/>
  <c r="V7" i="2"/>
  <c r="T6" i="2"/>
  <c r="Y6" i="2" s="1"/>
  <c r="S5" i="2"/>
  <c r="N5" i="2"/>
  <c r="N5" i="4" s="1"/>
  <c r="AW47" i="1"/>
  <c r="N142" i="4"/>
  <c r="AW12" i="1"/>
  <c r="N147" i="4"/>
  <c r="M149" i="4"/>
  <c r="AZ60" i="1"/>
  <c r="AZ39" i="1"/>
  <c r="M152" i="4"/>
  <c r="BI33" i="1"/>
  <c r="N180" i="4"/>
  <c r="M193" i="4"/>
  <c r="BL4" i="1"/>
  <c r="N203" i="4"/>
  <c r="BR61" i="1"/>
  <c r="BC61" i="1"/>
  <c r="N135" i="4"/>
  <c r="AD9" i="2"/>
  <c r="V11" i="2"/>
  <c r="T16" i="2"/>
  <c r="T18" i="2"/>
  <c r="AE19" i="2"/>
  <c r="R20" i="2"/>
  <c r="T21" i="2"/>
  <c r="AB22" i="2"/>
  <c r="AB38" i="2"/>
  <c r="AF47" i="2"/>
  <c r="X52" i="2"/>
  <c r="AB53" i="2"/>
  <c r="V68" i="2"/>
  <c r="V9" i="2"/>
  <c r="AF27" i="2"/>
  <c r="M41" i="4"/>
  <c r="P60" i="1"/>
  <c r="AE96" i="2"/>
  <c r="AD100" i="2"/>
  <c r="AQ12" i="1"/>
  <c r="N129" i="4"/>
  <c r="AW53" i="1"/>
  <c r="M141" i="4"/>
  <c r="AZ54" i="1"/>
  <c r="N150" i="4"/>
  <c r="BL40" i="1"/>
  <c r="N188" i="4"/>
  <c r="BL19" i="1"/>
  <c r="N191" i="4"/>
  <c r="BO61" i="1"/>
  <c r="N194" i="4"/>
  <c r="BO19" i="1"/>
  <c r="N200" i="4"/>
  <c r="M157" i="4"/>
  <c r="M182" i="4"/>
  <c r="N185" i="4"/>
  <c r="N131" i="4"/>
  <c r="M160" i="4"/>
  <c r="BO46" i="1"/>
  <c r="U5" i="2"/>
  <c r="U6" i="2"/>
  <c r="M9" i="4"/>
  <c r="D32" i="1"/>
  <c r="AF11" i="2"/>
  <c r="X12" i="2"/>
  <c r="AB28" i="2"/>
  <c r="AG28" i="2" s="1"/>
  <c r="AH28" i="2" s="1"/>
  <c r="M60" i="1"/>
  <c r="M32" i="4"/>
  <c r="T34" i="2"/>
  <c r="T42" i="2"/>
  <c r="U44" i="2"/>
  <c r="AD7" i="2"/>
  <c r="M46" i="1"/>
  <c r="M34" i="4"/>
  <c r="AQ54" i="1"/>
  <c r="N123" i="4"/>
  <c r="N125" i="4"/>
  <c r="AQ40" i="1"/>
  <c r="AT47" i="1"/>
  <c r="N133" i="4"/>
  <c r="AZ19" i="1"/>
  <c r="N155" i="4"/>
  <c r="BC26" i="1"/>
  <c r="N163" i="4"/>
  <c r="BC5" i="1"/>
  <c r="N166" i="4"/>
  <c r="BF33" i="1"/>
  <c r="N171" i="4"/>
  <c r="BF12" i="1"/>
  <c r="N174" i="4"/>
  <c r="M168" i="4"/>
  <c r="BI39" i="1"/>
  <c r="BL46" i="1"/>
  <c r="BC11" i="1"/>
  <c r="BF18" i="1"/>
  <c r="N177" i="4"/>
  <c r="N197" i="4"/>
  <c r="M144" i="4"/>
  <c r="AT19" i="1"/>
  <c r="AQ26" i="1"/>
  <c r="AB5" i="2"/>
  <c r="AC6" i="2"/>
  <c r="AG6" i="2" s="1"/>
  <c r="X7" i="2"/>
  <c r="M8" i="4"/>
  <c r="D39" i="1"/>
  <c r="AD12" i="2"/>
  <c r="S14" i="2"/>
  <c r="AC17" i="2"/>
  <c r="AB24" i="2"/>
  <c r="J4" i="1"/>
  <c r="M31" i="4"/>
  <c r="AB36" i="2"/>
  <c r="V51" i="2"/>
  <c r="AC60" i="2"/>
  <c r="R61" i="2"/>
  <c r="AB6" i="2"/>
  <c r="AB11" i="2"/>
  <c r="AG11" i="2" s="1"/>
  <c r="AB16" i="2"/>
  <c r="AB19" i="2"/>
  <c r="AB20" i="2"/>
  <c r="AC20" i="2"/>
  <c r="AB21" i="2"/>
  <c r="AB25" i="2"/>
  <c r="AB27" i="2"/>
  <c r="AC61" i="2"/>
  <c r="AB7" i="2"/>
  <c r="AB12" i="2"/>
  <c r="AB18" i="2"/>
  <c r="AC18" i="2"/>
  <c r="N18" i="2"/>
  <c r="AB26" i="2"/>
  <c r="AB8" i="2"/>
  <c r="AB9" i="2"/>
  <c r="AG9" i="2" s="1"/>
  <c r="AB10" i="2"/>
  <c r="AC10" i="2"/>
  <c r="AA10" i="2"/>
  <c r="AH10" i="2" s="1"/>
  <c r="AB14" i="2"/>
  <c r="AB30" i="2"/>
  <c r="AB31" i="2"/>
  <c r="AC31" i="2"/>
  <c r="AB32" i="2"/>
  <c r="AG32" i="2" s="1"/>
  <c r="AH32" i="2" s="1"/>
  <c r="AB34" i="2"/>
  <c r="AB106" i="2"/>
  <c r="AB15" i="2"/>
  <c r="AB17" i="2"/>
  <c r="AG17" i="2" s="1"/>
  <c r="AH17" i="2" s="1"/>
  <c r="AB23" i="2"/>
  <c r="AB29" i="2"/>
  <c r="AB42" i="2"/>
  <c r="AC43" i="2"/>
  <c r="AD66" i="2"/>
  <c r="AB44" i="2"/>
  <c r="AC57" i="2"/>
  <c r="AB90" i="2"/>
  <c r="AB98" i="2"/>
  <c r="AB39" i="2"/>
  <c r="AB40" i="2"/>
  <c r="AB45" i="2"/>
  <c r="AB68" i="2"/>
  <c r="AB78" i="2"/>
  <c r="AB110" i="2"/>
  <c r="AH142" i="2"/>
  <c r="AH150" i="2"/>
  <c r="AH158" i="2"/>
  <c r="AH166" i="2"/>
  <c r="AH174" i="2"/>
  <c r="AH180" i="2"/>
  <c r="AH191" i="2"/>
  <c r="AH194" i="2"/>
  <c r="AH203" i="2"/>
  <c r="AB83" i="2"/>
  <c r="V104" i="2"/>
  <c r="AB75" i="2"/>
  <c r="AL10" i="2"/>
  <c r="M115" i="2" s="1"/>
  <c r="AN46" i="1" s="1"/>
  <c r="M139" i="2"/>
  <c r="M139" i="4" s="1"/>
  <c r="AP4" i="2"/>
  <c r="AQ4" i="2" s="1"/>
  <c r="AR4" i="2" s="1"/>
  <c r="AS4" i="2"/>
  <c r="AT4" i="2" s="1"/>
  <c r="AT55" i="1"/>
  <c r="AB48" i="2"/>
  <c r="AE48" i="2"/>
  <c r="S48" i="2"/>
  <c r="W48" i="2"/>
  <c r="AC48" i="2"/>
  <c r="AD48" i="2"/>
  <c r="T48" i="2"/>
  <c r="X48" i="2"/>
  <c r="AD65" i="2"/>
  <c r="AB115" i="2"/>
  <c r="AE115" i="2"/>
  <c r="W115" i="2"/>
  <c r="AD115" i="2"/>
  <c r="X115" i="2"/>
  <c r="S115" i="2"/>
  <c r="T115" i="2"/>
  <c r="AA115" i="2"/>
  <c r="AA113" i="2"/>
  <c r="AA97" i="2"/>
  <c r="AA89" i="2"/>
  <c r="AA72" i="2"/>
  <c r="AA70" i="2"/>
  <c r="AA114" i="2"/>
  <c r="AA100" i="2"/>
  <c r="AA98" i="2"/>
  <c r="AA90" i="2"/>
  <c r="AA86" i="2"/>
  <c r="AA82" i="2"/>
  <c r="AA78" i="2"/>
  <c r="AA93" i="2"/>
  <c r="AA68" i="2"/>
  <c r="AA66" i="2"/>
  <c r="AA62" i="2"/>
  <c r="AA51" i="2"/>
  <c r="AA49" i="2"/>
  <c r="AA94" i="2"/>
  <c r="AA61" i="2"/>
  <c r="AA57" i="2"/>
  <c r="AA53" i="2"/>
  <c r="AA85" i="2"/>
  <c r="AA79" i="2"/>
  <c r="AN27" i="1"/>
  <c r="C122" i="4"/>
  <c r="C15" i="4"/>
  <c r="C27" i="4"/>
  <c r="C29" i="4"/>
  <c r="A7" i="2"/>
  <c r="D44" i="1" s="1"/>
  <c r="R8" i="2"/>
  <c r="R10" i="2"/>
  <c r="R16" i="2"/>
  <c r="AA26" i="2"/>
  <c r="R29" i="2"/>
  <c r="S29" i="2"/>
  <c r="U29" i="2"/>
  <c r="V29" i="2"/>
  <c r="W29" i="2"/>
  <c r="X29" i="2"/>
  <c r="M29" i="2"/>
  <c r="R32" i="2"/>
  <c r="X35" i="2"/>
  <c r="V40" i="2"/>
  <c r="R42" i="2"/>
  <c r="AA48" i="2"/>
  <c r="AB50" i="2"/>
  <c r="S50" i="2"/>
  <c r="AC50" i="2"/>
  <c r="T50" i="2"/>
  <c r="AA52" i="2"/>
  <c r="AA54" i="2"/>
  <c r="AA56" i="2"/>
  <c r="AA58" i="2"/>
  <c r="AA60" i="2"/>
  <c r="AC80" i="2"/>
  <c r="V80" i="2"/>
  <c r="AZ41" i="1"/>
  <c r="D13" i="1"/>
  <c r="C16" i="4"/>
  <c r="C22" i="4"/>
  <c r="C32" i="4"/>
  <c r="W6" i="2"/>
  <c r="S6" i="2"/>
  <c r="AE6" i="2"/>
  <c r="X8" i="2"/>
  <c r="AD8" i="2"/>
  <c r="U9" i="2"/>
  <c r="AA9" i="2"/>
  <c r="AH9" i="2" s="1"/>
  <c r="AC9" i="2"/>
  <c r="X10" i="2"/>
  <c r="AD10" i="2"/>
  <c r="W12" i="2"/>
  <c r="S12" i="2"/>
  <c r="AE12" i="2"/>
  <c r="W15" i="2"/>
  <c r="S15" i="2"/>
  <c r="AE15" i="2"/>
  <c r="X16" i="2"/>
  <c r="AD16" i="2"/>
  <c r="AA17" i="2"/>
  <c r="R24" i="2"/>
  <c r="T25" i="2"/>
  <c r="T28" i="2"/>
  <c r="AD29" i="2"/>
  <c r="T31" i="2"/>
  <c r="X32" i="2"/>
  <c r="AD32" i="2"/>
  <c r="V35" i="2"/>
  <c r="U37" i="2"/>
  <c r="W39" i="2"/>
  <c r="R39" i="2"/>
  <c r="T40" i="2"/>
  <c r="AA41" i="2"/>
  <c r="X42" i="2"/>
  <c r="AD42" i="2"/>
  <c r="AA43" i="2"/>
  <c r="AA46" i="2"/>
  <c r="V48" i="2"/>
  <c r="AF48" i="2"/>
  <c r="AC53" i="2"/>
  <c r="AD53" i="2"/>
  <c r="T53" i="2"/>
  <c r="X53" i="2"/>
  <c r="AG53" i="2"/>
  <c r="AH53" i="2" s="1"/>
  <c r="N53" i="2" s="1"/>
  <c r="U53" i="2"/>
  <c r="AC55" i="2"/>
  <c r="AB66" i="2"/>
  <c r="AE66" i="2"/>
  <c r="AC66" i="2"/>
  <c r="U66" i="2"/>
  <c r="R66" i="2"/>
  <c r="V66" i="2"/>
  <c r="AF66" i="2"/>
  <c r="S66" i="2"/>
  <c r="W66" i="2"/>
  <c r="AC92" i="2"/>
  <c r="V6" i="2"/>
  <c r="R6" i="2"/>
  <c r="AF6" i="2"/>
  <c r="V8" i="2"/>
  <c r="AF8" i="2"/>
  <c r="V10" i="2"/>
  <c r="AF10" i="2"/>
  <c r="V12" i="2"/>
  <c r="R12" i="2"/>
  <c r="AF12" i="2"/>
  <c r="V15" i="2"/>
  <c r="R15" i="2"/>
  <c r="Y15" i="2" s="1"/>
  <c r="AF15" i="2"/>
  <c r="V16" i="2"/>
  <c r="AF16" i="2"/>
  <c r="R18" i="2"/>
  <c r="X24" i="2"/>
  <c r="AD24" i="2"/>
  <c r="R28" i="2"/>
  <c r="AF29" i="2"/>
  <c r="V32" i="2"/>
  <c r="AF32" i="2"/>
  <c r="AC35" i="2"/>
  <c r="V39" i="2"/>
  <c r="S39" i="2"/>
  <c r="AD39" i="2"/>
  <c r="AA40" i="2"/>
  <c r="V42" i="2"/>
  <c r="AF42" i="2"/>
  <c r="AE43" i="2"/>
  <c r="W44" i="2"/>
  <c r="AC46" i="2"/>
  <c r="U48" i="2"/>
  <c r="V50" i="2"/>
  <c r="W53" i="2"/>
  <c r="AE53" i="2"/>
  <c r="AB69" i="2"/>
  <c r="AE69" i="2"/>
  <c r="AC69" i="2"/>
  <c r="S101" i="2"/>
  <c r="AF101" i="2"/>
  <c r="W101" i="2"/>
  <c r="R108" i="2"/>
  <c r="AC78" i="2"/>
  <c r="AD78" i="2"/>
  <c r="T78" i="2"/>
  <c r="X78" i="2"/>
  <c r="U78" i="2"/>
  <c r="AD57" i="2"/>
  <c r="X59" i="2"/>
  <c r="X61" i="2"/>
  <c r="AD61" i="2"/>
  <c r="U62" i="2"/>
  <c r="V69" i="2"/>
  <c r="AE73" i="2"/>
  <c r="AD73" i="2"/>
  <c r="W78" i="2"/>
  <c r="AE78" i="2"/>
  <c r="AC82" i="2"/>
  <c r="AD82" i="2"/>
  <c r="T82" i="2"/>
  <c r="X82" i="2"/>
  <c r="U82" i="2"/>
  <c r="AH123" i="2"/>
  <c r="AH125" i="2"/>
  <c r="AH127" i="2"/>
  <c r="AH129" i="2"/>
  <c r="AH131" i="2"/>
  <c r="AH133" i="2"/>
  <c r="AH135" i="2"/>
  <c r="AH137" i="2"/>
  <c r="W68" i="2"/>
  <c r="S68" i="2"/>
  <c r="S77" i="2"/>
  <c r="U86" i="2"/>
  <c r="S94" i="2"/>
  <c r="AF94" i="2"/>
  <c r="V98" i="2"/>
  <c r="X110" i="2"/>
  <c r="X86" i="2"/>
  <c r="T86" i="2"/>
  <c r="AD86" i="2"/>
  <c r="W94" i="2"/>
  <c r="R94" i="2"/>
  <c r="V89" i="2"/>
  <c r="R89" i="2"/>
  <c r="X90" i="2"/>
  <c r="T90" i="2"/>
  <c r="AD90" i="2"/>
  <c r="AC90" i="2"/>
  <c r="V91" i="2"/>
  <c r="V93" i="2"/>
  <c r="R93" i="2"/>
  <c r="X94" i="2"/>
  <c r="T94" i="2"/>
  <c r="AD94" i="2"/>
  <c r="AC94" i="2"/>
  <c r="V95" i="2"/>
  <c r="AD96" i="2"/>
  <c r="V97" i="2"/>
  <c r="X98" i="2"/>
  <c r="T98" i="2"/>
  <c r="AD98" i="2"/>
  <c r="AC98" i="2"/>
  <c r="R99" i="2"/>
  <c r="W100" i="2"/>
  <c r="S100" i="2"/>
  <c r="AE100" i="2"/>
  <c r="AB100" i="2"/>
  <c r="U101" i="2"/>
  <c r="AE102" i="2"/>
  <c r="AB102" i="2"/>
  <c r="AF108" i="2"/>
  <c r="R109" i="2"/>
  <c r="V113" i="2"/>
  <c r="R113" i="2"/>
  <c r="AC113" i="2"/>
  <c r="X114" i="2"/>
  <c r="T114" i="2"/>
  <c r="V115" i="2"/>
  <c r="R115" i="2"/>
  <c r="AF115" i="2"/>
  <c r="V100" i="2"/>
  <c r="R100" i="2"/>
  <c r="AF100" i="2"/>
  <c r="AD101" i="2"/>
  <c r="AC101" i="2"/>
  <c r="AF102" i="2"/>
  <c r="V105" i="2"/>
  <c r="AC108" i="2"/>
  <c r="X109" i="2"/>
  <c r="AD109" i="2"/>
  <c r="AC110" i="2"/>
  <c r="AF112" i="2"/>
  <c r="U113" i="2"/>
  <c r="AB113" i="2"/>
  <c r="W114" i="2"/>
  <c r="S114" i="2"/>
  <c r="U115" i="2"/>
  <c r="AC115" i="2"/>
  <c r="AE103" i="2"/>
  <c r="AB104" i="2"/>
  <c r="U104" i="2"/>
  <c r="AB105" i="2"/>
  <c r="AE105" i="2"/>
  <c r="AA105" i="2"/>
  <c r="S105" i="2"/>
  <c r="U105" i="2"/>
  <c r="W105" i="2"/>
  <c r="C42" i="4"/>
  <c r="X5" i="2"/>
  <c r="V5" i="2"/>
  <c r="Y5" i="2" s="1"/>
  <c r="T5" i="2"/>
  <c r="R5" i="2"/>
  <c r="AE5" i="2"/>
  <c r="AC5" i="2"/>
  <c r="AG5" i="2" s="1"/>
  <c r="W7" i="2"/>
  <c r="U7" i="2"/>
  <c r="S7" i="2"/>
  <c r="AA7" i="2"/>
  <c r="AH7" i="2" s="1"/>
  <c r="AE7" i="2"/>
  <c r="AC7" i="2"/>
  <c r="AG7" i="2"/>
  <c r="W8" i="2"/>
  <c r="U8" i="2"/>
  <c r="S8" i="2"/>
  <c r="AA8" i="2"/>
  <c r="AE8" i="2"/>
  <c r="AC8" i="2"/>
  <c r="AG8" i="2" s="1"/>
  <c r="W10" i="2"/>
  <c r="U10" i="2"/>
  <c r="S10" i="2"/>
  <c r="Y10" i="2" s="1"/>
  <c r="AE10" i="2"/>
  <c r="W11" i="2"/>
  <c r="U11" i="2"/>
  <c r="S11" i="2"/>
  <c r="Y11" i="2" s="1"/>
  <c r="AA11" i="2"/>
  <c r="AE11" i="2"/>
  <c r="AC11" i="2"/>
  <c r="T14" i="2"/>
  <c r="R14" i="2"/>
  <c r="W16" i="2"/>
  <c r="U16" i="2"/>
  <c r="Y16" i="2" s="1"/>
  <c r="M16" i="2" s="1"/>
  <c r="S16" i="2"/>
  <c r="AA16" i="2"/>
  <c r="AE16" i="2"/>
  <c r="AC16" i="2"/>
  <c r="AG16" i="2" s="1"/>
  <c r="AH16" i="2" s="1"/>
  <c r="N16" i="2" s="1"/>
  <c r="W18" i="2"/>
  <c r="U18" i="2"/>
  <c r="S18" i="2"/>
  <c r="AA18" i="2"/>
  <c r="AE18" i="2"/>
  <c r="X19" i="2"/>
  <c r="V19" i="2"/>
  <c r="T19" i="2"/>
  <c r="R19" i="2"/>
  <c r="AD19" i="2"/>
  <c r="AF19" i="2"/>
  <c r="V20" i="2"/>
  <c r="AF20" i="2"/>
  <c r="X21" i="2"/>
  <c r="AD21" i="2"/>
  <c r="U22" i="2"/>
  <c r="W24" i="2"/>
  <c r="S24" i="2"/>
  <c r="U24" i="2"/>
  <c r="AA24" i="2"/>
  <c r="AE24" i="2"/>
  <c r="AC24" i="2"/>
  <c r="X25" i="2"/>
  <c r="AD25" i="2"/>
  <c r="W26" i="2"/>
  <c r="S26" i="2"/>
  <c r="AF26" i="2"/>
  <c r="AA29" i="2"/>
  <c r="AE29" i="2"/>
  <c r="AC29" i="2"/>
  <c r="N29" i="2"/>
  <c r="X30" i="2"/>
  <c r="T30" i="2"/>
  <c r="AD30" i="2"/>
  <c r="AC30" i="2"/>
  <c r="AG30" i="2"/>
  <c r="AH30" i="2" s="1"/>
  <c r="W32" i="2"/>
  <c r="U32" i="2"/>
  <c r="S32" i="2"/>
  <c r="AA32" i="2"/>
  <c r="AE32" i="2"/>
  <c r="AC32" i="2"/>
  <c r="W34" i="2"/>
  <c r="U34" i="2"/>
  <c r="S34" i="2"/>
  <c r="AA34" i="2"/>
  <c r="AE34" i="2"/>
  <c r="AC34" i="2"/>
  <c r="W35" i="2"/>
  <c r="S35" i="2"/>
  <c r="AE35" i="2"/>
  <c r="X36" i="2"/>
  <c r="AD36" i="2"/>
  <c r="W38" i="2"/>
  <c r="U38" i="2"/>
  <c r="S38" i="2"/>
  <c r="AA38" i="2"/>
  <c r="AE38" i="2"/>
  <c r="AC38" i="2"/>
  <c r="AG38" i="2" s="1"/>
  <c r="AH38" i="2" s="1"/>
  <c r="N38" i="2" s="1"/>
  <c r="W40" i="2"/>
  <c r="U40" i="2"/>
  <c r="S40" i="2"/>
  <c r="AF40" i="2"/>
  <c r="W42" i="2"/>
  <c r="U42" i="2"/>
  <c r="S42" i="2"/>
  <c r="AA42" i="2"/>
  <c r="AE42" i="2"/>
  <c r="AC42" i="2"/>
  <c r="X43" i="2"/>
  <c r="AD43" i="2"/>
  <c r="X44" i="2"/>
  <c r="V44" i="2"/>
  <c r="T44" i="2"/>
  <c r="AD44" i="2"/>
  <c r="X103" i="2"/>
  <c r="AD104" i="2"/>
  <c r="X105" i="2"/>
  <c r="T105" i="2"/>
  <c r="AD105" i="2"/>
  <c r="AC105" i="2"/>
  <c r="W106" i="2"/>
  <c r="U106" i="2"/>
  <c r="AE106" i="2"/>
  <c r="AA108" i="2"/>
  <c r="W109" i="2"/>
  <c r="U109" i="2"/>
  <c r="S109" i="2"/>
  <c r="AA109" i="2"/>
  <c r="AE109" i="2"/>
  <c r="W110" i="2"/>
  <c r="U110" i="2"/>
  <c r="AE110" i="2"/>
  <c r="AA112" i="2"/>
  <c r="AE113" i="2"/>
  <c r="M45" i="4"/>
  <c r="AC19" i="2"/>
  <c r="AA22" i="2"/>
  <c r="R23" i="2"/>
  <c r="V25" i="2"/>
  <c r="R25" i="2"/>
  <c r="AF25" i="2"/>
  <c r="X26" i="2"/>
  <c r="V26" i="2"/>
  <c r="T26" i="2"/>
  <c r="R26" i="2"/>
  <c r="AD26" i="2"/>
  <c r="AC26" i="2"/>
  <c r="W28" i="2"/>
  <c r="U28" i="2"/>
  <c r="S28" i="2"/>
  <c r="Y28" i="2" s="1"/>
  <c r="AA28" i="2"/>
  <c r="AF28" i="2"/>
  <c r="V31" i="2"/>
  <c r="AD31" i="2"/>
  <c r="AD33" i="2"/>
  <c r="V36" i="2"/>
  <c r="R36" i="2"/>
  <c r="AF36" i="2"/>
  <c r="V37" i="2"/>
  <c r="R37" i="2"/>
  <c r="AA39" i="2"/>
  <c r="AE39" i="2"/>
  <c r="AC39" i="2"/>
  <c r="AG39" i="2" s="1"/>
  <c r="AH39" i="2" s="1"/>
  <c r="R40" i="2"/>
  <c r="AD40" i="2"/>
  <c r="AC40" i="2"/>
  <c r="S44" i="2"/>
  <c r="AA44" i="2"/>
  <c r="AE44" i="2"/>
  <c r="AE45" i="2"/>
  <c r="R31" i="2"/>
  <c r="AF31" i="2"/>
  <c r="AF33" i="2"/>
  <c r="AF44" i="2"/>
  <c r="V21" i="2"/>
  <c r="R21" i="2"/>
  <c r="AF21" i="2"/>
  <c r="W22" i="2"/>
  <c r="S22" i="2"/>
  <c r="AE22" i="2"/>
  <c r="V23" i="2"/>
  <c r="AF23" i="2"/>
  <c r="W25" i="2"/>
  <c r="U25" i="2"/>
  <c r="S25" i="2"/>
  <c r="Y25" i="2" s="1"/>
  <c r="AA25" i="2"/>
  <c r="AE25" i="2"/>
  <c r="AC25" i="2"/>
  <c r="AG25" i="2" s="1"/>
  <c r="AH25" i="2" s="1"/>
  <c r="N25" i="2"/>
  <c r="N25" i="4" s="1"/>
  <c r="AE26" i="2"/>
  <c r="N26" i="2"/>
  <c r="AE28" i="2"/>
  <c r="AC28" i="2"/>
  <c r="N28" i="2"/>
  <c r="N28" i="4" s="1"/>
  <c r="AC44" i="2"/>
  <c r="X20" i="2"/>
  <c r="T20" i="2"/>
  <c r="AD20" i="2"/>
  <c r="W21" i="2"/>
  <c r="U21" i="2"/>
  <c r="S21" i="2"/>
  <c r="AA21" i="2"/>
  <c r="AE21" i="2"/>
  <c r="AC21" i="2"/>
  <c r="AG21" i="2" s="1"/>
  <c r="AH21" i="2" s="1"/>
  <c r="X22" i="2"/>
  <c r="V22" i="2"/>
  <c r="T22" i="2"/>
  <c r="R22" i="2"/>
  <c r="AD22" i="2"/>
  <c r="AF22" i="2"/>
  <c r="X23" i="2"/>
  <c r="T23" i="2"/>
  <c r="AD23" i="2"/>
  <c r="AC23" i="2"/>
  <c r="AG23" i="2" s="1"/>
  <c r="AH23" i="2" s="1"/>
  <c r="W27" i="2"/>
  <c r="U27" i="2"/>
  <c r="S27" i="2"/>
  <c r="AA27" i="2"/>
  <c r="AE27" i="2"/>
  <c r="AC27" i="2"/>
  <c r="AG27" i="2" s="1"/>
  <c r="AH27" i="2" s="1"/>
  <c r="W31" i="2"/>
  <c r="Y31" i="2" s="1"/>
  <c r="U31" i="2"/>
  <c r="S31" i="2"/>
  <c r="AA31" i="2"/>
  <c r="AE31" i="2"/>
  <c r="S33" i="2"/>
  <c r="W36" i="2"/>
  <c r="U36" i="2"/>
  <c r="S36" i="2"/>
  <c r="AA36" i="2"/>
  <c r="AE36" i="2"/>
  <c r="AC36" i="2"/>
  <c r="AA37" i="2"/>
  <c r="AC37" i="2"/>
  <c r="AE40" i="2"/>
  <c r="M34" i="1"/>
  <c r="W30" i="2"/>
  <c r="U30" i="2"/>
  <c r="S30" i="2"/>
  <c r="Y30" i="2" s="1"/>
  <c r="AA30" i="2"/>
  <c r="AE30" i="2"/>
  <c r="A168" i="4"/>
  <c r="W23" i="2"/>
  <c r="U23" i="2"/>
  <c r="S23" i="2"/>
  <c r="AA23" i="2"/>
  <c r="AE23" i="2"/>
  <c r="AC22" i="2"/>
  <c r="W20" i="2"/>
  <c r="U20" i="2"/>
  <c r="S20" i="2"/>
  <c r="AA20" i="2"/>
  <c r="AE20" i="2"/>
  <c r="AG19" i="2"/>
  <c r="AH19" i="2" s="1"/>
  <c r="AG15" i="2"/>
  <c r="AH11" i="2"/>
  <c r="M6" i="4"/>
  <c r="M14" i="4"/>
  <c r="J61" i="1"/>
  <c r="D46" i="1"/>
  <c r="D19" i="1"/>
  <c r="AH5" i="2"/>
  <c r="AT5" i="1"/>
  <c r="N139" i="4"/>
  <c r="AT4" i="1"/>
  <c r="N18" i="4"/>
  <c r="G33" i="1"/>
  <c r="Y7" i="2"/>
  <c r="AA15" i="2"/>
  <c r="AH15" i="2" s="1"/>
  <c r="AG22" i="2"/>
  <c r="AH22" i="2" s="1"/>
  <c r="M28" i="2"/>
  <c r="J25" i="1" s="1"/>
  <c r="D61" i="1"/>
  <c r="AA12" i="2"/>
  <c r="AH12" i="2" s="1"/>
  <c r="AG54" i="2"/>
  <c r="AH54" i="2" s="1"/>
  <c r="N54" i="2" s="1"/>
  <c r="N54" i="4" s="1"/>
  <c r="AA73" i="2"/>
  <c r="AA19" i="2"/>
  <c r="AA6" i="2"/>
  <c r="AH6" i="2" s="1"/>
  <c r="AA45" i="2"/>
  <c r="M100" i="2"/>
  <c r="M100" i="4" s="1"/>
  <c r="M18" i="2"/>
  <c r="G32" i="1" s="1"/>
  <c r="A7" i="4"/>
  <c r="A8" i="2"/>
  <c r="D37" i="1" s="1"/>
  <c r="AH8" i="2"/>
  <c r="M18" i="4"/>
  <c r="J18" i="1"/>
  <c r="M29" i="4"/>
  <c r="J19" i="1"/>
  <c r="N29" i="4"/>
  <c r="M26" i="2"/>
  <c r="M26" i="4" s="1"/>
  <c r="M25" i="2"/>
  <c r="J47" i="1"/>
  <c r="J26" i="1"/>
  <c r="D17" i="2"/>
  <c r="G42" i="1" s="1"/>
  <c r="D123" i="2"/>
  <c r="AQ56" i="1" s="1"/>
  <c r="D124" i="2"/>
  <c r="D124" i="4" s="1"/>
  <c r="D125" i="2"/>
  <c r="D126" i="2"/>
  <c r="AQ35" i="1" s="1"/>
  <c r="D127" i="2"/>
  <c r="AQ28" i="1" s="1"/>
  <c r="D128" i="2"/>
  <c r="D129" i="2"/>
  <c r="D130" i="2"/>
  <c r="AQ7" i="1" s="1"/>
  <c r="D131" i="2"/>
  <c r="D131" i="4" s="1"/>
  <c r="D132" i="2"/>
  <c r="AT56" i="1" s="1"/>
  <c r="D133" i="2"/>
  <c r="D134" i="2"/>
  <c r="D134" i="4" s="1"/>
  <c r="D135" i="2"/>
  <c r="AT35" i="1" s="1"/>
  <c r="D136" i="2"/>
  <c r="AT28" i="1" s="1"/>
  <c r="D137" i="2"/>
  <c r="D137" i="4" s="1"/>
  <c r="D138" i="2"/>
  <c r="D138" i="4" s="1"/>
  <c r="D139" i="2"/>
  <c r="AT7" i="1" s="1"/>
  <c r="N122" i="2" l="1"/>
  <c r="M122" i="2"/>
  <c r="AG40" i="2"/>
  <c r="AH40" i="2" s="1"/>
  <c r="AG60" i="2"/>
  <c r="AH60" i="2" s="1"/>
  <c r="N60" i="2" s="1"/>
  <c r="V54" i="1" s="1"/>
  <c r="X118" i="2"/>
  <c r="R121" i="2"/>
  <c r="U122" i="2"/>
  <c r="AA122" i="2"/>
  <c r="C46" i="4"/>
  <c r="C50" i="4"/>
  <c r="AA118" i="2"/>
  <c r="X122" i="2"/>
  <c r="T122" i="2"/>
  <c r="AD122" i="2"/>
  <c r="AC122" i="2"/>
  <c r="AG122" i="2" s="1"/>
  <c r="AH122" i="2" s="1"/>
  <c r="C87" i="4"/>
  <c r="W122" i="2"/>
  <c r="S122" i="2"/>
  <c r="Y122" i="2" s="1"/>
  <c r="AE122" i="2"/>
  <c r="G47" i="1"/>
  <c r="N16" i="4"/>
  <c r="C37" i="4"/>
  <c r="M27" i="1"/>
  <c r="D48" i="1"/>
  <c r="C7" i="4"/>
  <c r="M28" i="4"/>
  <c r="Y26" i="2"/>
  <c r="Y18" i="2"/>
  <c r="AG50" i="2"/>
  <c r="AH50" i="2" s="1"/>
  <c r="AG12" i="2"/>
  <c r="Y8" i="2"/>
  <c r="AQ20" i="1"/>
  <c r="C128" i="4"/>
  <c r="C86" i="4"/>
  <c r="AE62" i="1"/>
  <c r="C20" i="4"/>
  <c r="G20" i="1"/>
  <c r="BO34" i="1"/>
  <c r="C198" i="4"/>
  <c r="BI41" i="1"/>
  <c r="C179" i="4"/>
  <c r="AQ53" i="1"/>
  <c r="M123" i="4"/>
  <c r="N126" i="4"/>
  <c r="AQ33" i="1"/>
  <c r="AQ19" i="1"/>
  <c r="N128" i="4"/>
  <c r="N130" i="4"/>
  <c r="AQ5" i="1"/>
  <c r="BI46" i="1"/>
  <c r="M178" i="4"/>
  <c r="AK41" i="1"/>
  <c r="C107" i="4"/>
  <c r="Y20" i="2"/>
  <c r="Y17" i="2"/>
  <c r="G62" i="1"/>
  <c r="AT27" i="1"/>
  <c r="C136" i="4"/>
  <c r="C130" i="4"/>
  <c r="AQ6" i="1"/>
  <c r="C26" i="4"/>
  <c r="J41" i="1"/>
  <c r="J62" i="1"/>
  <c r="C23" i="4"/>
  <c r="BO13" i="1"/>
  <c r="C201" i="4"/>
  <c r="BI20" i="1"/>
  <c r="C182" i="4"/>
  <c r="BF62" i="1"/>
  <c r="C167" i="4"/>
  <c r="D47" i="1"/>
  <c r="N7" i="4"/>
  <c r="N8" i="4"/>
  <c r="D40" i="1"/>
  <c r="BF61" i="1"/>
  <c r="N167" i="4"/>
  <c r="BF47" i="1"/>
  <c r="N169" i="4"/>
  <c r="BF26" i="1"/>
  <c r="N172" i="4"/>
  <c r="N176" i="4"/>
  <c r="BI61" i="1"/>
  <c r="N187" i="4"/>
  <c r="BL47" i="1"/>
  <c r="BL12" i="1"/>
  <c r="N192" i="4"/>
  <c r="C54" i="4"/>
  <c r="S34" i="1"/>
  <c r="C11" i="4"/>
  <c r="D20" i="1"/>
  <c r="BL27" i="1"/>
  <c r="C190" i="4"/>
  <c r="N6" i="4"/>
  <c r="D54" i="1"/>
  <c r="AW26" i="1"/>
  <c r="N145" i="4"/>
  <c r="N157" i="4"/>
  <c r="AZ5" i="1"/>
  <c r="BC53" i="1"/>
  <c r="M159" i="4"/>
  <c r="BC39" i="1"/>
  <c r="M161" i="4"/>
  <c r="C47" i="4"/>
  <c r="AG18" i="2"/>
  <c r="AH18" i="2" s="1"/>
  <c r="AG20" i="2"/>
  <c r="AH20" i="2" s="1"/>
  <c r="AG24" i="2"/>
  <c r="AH24" i="2" s="1"/>
  <c r="C172" i="4"/>
  <c r="C141" i="4"/>
  <c r="AW55" i="1"/>
  <c r="BL6" i="1"/>
  <c r="C193" i="4"/>
  <c r="BF13" i="1"/>
  <c r="C174" i="4"/>
  <c r="G53" i="1"/>
  <c r="M15" i="4"/>
  <c r="M17" i="4"/>
  <c r="G39" i="1"/>
  <c r="G25" i="1"/>
  <c r="M19" i="4"/>
  <c r="G18" i="1"/>
  <c r="M20" i="4"/>
  <c r="G5" i="1"/>
  <c r="N22" i="4"/>
  <c r="V38" i="2"/>
  <c r="T38" i="2"/>
  <c r="X38" i="2"/>
  <c r="R38" i="2"/>
  <c r="AF46" i="2"/>
  <c r="AE46" i="2"/>
  <c r="U52" i="2"/>
  <c r="R52" i="2"/>
  <c r="AF52" i="2"/>
  <c r="AD52" i="2"/>
  <c r="AE56" i="2"/>
  <c r="AB56" i="2"/>
  <c r="AC56" i="2"/>
  <c r="AB62" i="2"/>
  <c r="W62" i="2"/>
  <c r="S62" i="2"/>
  <c r="Y62" i="2" s="1"/>
  <c r="M62" i="2" s="1"/>
  <c r="AE62" i="2"/>
  <c r="AD62" i="2"/>
  <c r="V62" i="2"/>
  <c r="AC62" i="2"/>
  <c r="X68" i="2"/>
  <c r="AC68" i="2"/>
  <c r="V70" i="2"/>
  <c r="AE70" i="2"/>
  <c r="AD70" i="2"/>
  <c r="AC70" i="2"/>
  <c r="Y18" i="1"/>
  <c r="M74" i="4"/>
  <c r="AB82" i="2"/>
  <c r="AF82" i="2"/>
  <c r="S82" i="2"/>
  <c r="V82" i="2"/>
  <c r="R82" i="2"/>
  <c r="AE82" i="2"/>
  <c r="W82" i="2"/>
  <c r="N85" i="4"/>
  <c r="AB5" i="1"/>
  <c r="W86" i="2"/>
  <c r="AC86" i="2"/>
  <c r="R86" i="2"/>
  <c r="S86" i="2"/>
  <c r="AE40" i="1"/>
  <c r="N89" i="4"/>
  <c r="W90" i="2"/>
  <c r="S90" i="2"/>
  <c r="AF90" i="2"/>
  <c r="AE90" i="2"/>
  <c r="U90" i="2"/>
  <c r="V90" i="2"/>
  <c r="AE18" i="1"/>
  <c r="M92" i="4"/>
  <c r="V94" i="2"/>
  <c r="U94" i="2"/>
  <c r="AE94" i="2"/>
  <c r="AH53" i="1"/>
  <c r="M96" i="4"/>
  <c r="AF98" i="2"/>
  <c r="U98" i="2"/>
  <c r="AE98" i="2"/>
  <c r="U100" i="2"/>
  <c r="AC100" i="2"/>
  <c r="AG100" i="2" s="1"/>
  <c r="AH100" i="2" s="1"/>
  <c r="N100" i="2" s="1"/>
  <c r="X100" i="2"/>
  <c r="T100" i="2"/>
  <c r="V106" i="2"/>
  <c r="R106" i="2"/>
  <c r="X106" i="2"/>
  <c r="R110" i="2"/>
  <c r="AD110" i="2"/>
  <c r="U114" i="2"/>
  <c r="V114" i="2"/>
  <c r="AT53" i="1"/>
  <c r="M132" i="4"/>
  <c r="AZ25" i="1"/>
  <c r="M154" i="4"/>
  <c r="M181" i="4"/>
  <c r="BI25" i="1"/>
  <c r="N204" i="4"/>
  <c r="AH145" i="2"/>
  <c r="AH148" i="2"/>
  <c r="AH152" i="2"/>
  <c r="AH155" i="2"/>
  <c r="AH167" i="2"/>
  <c r="AH172" i="2"/>
  <c r="AH176" i="2"/>
  <c r="AH185" i="2"/>
  <c r="AH190" i="2"/>
  <c r="AH192" i="2"/>
  <c r="AH197" i="2"/>
  <c r="AH202" i="2"/>
  <c r="AH204" i="2"/>
  <c r="N199" i="4"/>
  <c r="R74" i="2"/>
  <c r="U80" i="2"/>
  <c r="AF84" i="2"/>
  <c r="S88" i="2"/>
  <c r="AF92" i="2"/>
  <c r="T102" i="2"/>
  <c r="V118" i="2"/>
  <c r="AH159" i="2"/>
  <c r="AH164" i="2"/>
  <c r="AH181" i="2"/>
  <c r="AH184" i="2"/>
  <c r="AH196" i="2"/>
  <c r="V13" i="2"/>
  <c r="T33" i="2"/>
  <c r="X37" i="2"/>
  <c r="U43" i="2"/>
  <c r="AE47" i="2"/>
  <c r="AA67" i="2"/>
  <c r="R73" i="2"/>
  <c r="AC75" i="2"/>
  <c r="AE83" i="2"/>
  <c r="AD87" i="2"/>
  <c r="W95" i="2"/>
  <c r="X99" i="2"/>
  <c r="AF107" i="2"/>
  <c r="W111" i="2"/>
  <c r="AB117" i="2"/>
  <c r="AB120" i="2"/>
  <c r="R117" i="2"/>
  <c r="W118" i="2"/>
  <c r="AE118" i="2"/>
  <c r="AF119" i="2"/>
  <c r="U120" i="2"/>
  <c r="AE120" i="2"/>
  <c r="W121" i="2"/>
  <c r="AE121" i="2"/>
  <c r="AK27" i="1"/>
  <c r="S120" i="2"/>
  <c r="AF120" i="2"/>
  <c r="V121" i="2"/>
  <c r="AF121" i="2"/>
  <c r="AG113" i="2"/>
  <c r="AH113" i="2" s="1"/>
  <c r="AK55" i="1"/>
  <c r="W120" i="2"/>
  <c r="R120" i="2"/>
  <c r="AC120" i="2"/>
  <c r="S121" i="2"/>
  <c r="AB121" i="2"/>
  <c r="AG121" i="2" s="1"/>
  <c r="AH121" i="2" s="1"/>
  <c r="N121" i="2"/>
  <c r="AN5" i="1" s="1"/>
  <c r="AN61" i="1"/>
  <c r="M121" i="2"/>
  <c r="AN6" i="1"/>
  <c r="AG115" i="2"/>
  <c r="AH115" i="2" s="1"/>
  <c r="T118" i="2"/>
  <c r="AC118" i="2"/>
  <c r="V119" i="2"/>
  <c r="X120" i="2"/>
  <c r="T120" i="2"/>
  <c r="AD120" i="2"/>
  <c r="U121" i="2"/>
  <c r="AA121" i="2"/>
  <c r="U117" i="2"/>
  <c r="X121" i="2"/>
  <c r="T121" i="2"/>
  <c r="AD121" i="2"/>
  <c r="AB18" i="1"/>
  <c r="C82" i="4"/>
  <c r="AD74" i="2"/>
  <c r="T74" i="2"/>
  <c r="S74" i="2"/>
  <c r="AB34" i="1"/>
  <c r="AE75" i="2"/>
  <c r="T75" i="2"/>
  <c r="W75" i="2"/>
  <c r="V75" i="2"/>
  <c r="S75" i="2"/>
  <c r="AA75" i="2"/>
  <c r="U75" i="2"/>
  <c r="R75" i="2"/>
  <c r="AD75" i="2"/>
  <c r="AC73" i="2"/>
  <c r="AB73" i="2"/>
  <c r="X73" i="2"/>
  <c r="W73" i="2"/>
  <c r="T73" i="2"/>
  <c r="S73" i="2"/>
  <c r="V18" i="1"/>
  <c r="N120" i="2"/>
  <c r="M120" i="2"/>
  <c r="W65" i="2"/>
  <c r="X65" i="2"/>
  <c r="AA65" i="2"/>
  <c r="AF65" i="2"/>
  <c r="AB65" i="2"/>
  <c r="AC65" i="2"/>
  <c r="V65" i="2"/>
  <c r="R65" i="2"/>
  <c r="AF71" i="2"/>
  <c r="R71" i="2"/>
  <c r="W71" i="2"/>
  <c r="AB71" i="2"/>
  <c r="AC77" i="2"/>
  <c r="AB77" i="2"/>
  <c r="AG77" i="2" s="1"/>
  <c r="AH77" i="2" s="1"/>
  <c r="N77" i="2" s="1"/>
  <c r="AE77" i="2"/>
  <c r="AD77" i="2"/>
  <c r="T77" i="2"/>
  <c r="AA77" i="2"/>
  <c r="AA103" i="2"/>
  <c r="AF103" i="2"/>
  <c r="AC103" i="2"/>
  <c r="AK19" i="1"/>
  <c r="N110" i="4"/>
  <c r="AC111" i="2"/>
  <c r="AE111" i="2"/>
  <c r="R77" i="2"/>
  <c r="V77" i="2"/>
  <c r="W64" i="2"/>
  <c r="AB64" i="2"/>
  <c r="AA64" i="2"/>
  <c r="U64" i="2"/>
  <c r="T68" i="2"/>
  <c r="U68" i="2"/>
  <c r="AE68" i="2"/>
  <c r="R68" i="2"/>
  <c r="AD68" i="2"/>
  <c r="U70" i="2"/>
  <c r="R70" i="2"/>
  <c r="W70" i="2"/>
  <c r="AF70" i="2"/>
  <c r="S70" i="2"/>
  <c r="X70" i="2"/>
  <c r="M72" i="4"/>
  <c r="Y32" i="1"/>
  <c r="U74" i="2"/>
  <c r="V74" i="2"/>
  <c r="W74" i="2"/>
  <c r="AE74" i="2"/>
  <c r="AA74" i="2"/>
  <c r="AB74" i="2"/>
  <c r="AF74" i="2"/>
  <c r="X74" i="2"/>
  <c r="AC67" i="2"/>
  <c r="U67" i="2"/>
  <c r="AF67" i="2"/>
  <c r="R67" i="2"/>
  <c r="T67" i="2"/>
  <c r="AE67" i="2"/>
  <c r="AD67" i="2"/>
  <c r="S65" i="2"/>
  <c r="V67" i="2"/>
  <c r="S67" i="2"/>
  <c r="AE71" i="2"/>
  <c r="U65" i="2"/>
  <c r="AE65" i="2"/>
  <c r="W67" i="2"/>
  <c r="AF68" i="2"/>
  <c r="R64" i="2"/>
  <c r="AB70" i="2"/>
  <c r="AG70" i="2" s="1"/>
  <c r="AH70" i="2" s="1"/>
  <c r="AG93" i="2"/>
  <c r="AH93" i="2" s="1"/>
  <c r="AC74" i="2"/>
  <c r="V6" i="1"/>
  <c r="AF81" i="2"/>
  <c r="X81" i="2"/>
  <c r="AC81" i="2"/>
  <c r="AA81" i="2"/>
  <c r="S81" i="2"/>
  <c r="AD81" i="2"/>
  <c r="R81" i="2"/>
  <c r="V81" i="2"/>
  <c r="AB81" i="2"/>
  <c r="AC85" i="2"/>
  <c r="S85" i="2"/>
  <c r="AE85" i="2"/>
  <c r="AD85" i="2"/>
  <c r="R85" i="2"/>
  <c r="Y85" i="2" s="1"/>
  <c r="W85" i="2"/>
  <c r="T85" i="2"/>
  <c r="AB85" i="2"/>
  <c r="AG85" i="2"/>
  <c r="AH85" i="2" s="1"/>
  <c r="AE47" i="1"/>
  <c r="N88" i="4"/>
  <c r="AE89" i="2"/>
  <c r="AD89" i="2"/>
  <c r="AB89" i="2"/>
  <c r="AF89" i="2"/>
  <c r="U89" i="2"/>
  <c r="W89" i="2"/>
  <c r="AC89" i="2"/>
  <c r="W93" i="2"/>
  <c r="S93" i="2"/>
  <c r="AF93" i="2"/>
  <c r="X93" i="2"/>
  <c r="T93" i="2"/>
  <c r="U93" i="2"/>
  <c r="AH54" i="1"/>
  <c r="N96" i="4"/>
  <c r="X97" i="2"/>
  <c r="AE97" i="2"/>
  <c r="R97" i="2"/>
  <c r="Y97" i="2" s="1"/>
  <c r="AD97" i="2"/>
  <c r="U97" i="2"/>
  <c r="AF97" i="2"/>
  <c r="AA101" i="2"/>
  <c r="V101" i="2"/>
  <c r="X101" i="2"/>
  <c r="R101" i="2"/>
  <c r="AB101" i="2"/>
  <c r="AG101" i="2" s="1"/>
  <c r="AH101" i="2" s="1"/>
  <c r="N101" i="2" s="1"/>
  <c r="AE101" i="2"/>
  <c r="T101" i="2"/>
  <c r="AB119" i="2"/>
  <c r="AE119" i="2"/>
  <c r="S119" i="2"/>
  <c r="W119" i="2"/>
  <c r="AA119" i="2"/>
  <c r="U119" i="2"/>
  <c r="AC119" i="2"/>
  <c r="AG119" i="2" s="1"/>
  <c r="AH119" i="2" s="1"/>
  <c r="AD119" i="2"/>
  <c r="T119" i="2"/>
  <c r="X119" i="2"/>
  <c r="AG120" i="2"/>
  <c r="AH120" i="2" s="1"/>
  <c r="C63" i="4"/>
  <c r="V34" i="1"/>
  <c r="AF77" i="2"/>
  <c r="Y20" i="1"/>
  <c r="C74" i="4"/>
  <c r="U107" i="2"/>
  <c r="R111" i="2"/>
  <c r="X67" i="2"/>
  <c r="AA71" i="2"/>
  <c r="T65" i="2"/>
  <c r="U77" i="2"/>
  <c r="X71" i="2"/>
  <c r="X77" i="2"/>
  <c r="C117" i="4"/>
  <c r="C95" i="4"/>
  <c r="C90" i="4"/>
  <c r="AE34" i="1"/>
  <c r="AA110" i="2"/>
  <c r="AA106" i="2"/>
  <c r="T110" i="2"/>
  <c r="AC106" i="2"/>
  <c r="AG106" i="2" s="1"/>
  <c r="AH106" i="2" s="1"/>
  <c r="N106" i="2" s="1"/>
  <c r="R102" i="2"/>
  <c r="AB114" i="2"/>
  <c r="AF110" i="2"/>
  <c r="AF106" i="2"/>
  <c r="S102" i="2"/>
  <c r="X88" i="2"/>
  <c r="AD106" i="2"/>
  <c r="AA102" i="2"/>
  <c r="AC84" i="2"/>
  <c r="R114" i="2"/>
  <c r="AF114" i="2"/>
  <c r="U102" i="2"/>
  <c r="AC114" i="2"/>
  <c r="AG118" i="2"/>
  <c r="AH118" i="2" s="1"/>
  <c r="S110" i="2"/>
  <c r="S106" i="2"/>
  <c r="Y106" i="2" s="1"/>
  <c r="M106" i="2" s="1"/>
  <c r="AE114" i="2"/>
  <c r="T106" i="2"/>
  <c r="V102" i="2"/>
  <c r="AD114" i="2"/>
  <c r="V110" i="2"/>
  <c r="W102" i="2"/>
  <c r="X102" i="2"/>
  <c r="U118" i="2"/>
  <c r="AD118" i="2"/>
  <c r="AH58" i="2"/>
  <c r="A188" i="4"/>
  <c r="AG56" i="2"/>
  <c r="AH56" i="2" s="1"/>
  <c r="AG51" i="2"/>
  <c r="AH51" i="2" s="1"/>
  <c r="N46" i="4"/>
  <c r="V47" i="2"/>
  <c r="X47" i="2"/>
  <c r="P13" i="1"/>
  <c r="W47" i="2"/>
  <c r="R47" i="2"/>
  <c r="U47" i="2"/>
  <c r="T47" i="2"/>
  <c r="A142" i="4"/>
  <c r="A130" i="4"/>
  <c r="AA47" i="2"/>
  <c r="S47" i="2"/>
  <c r="AC47" i="2"/>
  <c r="AG47" i="2" s="1"/>
  <c r="AH47" i="2" s="1"/>
  <c r="AD47" i="2"/>
  <c r="R43" i="2"/>
  <c r="W43" i="2"/>
  <c r="S43" i="2"/>
  <c r="AB43" i="2"/>
  <c r="T43" i="2"/>
  <c r="AF43" i="2"/>
  <c r="V43" i="2"/>
  <c r="N42" i="4"/>
  <c r="A145" i="4"/>
  <c r="A134" i="4"/>
  <c r="M6" i="1"/>
  <c r="A147" i="4"/>
  <c r="N38" i="4"/>
  <c r="M19" i="1"/>
  <c r="Y38" i="2"/>
  <c r="M38" i="2" s="1"/>
  <c r="M20" i="1"/>
  <c r="Y26" i="1"/>
  <c r="P11" i="1"/>
  <c r="V33" i="1"/>
  <c r="P61" i="1"/>
  <c r="M56" i="4"/>
  <c r="M90" i="4"/>
  <c r="M108" i="4"/>
  <c r="N91" i="4"/>
  <c r="N57" i="4"/>
  <c r="M118" i="2"/>
  <c r="AK26" i="1"/>
  <c r="BR51" i="1"/>
  <c r="A184" i="4"/>
  <c r="M41" i="1"/>
  <c r="A164" i="4"/>
  <c r="A200" i="4"/>
  <c r="A180" i="4"/>
  <c r="A160" i="4"/>
  <c r="A196" i="4"/>
  <c r="A172" i="4"/>
  <c r="S40" i="1"/>
  <c r="N53" i="4"/>
  <c r="AG48" i="2"/>
  <c r="AH48" i="2" s="1"/>
  <c r="AG62" i="2"/>
  <c r="AH62" i="2" s="1"/>
  <c r="N62" i="2" s="1"/>
  <c r="N62" i="4" s="1"/>
  <c r="S48" i="1"/>
  <c r="C65" i="4"/>
  <c r="Y34" i="1"/>
  <c r="C85" i="4"/>
  <c r="C111" i="4"/>
  <c r="AN20" i="1"/>
  <c r="AA117" i="2"/>
  <c r="R118" i="2"/>
  <c r="AF118" i="2"/>
  <c r="AG97" i="2"/>
  <c r="AH97" i="2" s="1"/>
  <c r="C45" i="4"/>
  <c r="V117" i="2"/>
  <c r="AF117" i="2"/>
  <c r="AG105" i="2"/>
  <c r="AH105" i="2" s="1"/>
  <c r="N105" i="2" s="1"/>
  <c r="AK54" i="1" s="1"/>
  <c r="AG110" i="2"/>
  <c r="AH110" i="2" s="1"/>
  <c r="AG78" i="2"/>
  <c r="AH78" i="2" s="1"/>
  <c r="N78" i="2" s="1"/>
  <c r="AB54" i="1" s="1"/>
  <c r="AG57" i="2"/>
  <c r="AH57" i="2" s="1"/>
  <c r="AG43" i="2"/>
  <c r="AH43" i="2" s="1"/>
  <c r="Y48" i="2"/>
  <c r="C56" i="4"/>
  <c r="AE13" i="1"/>
  <c r="C103" i="4"/>
  <c r="C115" i="4"/>
  <c r="AC33" i="2"/>
  <c r="U33" i="2"/>
  <c r="R33" i="2"/>
  <c r="V33" i="2"/>
  <c r="X33" i="2"/>
  <c r="AB33" i="2"/>
  <c r="A171" i="4"/>
  <c r="AE33" i="2"/>
  <c r="W33" i="2"/>
  <c r="AA33" i="2"/>
  <c r="N117" i="2"/>
  <c r="M117" i="2"/>
  <c r="AN32" i="1" s="1"/>
  <c r="Y32" i="2"/>
  <c r="Y25" i="1"/>
  <c r="N74" i="4"/>
  <c r="M51" i="4"/>
  <c r="S5" i="1"/>
  <c r="S33" i="1"/>
  <c r="N70" i="4"/>
  <c r="N44" i="4"/>
  <c r="N78" i="4"/>
  <c r="C60" i="4"/>
  <c r="V55" i="1"/>
  <c r="S13" i="1"/>
  <c r="C57" i="4"/>
  <c r="C55" i="4"/>
  <c r="S27" i="1"/>
  <c r="Y53" i="2"/>
  <c r="M53" i="2" s="1"/>
  <c r="S39" i="1" s="1"/>
  <c r="AG42" i="2"/>
  <c r="AH42" i="2" s="1"/>
  <c r="AB20" i="1"/>
  <c r="C83" i="4"/>
  <c r="C71" i="4"/>
  <c r="Y41" i="1"/>
  <c r="C53" i="4"/>
  <c r="P48" i="1"/>
  <c r="C43" i="4"/>
  <c r="C39" i="4"/>
  <c r="P39" i="1"/>
  <c r="AE37" i="2"/>
  <c r="AG44" i="2"/>
  <c r="AH44" i="2" s="1"/>
  <c r="T37" i="2"/>
  <c r="U35" i="2"/>
  <c r="AD92" i="2"/>
  <c r="X84" i="2"/>
  <c r="S37" i="2"/>
  <c r="AD50" i="2"/>
  <c r="AE50" i="2"/>
  <c r="AG81" i="2"/>
  <c r="AH81" i="2" s="1"/>
  <c r="AB41" i="2"/>
  <c r="S56" i="2"/>
  <c r="AC41" i="2"/>
  <c r="R46" i="2"/>
  <c r="V64" i="2"/>
  <c r="AD37" i="2"/>
  <c r="R41" i="2"/>
  <c r="W37" i="2"/>
  <c r="AD41" i="2"/>
  <c r="AD46" i="2"/>
  <c r="AE64" i="2"/>
  <c r="Y51" i="2"/>
  <c r="X64" i="2"/>
  <c r="AG109" i="2"/>
  <c r="AH109" i="2" s="1"/>
  <c r="S41" i="2"/>
  <c r="W46" i="2"/>
  <c r="AC52" i="2"/>
  <c r="X56" i="2"/>
  <c r="AC64" i="2"/>
  <c r="AG64" i="2" s="1"/>
  <c r="AH64" i="2" s="1"/>
  <c r="N64" i="2" s="1"/>
  <c r="W76" i="2"/>
  <c r="AE88" i="2"/>
  <c r="M53" i="1"/>
  <c r="M82" i="4"/>
  <c r="M86" i="4"/>
  <c r="N87" i="4"/>
  <c r="N49" i="4"/>
  <c r="N55" i="4"/>
  <c r="M11" i="1"/>
  <c r="M70" i="4"/>
  <c r="X117" i="2"/>
  <c r="T117" i="2"/>
  <c r="AD117" i="2"/>
  <c r="AC117" i="2"/>
  <c r="AG117" i="2" s="1"/>
  <c r="AH117" i="2" s="1"/>
  <c r="AB37" i="2"/>
  <c r="T52" i="2"/>
  <c r="U50" i="2"/>
  <c r="V56" i="2"/>
  <c r="T56" i="2"/>
  <c r="X72" i="2"/>
  <c r="S72" i="2"/>
  <c r="S4" i="1"/>
  <c r="N83" i="4"/>
  <c r="P33" i="1"/>
  <c r="M5" i="1"/>
  <c r="P46" i="1"/>
  <c r="AH61" i="1"/>
  <c r="W117" i="2"/>
  <c r="S117" i="2"/>
  <c r="AE117" i="2"/>
  <c r="AG94" i="2"/>
  <c r="AH94" i="2" s="1"/>
  <c r="W56" i="2"/>
  <c r="W52" i="2"/>
  <c r="X41" i="2"/>
  <c r="X46" i="2"/>
  <c r="U56" i="2"/>
  <c r="S64" i="2"/>
  <c r="AF41" i="2"/>
  <c r="S46" i="2"/>
  <c r="AG35" i="2"/>
  <c r="AH35" i="2" s="1"/>
  <c r="AG37" i="2"/>
  <c r="AH37" i="2" s="1"/>
  <c r="N37" i="2" s="1"/>
  <c r="AG36" i="2"/>
  <c r="AH36" i="2" s="1"/>
  <c r="N36" i="2" s="1"/>
  <c r="Y36" i="2"/>
  <c r="M36" i="2" s="1"/>
  <c r="M32" i="1" s="1"/>
  <c r="AF37" i="2"/>
  <c r="Y44" i="2"/>
  <c r="Y43" i="2"/>
  <c r="AA35" i="2"/>
  <c r="AG34" i="2"/>
  <c r="AH34" i="2" s="1"/>
  <c r="AG102" i="2"/>
  <c r="AH102" i="2" s="1"/>
  <c r="N102" i="2" s="1"/>
  <c r="N102" i="4" s="1"/>
  <c r="AG90" i="2"/>
  <c r="AH90" i="2" s="1"/>
  <c r="AF50" i="2"/>
  <c r="AB46" i="2"/>
  <c r="AG46" i="2" s="1"/>
  <c r="AH46" i="2" s="1"/>
  <c r="T35" i="2"/>
  <c r="AA50" i="2"/>
  <c r="AF35" i="2"/>
  <c r="X50" i="2"/>
  <c r="W50" i="2"/>
  <c r="AD35" i="2"/>
  <c r="AG75" i="2"/>
  <c r="AH75" i="2" s="1"/>
  <c r="N75" i="2" s="1"/>
  <c r="Y12" i="1" s="1"/>
  <c r="AG68" i="2"/>
  <c r="AH68" i="2" s="1"/>
  <c r="N68" i="2" s="1"/>
  <c r="Y61" i="1" s="1"/>
  <c r="Y54" i="2"/>
  <c r="M54" i="2" s="1"/>
  <c r="M54" i="4" s="1"/>
  <c r="AB52" i="2"/>
  <c r="AG52" i="2" s="1"/>
  <c r="AH52" i="2" s="1"/>
  <c r="N52" i="2" s="1"/>
  <c r="AD64" i="2"/>
  <c r="S52" i="2"/>
  <c r="R56" i="2"/>
  <c r="Y56" i="2" s="1"/>
  <c r="T46" i="2"/>
  <c r="V52" i="2"/>
  <c r="AD56" i="2"/>
  <c r="AF64" i="2"/>
  <c r="Y60" i="2"/>
  <c r="M60" i="2" s="1"/>
  <c r="V53" i="1" s="1"/>
  <c r="Y114" i="2"/>
  <c r="C84" i="4"/>
  <c r="V11" i="1"/>
  <c r="N79" i="4"/>
  <c r="C34" i="4"/>
  <c r="Y29" i="2"/>
  <c r="J53" i="1"/>
  <c r="C25" i="4"/>
  <c r="D197" i="4"/>
  <c r="Y23" i="2"/>
  <c r="AZ16" i="1"/>
  <c r="AE13" i="2"/>
  <c r="W13" i="2"/>
  <c r="AF13" i="2"/>
  <c r="T13" i="2"/>
  <c r="S13" i="2"/>
  <c r="AD13" i="2"/>
  <c r="D179" i="4"/>
  <c r="A191" i="4"/>
  <c r="AA13" i="2"/>
  <c r="AH13" i="2" s="1"/>
  <c r="R13" i="2"/>
  <c r="X13" i="2"/>
  <c r="AC13" i="2"/>
  <c r="U13" i="2"/>
  <c r="AB13" i="2"/>
  <c r="AG13" i="2" s="1"/>
  <c r="G13" i="1"/>
  <c r="C21" i="4"/>
  <c r="N119" i="4"/>
  <c r="AN19" i="1"/>
  <c r="Y34" i="2"/>
  <c r="Y42" i="2"/>
  <c r="AG26" i="2"/>
  <c r="AH26" i="2" s="1"/>
  <c r="D18" i="2"/>
  <c r="A8" i="4"/>
  <c r="A9" i="2"/>
  <c r="D17" i="4"/>
  <c r="Y21" i="2"/>
  <c r="Y33" i="2"/>
  <c r="AG29" i="2"/>
  <c r="AH29" i="2" s="1"/>
  <c r="M25" i="4"/>
  <c r="J46" i="1"/>
  <c r="M16" i="4"/>
  <c r="G46" i="1"/>
  <c r="Y27" i="2"/>
  <c r="N26" i="4"/>
  <c r="J40" i="1"/>
  <c r="Y22" i="2"/>
  <c r="C135" i="4"/>
  <c r="AT34" i="1"/>
  <c r="C129" i="4"/>
  <c r="AQ13" i="1"/>
  <c r="AQ27" i="1"/>
  <c r="C127" i="4"/>
  <c r="C59" i="4"/>
  <c r="V62" i="1"/>
  <c r="D56" i="1"/>
  <c r="D6" i="4"/>
  <c r="D7" i="2"/>
  <c r="Y24" i="2"/>
  <c r="AZ27" i="1"/>
  <c r="C154" i="4"/>
  <c r="C151" i="4"/>
  <c r="AZ48" i="1"/>
  <c r="AH13" i="1"/>
  <c r="C102" i="4"/>
  <c r="P62" i="1"/>
  <c r="C41" i="4"/>
  <c r="C24" i="4"/>
  <c r="J55" i="1"/>
  <c r="U14" i="2"/>
  <c r="AE14" i="2"/>
  <c r="X14" i="2"/>
  <c r="AD14" i="2"/>
  <c r="AC14" i="2"/>
  <c r="AG14" i="2" s="1"/>
  <c r="AA14" i="2"/>
  <c r="AH14" i="2" s="1"/>
  <c r="W14" i="2"/>
  <c r="V14" i="2"/>
  <c r="AF14" i="2"/>
  <c r="V45" i="2"/>
  <c r="W45" i="2"/>
  <c r="S45" i="2"/>
  <c r="X45" i="2"/>
  <c r="AC45" i="2"/>
  <c r="AG45" i="2" s="1"/>
  <c r="AH45" i="2" s="1"/>
  <c r="T45" i="2"/>
  <c r="P18" i="1"/>
  <c r="M47" i="4"/>
  <c r="P12" i="1"/>
  <c r="N48" i="4"/>
  <c r="W49" i="2"/>
  <c r="R49" i="2"/>
  <c r="U49" i="2"/>
  <c r="AF49" i="2"/>
  <c r="AE49" i="2"/>
  <c r="V49" i="2"/>
  <c r="AB49" i="2"/>
  <c r="AC49" i="2"/>
  <c r="S55" i="2"/>
  <c r="AF55" i="2"/>
  <c r="AD55" i="2"/>
  <c r="U55" i="2"/>
  <c r="W55" i="2"/>
  <c r="R55" i="2"/>
  <c r="T55" i="2"/>
  <c r="AB55" i="2"/>
  <c r="AG55" i="2" s="1"/>
  <c r="AH55" i="2" s="1"/>
  <c r="AA55" i="2"/>
  <c r="X55" i="2"/>
  <c r="AE55" i="2"/>
  <c r="M57" i="4"/>
  <c r="S11" i="1"/>
  <c r="AE59" i="2"/>
  <c r="R59" i="2"/>
  <c r="AA59" i="2"/>
  <c r="T59" i="2"/>
  <c r="AF59" i="2"/>
  <c r="W59" i="2"/>
  <c r="AB59" i="2"/>
  <c r="AC59" i="2"/>
  <c r="AD59" i="2"/>
  <c r="V59" i="2"/>
  <c r="S59" i="2"/>
  <c r="U59" i="2"/>
  <c r="Y40" i="2"/>
  <c r="Y13" i="2"/>
  <c r="Y86" i="2"/>
  <c r="Y57" i="2"/>
  <c r="C120" i="4"/>
  <c r="AN13" i="1"/>
  <c r="P41" i="1"/>
  <c r="C44" i="4"/>
  <c r="Y109" i="2"/>
  <c r="Y19" i="2"/>
  <c r="Y105" i="2"/>
  <c r="M105" i="2" s="1"/>
  <c r="M105" i="4" s="1"/>
  <c r="Y100" i="2"/>
  <c r="Y12" i="2"/>
  <c r="Y66" i="2"/>
  <c r="AG10" i="2"/>
  <c r="Y58" i="2"/>
  <c r="Y41" i="2"/>
  <c r="U79" i="2"/>
  <c r="V79" i="2"/>
  <c r="N82" i="4"/>
  <c r="AB26" i="1"/>
  <c r="AB4" i="1"/>
  <c r="M85" i="4"/>
  <c r="AC91" i="2"/>
  <c r="AE91" i="2"/>
  <c r="AE5" i="1"/>
  <c r="N94" i="4"/>
  <c r="N98" i="4"/>
  <c r="AH40" i="1"/>
  <c r="AC107" i="2"/>
  <c r="T107" i="2"/>
  <c r="AN26" i="1"/>
  <c r="N118" i="4"/>
  <c r="Y68" i="2"/>
  <c r="M68" i="2" s="1"/>
  <c r="Y64" i="2"/>
  <c r="M64" i="2" s="1"/>
  <c r="AG69" i="2"/>
  <c r="AH69" i="2" s="1"/>
  <c r="N69" i="2" s="1"/>
  <c r="N69" i="4" s="1"/>
  <c r="Y39" i="2"/>
  <c r="AG66" i="2"/>
  <c r="AH66" i="2" s="1"/>
  <c r="Y9" i="2"/>
  <c r="AG31" i="2"/>
  <c r="AH31" i="2" s="1"/>
  <c r="Y67" i="2"/>
  <c r="M67" i="2" s="1"/>
  <c r="AB41" i="1"/>
  <c r="AT20" i="1"/>
  <c r="S6" i="1"/>
  <c r="C139" i="4"/>
  <c r="AW27" i="1"/>
  <c r="M10" i="4"/>
  <c r="D25" i="1"/>
  <c r="N17" i="4"/>
  <c r="G40" i="1"/>
  <c r="N31" i="4"/>
  <c r="J5" i="1"/>
  <c r="Y113" i="2"/>
  <c r="AG86" i="2"/>
  <c r="AH86" i="2" s="1"/>
  <c r="C75" i="4"/>
  <c r="AB55" i="1"/>
  <c r="C30" i="4"/>
  <c r="AH126" i="2"/>
  <c r="AH128" i="2"/>
  <c r="AH130" i="2"/>
  <c r="W61" i="2"/>
  <c r="AB63" i="2"/>
  <c r="U69" i="2"/>
  <c r="W72" i="2"/>
  <c r="AB76" i="2"/>
  <c r="R80" i="2"/>
  <c r="AB84" i="2"/>
  <c r="AG84" i="2" s="1"/>
  <c r="AH84" i="2" s="1"/>
  <c r="V88" i="2"/>
  <c r="V92" i="2"/>
  <c r="W96" i="2"/>
  <c r="AF104" i="2"/>
  <c r="X108" i="2"/>
  <c r="AB112" i="2"/>
  <c r="AB116" i="2"/>
  <c r="AH134" i="2"/>
  <c r="AH136" i="2"/>
  <c r="AH138" i="2"/>
  <c r="S23" i="3"/>
  <c r="S24" i="3"/>
  <c r="S28" i="3"/>
  <c r="S32" i="3"/>
  <c r="S36" i="3"/>
  <c r="S40" i="3"/>
  <c r="S44" i="3"/>
  <c r="S48" i="3"/>
  <c r="S52" i="3"/>
  <c r="S56" i="3"/>
  <c r="S60" i="3"/>
  <c r="S20" i="3"/>
  <c r="S21" i="3"/>
  <c r="S25" i="3"/>
  <c r="S29" i="3"/>
  <c r="S33" i="3"/>
  <c r="S37" i="3"/>
  <c r="S41" i="3"/>
  <c r="S45" i="3"/>
  <c r="S49" i="3"/>
  <c r="S53" i="3"/>
  <c r="S57" i="3"/>
  <c r="S61" i="3"/>
  <c r="S22" i="3"/>
  <c r="S26" i="3"/>
  <c r="S30" i="3"/>
  <c r="S34" i="3"/>
  <c r="S38" i="3"/>
  <c r="S42" i="3"/>
  <c r="S46" i="3"/>
  <c r="S50" i="3"/>
  <c r="S54" i="3"/>
  <c r="S58" i="3"/>
  <c r="S62" i="3"/>
  <c r="S27" i="3"/>
  <c r="S31" i="3"/>
  <c r="S35" i="3"/>
  <c r="S39" i="3"/>
  <c r="S43" i="3"/>
  <c r="S47" i="3"/>
  <c r="S51" i="3"/>
  <c r="S55" i="3"/>
  <c r="S59" i="3"/>
  <c r="S63" i="3"/>
  <c r="BI21" i="1"/>
  <c r="BI56" i="1"/>
  <c r="BR56" i="1"/>
  <c r="D199" i="4"/>
  <c r="N116" i="2"/>
  <c r="AN40" i="1" s="1"/>
  <c r="AA111" i="2"/>
  <c r="AE107" i="2"/>
  <c r="W107" i="2"/>
  <c r="AD103" i="2"/>
  <c r="AB103" i="2"/>
  <c r="AG103" i="2" s="1"/>
  <c r="AH103" i="2" s="1"/>
  <c r="N103" i="2" s="1"/>
  <c r="AD107" i="2"/>
  <c r="AB107" i="2"/>
  <c r="AG107" i="2" s="1"/>
  <c r="AH107" i="2" s="1"/>
  <c r="W103" i="2"/>
  <c r="V99" i="2"/>
  <c r="Y94" i="2"/>
  <c r="AF87" i="2"/>
  <c r="Y98" i="2"/>
  <c r="AE79" i="2"/>
  <c r="AA83" i="2"/>
  <c r="AA95" i="2"/>
  <c r="AB79" i="2"/>
  <c r="X79" i="2"/>
  <c r="T79" i="2"/>
  <c r="T87" i="2"/>
  <c r="U95" i="2"/>
  <c r="R83" i="2"/>
  <c r="X87" i="2"/>
  <c r="R79" i="2"/>
  <c r="AD83" i="2"/>
  <c r="Y93" i="2"/>
  <c r="S95" i="2"/>
  <c r="AC99" i="2"/>
  <c r="AF111" i="2"/>
  <c r="X83" i="2"/>
  <c r="U87" i="2"/>
  <c r="S91" i="2"/>
  <c r="AB95" i="2"/>
  <c r="AB99" i="2"/>
  <c r="V107" i="2"/>
  <c r="C101" i="4"/>
  <c r="AN41" i="1"/>
  <c r="AN62" i="1"/>
  <c r="N86" i="4"/>
  <c r="N90" i="4"/>
  <c r="M89" i="4"/>
  <c r="AE11" i="1"/>
  <c r="D163" i="4"/>
  <c r="S111" i="2"/>
  <c r="AA107" i="2"/>
  <c r="T103" i="2"/>
  <c r="S103" i="2"/>
  <c r="AD111" i="2"/>
  <c r="X107" i="2"/>
  <c r="U103" i="2"/>
  <c r="Y115" i="2"/>
  <c r="R107" i="2"/>
  <c r="Y101" i="2"/>
  <c r="M101" i="2" s="1"/>
  <c r="AH18" i="1" s="1"/>
  <c r="AG98" i="2"/>
  <c r="AH98" i="2" s="1"/>
  <c r="AF95" i="2"/>
  <c r="AF91" i="2"/>
  <c r="R87" i="2"/>
  <c r="Y82" i="2"/>
  <c r="AA99" i="2"/>
  <c r="AA91" i="2"/>
  <c r="M81" i="4"/>
  <c r="AD91" i="2"/>
  <c r="AD99" i="2"/>
  <c r="V111" i="2"/>
  <c r="AF79" i="2"/>
  <c r="AE95" i="2"/>
  <c r="W79" i="2"/>
  <c r="AC83" i="2"/>
  <c r="AG83" i="2" s="1"/>
  <c r="AH83" i="2" s="1"/>
  <c r="S87" i="2"/>
  <c r="R103" i="2"/>
  <c r="T111" i="2"/>
  <c r="AC79" i="2"/>
  <c r="W87" i="2"/>
  <c r="T91" i="2"/>
  <c r="AC95" i="2"/>
  <c r="Y78" i="2"/>
  <c r="M78" i="2" s="1"/>
  <c r="AB53" i="1" s="1"/>
  <c r="T83" i="2"/>
  <c r="AE87" i="2"/>
  <c r="AB91" i="2"/>
  <c r="C88" i="4"/>
  <c r="C97" i="4"/>
  <c r="N114" i="4"/>
  <c r="AH12" i="1"/>
  <c r="U111" i="2"/>
  <c r="S107" i="2"/>
  <c r="V103" i="2"/>
  <c r="X111" i="2"/>
  <c r="AB111" i="2"/>
  <c r="AG111" i="2" s="1"/>
  <c r="AH111" i="2" s="1"/>
  <c r="AF99" i="2"/>
  <c r="R95" i="2"/>
  <c r="R91" i="2"/>
  <c r="Y90" i="2"/>
  <c r="V87" i="2"/>
  <c r="AA87" i="2"/>
  <c r="W83" i="2"/>
  <c r="W91" i="2"/>
  <c r="W99" i="2"/>
  <c r="S83" i="2"/>
  <c r="S79" i="2"/>
  <c r="AC87" i="2"/>
  <c r="AG87" i="2" s="1"/>
  <c r="AH87" i="2" s="1"/>
  <c r="U91" i="2"/>
  <c r="T95" i="2"/>
  <c r="U99" i="2"/>
  <c r="AG82" i="2"/>
  <c r="AH82" i="2" s="1"/>
  <c r="Y102" i="2"/>
  <c r="M102" i="2" s="1"/>
  <c r="AH11" i="1" s="1"/>
  <c r="C76" i="4"/>
  <c r="M97" i="4"/>
  <c r="D181" i="4"/>
  <c r="S112" i="2"/>
  <c r="S108" i="2"/>
  <c r="T104" i="2"/>
  <c r="S104" i="2"/>
  <c r="V112" i="2"/>
  <c r="T108" i="2"/>
  <c r="AD112" i="2"/>
  <c r="V108" i="2"/>
  <c r="T92" i="2"/>
  <c r="AC88" i="2"/>
  <c r="AC112" i="2"/>
  <c r="U84" i="2"/>
  <c r="AF76" i="2"/>
  <c r="AD108" i="2"/>
  <c r="V76" i="2"/>
  <c r="AD76" i="2"/>
  <c r="U92" i="2"/>
  <c r="W92" i="2"/>
  <c r="AB92" i="2"/>
  <c r="AG92" i="2" s="1"/>
  <c r="AH92" i="2" s="1"/>
  <c r="AF80" i="2"/>
  <c r="X80" i="2"/>
  <c r="AA88" i="2"/>
  <c r="AA76" i="2"/>
  <c r="AA84" i="2"/>
  <c r="AA92" i="2"/>
  <c r="R76" i="2"/>
  <c r="R84" i="2"/>
  <c r="V96" i="2"/>
  <c r="W84" i="2"/>
  <c r="AB88" i="2"/>
  <c r="U96" i="2"/>
  <c r="S76" i="2"/>
  <c r="C106" i="4"/>
  <c r="AE20" i="1"/>
  <c r="C104" i="4"/>
  <c r="AK6" i="1"/>
  <c r="AK12" i="1"/>
  <c r="AK40" i="1"/>
  <c r="AH33" i="1"/>
  <c r="X116" i="2"/>
  <c r="U112" i="2"/>
  <c r="U108" i="2"/>
  <c r="X104" i="2"/>
  <c r="AA104" i="2"/>
  <c r="W112" i="2"/>
  <c r="R104" i="2"/>
  <c r="X92" i="2"/>
  <c r="AD88" i="2"/>
  <c r="AD84" i="2"/>
  <c r="X96" i="2"/>
  <c r="AB108" i="2"/>
  <c r="U76" i="2"/>
  <c r="AE92" i="2"/>
  <c r="R92" i="2"/>
  <c r="C89" i="4"/>
  <c r="AN55" i="1"/>
  <c r="W80" i="2"/>
  <c r="S80" i="2"/>
  <c r="T80" i="2"/>
  <c r="T112" i="2"/>
  <c r="AC76" i="2"/>
  <c r="AG76" i="2" s="1"/>
  <c r="AH76" i="2" s="1"/>
  <c r="N76" i="2" s="1"/>
  <c r="AE84" i="2"/>
  <c r="AF96" i="2"/>
  <c r="R112" i="2"/>
  <c r="S96" i="2"/>
  <c r="S84" i="2"/>
  <c r="X112" i="2"/>
  <c r="AB62" i="1"/>
  <c r="C108" i="4"/>
  <c r="AB48" i="1"/>
  <c r="M94" i="4"/>
  <c r="M110" i="4"/>
  <c r="M98" i="4"/>
  <c r="M114" i="4"/>
  <c r="U116" i="2"/>
  <c r="AE112" i="2"/>
  <c r="AE108" i="2"/>
  <c r="W108" i="2"/>
  <c r="AC104" i="2"/>
  <c r="AG104" i="2" s="1"/>
  <c r="AH104" i="2" s="1"/>
  <c r="W104" i="2"/>
  <c r="AE104" i="2"/>
  <c r="AC96" i="2"/>
  <c r="T88" i="2"/>
  <c r="T84" i="2"/>
  <c r="T96" i="2"/>
  <c r="AE76" i="2"/>
  <c r="X76" i="2"/>
  <c r="S92" i="2"/>
  <c r="AH34" i="1"/>
  <c r="AE80" i="2"/>
  <c r="AB80" i="2"/>
  <c r="AG80" i="2" s="1"/>
  <c r="AH80" i="2" s="1"/>
  <c r="N80" i="2" s="1"/>
  <c r="AD80" i="2"/>
  <c r="AA96" i="2"/>
  <c r="AA80" i="2"/>
  <c r="AF88" i="2"/>
  <c r="U88" i="2"/>
  <c r="V84" i="2"/>
  <c r="W88" i="2"/>
  <c r="AB96" i="2"/>
  <c r="AE6" i="1"/>
  <c r="AH27" i="1"/>
  <c r="T116" i="2"/>
  <c r="W116" i="2"/>
  <c r="AA116" i="2"/>
  <c r="V116" i="2"/>
  <c r="AD116" i="2"/>
  <c r="V13" i="1"/>
  <c r="C68" i="4"/>
  <c r="D160" i="4"/>
  <c r="V72" i="2"/>
  <c r="AF72" i="2"/>
  <c r="BC58" i="1"/>
  <c r="D191" i="4"/>
  <c r="AB72" i="2"/>
  <c r="AE72" i="2"/>
  <c r="A193" i="4"/>
  <c r="A162" i="4"/>
  <c r="AD71" i="2"/>
  <c r="T71" i="2"/>
  <c r="U71" i="2"/>
  <c r="U72" i="2"/>
  <c r="V71" i="2"/>
  <c r="Y48" i="1"/>
  <c r="A194" i="4"/>
  <c r="D185" i="4"/>
  <c r="A173" i="4"/>
  <c r="AC71" i="2"/>
  <c r="AG71" i="2" s="1"/>
  <c r="AH71" i="2" s="1"/>
  <c r="N71" i="2" s="1"/>
  <c r="Y40" i="1" s="1"/>
  <c r="AC72" i="2"/>
  <c r="S71" i="2"/>
  <c r="AD72" i="2"/>
  <c r="R72" i="2"/>
  <c r="A127" i="4"/>
  <c r="D174" i="4"/>
  <c r="X69" i="2"/>
  <c r="W69" i="2"/>
  <c r="C73" i="4"/>
  <c r="A175" i="4"/>
  <c r="A195" i="4"/>
  <c r="Y33" i="1"/>
  <c r="A143" i="4"/>
  <c r="AF69" i="2"/>
  <c r="T69" i="2"/>
  <c r="S69" i="2"/>
  <c r="A131" i="4"/>
  <c r="AA69" i="2"/>
  <c r="A179" i="4"/>
  <c r="A203" i="4"/>
  <c r="AW28" i="1"/>
  <c r="AW56" i="1"/>
  <c r="A135" i="4"/>
  <c r="A139" i="4"/>
  <c r="A187" i="4"/>
  <c r="D151" i="4"/>
  <c r="AN60" i="1"/>
  <c r="D183" i="4"/>
  <c r="M104" i="4"/>
  <c r="M112" i="4"/>
  <c r="AK25" i="1"/>
  <c r="AH25" i="1"/>
  <c r="BO14" i="1"/>
  <c r="M116" i="2"/>
  <c r="AW14" i="1"/>
  <c r="D156" i="4"/>
  <c r="AZ21" i="1"/>
  <c r="D189" i="4"/>
  <c r="BI7" i="1"/>
  <c r="D143" i="4"/>
  <c r="BO63" i="1"/>
  <c r="D149" i="4"/>
  <c r="D153" i="4"/>
  <c r="BF7" i="1"/>
  <c r="A189" i="4"/>
  <c r="A165" i="4"/>
  <c r="BL56" i="1"/>
  <c r="A133" i="4"/>
  <c r="A181" i="4"/>
  <c r="A161" i="4"/>
  <c r="D176" i="4"/>
  <c r="A141" i="4"/>
  <c r="AT16" i="1"/>
  <c r="A177" i="4"/>
  <c r="BO35" i="1"/>
  <c r="BO7" i="1"/>
  <c r="BI35" i="1"/>
  <c r="AG89" i="2"/>
  <c r="AH89" i="2" s="1"/>
  <c r="S116" i="2"/>
  <c r="AE116" i="2"/>
  <c r="AC116" i="2"/>
  <c r="AG108" i="2"/>
  <c r="AH108" i="2" s="1"/>
  <c r="R116" i="2"/>
  <c r="AF116" i="2"/>
  <c r="A197" i="4"/>
  <c r="BI49" i="1"/>
  <c r="A186" i="4"/>
  <c r="A159" i="4"/>
  <c r="BO49" i="1"/>
  <c r="BL14" i="1"/>
  <c r="AZ7" i="1"/>
  <c r="A178" i="4"/>
  <c r="BL42" i="1"/>
  <c r="A163" i="4"/>
  <c r="A144" i="4"/>
  <c r="A182" i="4"/>
  <c r="AG67" i="2"/>
  <c r="AH67" i="2" s="1"/>
  <c r="N67" i="2" s="1"/>
  <c r="V27" i="1"/>
  <c r="A136" i="4"/>
  <c r="AZ23" i="1"/>
  <c r="A167" i="4"/>
  <c r="A183" i="4"/>
  <c r="A199" i="4"/>
  <c r="AT63" i="1"/>
  <c r="A124" i="4"/>
  <c r="A128" i="4"/>
  <c r="A132" i="4"/>
  <c r="A148" i="4"/>
  <c r="A192" i="4"/>
  <c r="A176" i="4"/>
  <c r="D169" i="4"/>
  <c r="BO2" i="1"/>
  <c r="A170" i="4"/>
  <c r="D158" i="4"/>
  <c r="D150" i="4"/>
  <c r="D123" i="4"/>
  <c r="D148" i="4"/>
  <c r="D152" i="4"/>
  <c r="AZ28" i="1"/>
  <c r="D162" i="4"/>
  <c r="D193" i="4"/>
  <c r="D127" i="4"/>
  <c r="D132" i="4"/>
  <c r="D126" i="4"/>
  <c r="AQ49" i="1"/>
  <c r="AW63" i="1"/>
  <c r="AW49" i="1"/>
  <c r="D144" i="4"/>
  <c r="AW21" i="1"/>
  <c r="BO21" i="1"/>
  <c r="U63" i="2"/>
  <c r="AE63" i="2"/>
  <c r="D139" i="4"/>
  <c r="AT14" i="1"/>
  <c r="D135" i="4"/>
  <c r="AZ30" i="1"/>
  <c r="A140" i="4"/>
  <c r="A150" i="4"/>
  <c r="A151" i="4"/>
  <c r="D164" i="4"/>
  <c r="AT9" i="1"/>
  <c r="A201" i="4"/>
  <c r="A185" i="4"/>
  <c r="A169" i="4"/>
  <c r="BC42" i="1"/>
  <c r="BF21" i="1"/>
  <c r="A156" i="4"/>
  <c r="T61" i="2"/>
  <c r="U61" i="2"/>
  <c r="R63" i="2"/>
  <c r="AA63" i="2"/>
  <c r="X63" i="2"/>
  <c r="W63" i="2"/>
  <c r="AE61" i="2"/>
  <c r="S61" i="2"/>
  <c r="D195" i="4"/>
  <c r="A166" i="4"/>
  <c r="A198" i="4"/>
  <c r="N60" i="4"/>
  <c r="T63" i="2"/>
  <c r="S63" i="2"/>
  <c r="V61" i="2"/>
  <c r="AB61" i="2"/>
  <c r="D159" i="4"/>
  <c r="AZ2" i="1"/>
  <c r="AZ37" i="1"/>
  <c r="AZ58" i="1"/>
  <c r="AW16" i="1"/>
  <c r="A174" i="4"/>
  <c r="C61" i="4"/>
  <c r="D190" i="4"/>
  <c r="AD63" i="2"/>
  <c r="D172" i="4"/>
  <c r="BR63" i="1"/>
  <c r="AG61" i="2"/>
  <c r="AH61" i="2" s="1"/>
  <c r="N61" i="2" s="1"/>
  <c r="V47" i="1" s="1"/>
  <c r="AF63" i="2"/>
  <c r="V63" i="2"/>
  <c r="AC63" i="2"/>
  <c r="AG63" i="2" s="1"/>
  <c r="AH63" i="2" s="1"/>
  <c r="D187" i="4"/>
  <c r="A190" i="4"/>
  <c r="V32" i="1"/>
  <c r="M63" i="4"/>
  <c r="AT42" i="1"/>
  <c r="D129" i="4"/>
  <c r="AQ14" i="1"/>
  <c r="D165" i="4"/>
  <c r="BC14" i="1"/>
  <c r="D130" i="4"/>
  <c r="AQ21" i="1"/>
  <c r="D128" i="4"/>
  <c r="A129" i="4"/>
  <c r="AQ9" i="1"/>
  <c r="AQ37" i="1"/>
  <c r="A125" i="4"/>
  <c r="D133" i="4"/>
  <c r="AT49" i="1"/>
  <c r="C62" i="4"/>
  <c r="V41" i="1"/>
  <c r="AT21" i="1"/>
  <c r="D125" i="4"/>
  <c r="AQ42" i="1"/>
  <c r="BF56" i="1"/>
  <c r="D168" i="4"/>
  <c r="D136" i="4"/>
  <c r="A123" i="4"/>
  <c r="AQ51" i="1"/>
  <c r="BF35" i="1"/>
  <c r="D171" i="4"/>
  <c r="D167" i="4"/>
  <c r="BF63" i="1"/>
  <c r="AQ30" i="1"/>
  <c r="A126" i="4"/>
  <c r="BF42" i="1"/>
  <c r="D170" i="4"/>
  <c r="BC7" i="1"/>
  <c r="D166" i="4"/>
  <c r="M115" i="4"/>
  <c r="N36" i="4"/>
  <c r="M33" i="1"/>
  <c r="M36" i="4"/>
  <c r="Y54" i="1"/>
  <c r="V40" i="1"/>
  <c r="J39" i="1"/>
  <c r="AN47" i="1"/>
  <c r="Y89" i="2" l="1"/>
  <c r="AQ61" i="1"/>
  <c r="N122" i="4"/>
  <c r="M53" i="4"/>
  <c r="M102" i="4"/>
  <c r="AQ60" i="1"/>
  <c r="M122" i="4"/>
  <c r="Y52" i="2"/>
  <c r="M52" i="2" s="1"/>
  <c r="AK53" i="1"/>
  <c r="V39" i="1"/>
  <c r="M62" i="4"/>
  <c r="AH26" i="1"/>
  <c r="N100" i="4"/>
  <c r="Y72" i="2"/>
  <c r="Y77" i="2"/>
  <c r="M77" i="2" s="1"/>
  <c r="M77" i="4" s="1"/>
  <c r="AG72" i="2"/>
  <c r="AH72" i="2" s="1"/>
  <c r="AG33" i="2"/>
  <c r="AH33" i="2" s="1"/>
  <c r="Y70" i="2"/>
  <c r="AG65" i="2"/>
  <c r="AH65" i="2" s="1"/>
  <c r="AG73" i="2"/>
  <c r="AH73" i="2" s="1"/>
  <c r="Y110" i="2"/>
  <c r="Y65" i="2"/>
  <c r="N101" i="4"/>
  <c r="AH19" i="1"/>
  <c r="AK46" i="1"/>
  <c r="M106" i="4"/>
  <c r="AK47" i="1"/>
  <c r="N106" i="4"/>
  <c r="AG116" i="2"/>
  <c r="AH116" i="2" s="1"/>
  <c r="AG91" i="2"/>
  <c r="AH91" i="2" s="1"/>
  <c r="AG112" i="2"/>
  <c r="AH112" i="2" s="1"/>
  <c r="Y118" i="2"/>
  <c r="Y121" i="2"/>
  <c r="Y73" i="2"/>
  <c r="Y120" i="2"/>
  <c r="Y81" i="2"/>
  <c r="N121" i="4"/>
  <c r="AN4" i="1"/>
  <c r="M121" i="4"/>
  <c r="Y119" i="2"/>
  <c r="N105" i="4"/>
  <c r="N75" i="4"/>
  <c r="Y75" i="2"/>
  <c r="M75" i="2" s="1"/>
  <c r="Y11" i="1" s="1"/>
  <c r="AG74" i="2"/>
  <c r="AH74" i="2" s="1"/>
  <c r="Y74" i="2"/>
  <c r="N80" i="4"/>
  <c r="AB40" i="1"/>
  <c r="M78" i="4"/>
  <c r="N71" i="4"/>
  <c r="V26" i="1"/>
  <c r="N64" i="4"/>
  <c r="V25" i="1"/>
  <c r="M64" i="4"/>
  <c r="AN12" i="1"/>
  <c r="N120" i="4"/>
  <c r="AN11" i="1"/>
  <c r="M120" i="4"/>
  <c r="AH5" i="1"/>
  <c r="N103" i="4"/>
  <c r="AG114" i="2"/>
  <c r="AH114" i="2" s="1"/>
  <c r="M60" i="4"/>
  <c r="S32" i="1"/>
  <c r="Y47" i="2"/>
  <c r="M38" i="4"/>
  <c r="M18" i="1"/>
  <c r="Y35" i="2"/>
  <c r="M101" i="4"/>
  <c r="M118" i="4"/>
  <c r="AN25" i="1"/>
  <c r="AG49" i="2"/>
  <c r="AH49" i="2" s="1"/>
  <c r="N37" i="4"/>
  <c r="M26" i="1"/>
  <c r="Y50" i="2"/>
  <c r="N68" i="4"/>
  <c r="Y61" i="2"/>
  <c r="M61" i="2" s="1"/>
  <c r="AB60" i="1"/>
  <c r="AB61" i="1"/>
  <c r="N77" i="4"/>
  <c r="M68" i="4"/>
  <c r="Y60" i="1"/>
  <c r="N61" i="4"/>
  <c r="AG41" i="2"/>
  <c r="AH41" i="2" s="1"/>
  <c r="Y37" i="2"/>
  <c r="M37" i="2" s="1"/>
  <c r="Y71" i="2"/>
  <c r="M71" i="2" s="1"/>
  <c r="AN33" i="1"/>
  <c r="N117" i="4"/>
  <c r="M117" i="4"/>
  <c r="N52" i="4"/>
  <c r="S47" i="1"/>
  <c r="M52" i="4"/>
  <c r="S46" i="1"/>
  <c r="Y116" i="2"/>
  <c r="Y99" i="2"/>
  <c r="Y95" i="2"/>
  <c r="AG99" i="2"/>
  <c r="AH99" i="2" s="1"/>
  <c r="Y49" i="2"/>
  <c r="Y45" i="2"/>
  <c r="Y46" i="2"/>
  <c r="Y117" i="2"/>
  <c r="Y87" i="2"/>
  <c r="Y55" i="2"/>
  <c r="AG59" i="2"/>
  <c r="AH59" i="2" s="1"/>
  <c r="G35" i="1"/>
  <c r="D18" i="4"/>
  <c r="D19" i="2"/>
  <c r="Y107" i="2"/>
  <c r="Y111" i="2"/>
  <c r="AG95" i="2"/>
  <c r="AH95" i="2" s="1"/>
  <c r="M67" i="4"/>
  <c r="V4" i="1"/>
  <c r="V5" i="1"/>
  <c r="N67" i="4"/>
  <c r="Y80" i="2"/>
  <c r="M80" i="2" s="1"/>
  <c r="Y76" i="2"/>
  <c r="M76" i="2" s="1"/>
  <c r="Y4" i="1" s="1"/>
  <c r="Y59" i="2"/>
  <c r="Y14" i="2"/>
  <c r="D49" i="1"/>
  <c r="D8" i="2"/>
  <c r="D7" i="4"/>
  <c r="A9" i="4"/>
  <c r="D30" i="1"/>
  <c r="A10" i="2"/>
  <c r="N116" i="4"/>
  <c r="Y108" i="2"/>
  <c r="Y88" i="2"/>
  <c r="Y91" i="2"/>
  <c r="Y83" i="2"/>
  <c r="Y103" i="2"/>
  <c r="M103" i="2" s="1"/>
  <c r="AG79" i="2"/>
  <c r="AH79" i="2" s="1"/>
  <c r="Y96" i="2"/>
  <c r="Y79" i="2"/>
  <c r="Y5" i="1"/>
  <c r="N76" i="4"/>
  <c r="Y104" i="2"/>
  <c r="AG88" i="2"/>
  <c r="AH88" i="2" s="1"/>
  <c r="AG96" i="2"/>
  <c r="AH96" i="2" s="1"/>
  <c r="Y112" i="2"/>
  <c r="Y84" i="2"/>
  <c r="Y92" i="2"/>
  <c r="Y69" i="2"/>
  <c r="M69" i="2" s="1"/>
  <c r="AN39" i="1"/>
  <c r="M116" i="4"/>
  <c r="Y63" i="2"/>
  <c r="M75" i="4" l="1"/>
  <c r="AB39" i="1"/>
  <c r="M80" i="4"/>
  <c r="Y39" i="1"/>
  <c r="M71" i="4"/>
  <c r="M103" i="4"/>
  <c r="AH4" i="1"/>
  <c r="M37" i="4"/>
  <c r="M25" i="1"/>
  <c r="M61" i="4"/>
  <c r="V46" i="1"/>
  <c r="M76" i="4"/>
  <c r="D40" i="2"/>
  <c r="D20" i="2"/>
  <c r="D19" i="4"/>
  <c r="G28" i="1"/>
  <c r="A10" i="4"/>
  <c r="D23" i="1"/>
  <c r="A11" i="2"/>
  <c r="D42" i="1"/>
  <c r="D9" i="2"/>
  <c r="D8" i="4"/>
  <c r="Y53" i="1"/>
  <c r="M69" i="4"/>
  <c r="D41" i="2" l="1"/>
  <c r="M7" i="1"/>
  <c r="D40" i="4"/>
  <c r="A12" i="2"/>
  <c r="D16" i="1"/>
  <c r="A11" i="4"/>
  <c r="D21" i="2"/>
  <c r="D20" i="4"/>
  <c r="G21" i="1"/>
  <c r="D9" i="4"/>
  <c r="D10" i="2"/>
  <c r="D35" i="1"/>
  <c r="P63" i="1" l="1"/>
  <c r="D41" i="4"/>
  <c r="D42" i="2"/>
  <c r="D9" i="1"/>
  <c r="A12" i="4"/>
  <c r="A13" i="2"/>
  <c r="D11" i="2"/>
  <c r="D10" i="4"/>
  <c r="D28" i="1"/>
  <c r="G14" i="1"/>
  <c r="D22" i="2"/>
  <c r="D21" i="4"/>
  <c r="D43" i="2" l="1"/>
  <c r="D42" i="4"/>
  <c r="P56" i="1"/>
  <c r="D22" i="4"/>
  <c r="G7" i="1"/>
  <c r="D23" i="2"/>
  <c r="D11" i="4"/>
  <c r="D12" i="2"/>
  <c r="D21" i="1"/>
  <c r="A14" i="2"/>
  <c r="A13" i="4"/>
  <c r="D2" i="1"/>
  <c r="D82" i="2"/>
  <c r="D43" i="4" l="1"/>
  <c r="P49" i="1"/>
  <c r="D44" i="2"/>
  <c r="G58" i="1"/>
  <c r="A15" i="2"/>
  <c r="A14" i="4"/>
  <c r="J63" i="1"/>
  <c r="D24" i="2"/>
  <c r="D23" i="4"/>
  <c r="D13" i="2"/>
  <c r="D12" i="4"/>
  <c r="D14" i="1"/>
  <c r="D83" i="2"/>
  <c r="AB28" i="1"/>
  <c r="D82" i="4"/>
  <c r="D44" i="4" l="1"/>
  <c r="D45" i="2"/>
  <c r="P42" i="1"/>
  <c r="D25" i="2"/>
  <c r="J56" i="1"/>
  <c r="D24" i="4"/>
  <c r="D7" i="1"/>
  <c r="D14" i="2"/>
  <c r="D13" i="4"/>
  <c r="A15" i="4"/>
  <c r="A16" i="2"/>
  <c r="G51" i="1"/>
  <c r="D83" i="4"/>
  <c r="D84" i="2"/>
  <c r="AB21" i="1"/>
  <c r="P35" i="1" l="1"/>
  <c r="D46" i="2"/>
  <c r="D45" i="4"/>
  <c r="G63" i="1"/>
  <c r="D15" i="2"/>
  <c r="D14" i="4"/>
  <c r="A17" i="2"/>
  <c r="G44" i="1"/>
  <c r="A16" i="4"/>
  <c r="J49" i="1"/>
  <c r="D25" i="4"/>
  <c r="D26" i="2"/>
  <c r="D85" i="2"/>
  <c r="D84" i="4"/>
  <c r="AB14" i="1"/>
  <c r="D47" i="2" l="1"/>
  <c r="P28" i="1"/>
  <c r="D46" i="4"/>
  <c r="D27" i="2"/>
  <c r="J42" i="1"/>
  <c r="D26" i="4"/>
  <c r="G37" i="1"/>
  <c r="A18" i="2"/>
  <c r="A17" i="4"/>
  <c r="G56" i="1"/>
  <c r="D15" i="4"/>
  <c r="D16" i="2"/>
  <c r="AB7" i="1"/>
  <c r="D85" i="4"/>
  <c r="D86" i="2"/>
  <c r="D47" i="4" l="1"/>
  <c r="D48" i="2"/>
  <c r="P21" i="1"/>
  <c r="D16" i="4"/>
  <c r="G49" i="1"/>
  <c r="A18" i="4"/>
  <c r="A19" i="2"/>
  <c r="G30" i="1"/>
  <c r="D27" i="4"/>
  <c r="D28" i="2"/>
  <c r="J35" i="1"/>
  <c r="D86" i="4"/>
  <c r="AE63" i="1"/>
  <c r="D87" i="2"/>
  <c r="P14" i="1" l="1"/>
  <c r="D48" i="4"/>
  <c r="D49" i="2"/>
  <c r="A20" i="2"/>
  <c r="G23" i="1"/>
  <c r="A19" i="4"/>
  <c r="D28" i="4"/>
  <c r="J28" i="1"/>
  <c r="D29" i="2"/>
  <c r="AE56" i="1"/>
  <c r="D87" i="4"/>
  <c r="D88" i="2"/>
  <c r="D50" i="2" l="1"/>
  <c r="D49" i="4"/>
  <c r="P7" i="1"/>
  <c r="J21" i="1"/>
  <c r="D30" i="2"/>
  <c r="D29" i="4"/>
  <c r="G16" i="1"/>
  <c r="A21" i="2"/>
  <c r="A20" i="4"/>
  <c r="D88" i="4"/>
  <c r="AE49" i="1"/>
  <c r="D89" i="2"/>
  <c r="S63" i="1" l="1"/>
  <c r="D50" i="4"/>
  <c r="D51" i="2"/>
  <c r="G9" i="1"/>
  <c r="A21" i="4"/>
  <c r="A22" i="2"/>
  <c r="D31" i="2"/>
  <c r="D30" i="4"/>
  <c r="J14" i="1"/>
  <c r="AE42" i="1"/>
  <c r="D90" i="2"/>
  <c r="D89" i="4"/>
  <c r="D52" i="2" l="1"/>
  <c r="D53" i="2" s="1"/>
  <c r="S56" i="1"/>
  <c r="D51" i="4"/>
  <c r="G2" i="1"/>
  <c r="A23" i="2"/>
  <c r="A22" i="4"/>
  <c r="J7" i="1"/>
  <c r="D32" i="2"/>
  <c r="D31" i="4"/>
  <c r="AE35" i="1"/>
  <c r="D90" i="4"/>
  <c r="D91" i="2"/>
  <c r="D54" i="2" l="1"/>
  <c r="S42" i="1"/>
  <c r="D53" i="4"/>
  <c r="S49" i="1"/>
  <c r="D52" i="4"/>
  <c r="A23" i="4"/>
  <c r="J58" i="1"/>
  <c r="A24" i="2"/>
  <c r="M63" i="1"/>
  <c r="D33" i="2"/>
  <c r="D32" i="4"/>
  <c r="D92" i="2"/>
  <c r="D91" i="4"/>
  <c r="AE28" i="1"/>
  <c r="D54" i="4" l="1"/>
  <c r="S35" i="1"/>
  <c r="D55" i="2"/>
  <c r="A24" i="4"/>
  <c r="J51" i="1"/>
  <c r="A25" i="2"/>
  <c r="D33" i="4"/>
  <c r="M56" i="1"/>
  <c r="D34" i="2"/>
  <c r="D93" i="2"/>
  <c r="AE21" i="1"/>
  <c r="D92" i="4"/>
  <c r="S28" i="1" l="1"/>
  <c r="D55" i="4"/>
  <c r="D56" i="2"/>
  <c r="A25" i="4"/>
  <c r="J44" i="1"/>
  <c r="A26" i="2"/>
  <c r="D35" i="2"/>
  <c r="M49" i="1"/>
  <c r="D34" i="4"/>
  <c r="D94" i="2"/>
  <c r="AE14" i="1"/>
  <c r="D93" i="4"/>
  <c r="D57" i="2" l="1"/>
  <c r="D56" i="4"/>
  <c r="S21" i="1"/>
  <c r="M42" i="1"/>
  <c r="D36" i="2"/>
  <c r="D37" i="2" s="1"/>
  <c r="D38" i="2" s="1"/>
  <c r="D39" i="2" s="1"/>
  <c r="D35" i="4"/>
  <c r="A26" i="4"/>
  <c r="J37" i="1"/>
  <c r="A27" i="2"/>
  <c r="D95" i="2"/>
  <c r="D94" i="4"/>
  <c r="AE7" i="1"/>
  <c r="D39" i="4" l="1"/>
  <c r="M14" i="1"/>
  <c r="D38" i="4"/>
  <c r="M21" i="1"/>
  <c r="D37" i="4"/>
  <c r="M28" i="1"/>
  <c r="S14" i="1"/>
  <c r="D58" i="2"/>
  <c r="D57" i="4"/>
  <c r="A28" i="2"/>
  <c r="A27" i="4"/>
  <c r="J30" i="1"/>
  <c r="D36" i="4"/>
  <c r="M35" i="1"/>
  <c r="AH63" i="1"/>
  <c r="D95" i="4"/>
  <c r="D96" i="2"/>
  <c r="D59" i="2" l="1"/>
  <c r="D58" i="4"/>
  <c r="S7" i="1"/>
  <c r="A29" i="2"/>
  <c r="A28" i="4"/>
  <c r="J23" i="1"/>
  <c r="AH56" i="1"/>
  <c r="D96" i="4"/>
  <c r="D97" i="2"/>
  <c r="D59" i="4" l="1"/>
  <c r="D60" i="2"/>
  <c r="V63" i="1"/>
  <c r="A29" i="4"/>
  <c r="A30" i="2"/>
  <c r="J16" i="1"/>
  <c r="D97" i="4"/>
  <c r="D98" i="2"/>
  <c r="AH49" i="1"/>
  <c r="D61" i="2" l="1"/>
  <c r="D62" i="2" s="1"/>
  <c r="V56" i="1"/>
  <c r="D60" i="4"/>
  <c r="J9" i="1"/>
  <c r="A30" i="4"/>
  <c r="A31" i="2"/>
  <c r="AH42" i="1"/>
  <c r="D98" i="4"/>
  <c r="D99" i="2"/>
  <c r="D63" i="2" l="1"/>
  <c r="D62" i="4"/>
  <c r="V42" i="1"/>
  <c r="V49" i="1"/>
  <c r="D61" i="4"/>
  <c r="A32" i="2"/>
  <c r="J2" i="1"/>
  <c r="A31" i="4"/>
  <c r="D99" i="4"/>
  <c r="AH35" i="1"/>
  <c r="D100" i="2"/>
  <c r="D101" i="2" s="1"/>
  <c r="D102" i="2" s="1"/>
  <c r="D64" i="2" l="1"/>
  <c r="D63" i="4"/>
  <c r="V35" i="1"/>
  <c r="D103" i="2"/>
  <c r="D102" i="4"/>
  <c r="AH14" i="1"/>
  <c r="M58" i="1"/>
  <c r="A33" i="2"/>
  <c r="A32" i="4"/>
  <c r="AH21" i="1"/>
  <c r="D101" i="4"/>
  <c r="AH28" i="1"/>
  <c r="D100" i="4"/>
  <c r="V28" i="1" l="1"/>
  <c r="D65" i="2"/>
  <c r="D64" i="4"/>
  <c r="D104" i="2"/>
  <c r="AH7" i="1"/>
  <c r="D103" i="4"/>
  <c r="M51" i="1"/>
  <c r="A34" i="2"/>
  <c r="A33" i="4"/>
  <c r="V21" i="1" l="1"/>
  <c r="D66" i="2"/>
  <c r="D65" i="4"/>
  <c r="D104" i="4"/>
  <c r="AK63" i="1"/>
  <c r="D105" i="2"/>
  <c r="A34" i="4"/>
  <c r="M44" i="1"/>
  <c r="A35" i="2"/>
  <c r="D67" i="2" l="1"/>
  <c r="D66" i="4"/>
  <c r="V14" i="1"/>
  <c r="D105" i="4"/>
  <c r="D106" i="2"/>
  <c r="AK56" i="1"/>
  <c r="A35" i="4"/>
  <c r="A36" i="2"/>
  <c r="M37" i="1"/>
  <c r="D68" i="2" l="1"/>
  <c r="V7" i="1"/>
  <c r="D67" i="4"/>
  <c r="D106" i="4"/>
  <c r="AK49" i="1"/>
  <c r="D107" i="2"/>
  <c r="M30" i="1"/>
  <c r="A37" i="2"/>
  <c r="A36" i="4"/>
  <c r="Y63" i="1" l="1"/>
  <c r="D69" i="2"/>
  <c r="D68" i="4"/>
  <c r="AK42" i="1"/>
  <c r="D107" i="4"/>
  <c r="D108" i="2"/>
  <c r="A38" i="2"/>
  <c r="M23" i="1"/>
  <c r="A37" i="4"/>
  <c r="D70" i="2" l="1"/>
  <c r="D69" i="4"/>
  <c r="Y56" i="1"/>
  <c r="D108" i="4"/>
  <c r="D109" i="2"/>
  <c r="AK35" i="1"/>
  <c r="A38" i="4"/>
  <c r="M16" i="1"/>
  <c r="A39" i="2"/>
  <c r="Y49" i="1" l="1"/>
  <c r="D70" i="4"/>
  <c r="D71" i="2"/>
  <c r="D110" i="2"/>
  <c r="D109" i="4"/>
  <c r="AK28" i="1"/>
  <c r="M9" i="1"/>
  <c r="A39" i="4"/>
  <c r="A40" i="2"/>
  <c r="Y42" i="1" l="1"/>
  <c r="D72" i="2"/>
  <c r="D71" i="4"/>
  <c r="D110" i="4"/>
  <c r="AK21" i="1"/>
  <c r="D111" i="2"/>
  <c r="A41" i="2"/>
  <c r="A40" i="4"/>
  <c r="M2" i="1"/>
  <c r="D73" i="2" l="1"/>
  <c r="D72" i="4"/>
  <c r="Y35" i="1"/>
  <c r="D111" i="4"/>
  <c r="AK14" i="1"/>
  <c r="D112" i="2"/>
  <c r="P58" i="1"/>
  <c r="A42" i="2"/>
  <c r="A41" i="4"/>
  <c r="D74" i="2" l="1"/>
  <c r="Y28" i="1"/>
  <c r="D73" i="4"/>
  <c r="D113" i="2"/>
  <c r="D112" i="4"/>
  <c r="AK7" i="1"/>
  <c r="P51" i="1"/>
  <c r="A42" i="4"/>
  <c r="A43" i="2"/>
  <c r="Y21" i="1" l="1"/>
  <c r="D75" i="2"/>
  <c r="D74" i="4"/>
  <c r="D113" i="4"/>
  <c r="D114" i="2"/>
  <c r="AN63" i="1"/>
  <c r="A43" i="4"/>
  <c r="P44" i="1"/>
  <c r="A44" i="2"/>
  <c r="D75" i="4" l="1"/>
  <c r="D76" i="2"/>
  <c r="Y14" i="1"/>
  <c r="D115" i="2"/>
  <c r="D114" i="4"/>
  <c r="AN56" i="1"/>
  <c r="A44" i="4"/>
  <c r="P37" i="1"/>
  <c r="A45" i="2"/>
  <c r="D77" i="2" l="1"/>
  <c r="Y7" i="1"/>
  <c r="D76" i="4"/>
  <c r="D116" i="2"/>
  <c r="AN49" i="1"/>
  <c r="D115" i="4"/>
  <c r="P30" i="1"/>
  <c r="A45" i="4"/>
  <c r="A46" i="2"/>
  <c r="D78" i="2" l="1"/>
  <c r="D79" i="2" s="1"/>
  <c r="D77" i="4"/>
  <c r="AB63" i="1"/>
  <c r="D117" i="2"/>
  <c r="D118" i="2" s="1"/>
  <c r="D119" i="2" s="1"/>
  <c r="AN42" i="1"/>
  <c r="D116" i="4"/>
  <c r="A46" i="4"/>
  <c r="A47" i="2"/>
  <c r="P23" i="1"/>
  <c r="D119" i="4" l="1"/>
  <c r="AN21" i="1"/>
  <c r="D120" i="2"/>
  <c r="D121" i="2" s="1"/>
  <c r="D122" i="2" s="1"/>
  <c r="D79" i="4"/>
  <c r="D80" i="2"/>
  <c r="D81" i="2" s="1"/>
  <c r="AB49" i="1"/>
  <c r="AN28" i="1"/>
  <c r="D118" i="4"/>
  <c r="D78" i="4"/>
  <c r="AB56" i="1"/>
  <c r="AN35" i="1"/>
  <c r="D117" i="4"/>
  <c r="P16" i="1"/>
  <c r="A48" i="2"/>
  <c r="A47" i="4"/>
  <c r="D122" i="4" l="1"/>
  <c r="AQ63" i="1"/>
  <c r="AB35" i="1"/>
  <c r="D81" i="4"/>
  <c r="D121" i="4"/>
  <c r="AN7" i="1"/>
  <c r="D120" i="4"/>
  <c r="AN14" i="1"/>
  <c r="D80" i="4"/>
  <c r="AB42" i="1"/>
  <c r="P9" i="1"/>
  <c r="A49" i="2"/>
  <c r="A48" i="4"/>
  <c r="P2" i="1" l="1"/>
  <c r="A50" i="2"/>
  <c r="A49" i="4"/>
  <c r="S58" i="1" l="1"/>
  <c r="A50" i="4"/>
  <c r="A51" i="2"/>
  <c r="A52" i="2" l="1"/>
  <c r="A51" i="4"/>
  <c r="S51" i="1"/>
  <c r="S44" i="1" l="1"/>
  <c r="A53" i="2"/>
  <c r="A52" i="4"/>
  <c r="A54" i="2" l="1"/>
  <c r="S37" i="1"/>
  <c r="A53" i="4"/>
  <c r="S30" i="1" l="1"/>
  <c r="A55" i="2"/>
  <c r="A54" i="4"/>
  <c r="A56" i="2" l="1"/>
  <c r="S23" i="1"/>
  <c r="A55" i="4"/>
  <c r="A56" i="4" l="1"/>
  <c r="A57" i="2"/>
  <c r="S16" i="1"/>
  <c r="A58" i="2" l="1"/>
  <c r="A57" i="4"/>
  <c r="S9" i="1"/>
  <c r="S2" i="1" l="1"/>
  <c r="A59" i="2"/>
  <c r="A58" i="4"/>
  <c r="A60" i="2" l="1"/>
  <c r="A59" i="4"/>
  <c r="V58" i="1"/>
  <c r="A60" i="4" l="1"/>
  <c r="A61" i="2"/>
  <c r="V51" i="1"/>
  <c r="A62" i="2" l="1"/>
  <c r="V44" i="1"/>
  <c r="A61" i="4"/>
  <c r="A63" i="2" l="1"/>
  <c r="A62" i="4"/>
  <c r="V37" i="1"/>
  <c r="A64" i="2" l="1"/>
  <c r="A63" i="4"/>
  <c r="V30" i="1"/>
  <c r="V23" i="1" l="1"/>
  <c r="A64" i="4"/>
  <c r="A65" i="2"/>
  <c r="A65" i="4" l="1"/>
  <c r="V16" i="1"/>
  <c r="A66" i="2"/>
  <c r="A66" i="4" l="1"/>
  <c r="V9" i="1"/>
  <c r="A67" i="2"/>
  <c r="V2" i="1" l="1"/>
  <c r="A67" i="4"/>
  <c r="A68" i="2"/>
  <c r="A68" i="4" l="1"/>
  <c r="A69" i="2"/>
  <c r="Y58" i="1"/>
  <c r="Y51" i="1" l="1"/>
  <c r="A70" i="2"/>
  <c r="A69" i="4"/>
  <c r="A71" i="2" l="1"/>
  <c r="A70" i="4"/>
  <c r="Y44" i="1"/>
  <c r="A72" i="2" l="1"/>
  <c r="Y37" i="1"/>
  <c r="A71" i="4"/>
  <c r="A72" i="4" l="1"/>
  <c r="Y30" i="1"/>
  <c r="A73" i="2"/>
  <c r="A74" i="2" l="1"/>
  <c r="A73" i="4"/>
  <c r="Y23" i="1"/>
  <c r="A74" i="4" l="1"/>
  <c r="A75" i="2"/>
  <c r="Y16" i="1"/>
  <c r="A75" i="4" l="1"/>
  <c r="A76" i="2"/>
  <c r="Y9" i="1"/>
  <c r="Y2" i="1" l="1"/>
  <c r="A77" i="2"/>
  <c r="A76" i="4"/>
  <c r="A78" i="2" l="1"/>
  <c r="AB58" i="1"/>
  <c r="A77" i="4"/>
  <c r="AB51" i="1" l="1"/>
  <c r="A79" i="2"/>
  <c r="A78" i="4"/>
  <c r="A79" i="4" l="1"/>
  <c r="A80" i="2"/>
  <c r="AB44" i="1"/>
  <c r="A81" i="2" l="1"/>
  <c r="A80" i="4"/>
  <c r="AB37" i="1"/>
  <c r="A81" i="4" l="1"/>
  <c r="AB30" i="1"/>
  <c r="A82" i="2"/>
  <c r="A83" i="2" l="1"/>
  <c r="A82" i="4"/>
  <c r="AB23" i="1"/>
  <c r="A83" i="4" l="1"/>
  <c r="AB16" i="1"/>
  <c r="A84" i="2"/>
  <c r="A85" i="2" l="1"/>
  <c r="AB9" i="1"/>
  <c r="A84" i="4"/>
  <c r="A86" i="2" l="1"/>
  <c r="AB2" i="1"/>
  <c r="A85" i="4"/>
  <c r="AE58" i="1" l="1"/>
  <c r="A87" i="2"/>
  <c r="A86" i="4"/>
  <c r="A88" i="2" l="1"/>
  <c r="A87" i="4"/>
  <c r="AE51" i="1"/>
  <c r="AE44" i="1" l="1"/>
  <c r="A89" i="2"/>
  <c r="A88" i="4"/>
  <c r="A90" i="2" l="1"/>
  <c r="AE37" i="1"/>
  <c r="A89" i="4"/>
  <c r="AE30" i="1" l="1"/>
  <c r="A90" i="4"/>
  <c r="A91" i="2"/>
  <c r="A92" i="2" l="1"/>
  <c r="A91" i="4"/>
  <c r="AE23" i="1"/>
  <c r="AE16" i="1" l="1"/>
  <c r="A92" i="4"/>
  <c r="A93" i="2"/>
  <c r="A94" i="2" l="1"/>
  <c r="A93" i="4"/>
  <c r="AE9" i="1"/>
  <c r="AE2" i="1" l="1"/>
  <c r="A95" i="2"/>
  <c r="A94" i="4"/>
  <c r="A96" i="2" l="1"/>
  <c r="AH58" i="1"/>
  <c r="A95" i="4"/>
  <c r="AH51" i="1" l="1"/>
  <c r="A96" i="4"/>
  <c r="A97" i="2"/>
  <c r="A98" i="2" l="1"/>
  <c r="A97" i="4"/>
  <c r="AH44" i="1"/>
  <c r="A99" i="2" l="1"/>
  <c r="AH37" i="1"/>
  <c r="A98" i="4"/>
  <c r="A99" i="4" l="1"/>
  <c r="AH30" i="1"/>
  <c r="A100" i="2"/>
  <c r="A101" i="2" l="1"/>
  <c r="AH23" i="1"/>
  <c r="A100" i="4"/>
  <c r="AH16" i="1" l="1"/>
  <c r="A101" i="4"/>
  <c r="A102" i="2"/>
  <c r="AH9" i="1" l="1"/>
  <c r="A102" i="4"/>
  <c r="A103" i="2"/>
  <c r="AH2" i="1" l="1"/>
  <c r="A104" i="2"/>
  <c r="A103" i="4"/>
  <c r="A104" i="4" l="1"/>
  <c r="AK58" i="1"/>
  <c r="A105" i="2"/>
  <c r="A105" i="4" l="1"/>
  <c r="AK51" i="1"/>
  <c r="A106" i="2"/>
  <c r="AK44" i="1" l="1"/>
  <c r="A107" i="2"/>
  <c r="A106" i="4"/>
  <c r="A108" i="2" l="1"/>
  <c r="A107" i="4"/>
  <c r="AK37" i="1"/>
  <c r="A108" i="4" l="1"/>
  <c r="A109" i="2"/>
  <c r="AK30" i="1"/>
  <c r="AK23" i="1" l="1"/>
  <c r="A109" i="4"/>
  <c r="A110" i="2"/>
  <c r="A110" i="4" l="1"/>
  <c r="A111" i="2"/>
  <c r="AK16" i="1"/>
  <c r="A112" i="2" l="1"/>
  <c r="AK9" i="1"/>
  <c r="A111" i="4"/>
  <c r="AK2" i="1" l="1"/>
  <c r="A113" i="2"/>
  <c r="A112" i="4"/>
  <c r="AN58" i="1" l="1"/>
  <c r="A114" i="2"/>
  <c r="A113" i="4"/>
  <c r="AN51" i="1" l="1"/>
  <c r="A115" i="2"/>
  <c r="A114" i="4"/>
  <c r="A116" i="2" l="1"/>
  <c r="A117" i="2" s="1"/>
  <c r="A118" i="2" s="1"/>
  <c r="A119" i="2" s="1"/>
  <c r="AN44" i="1"/>
  <c r="A115" i="4"/>
  <c r="A120" i="2" l="1"/>
  <c r="A121" i="2" s="1"/>
  <c r="A122" i="2" s="1"/>
  <c r="AN16" i="1"/>
  <c r="A119" i="4"/>
  <c r="AN23" i="1"/>
  <c r="A118" i="4"/>
  <c r="AN30" i="1"/>
  <c r="A117" i="4"/>
  <c r="A116" i="4"/>
  <c r="AN37" i="1"/>
  <c r="AQ58" i="1" l="1"/>
  <c r="A122" i="4"/>
  <c r="AN2" i="1"/>
  <c r="A121" i="4"/>
  <c r="AN9" i="1"/>
  <c r="A120" i="4"/>
</calcChain>
</file>

<file path=xl/sharedStrings.xml><?xml version="1.0" encoding="utf-8"?>
<sst xmlns="http://schemas.openxmlformats.org/spreadsheetml/2006/main" count="834" uniqueCount="424">
  <si>
    <t>PC</t>
    <phoneticPr fontId="1"/>
  </si>
  <si>
    <t>POINT NAME</t>
    <phoneticPr fontId="1"/>
  </si>
  <si>
    <t>CUE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</si>
  <si>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</si>
  <si>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</si>
  <si>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</si>
  <si>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</si>
  <si>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</si>
  <si>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OPEN</t>
    <phoneticPr fontId="1"/>
  </si>
  <si>
    <t>CLOSE</t>
    <phoneticPr fontId="1"/>
  </si>
  <si>
    <t>凡例</t>
    <rPh sb="0" eb="2">
      <t>ハンレイ</t>
    </rPh>
    <phoneticPr fontId="1"/>
  </si>
  <si>
    <t>※コマ図はサポート資料の扱いです</t>
    <rPh sb="3" eb="4">
      <t>ズ</t>
    </rPh>
    <rPh sb="9" eb="11">
      <t>シリョウ</t>
    </rPh>
    <rPh sb="12" eb="13">
      <t>アツカ</t>
    </rPh>
    <phoneticPr fontId="1"/>
  </si>
  <si>
    <t>　正式なコース情報はキューシートを</t>
    <rPh sb="1" eb="3">
      <t>セイシキ</t>
    </rPh>
    <rPh sb="7" eb="9">
      <t>ジョウホウ</t>
    </rPh>
    <phoneticPr fontId="1"/>
  </si>
  <si>
    <t>　正とします</t>
    <rPh sb="1" eb="2">
      <t>セイ</t>
    </rPh>
    <phoneticPr fontId="1"/>
  </si>
  <si>
    <t>※図中のランドマークなどは参考です</t>
    <rPh sb="1" eb="2">
      <t>ズ</t>
    </rPh>
    <rPh sb="2" eb="3">
      <t>チュウ</t>
    </rPh>
    <rPh sb="13" eb="15">
      <t>サンコウ</t>
    </rPh>
    <phoneticPr fontId="1"/>
  </si>
  <si>
    <t>　現地に存在するものが、コマ図に</t>
    <rPh sb="1" eb="3">
      <t>ゲンチ</t>
    </rPh>
    <rPh sb="4" eb="6">
      <t>ソンザイ</t>
    </rPh>
    <rPh sb="14" eb="15">
      <t>ズ</t>
    </rPh>
    <phoneticPr fontId="1"/>
  </si>
  <si>
    <t>　書かれていない場合があります</t>
    <rPh sb="1" eb="2">
      <t>カ</t>
    </rPh>
    <rPh sb="8" eb="10">
      <t>バアイ</t>
    </rPh>
    <phoneticPr fontId="1"/>
  </si>
  <si>
    <t>※直前の試走や道路状況の変化</t>
    <rPh sb="1" eb="3">
      <t>チョクゼン</t>
    </rPh>
    <rPh sb="4" eb="6">
      <t>シソウ</t>
    </rPh>
    <rPh sb="7" eb="9">
      <t>ドウロ</t>
    </rPh>
    <rPh sb="9" eb="11">
      <t>ジョウキョウ</t>
    </rPh>
    <rPh sb="12" eb="14">
      <t>ヘンカ</t>
    </rPh>
    <phoneticPr fontId="1"/>
  </si>
  <si>
    <t>　(予告のない通行止めなど)により</t>
    <rPh sb="2" eb="4">
      <t>ヨコク</t>
    </rPh>
    <rPh sb="7" eb="9">
      <t>ツウコウ</t>
    </rPh>
    <rPh sb="9" eb="10">
      <t>ド</t>
    </rPh>
    <phoneticPr fontId="1"/>
  </si>
  <si>
    <t>　キューシートやコマ図の更新が</t>
    <rPh sb="10" eb="11">
      <t>ズ</t>
    </rPh>
    <rPh sb="12" eb="14">
      <t>コウシン</t>
    </rPh>
    <phoneticPr fontId="1"/>
  </si>
  <si>
    <t>　間に合わない場合があります。</t>
    <rPh sb="1" eb="2">
      <t>マ</t>
    </rPh>
    <rPh sb="3" eb="4">
      <t>ア</t>
    </rPh>
    <rPh sb="7" eb="9">
      <t>バアイ</t>
    </rPh>
    <phoneticPr fontId="1"/>
  </si>
  <si>
    <t>　その場合、スタート前ブリーフィング</t>
    <rPh sb="3" eb="5">
      <t>バアイ</t>
    </rPh>
    <rPh sb="10" eb="11">
      <t>マエ</t>
    </rPh>
    <phoneticPr fontId="1"/>
  </si>
  <si>
    <t>　にて説明しますので、</t>
    <rPh sb="3" eb="5">
      <t>セツメイ</t>
    </rPh>
    <phoneticPr fontId="1"/>
  </si>
  <si>
    <t>　ブリーフィングには必ず参加して</t>
    <rPh sb="10" eb="11">
      <t>カナラ</t>
    </rPh>
    <rPh sb="12" eb="14">
      <t>サンカ</t>
    </rPh>
    <phoneticPr fontId="1"/>
  </si>
  <si>
    <t>　コース情報などを確認してください。</t>
    <rPh sb="4" eb="6">
      <t>ジョウホウ</t>
    </rPh>
    <rPh sb="9" eb="11">
      <t>カクニン</t>
    </rPh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</si>
  <si>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</si>
  <si>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</si>
  <si>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</si>
  <si>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</si>
  <si>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</si>
  <si>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</si>
  <si>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案内標識</t>
    <rPh sb="0" eb="2">
      <t>アンナイ</t>
    </rPh>
    <rPh sb="2" eb="4">
      <t>ヒョウシキ</t>
    </rPh>
    <phoneticPr fontId="1"/>
  </si>
  <si>
    <t>時刻計算</t>
    <rPh sb="0" eb="2">
      <t>ジコク</t>
    </rPh>
    <rPh sb="2" eb="4">
      <t>ケイサン</t>
    </rPh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</si>
  <si>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</si>
  <si>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</si>
  <si>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ゴール制限時間</t>
    <rPh sb="3" eb="5">
      <t>セイゲン</t>
    </rPh>
    <rPh sb="5" eb="7">
      <t>ジカン</t>
    </rPh>
    <phoneticPr fontId="1"/>
  </si>
  <si>
    <t>規定</t>
    <rPh sb="0" eb="2">
      <t>キテイ</t>
    </rPh>
    <phoneticPr fontId="1"/>
  </si>
  <si>
    <t>計算</t>
    <rPh sb="0" eb="2">
      <t>ケイサン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</si>
  <si>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</si>
  <si>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</si>
  <si>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</si>
  <si>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</si>
  <si>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記入欄</t>
    <rPh sb="0" eb="2">
      <t>キニュウ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</si>
  <si>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</si>
  <si>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ここに記入してください</t>
    <rPh sb="3" eb="5">
      <t>キニュウ</t>
    </rPh>
    <phoneticPr fontId="1"/>
  </si>
  <si>
    <t>記入しないでください</t>
    <rPh sb="0" eb="2">
      <t>キニュウ</t>
    </rPh>
    <phoneticPr fontId="1"/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</si>
  <si>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</si>
  <si>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</si>
  <si>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</si>
  <si>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</si>
  <si>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</si>
  <si>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open</t>
    <phoneticPr fontId="1"/>
  </si>
  <si>
    <t>close</t>
    <phoneticPr fontId="1"/>
  </si>
  <si>
    <t>CUE</t>
    <phoneticPr fontId="1"/>
  </si>
  <si>
    <t>POINT NAME</t>
    <phoneticPr fontId="1"/>
  </si>
  <si>
    <t>PC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</si>
  <si>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</si>
  <si>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</si>
  <si>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</si>
  <si>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</si>
  <si>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</si>
  <si>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max</t>
    <phoneticPr fontId="1"/>
  </si>
  <si>
    <t>[km/h]</t>
    <phoneticPr fontId="1"/>
  </si>
  <si>
    <t>OPEN</t>
    <phoneticPr fontId="1"/>
  </si>
  <si>
    <t>CLOSE</t>
    <phoneticPr fontId="1"/>
  </si>
  <si>
    <t>dist[km]</t>
    <phoneticPr fontId="1"/>
  </si>
  <si>
    <t>[km/h]→</t>
    <phoneticPr fontId="1"/>
  </si>
  <si>
    <t>min</t>
    <phoneticPr fontId="1"/>
  </si>
  <si>
    <t>kmなら</t>
    <phoneticPr fontId="1"/>
  </si>
  <si>
    <t>正規ルート</t>
    <phoneticPr fontId="1"/>
  </si>
  <si>
    <t>信号</t>
    <phoneticPr fontId="1"/>
  </si>
  <si>
    <t>県道</t>
    <phoneticPr fontId="1"/>
  </si>
  <si>
    <t>国道</t>
    <phoneticPr fontId="1"/>
  </si>
  <si>
    <t>歩道橋</t>
    <phoneticPr fontId="1"/>
  </si>
  <si>
    <t>川　　橋</t>
    <phoneticPr fontId="1"/>
  </si>
  <si>
    <t>伊那</t>
    <phoneticPr fontId="1"/>
  </si>
  <si>
    <t>start</t>
  </si>
  <si>
    <t>PC1</t>
  </si>
  <si>
    <t>PC2</t>
  </si>
  <si>
    <t>PC3</t>
  </si>
  <si>
    <t>finish</t>
  </si>
  <si>
    <t>宇都宮市森林公園　大駐車場</t>
  </si>
  <si>
    <t>｜</t>
  </si>
  <si>
    <t>直</t>
  </si>
  <si>
    <t>JR鹿沼駅前</t>
    <rPh sb="2" eb="4">
      <t>カヌマ</t>
    </rPh>
    <rPh sb="4" eb="5">
      <t>エキ</t>
    </rPh>
    <rPh sb="5" eb="6">
      <t>マエ</t>
    </rPh>
    <phoneticPr fontId="1"/>
  </si>
  <si>
    <t>┼</t>
  </si>
  <si>
    <t>右</t>
    <rPh sb="0" eb="1">
      <t>ミギ</t>
    </rPh>
    <phoneticPr fontId="1"/>
  </si>
  <si>
    <t>R293</t>
  </si>
  <si>
    <t>市役所前</t>
    <rPh sb="0" eb="3">
      <t>シヤクショ</t>
    </rPh>
    <rPh sb="3" eb="4">
      <t>マエ</t>
    </rPh>
    <phoneticPr fontId="1"/>
  </si>
  <si>
    <t>左</t>
    <rPh sb="0" eb="1">
      <t>ヒダリ</t>
    </rPh>
    <phoneticPr fontId="1"/>
  </si>
  <si>
    <t>追分</t>
    <rPh sb="0" eb="2">
      <t>オイワケ</t>
    </rPh>
    <phoneticPr fontId="1"/>
  </si>
  <si>
    <t>Y</t>
  </si>
  <si>
    <t>新しい道</t>
    <rPh sb="0" eb="1">
      <t>アタラ</t>
    </rPh>
    <rPh sb="3" eb="4">
      <t>ミチ</t>
    </rPh>
    <phoneticPr fontId="1"/>
  </si>
  <si>
    <t>市道</t>
    <rPh sb="0" eb="2">
      <t>シドウ</t>
    </rPh>
    <phoneticPr fontId="1"/>
  </si>
  <si>
    <t>歩道橋のひとつ先の信号　④うがじん</t>
    <rPh sb="0" eb="3">
      <t>ホドウキョウ</t>
    </rPh>
    <rPh sb="7" eb="8">
      <t>サキ</t>
    </rPh>
    <rPh sb="9" eb="11">
      <t>シンゴウ</t>
    </rPh>
    <phoneticPr fontId="1"/>
  </si>
  <si>
    <t>築地町</t>
    <rPh sb="0" eb="2">
      <t>ツキジ</t>
    </rPh>
    <rPh sb="2" eb="3">
      <t>マチ</t>
    </rPh>
    <phoneticPr fontId="1"/>
  </si>
  <si>
    <t>├</t>
  </si>
  <si>
    <t>①エネオス</t>
  </si>
  <si>
    <t>千歳橋</t>
  </si>
  <si>
    <t>右</t>
  </si>
  <si>
    <t>国道50号　足利市街</t>
  </si>
  <si>
    <t>女子高前</t>
  </si>
  <si>
    <t>左</t>
  </si>
  <si>
    <t>通1丁目</t>
  </si>
  <si>
    <t>K67</t>
  </si>
  <si>
    <t>前橋　桐生</t>
    <rPh sb="0" eb="2">
      <t>マエバシ</t>
    </rPh>
    <rPh sb="3" eb="5">
      <t>キリュウ</t>
    </rPh>
    <phoneticPr fontId="1"/>
  </si>
  <si>
    <t>セブンイレブン足利山前店</t>
    <rPh sb="7" eb="9">
      <t>アシカガ</t>
    </rPh>
    <rPh sb="9" eb="11">
      <t>ヤママエ</t>
    </rPh>
    <rPh sb="11" eb="12">
      <t>テン</t>
    </rPh>
    <phoneticPr fontId="1"/>
  </si>
  <si>
    <t>鹿島橋入口</t>
    <rPh sb="0" eb="2">
      <t>カシマ</t>
    </rPh>
    <rPh sb="2" eb="3">
      <t>バシ</t>
    </rPh>
    <rPh sb="3" eb="5">
      <t>イリグチ</t>
    </rPh>
    <phoneticPr fontId="1"/>
  </si>
  <si>
    <t>┤</t>
  </si>
  <si>
    <t>K256</t>
  </si>
  <si>
    <t>太田　太田桐生IC　国道50号</t>
    <rPh sb="0" eb="2">
      <t>オオタ</t>
    </rPh>
    <rPh sb="3" eb="5">
      <t>オオタ</t>
    </rPh>
    <rPh sb="5" eb="7">
      <t>キリュウ</t>
    </rPh>
    <rPh sb="10" eb="12">
      <t>コクドウ</t>
    </rPh>
    <rPh sb="14" eb="15">
      <t>ゴウ</t>
    </rPh>
    <phoneticPr fontId="1"/>
  </si>
  <si>
    <t>只上八幡前</t>
  </si>
  <si>
    <t>K39</t>
  </si>
  <si>
    <t>伊勢崎</t>
    <rPh sb="0" eb="3">
      <t>イセサキ</t>
    </rPh>
    <phoneticPr fontId="1"/>
  </si>
  <si>
    <t>宮前町</t>
  </si>
  <si>
    <t>R462</t>
  </si>
  <si>
    <t>本庄　高崎</t>
    <rPh sb="0" eb="2">
      <t>ホンジョウ</t>
    </rPh>
    <rPh sb="3" eb="5">
      <t>タカサキ</t>
    </rPh>
    <phoneticPr fontId="1"/>
  </si>
  <si>
    <t>今泉一丁目</t>
  </si>
  <si>
    <t>高崎</t>
    <rPh sb="0" eb="2">
      <t>タカサキ</t>
    </rPh>
    <phoneticPr fontId="1"/>
  </si>
  <si>
    <t>福島橋北</t>
  </si>
  <si>
    <t>┬</t>
  </si>
  <si>
    <t>K24</t>
  </si>
  <si>
    <t>福島橋南</t>
  </si>
  <si>
    <t>下大類町東</t>
  </si>
  <si>
    <t>R354</t>
  </si>
  <si>
    <t>田町北</t>
  </si>
  <si>
    <t>K25</t>
  </si>
  <si>
    <t>高崎駅西口</t>
    <rPh sb="0" eb="3">
      <t>タカサキエキ</t>
    </rPh>
    <rPh sb="3" eb="5">
      <t>ニシグチ</t>
    </rPh>
    <phoneticPr fontId="1"/>
  </si>
  <si>
    <t>連雀町</t>
  </si>
  <si>
    <t>K49</t>
  </si>
  <si>
    <t>国道17号　高崎市役所</t>
    <rPh sb="0" eb="2">
      <t>コクドウ</t>
    </rPh>
    <rPh sb="4" eb="5">
      <t>ゴウ</t>
    </rPh>
    <rPh sb="6" eb="11">
      <t>タカサキシヤクショ</t>
    </rPh>
    <phoneticPr fontId="1"/>
  </si>
  <si>
    <t>消防署南</t>
  </si>
  <si>
    <t>富岡</t>
    <rPh sb="0" eb="2">
      <t>トミオカ</t>
    </rPh>
    <phoneticPr fontId="1"/>
  </si>
  <si>
    <t>碓東小入口</t>
  </si>
  <si>
    <t>K10</t>
  </si>
  <si>
    <t>岩井</t>
  </si>
  <si>
    <t>R18</t>
  </si>
  <si>
    <t>小諸　松井田</t>
    <rPh sb="0" eb="2">
      <t>コモロ</t>
    </rPh>
    <rPh sb="3" eb="6">
      <t>マツイダ</t>
    </rPh>
    <phoneticPr fontId="1"/>
  </si>
  <si>
    <t>富岡　安中駅</t>
    <rPh sb="0" eb="2">
      <t>トミオカ</t>
    </rPh>
    <rPh sb="3" eb="6">
      <t>アンナカエキ</t>
    </rPh>
    <phoneticPr fontId="1"/>
  </si>
  <si>
    <t>安中駅入口</t>
  </si>
  <si>
    <t>イ</t>
  </si>
  <si>
    <t>松井田</t>
  </si>
  <si>
    <t>K33</t>
  </si>
  <si>
    <t>松井田市街</t>
    <rPh sb="0" eb="3">
      <t>マツイダ</t>
    </rPh>
    <rPh sb="3" eb="5">
      <t>シガイ</t>
    </rPh>
    <phoneticPr fontId="1"/>
  </si>
  <si>
    <t>碓氷峠　旧道</t>
    <rPh sb="0" eb="3">
      <t>ウスイトウゲ</t>
    </rPh>
    <rPh sb="4" eb="6">
      <t>キュウドウ</t>
    </rPh>
    <phoneticPr fontId="1"/>
  </si>
  <si>
    <t>ファミリーマートヤオトク軽井沢店</t>
    <rPh sb="12" eb="16">
      <t>カルイザワテン</t>
    </rPh>
    <phoneticPr fontId="1"/>
  </si>
  <si>
    <t>浅間サンライン入口</t>
  </si>
  <si>
    <t>K80</t>
  </si>
  <si>
    <t>浅間サンライン</t>
    <rPh sb="0" eb="2">
      <t>アサマ</t>
    </rPh>
    <phoneticPr fontId="1"/>
  </si>
  <si>
    <t>東部湯の丸IC南</t>
  </si>
  <si>
    <t>K81</t>
  </si>
  <si>
    <t>丸子</t>
    <rPh sb="0" eb="2">
      <t>マルコ</t>
    </rPh>
    <phoneticPr fontId="1"/>
  </si>
  <si>
    <t>常田</t>
  </si>
  <si>
    <t>長野　上田</t>
    <rPh sb="0" eb="2">
      <t>ナガノ</t>
    </rPh>
    <rPh sb="3" eb="5">
      <t>ウエダ</t>
    </rPh>
    <phoneticPr fontId="1"/>
  </si>
  <si>
    <t>海野宿入口</t>
  </si>
  <si>
    <t>海野宿</t>
    <rPh sb="0" eb="2">
      <t>ウンノ</t>
    </rPh>
    <rPh sb="2" eb="3">
      <t>ジュク</t>
    </rPh>
    <phoneticPr fontId="1"/>
  </si>
  <si>
    <t>④神社　細い道　植え込みあり</t>
    <rPh sb="1" eb="3">
      <t>ジンジャ</t>
    </rPh>
    <rPh sb="4" eb="5">
      <t>ホソ</t>
    </rPh>
    <rPh sb="6" eb="7">
      <t>ミチ</t>
    </rPh>
    <rPh sb="8" eb="9">
      <t>ウ</t>
    </rPh>
    <rPh sb="10" eb="11">
      <t>コ</t>
    </rPh>
    <phoneticPr fontId="1"/>
  </si>
  <si>
    <t>大屋駅前</t>
  </si>
  <si>
    <t>R152</t>
  </si>
  <si>
    <t>長瀬</t>
  </si>
  <si>
    <t>K169</t>
  </si>
  <si>
    <t>別所温泉　塩田平</t>
    <rPh sb="0" eb="2">
      <t>ベッショ</t>
    </rPh>
    <rPh sb="2" eb="4">
      <t>オンセン</t>
    </rPh>
    <rPh sb="5" eb="7">
      <t>シオタ</t>
    </rPh>
    <rPh sb="7" eb="8">
      <t>ダイラ</t>
    </rPh>
    <phoneticPr fontId="1"/>
  </si>
  <si>
    <t>南原</t>
  </si>
  <si>
    <t>K82</t>
  </si>
  <si>
    <t>K65</t>
  </si>
  <si>
    <t>一時停止</t>
    <rPh sb="0" eb="2">
      <t>イチジ</t>
    </rPh>
    <rPh sb="2" eb="4">
      <t>テイシ</t>
    </rPh>
    <phoneticPr fontId="1"/>
  </si>
  <si>
    <t>下之郷</t>
  </si>
  <si>
    <t>K171</t>
  </si>
  <si>
    <t>仁古田</t>
  </si>
  <si>
    <t>R143</t>
  </si>
  <si>
    <t>K12</t>
  </si>
  <si>
    <t>麻績　長野道</t>
    <rPh sb="0" eb="1">
      <t>アサ</t>
    </rPh>
    <rPh sb="1" eb="2">
      <t>セキ</t>
    </rPh>
    <rPh sb="3" eb="5">
      <t>ナガノ</t>
    </rPh>
    <rPh sb="5" eb="6">
      <t>ドウ</t>
    </rPh>
    <phoneticPr fontId="1"/>
  </si>
  <si>
    <t>本町</t>
  </si>
  <si>
    <t>R403</t>
  </si>
  <si>
    <t>明科　長野道</t>
    <rPh sb="0" eb="2">
      <t>アカシナ</t>
    </rPh>
    <rPh sb="3" eb="5">
      <t>ナガノ</t>
    </rPh>
    <rPh sb="5" eb="6">
      <t>ドウ</t>
    </rPh>
    <phoneticPr fontId="1"/>
  </si>
  <si>
    <t>セブンイレブン坂北聖南店</t>
    <rPh sb="7" eb="8">
      <t>サカ</t>
    </rPh>
    <rPh sb="8" eb="9">
      <t>キタ</t>
    </rPh>
    <rPh sb="9" eb="10">
      <t>ヒジリ</t>
    </rPh>
    <rPh sb="10" eb="11">
      <t>ミナミ</t>
    </rPh>
    <rPh sb="11" eb="12">
      <t>テン</t>
    </rPh>
    <phoneticPr fontId="1"/>
  </si>
  <si>
    <t>明科　国道19号線</t>
    <rPh sb="0" eb="2">
      <t>アカシナ</t>
    </rPh>
    <rPh sb="3" eb="5">
      <t>コクドウ</t>
    </rPh>
    <rPh sb="7" eb="9">
      <t>ゴウセン</t>
    </rPh>
    <phoneticPr fontId="1"/>
  </si>
  <si>
    <t>木戸</t>
  </si>
  <si>
    <t>R19</t>
  </si>
  <si>
    <t>長野道　松本</t>
    <rPh sb="0" eb="2">
      <t>ナガノ</t>
    </rPh>
    <rPh sb="2" eb="3">
      <t>ドウ</t>
    </rPh>
    <rPh sb="4" eb="6">
      <t>マツモト</t>
    </rPh>
    <phoneticPr fontId="1"/>
  </si>
  <si>
    <t>新橋</t>
  </si>
  <si>
    <t>K295</t>
  </si>
  <si>
    <t>松本市街　浅間温泉</t>
    <rPh sb="0" eb="4">
      <t>マツモトシガイ</t>
    </rPh>
    <rPh sb="5" eb="7">
      <t>アサマ</t>
    </rPh>
    <rPh sb="7" eb="9">
      <t>オンセン</t>
    </rPh>
    <phoneticPr fontId="1"/>
  </si>
  <si>
    <t>沢上北</t>
  </si>
  <si>
    <t>K88</t>
  </si>
  <si>
    <t>①モスバーガー③サークルK④トヨタレンタリース</t>
  </si>
  <si>
    <t>右側</t>
    <rPh sb="0" eb="2">
      <t>ミギガワ</t>
    </rPh>
    <phoneticPr fontId="1"/>
  </si>
  <si>
    <t>高遠公園下</t>
  </si>
  <si>
    <t>諏訪　茅野</t>
    <rPh sb="0" eb="2">
      <t>スワ</t>
    </rPh>
    <rPh sb="3" eb="5">
      <t>チノ</t>
    </rPh>
    <phoneticPr fontId="1"/>
  </si>
  <si>
    <t>安国寺西</t>
  </si>
  <si>
    <t>白樺湖　岡谷</t>
    <rPh sb="0" eb="3">
      <t>シラカバコ</t>
    </rPh>
    <rPh sb="4" eb="6">
      <t>オカヤ</t>
    </rPh>
    <phoneticPr fontId="1"/>
  </si>
  <si>
    <t>高部東</t>
  </si>
  <si>
    <t>白樺湖　蓼科高原</t>
    <rPh sb="0" eb="3">
      <t>シラカバコ</t>
    </rPh>
    <rPh sb="4" eb="6">
      <t>タテシナ</t>
    </rPh>
    <rPh sb="6" eb="8">
      <t>コウゲン</t>
    </rPh>
    <phoneticPr fontId="1"/>
  </si>
  <si>
    <t>④ファミマ</t>
  </si>
  <si>
    <t>清水町</t>
  </si>
  <si>
    <t>R141</t>
  </si>
  <si>
    <t>小諸　佐久</t>
    <rPh sb="0" eb="2">
      <t>コモロ</t>
    </rPh>
    <rPh sb="3" eb="5">
      <t>サク</t>
    </rPh>
    <phoneticPr fontId="1"/>
  </si>
  <si>
    <t>セブンイレブン佐久穂町店</t>
    <rPh sb="7" eb="11">
      <t>サクホマチ</t>
    </rPh>
    <rPh sb="11" eb="12">
      <t>ミセ</t>
    </rPh>
    <phoneticPr fontId="1"/>
  </si>
  <si>
    <t>千曲病院入口</t>
  </si>
  <si>
    <t>R299</t>
  </si>
  <si>
    <t>十国峠</t>
    <rPh sb="0" eb="2">
      <t>ジュッコク</t>
    </rPh>
    <rPh sb="2" eb="3">
      <t>トウゲ</t>
    </rPh>
    <phoneticPr fontId="1"/>
  </si>
  <si>
    <t>秩父</t>
    <rPh sb="0" eb="2">
      <t>チチブ</t>
    </rPh>
    <phoneticPr fontId="1"/>
  </si>
  <si>
    <t>黒海士バイパス前</t>
  </si>
  <si>
    <t>K37</t>
  </si>
  <si>
    <t>吉田</t>
    <rPh sb="0" eb="2">
      <t>ヨシダ</t>
    </rPh>
    <phoneticPr fontId="1"/>
  </si>
  <si>
    <t>宮戸</t>
  </si>
  <si>
    <t>長瀞　皆野</t>
    <rPh sb="0" eb="2">
      <t>ナガトロ</t>
    </rPh>
    <rPh sb="3" eb="5">
      <t>ミナノ</t>
    </rPh>
    <phoneticPr fontId="1"/>
  </si>
  <si>
    <t>K270</t>
  </si>
  <si>
    <t>③ヤオヨシ</t>
  </si>
  <si>
    <t>小柱</t>
    <rPh sb="0" eb="2">
      <t>コバシラ</t>
    </rPh>
    <phoneticPr fontId="1"/>
  </si>
  <si>
    <t>K44</t>
  </si>
  <si>
    <t>皆野</t>
  </si>
  <si>
    <t>皆野橋</t>
  </si>
  <si>
    <t>K43</t>
  </si>
  <si>
    <t>皆野市街</t>
  </si>
  <si>
    <t>親鼻橋</t>
  </si>
  <si>
    <t>R140</t>
  </si>
  <si>
    <t>甲府　秩父</t>
  </si>
  <si>
    <t>K348</t>
  </si>
  <si>
    <t>二本木峠　三沢</t>
  </si>
  <si>
    <t>②ガスト</t>
  </si>
  <si>
    <t>皆野長瀞インター入口</t>
  </si>
  <si>
    <t>長瀞対岸</t>
  </si>
  <si>
    <t>国道140号</t>
  </si>
  <si>
    <t>熊谷</t>
  </si>
  <si>
    <t>K30</t>
  </si>
  <si>
    <t>④田口呉服店</t>
  </si>
  <si>
    <t>露梨子</t>
  </si>
  <si>
    <t>R254</t>
  </si>
  <si>
    <t>東松山　小川</t>
  </si>
  <si>
    <t>塩沢</t>
  </si>
  <si>
    <t>万吉橋</t>
  </si>
  <si>
    <t>K11</t>
  </si>
  <si>
    <t>国道407号　熊谷市街</t>
  </si>
  <si>
    <t>村岡</t>
  </si>
  <si>
    <t>五</t>
  </si>
  <si>
    <t>右奥</t>
  </si>
  <si>
    <t>広域農道</t>
  </si>
  <si>
    <t>K257</t>
  </si>
  <si>
    <t>④駐車場</t>
  </si>
  <si>
    <t>佐谷田(南)</t>
  </si>
  <si>
    <t>R17</t>
  </si>
  <si>
    <t>さいたま　鴻巣</t>
  </si>
  <si>
    <t>④ウェルシア</t>
  </si>
  <si>
    <t>④ベルク</t>
  </si>
  <si>
    <t>持田一丁目</t>
  </si>
  <si>
    <t>R125</t>
  </si>
  <si>
    <t>①ローソン②トヨタカローラ店</t>
  </si>
  <si>
    <t>長野ロータリー</t>
  </si>
  <si>
    <t>K7</t>
  </si>
  <si>
    <t>①眼鏡市場②ローソン、かつや</t>
  </si>
  <si>
    <t>荒木</t>
  </si>
  <si>
    <t>館林</t>
  </si>
  <si>
    <t>上新郷</t>
  </si>
  <si>
    <t>館林　明和</t>
  </si>
  <si>
    <t>昭和橋</t>
  </si>
  <si>
    <t>R122</t>
  </si>
  <si>
    <t>大佐貫</t>
  </si>
  <si>
    <t>K318</t>
  </si>
  <si>
    <t>明和町役場</t>
  </si>
  <si>
    <t>上江黒</t>
  </si>
  <si>
    <t>K304</t>
  </si>
  <si>
    <t>K363</t>
  </si>
  <si>
    <t>K373</t>
  </si>
  <si>
    <t>細谷</t>
  </si>
  <si>
    <t>K364</t>
  </si>
  <si>
    <t>藤岡</t>
  </si>
  <si>
    <t>除川</t>
  </si>
  <si>
    <t>K57</t>
  </si>
  <si>
    <t>④西谷田郵便局</t>
  </si>
  <si>
    <t>大町</t>
    <rPh sb="0" eb="2">
      <t>オオマチ</t>
    </rPh>
    <phoneticPr fontId="1"/>
  </si>
  <si>
    <t>K3</t>
  </si>
  <si>
    <t>鹿沼　北関東道</t>
  </si>
  <si>
    <t>②東京インテリア</t>
  </si>
  <si>
    <t>小倉橋西</t>
    <rPh sb="0" eb="2">
      <t>オグラ</t>
    </rPh>
    <rPh sb="2" eb="3">
      <t>バシ</t>
    </rPh>
    <rPh sb="3" eb="4">
      <t>ニシ</t>
    </rPh>
    <phoneticPr fontId="1"/>
  </si>
  <si>
    <t>宇都宮　鹿沼</t>
  </si>
  <si>
    <t>橋を渡る</t>
  </si>
  <si>
    <t>追分交差点</t>
    <rPh sb="0" eb="2">
      <t>オイワケ</t>
    </rPh>
    <phoneticPr fontId="1"/>
  </si>
  <si>
    <t>日光　宇都宮　鹿沼市街</t>
  </si>
  <si>
    <t>上殿丁字路</t>
    <rPh sb="0" eb="2">
      <t>カミドノ</t>
    </rPh>
    <rPh sb="2" eb="5">
      <t>テイジロ</t>
    </rPh>
    <phoneticPr fontId="1"/>
  </si>
  <si>
    <t>K268</t>
  </si>
  <si>
    <t>宇都宮　鹿沼IC</t>
  </si>
  <si>
    <t>鹿沼環状線</t>
  </si>
  <si>
    <t>仁神堂町</t>
    <rPh sb="0" eb="4">
      <t>ニガミドウマチ</t>
    </rPh>
    <phoneticPr fontId="1"/>
  </si>
  <si>
    <t>那珂川町　さくら</t>
  </si>
  <si>
    <t>②ファミマ　④昭和シェル</t>
  </si>
  <si>
    <t>赤川ダム堤防へ</t>
  </si>
  <si>
    <t>自然休養村管理センター</t>
    <rPh sb="0" eb="2">
      <t>シゼン</t>
    </rPh>
    <rPh sb="2" eb="4">
      <t>キュウヨウ</t>
    </rPh>
    <rPh sb="4" eb="5">
      <t>ムラ</t>
    </rPh>
    <rPh sb="5" eb="7">
      <t>カンリ</t>
    </rPh>
    <phoneticPr fontId="1"/>
  </si>
  <si>
    <t>足利　栃木市</t>
    <rPh sb="0" eb="2">
      <t>アシカガ</t>
    </rPh>
    <rPh sb="3" eb="5">
      <t>トチギ</t>
    </rPh>
    <rPh sb="5" eb="6">
      <t>シ</t>
    </rPh>
    <phoneticPr fontId="1"/>
  </si>
  <si>
    <t>足利　栃木市　道の駅にしかた</t>
    <rPh sb="0" eb="2">
      <t>アシカガ</t>
    </rPh>
    <rPh sb="3" eb="5">
      <t>トチギ</t>
    </rPh>
    <rPh sb="5" eb="6">
      <t>シ</t>
    </rPh>
    <rPh sb="7" eb="8">
      <t>ミチ</t>
    </rPh>
    <rPh sb="9" eb="10">
      <t>エキ</t>
    </rPh>
    <phoneticPr fontId="1"/>
  </si>
  <si>
    <t>足利　栃木市　北関東道</t>
    <rPh sb="0" eb="2">
      <t>アシカガ</t>
    </rPh>
    <rPh sb="3" eb="5">
      <t>トチギ</t>
    </rPh>
    <rPh sb="5" eb="6">
      <t>シ</t>
    </rPh>
    <rPh sb="7" eb="8">
      <t>キタ</t>
    </rPh>
    <rPh sb="8" eb="10">
      <t>カントウ</t>
    </rPh>
    <rPh sb="10" eb="11">
      <t>ドウ</t>
    </rPh>
    <phoneticPr fontId="1"/>
  </si>
  <si>
    <t>押しﾎﾞﾀﾝ式信号</t>
  </si>
  <si>
    <t>足利38km</t>
    <rPh sb="0" eb="2">
      <t>アシカガ</t>
    </rPh>
    <phoneticPr fontId="1"/>
  </si>
  <si>
    <t>足利　佐野市街　田沼　北関東道</t>
    <rPh sb="0" eb="2">
      <t>アシカガ</t>
    </rPh>
    <rPh sb="3" eb="7">
      <t>サノシガイ</t>
    </rPh>
    <rPh sb="8" eb="10">
      <t>タヌマ</t>
    </rPh>
    <rPh sb="11" eb="12">
      <t>キタ</t>
    </rPh>
    <rPh sb="12" eb="14">
      <t>カントウ</t>
    </rPh>
    <rPh sb="14" eb="15">
      <t>ドウ</t>
    </rPh>
    <phoneticPr fontId="1"/>
  </si>
  <si>
    <t>左側</t>
    <phoneticPr fontId="1"/>
  </si>
  <si>
    <t>①ファミマ</t>
    <phoneticPr fontId="1"/>
  </si>
  <si>
    <t>④足利女子高</t>
    <phoneticPr fontId="1"/>
  </si>
  <si>
    <t>①ホテルルートイン</t>
    <phoneticPr fontId="1"/>
  </si>
  <si>
    <t>①がってん寿司</t>
    <phoneticPr fontId="1"/>
  </si>
  <si>
    <t>①セブンイレブン</t>
    <phoneticPr fontId="1"/>
  </si>
  <si>
    <t>一方通行</t>
    <rPh sb="0" eb="4">
      <t>イッポウツウコウ</t>
    </rPh>
    <phoneticPr fontId="1"/>
  </si>
  <si>
    <t>右側</t>
    <phoneticPr fontId="1"/>
  </si>
  <si>
    <t>セブンイレブン秩父太田店</t>
    <rPh sb="7" eb="9">
      <t>チチブ</t>
    </rPh>
    <rPh sb="9" eb="12">
      <t>オオタテン</t>
    </rPh>
    <phoneticPr fontId="1"/>
  </si>
  <si>
    <t>CK</t>
    <phoneticPr fontId="1"/>
  </si>
  <si>
    <t>7/14</t>
    <phoneticPr fontId="1"/>
  </si>
  <si>
    <t>右側</t>
    <rPh sb="0" eb="2">
      <t>ミギガワ</t>
    </rPh>
    <phoneticPr fontId="1"/>
  </si>
  <si>
    <t>修正計算</t>
    <rPh sb="0" eb="2">
      <t>シュウセイ</t>
    </rPh>
    <rPh sb="2" eb="4">
      <t>ケイサン</t>
    </rPh>
    <phoneticPr fontId="1"/>
  </si>
  <si>
    <t>旧</t>
    <rPh sb="0" eb="1">
      <t>キュウ</t>
    </rPh>
    <phoneticPr fontId="1"/>
  </si>
  <si>
    <t>No.</t>
    <phoneticPr fontId="1"/>
  </si>
  <si>
    <t>lap</t>
    <phoneticPr fontId="1"/>
  </si>
  <si>
    <t>add</t>
    <phoneticPr fontId="1"/>
  </si>
  <si>
    <t>dist.</t>
    <phoneticPr fontId="1"/>
  </si>
  <si>
    <t>新</t>
    <rPh sb="0" eb="1">
      <t>シン</t>
    </rPh>
    <phoneticPr fontId="1"/>
  </si>
  <si>
    <t>⊿</t>
    <phoneticPr fontId="1"/>
  </si>
  <si>
    <t>Point</t>
    <phoneticPr fontId="1"/>
  </si>
  <si>
    <t>Cross</t>
    <phoneticPr fontId="1"/>
  </si>
  <si>
    <t>Sig</t>
    <phoneticPr fontId="1"/>
  </si>
  <si>
    <t>dir</t>
    <phoneticPr fontId="1"/>
  </si>
  <si>
    <t>etc.</t>
    <phoneticPr fontId="1"/>
  </si>
  <si>
    <t>PC3</t>
    <phoneticPr fontId="1"/>
  </si>
  <si>
    <t>セブンイレブン坂北聖南店</t>
    <rPh sb="7" eb="9">
      <t>サカキタ</t>
    </rPh>
    <rPh sb="9" eb="10">
      <t>セイ</t>
    </rPh>
    <rPh sb="10" eb="11">
      <t>ミナミ</t>
    </rPh>
    <rPh sb="11" eb="12">
      <t>テン</t>
    </rPh>
    <phoneticPr fontId="1"/>
  </si>
  <si>
    <t>|</t>
    <phoneticPr fontId="1"/>
  </si>
  <si>
    <t>-</t>
    <phoneticPr fontId="1"/>
  </si>
  <si>
    <t>直</t>
    <rPh sb="0" eb="1">
      <t>チョク</t>
    </rPh>
    <phoneticPr fontId="1"/>
  </si>
  <si>
    <t>沢上北</t>
    <rPh sb="0" eb="1">
      <t>サワ</t>
    </rPh>
    <rPh sb="1" eb="2">
      <t>ウエ</t>
    </rPh>
    <rPh sb="2" eb="3">
      <t>キタ</t>
    </rPh>
    <phoneticPr fontId="1"/>
  </si>
  <si>
    <t>┼</t>
    <phoneticPr fontId="1"/>
  </si>
  <si>
    <t>○</t>
    <phoneticPr fontId="1"/>
  </si>
  <si>
    <t>右</t>
    <rPh sb="0" eb="1">
      <t>ミギ</t>
    </rPh>
    <phoneticPr fontId="1"/>
  </si>
  <si>
    <t>PC4</t>
    <phoneticPr fontId="1"/>
  </si>
  <si>
    <t>セブンイレブン南箕輪南原店</t>
    <rPh sb="7" eb="10">
      <t>ミナミミノワ</t>
    </rPh>
    <rPh sb="10" eb="12">
      <t>ミナミハラ</t>
    </rPh>
    <rPh sb="12" eb="13">
      <t>テン</t>
    </rPh>
    <phoneticPr fontId="1"/>
  </si>
  <si>
    <t>南原交差点の次　②</t>
    <rPh sb="0" eb="2">
      <t>ミナミハラ</t>
    </rPh>
    <rPh sb="2" eb="5">
      <t>コウサテン</t>
    </rPh>
    <rPh sb="6" eb="7">
      <t>ツギ</t>
    </rPh>
    <phoneticPr fontId="1"/>
  </si>
  <si>
    <t>中の原</t>
    <rPh sb="0" eb="1">
      <t>ナカ</t>
    </rPh>
    <rPh sb="2" eb="3">
      <t>ハラ</t>
    </rPh>
    <phoneticPr fontId="1"/>
  </si>
  <si>
    <t>左</t>
    <rPh sb="0" eb="1">
      <t>ヒダリ</t>
    </rPh>
    <phoneticPr fontId="1"/>
  </si>
  <si>
    <t>②サークルK</t>
    <phoneticPr fontId="1"/>
  </si>
  <si>
    <t>合同庁舎西</t>
    <rPh sb="0" eb="2">
      <t>ゴウドウ</t>
    </rPh>
    <rPh sb="2" eb="4">
      <t>チョウシャ</t>
    </rPh>
    <rPh sb="4" eb="5">
      <t>ニシ</t>
    </rPh>
    <phoneticPr fontId="1"/>
  </si>
  <si>
    <t>②郵便局</t>
    <rPh sb="1" eb="4">
      <t>ユウビンキョク</t>
    </rPh>
    <phoneticPr fontId="1"/>
  </si>
  <si>
    <t>高遠公園下</t>
    <rPh sb="0" eb="2">
      <t>タカトオ</t>
    </rPh>
    <rPh sb="2" eb="4">
      <t>コウエン</t>
    </rPh>
    <rPh sb="4" eb="5">
      <t>シタ</t>
    </rPh>
    <phoneticPr fontId="1"/>
  </si>
  <si>
    <t>┬</t>
    <phoneticPr fontId="1"/>
  </si>
  <si>
    <t>Route</t>
    <phoneticPr fontId="1"/>
  </si>
  <si>
    <t>N152</t>
    <phoneticPr fontId="1"/>
  </si>
  <si>
    <t>CK</t>
    <phoneticPr fontId="1"/>
  </si>
  <si>
    <t>セブンイレブン佐久穂町店</t>
    <rPh sb="7" eb="10">
      <t>サクホ</t>
    </rPh>
    <rPh sb="10" eb="11">
      <t>チョウ</t>
    </rPh>
    <rPh sb="11" eb="12">
      <t>ミセ</t>
    </rPh>
    <phoneticPr fontId="1"/>
  </si>
  <si>
    <t>｜</t>
    <phoneticPr fontId="1"/>
  </si>
  <si>
    <t>N299</t>
    <phoneticPr fontId="1"/>
  </si>
  <si>
    <t>千曲病院入口</t>
    <rPh sb="0" eb="2">
      <t>チクマ</t>
    </rPh>
    <rPh sb="2" eb="4">
      <t>ビョウイン</t>
    </rPh>
    <rPh sb="4" eb="6">
      <t>イリグチ</t>
    </rPh>
    <phoneticPr fontId="1"/>
  </si>
  <si>
    <t>├</t>
    <phoneticPr fontId="1"/>
  </si>
  <si>
    <t>N299</t>
    <phoneticPr fontId="1"/>
  </si>
  <si>
    <t>矢弓沢林道</t>
    <rPh sb="0" eb="1">
      <t>ヤ</t>
    </rPh>
    <rPh sb="1" eb="2">
      <t>ユミ</t>
    </rPh>
    <rPh sb="2" eb="3">
      <t>サワ</t>
    </rPh>
    <rPh sb="3" eb="5">
      <t>リンドウ</t>
    </rPh>
    <phoneticPr fontId="1"/>
  </si>
  <si>
    <t>┬</t>
    <phoneticPr fontId="1"/>
  </si>
  <si>
    <t>▼</t>
    <phoneticPr fontId="1"/>
  </si>
  <si>
    <t>D124</t>
    <phoneticPr fontId="1"/>
  </si>
  <si>
    <t>▼</t>
    <phoneticPr fontId="1"/>
  </si>
  <si>
    <t>④郵便局</t>
    <rPh sb="1" eb="4">
      <t>ユウビンキョク</t>
    </rPh>
    <phoneticPr fontId="1"/>
  </si>
  <si>
    <t>N299</t>
    <phoneticPr fontId="1"/>
  </si>
  <si>
    <t>直</t>
    <phoneticPr fontId="1"/>
  </si>
  <si>
    <t>PC5</t>
  </si>
  <si>
    <t>▼</t>
  </si>
  <si>
    <t>R361</t>
    <phoneticPr fontId="1"/>
  </si>
  <si>
    <t>伊那市街</t>
    <rPh sb="0" eb="4">
      <t>イナシガイ</t>
    </rPh>
    <phoneticPr fontId="1"/>
  </si>
  <si>
    <t>林道矢弓沢線　①案内図</t>
    <rPh sb="0" eb="2">
      <t>リンドウ</t>
    </rPh>
    <rPh sb="2" eb="3">
      <t>ヤ</t>
    </rPh>
    <rPh sb="3" eb="4">
      <t>ユミ</t>
    </rPh>
    <rPh sb="4" eb="5">
      <t>サワ</t>
    </rPh>
    <rPh sb="5" eb="6">
      <t>セン</t>
    </rPh>
    <rPh sb="8" eb="11">
      <t>アンナイズ</t>
    </rPh>
    <phoneticPr fontId="1"/>
  </si>
  <si>
    <t>藤岡　神流</t>
    <rPh sb="0" eb="2">
      <t>フジオカ</t>
    </rPh>
    <rPh sb="3" eb="5">
      <t>カンナ</t>
    </rPh>
    <phoneticPr fontId="1"/>
  </si>
  <si>
    <t>秩父→　④「恐竜の足跡」看板</t>
    <rPh sb="0" eb="2">
      <t>チチブ</t>
    </rPh>
    <rPh sb="6" eb="8">
      <t>キョウリュウ</t>
    </rPh>
    <rPh sb="9" eb="11">
      <t>アシアト</t>
    </rPh>
    <rPh sb="12" eb="14">
      <t>カンバン</t>
    </rPh>
    <phoneticPr fontId="1"/>
  </si>
  <si>
    <t>④「恐竜の足跡」看板</t>
    <rPh sb="2" eb="4">
      <t>キョウリュウ</t>
    </rPh>
    <rPh sb="5" eb="7">
      <t>アシアト</t>
    </rPh>
    <rPh sb="8" eb="10">
      <t>カンバン</t>
    </rPh>
    <phoneticPr fontId="1"/>
  </si>
  <si>
    <t>K124</t>
    <phoneticPr fontId="1"/>
  </si>
  <si>
    <t>R299</t>
    <phoneticPr fontId="1"/>
  </si>
  <si>
    <t>波久礼駅前</t>
    <rPh sb="0" eb="1">
      <t>ナミ</t>
    </rPh>
    <rPh sb="1" eb="2">
      <t>ク</t>
    </rPh>
    <rPh sb="2" eb="3">
      <t>レイ</t>
    </rPh>
    <phoneticPr fontId="1"/>
  </si>
  <si>
    <t>○</t>
    <phoneticPr fontId="1"/>
  </si>
  <si>
    <t>旧中山道入口</t>
    <rPh sb="0" eb="1">
      <t>キュウ</t>
    </rPh>
    <rPh sb="1" eb="4">
      <t>ナカセンドウ</t>
    </rPh>
    <rPh sb="4" eb="6">
      <t>イリグチ</t>
    </rPh>
    <phoneticPr fontId="1"/>
  </si>
  <si>
    <t>③ファミマ</t>
    <phoneticPr fontId="1"/>
  </si>
  <si>
    <t>道の駅みなの入口</t>
    <rPh sb="0" eb="1">
      <t>ミチ</t>
    </rPh>
    <rPh sb="2" eb="3">
      <t>エキ</t>
    </rPh>
    <rPh sb="6" eb="8">
      <t>イリグチ</t>
    </rPh>
    <phoneticPr fontId="1"/>
  </si>
  <si>
    <t>館林</t>
    <rPh sb="0" eb="2">
      <t>タテバヤシ</t>
    </rPh>
    <phoneticPr fontId="1"/>
  </si>
  <si>
    <t>日光　鹿沼市街</t>
    <rPh sb="3" eb="6">
      <t>カヌマシ</t>
    </rPh>
    <rPh sb="6" eb="7">
      <t>ガイ</t>
    </rPh>
    <phoneticPr fontId="1"/>
  </si>
  <si>
    <t>直</t>
    <phoneticPr fontId="1"/>
  </si>
  <si>
    <t>K217</t>
    <phoneticPr fontId="1"/>
  </si>
  <si>
    <t>富岡　磯部/小諸　磯部</t>
    <rPh sb="0" eb="2">
      <t>トミオカ</t>
    </rPh>
    <rPh sb="3" eb="5">
      <t>イソベ</t>
    </rPh>
    <rPh sb="6" eb="8">
      <t>コモロ</t>
    </rPh>
    <rPh sb="9" eb="11">
      <t>イソベ</t>
    </rPh>
    <phoneticPr fontId="1"/>
  </si>
  <si>
    <t>磯部</t>
    <rPh sb="0" eb="2">
      <t>イソベ</t>
    </rPh>
    <phoneticPr fontId="1"/>
  </si>
  <si>
    <t>安中駅へ行かない</t>
    <rPh sb="0" eb="2">
      <t>アンナカ</t>
    </rPh>
    <rPh sb="2" eb="3">
      <t>エキ</t>
    </rPh>
    <rPh sb="4" eb="5">
      <t>イ</t>
    </rPh>
    <phoneticPr fontId="1"/>
  </si>
  <si>
    <t>┼</t>
    <phoneticPr fontId="1"/>
  </si>
  <si>
    <t>右</t>
    <rPh sb="0" eb="1">
      <t>ミギ</t>
    </rPh>
    <phoneticPr fontId="1"/>
  </si>
  <si>
    <t>K212</t>
    <phoneticPr fontId="1"/>
  </si>
  <si>
    <t>②新島学園③ヤマザキ</t>
    <rPh sb="1" eb="3">
      <t>ニイジマ</t>
    </rPh>
    <rPh sb="3" eb="5">
      <t>ガクエン</t>
    </rPh>
    <phoneticPr fontId="1"/>
  </si>
  <si>
    <t>伝馬町</t>
    <rPh sb="0" eb="3">
      <t>テンマチョウ</t>
    </rPh>
    <phoneticPr fontId="1"/>
  </si>
  <si>
    <t>左</t>
    <rPh sb="0" eb="1">
      <t>ヒダリ</t>
    </rPh>
    <phoneticPr fontId="1"/>
  </si>
  <si>
    <t>K125</t>
    <phoneticPr fontId="1"/>
  </si>
  <si>
    <t>松井田</t>
    <rPh sb="0" eb="3">
      <t>マツイダ</t>
    </rPh>
    <phoneticPr fontId="1"/>
  </si>
  <si>
    <t>0.5km安中市街</t>
    <rPh sb="5" eb="8">
      <t>アンナカシ</t>
    </rPh>
    <rPh sb="8" eb="9">
      <t>ガイ</t>
    </rPh>
    <phoneticPr fontId="1"/>
  </si>
  <si>
    <t>┬</t>
    <phoneticPr fontId="1"/>
  </si>
  <si>
    <t>K216</t>
    <phoneticPr fontId="1"/>
  </si>
  <si>
    <t>┤</t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</si>
  <si>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</si>
  <si>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城東二丁目</t>
    <rPh sb="0" eb="2">
      <t>ジョウトウ</t>
    </rPh>
    <rPh sb="2" eb="5">
      <t>ニチョウメ</t>
    </rPh>
    <phoneticPr fontId="1"/>
  </si>
  <si>
    <t>R143</t>
    <phoneticPr fontId="1"/>
  </si>
  <si>
    <t>①魚万　汲田</t>
    <rPh sb="1" eb="3">
      <t>ウオマン</t>
    </rPh>
    <rPh sb="4" eb="5">
      <t>キュウ</t>
    </rPh>
    <rPh sb="5" eb="6">
      <t>タ</t>
    </rPh>
    <phoneticPr fontId="1"/>
  </si>
  <si>
    <t>松本駅　松本IC</t>
    <rPh sb="0" eb="3">
      <t>マツモトエキ</t>
    </rPh>
    <rPh sb="4" eb="6">
      <t>マツモト</t>
    </rPh>
    <phoneticPr fontId="1"/>
  </si>
  <si>
    <t>①信濃補聴器センター</t>
    <rPh sb="1" eb="3">
      <t>シナノ</t>
    </rPh>
    <rPh sb="3" eb="6">
      <t>ホチョウキ</t>
    </rPh>
    <phoneticPr fontId="1"/>
  </si>
  <si>
    <t>市民芸術館西</t>
    <rPh sb="0" eb="2">
      <t>シミン</t>
    </rPh>
    <rPh sb="2" eb="5">
      <t>ゲイジュツカン</t>
    </rPh>
    <rPh sb="5" eb="6">
      <t>ニシ</t>
    </rPh>
    <phoneticPr fontId="1"/>
  </si>
  <si>
    <t>塩尻</t>
    <rPh sb="0" eb="2">
      <t>シオジリ</t>
    </rPh>
    <phoneticPr fontId="1"/>
  </si>
  <si>
    <t>深志三丁目</t>
    <rPh sb="0" eb="2">
      <t>フカシ</t>
    </rPh>
    <rPh sb="2" eb="5">
      <t>サンチョウメ</t>
    </rPh>
    <phoneticPr fontId="1"/>
  </si>
  <si>
    <t>②チャレンジ個別指導学院</t>
    <rPh sb="6" eb="8">
      <t>コベツ</t>
    </rPh>
    <rPh sb="8" eb="10">
      <t>シドウ</t>
    </rPh>
    <rPh sb="10" eb="12">
      <t>ガクイン</t>
    </rPh>
    <phoneticPr fontId="1"/>
  </si>
  <si>
    <t>高出</t>
    <rPh sb="0" eb="2">
      <t>タカデ</t>
    </rPh>
    <phoneticPr fontId="1"/>
  </si>
  <si>
    <t>R20にいかない　歩道橋</t>
    <rPh sb="9" eb="12">
      <t>ホドウキョウ</t>
    </rPh>
    <phoneticPr fontId="1"/>
  </si>
  <si>
    <t>飯田　長野</t>
    <rPh sb="0" eb="2">
      <t>イイダ</t>
    </rPh>
    <rPh sb="3" eb="5">
      <t>ナガノ</t>
    </rPh>
    <phoneticPr fontId="1"/>
  </si>
  <si>
    <t>R153</t>
    <phoneticPr fontId="1"/>
  </si>
  <si>
    <t>②ローソン</t>
    <phoneticPr fontId="1"/>
  </si>
  <si>
    <t>Y</t>
    <phoneticPr fontId="1"/>
  </si>
  <si>
    <t>セブンイレブン群馬明和店</t>
    <rPh sb="7" eb="9">
      <t>グンマ</t>
    </rPh>
    <rPh sb="9" eb="11">
      <t>メイワ</t>
    </rPh>
    <rPh sb="11" eb="12">
      <t>ミセ</t>
    </rPh>
    <phoneticPr fontId="1"/>
  </si>
  <si>
    <t>R122</t>
    <phoneticPr fontId="1"/>
  </si>
  <si>
    <t>旧道へ</t>
    <rPh sb="0" eb="2">
      <t>キュウドウ</t>
    </rPh>
    <phoneticPr fontId="1"/>
  </si>
  <si>
    <t>R140</t>
    <phoneticPr fontId="1"/>
  </si>
  <si>
    <t>寄居市街</t>
    <rPh sb="0" eb="2">
      <t>ヨリイ</t>
    </rPh>
    <rPh sb="2" eb="4">
      <t>シガイ</t>
    </rPh>
    <phoneticPr fontId="1"/>
  </si>
  <si>
    <t>Y</t>
    <phoneticPr fontId="1"/>
  </si>
  <si>
    <t>右</t>
    <rPh sb="0" eb="1">
      <t>ミギ</t>
    </rPh>
    <phoneticPr fontId="1"/>
  </si>
  <si>
    <t>小諸　旧軽井沢</t>
    <rPh sb="0" eb="2">
      <t>コモロ</t>
    </rPh>
    <rPh sb="3" eb="7">
      <t>キュウカルイザワ</t>
    </rPh>
    <phoneticPr fontId="1"/>
  </si>
  <si>
    <t>2018.7.5</t>
    <phoneticPr fontId="1"/>
  </si>
  <si>
    <t>左側【オレンジタイル内駐輪禁止】</t>
    <rPh sb="13" eb="15">
      <t>キンシ</t>
    </rPh>
    <phoneticPr fontId="1"/>
  </si>
  <si>
    <t>②ガソリンスタンド</t>
    <phoneticPr fontId="1"/>
  </si>
  <si>
    <t>五</t>
    <phoneticPr fontId="1"/>
  </si>
  <si>
    <t>側道からバイパス降りる</t>
    <rPh sb="0" eb="2">
      <t>ソクドウ</t>
    </rPh>
    <rPh sb="8" eb="9">
      <t>オ</t>
    </rPh>
    <phoneticPr fontId="1"/>
  </si>
  <si>
    <t>末野陸橋</t>
    <rPh sb="0" eb="2">
      <t>スエノ</t>
    </rPh>
    <rPh sb="2" eb="4">
      <t>リッキョウ</t>
    </rPh>
    <phoneticPr fontId="1"/>
  </si>
  <si>
    <t>左左</t>
    <rPh sb="0" eb="1">
      <t>ヒダリ</t>
    </rPh>
    <rPh sb="1" eb="2">
      <t>ヒダリ</t>
    </rPh>
    <phoneticPr fontId="1"/>
  </si>
  <si>
    <t>側道へはいりバイパス潜ったところを左折</t>
    <rPh sb="0" eb="2">
      <t>ソクドウ</t>
    </rPh>
    <rPh sb="10" eb="11">
      <t>クグ</t>
    </rPh>
    <rPh sb="17" eb="19">
      <t>サセツ</t>
    </rPh>
    <phoneticPr fontId="1"/>
  </si>
  <si>
    <t>北砂原(北)</t>
    <rPh sb="0" eb="1">
      <t>キタ</t>
    </rPh>
    <rPh sb="1" eb="3">
      <t>スナハラ</t>
    </rPh>
    <rPh sb="4" eb="5">
      <t>キタ</t>
    </rPh>
    <phoneticPr fontId="1"/>
  </si>
  <si>
    <t>一時停止　用水路の向こう側(一方通行)①熊谷流通センタ</t>
    <rPh sb="20" eb="22">
      <t>クマガヤ</t>
    </rPh>
    <rPh sb="22" eb="24">
      <t>リュウツウ</t>
    </rPh>
    <phoneticPr fontId="1"/>
  </si>
  <si>
    <t>川俣駅のあと線路渡る</t>
    <rPh sb="0" eb="2">
      <t>カワマタ</t>
    </rPh>
    <rPh sb="2" eb="3">
      <t>エキ</t>
    </rPh>
    <rPh sb="6" eb="8">
      <t>センロ</t>
    </rPh>
    <rPh sb="8" eb="9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</si>
</sst>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0.0_ "/>
    <numFmt numFmtId="178" formatCode="0_ "/>
    <numFmt numFmtId="179" formatCode="dd/hh:mm;@"/>
    <numFmt numFmtId="180" formatCode="0.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0" fillId="0" borderId="1" xfId="0" applyBorder="1"/>
    <xf numFmtId="0" fontId="0" fillId="2" borderId="1" xfId="0" applyFill="1" applyBorder="1"/>
    <xf numFmtId="177" fontId="0" fillId="2" borderId="1" xfId="0" applyNumberFormat="1" applyFill="1" applyBorder="1"/>
    <xf numFmtId="177" fontId="0" fillId="3" borderId="1" xfId="0" applyNumberFormat="1" applyFill="1" applyBorder="1"/>
    <xf numFmtId="0" fontId="0" fillId="3" borderId="1" xfId="0" applyFill="1" applyBorder="1"/>
    <xf numFmtId="0" fontId="0" fillId="0" borderId="0" xfId="0" applyFont="1" applyFill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0" fontId="0" fillId="0" borderId="0" xfId="0" applyNumberFormat="1"/>
    <xf numFmtId="0" fontId="0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>
      <alignment shrinkToFi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179" fontId="0" fillId="3" borderId="1" xfId="0" applyNumberFormat="1" applyFill="1" applyBorder="1"/>
    <xf numFmtId="0" fontId="3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20" fontId="5" fillId="0" borderId="3" xfId="0" applyNumberFormat="1" applyFont="1" applyFill="1" applyBorder="1" applyAlignment="1">
      <alignment shrinkToFit="1"/>
    </xf>
    <xf numFmtId="177" fontId="3" fillId="0" borderId="3" xfId="0" applyNumberFormat="1" applyFont="1" applyFill="1" applyBorder="1" applyAlignment="1">
      <alignment shrinkToFit="1"/>
    </xf>
    <xf numFmtId="177" fontId="6" fillId="0" borderId="3" xfId="0" applyNumberFormat="1" applyFont="1" applyFill="1" applyBorder="1" applyAlignment="1">
      <alignment shrinkToFit="1"/>
    </xf>
    <xf numFmtId="0" fontId="0" fillId="0" borderId="0" xfId="0" applyNumberFormat="1" applyFill="1"/>
    <xf numFmtId="0" fontId="0" fillId="0" borderId="1" xfId="0" applyFill="1" applyBorder="1"/>
    <xf numFmtId="177" fontId="0" fillId="0" borderId="1" xfId="0" applyNumberFormat="1" applyFill="1" applyBorder="1"/>
    <xf numFmtId="0" fontId="0" fillId="0" borderId="1" xfId="0" applyNumberFormat="1" applyFill="1" applyBorder="1"/>
    <xf numFmtId="179" fontId="0" fillId="0" borderId="1" xfId="0" applyNumberFormat="1" applyFill="1" applyBorder="1"/>
    <xf numFmtId="49" fontId="0" fillId="2" borderId="1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9" xfId="0" applyFill="1" applyBorder="1"/>
    <xf numFmtId="20" fontId="0" fillId="0" borderId="1" xfId="0" applyNumberFormat="1" applyFill="1" applyBorder="1"/>
    <xf numFmtId="0" fontId="0" fillId="0" borderId="0" xfId="0" applyFill="1"/>
    <xf numFmtId="0" fontId="3" fillId="0" borderId="0" xfId="0" applyFont="1" applyFill="1" applyAlignment="1">
      <alignment horizontal="right" shrinkToFit="1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6" xfId="0" applyFill="1" applyBorder="1"/>
    <xf numFmtId="0" fontId="0" fillId="0" borderId="5" xfId="0" applyFill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ill="1"/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179" fontId="0" fillId="0" borderId="1" xfId="0" applyNumberFormat="1" applyFont="1" applyBorder="1"/>
    <xf numFmtId="178" fontId="0" fillId="0" borderId="1" xfId="0" applyNumberFormat="1" applyFont="1" applyBorder="1"/>
    <xf numFmtId="176" fontId="0" fillId="0" borderId="1" xfId="0" applyNumberFormat="1" applyFont="1" applyBorder="1"/>
    <xf numFmtId="179" fontId="0" fillId="5" borderId="1" xfId="0" applyNumberFormat="1" applyFont="1" applyFill="1" applyBorder="1"/>
    <xf numFmtId="179" fontId="0" fillId="3" borderId="1" xfId="0" applyNumberFormat="1" applyFont="1" applyFill="1" applyBorder="1"/>
    <xf numFmtId="176" fontId="0" fillId="4" borderId="1" xfId="0" applyNumberFormat="1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5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left" shrinkToFit="1"/>
    </xf>
    <xf numFmtId="20" fontId="5" fillId="0" borderId="3" xfId="0" applyNumberFormat="1" applyFont="1" applyFill="1" applyBorder="1" applyAlignment="1">
      <alignment horizontal="left" shrinkToFit="1"/>
    </xf>
    <xf numFmtId="177" fontId="3" fillId="0" borderId="3" xfId="0" applyNumberFormat="1" applyFont="1" applyFill="1" applyBorder="1" applyAlignment="1">
      <alignment horizontal="left" shrinkToFit="1"/>
    </xf>
    <xf numFmtId="177" fontId="6" fillId="0" borderId="3" xfId="0" applyNumberFormat="1" applyFont="1" applyFill="1" applyBorder="1" applyAlignment="1">
      <alignment horizontal="left" shrinkToFit="1"/>
    </xf>
    <xf numFmtId="177" fontId="4" fillId="0" borderId="4" xfId="0" applyNumberFormat="1" applyFont="1" applyFill="1" applyBorder="1" applyAlignment="1">
      <alignment horizontal="left" shrinkToFit="1"/>
    </xf>
    <xf numFmtId="0" fontId="0" fillId="2" borderId="1" xfId="0" applyFill="1" applyBorder="1"/>
    <xf numFmtId="0" fontId="0" fillId="0" borderId="1" xfId="0" applyFill="1" applyBorder="1" applyAlignment="1">
      <alignment shrinkToFit="1"/>
    </xf>
    <xf numFmtId="0" fontId="0" fillId="2" borderId="1" xfId="0" applyFill="1" applyBorder="1"/>
    <xf numFmtId="0" fontId="0" fillId="0" borderId="0" xfId="0" applyAlignment="1">
      <alignment horizontal="center"/>
    </xf>
    <xf numFmtId="180" fontId="0" fillId="0" borderId="0" xfId="0" applyNumberFormat="1"/>
    <xf numFmtId="0" fontId="0" fillId="0" borderId="1" xfId="0" applyBorder="1" applyAlignment="1">
      <alignment horizontal="center"/>
    </xf>
    <xf numFmtId="180" fontId="0" fillId="0" borderId="1" xfId="0" applyNumberFormat="1" applyBorder="1"/>
    <xf numFmtId="180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6" borderId="1" xfId="0" applyFill="1" applyBorder="1"/>
    <xf numFmtId="177" fontId="0" fillId="6" borderId="1" xfId="0" applyNumberFormat="1" applyFill="1" applyBorder="1"/>
    <xf numFmtId="180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177" fontId="0" fillId="0" borderId="0" xfId="0" applyNumberFormat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0" borderId="0" xfId="0" applyFill="1"/>
    <xf numFmtId="20" fontId="0" fillId="2" borderId="1" xfId="0" applyNumberFormat="1" applyFill="1" applyBorder="1"/>
    <xf numFmtId="0" fontId="0" fillId="0" borderId="1" xfId="0" applyFill="1" applyBorder="1"/>
    <xf numFmtId="0" fontId="8" fillId="0" borderId="0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" xfId="0" applyBorder="1"/>
  </cellXfs>
  <cellStyles count="2">
    <cellStyle name="標準" xfId="0" builtinId="0"/>
    <cellStyle name="標準 2" xfId="1" xr:uid="{00000000-0005-0000-0000-000001000000}"/>
  </cellStyles>
  <dxfs count="20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1026313</xdr:colOff>
      <xdr:row>36</xdr:row>
      <xdr:rowOff>107156</xdr:rowOff>
    </xdr:from>
    <xdr:to>
      <xdr:col>32</xdr:col>
      <xdr:colOff>642938</xdr:colOff>
      <xdr:row>41</xdr:row>
      <xdr:rowOff>38100</xdr:rowOff>
    </xdr:to>
    <xdr:sp macro="" textlink="">
      <xdr:nvSpPr>
        <xdr:cNvPr id="240" name="フリーフォーム: 図形 239">
          <a:extLst>
            <a:ext uri="{FF2B5EF4-FFF2-40B4-BE49-F238E27FC236}">
              <a16:creationId xmlns:a16="http://schemas.microsoft.com/office/drawing/2014/main" id="{781755BB-6366-4CBD-A068-48AC0FB4D183}"/>
            </a:ext>
          </a:extLst>
        </xdr:cNvPr>
        <xdr:cNvSpPr/>
      </xdr:nvSpPr>
      <xdr:spPr>
        <a:xfrm>
          <a:off x="27991588" y="6279356"/>
          <a:ext cx="645325" cy="788194"/>
        </a:xfrm>
        <a:custGeom>
          <a:avLst/>
          <a:gdLst>
            <a:gd name="connsiteX0" fmla="*/ 0 w 645319"/>
            <a:gd name="connsiteY0" fmla="*/ 561975 h 788194"/>
            <a:gd name="connsiteX1" fmla="*/ 0 w 645319"/>
            <a:gd name="connsiteY1" fmla="*/ 788194 h 788194"/>
            <a:gd name="connsiteX2" fmla="*/ 645319 w 645319"/>
            <a:gd name="connsiteY2" fmla="*/ 0 h 788194"/>
            <a:gd name="connsiteX0" fmla="*/ 4 w 645323"/>
            <a:gd name="connsiteY0" fmla="*/ 561975 h 788194"/>
            <a:gd name="connsiteX1" fmla="*/ 4 w 645323"/>
            <a:gd name="connsiteY1" fmla="*/ 788194 h 788194"/>
            <a:gd name="connsiteX2" fmla="*/ 645323 w 645323"/>
            <a:gd name="connsiteY2" fmla="*/ 0 h 788194"/>
            <a:gd name="connsiteX0" fmla="*/ 6 w 645325"/>
            <a:gd name="connsiteY0" fmla="*/ 561975 h 788194"/>
            <a:gd name="connsiteX1" fmla="*/ 6 w 645325"/>
            <a:gd name="connsiteY1" fmla="*/ 788194 h 788194"/>
            <a:gd name="connsiteX2" fmla="*/ 645325 w 645325"/>
            <a:gd name="connsiteY2" fmla="*/ 0 h 788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5325" h="788194">
              <a:moveTo>
                <a:pt x="6" y="561975"/>
              </a:moveTo>
              <a:lnTo>
                <a:pt x="6" y="788194"/>
              </a:lnTo>
              <a:cubicBezTo>
                <a:pt x="-1582" y="456406"/>
                <a:pt x="284962" y="219869"/>
                <a:pt x="6453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793969</xdr:colOff>
      <xdr:row>2</xdr:row>
      <xdr:rowOff>66674</xdr:rowOff>
    </xdr:from>
    <xdr:to>
      <xdr:col>10</xdr:col>
      <xdr:colOff>933448</xdr:colOff>
      <xdr:row>5</xdr:row>
      <xdr:rowOff>152399</xdr:rowOff>
    </xdr:to>
    <xdr:sp macro="" textlink="">
      <xdr:nvSpPr>
        <xdr:cNvPr id="238" name="フリーフォーム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/>
      </xdr:nvSpPr>
      <xdr:spPr>
        <a:xfrm>
          <a:off x="9290269" y="409574"/>
          <a:ext cx="139479" cy="600075"/>
        </a:xfrm>
        <a:custGeom>
          <a:avLst/>
          <a:gdLst>
            <a:gd name="connsiteX0" fmla="*/ 171450 w 171450"/>
            <a:gd name="connsiteY0" fmla="*/ 685800 h 685800"/>
            <a:gd name="connsiteX1" fmla="*/ 0 w 171450"/>
            <a:gd name="connsiteY1" fmla="*/ 0 h 685800"/>
            <a:gd name="connsiteX0" fmla="*/ 171450 w 171450"/>
            <a:gd name="connsiteY0" fmla="*/ 685800 h 685800"/>
            <a:gd name="connsiteX1" fmla="*/ 0 w 171450"/>
            <a:gd name="connsiteY1" fmla="*/ 0 h 685800"/>
            <a:gd name="connsiteX0" fmla="*/ 176616 w 176616"/>
            <a:gd name="connsiteY0" fmla="*/ 685800 h 685800"/>
            <a:gd name="connsiteX1" fmla="*/ 5166 w 176616"/>
            <a:gd name="connsiteY1" fmla="*/ 0 h 685800"/>
            <a:gd name="connsiteX0" fmla="*/ 171450 w 171450"/>
            <a:gd name="connsiteY0" fmla="*/ 685800 h 685800"/>
            <a:gd name="connsiteX1" fmla="*/ 0 w 171450"/>
            <a:gd name="connsiteY1" fmla="*/ 0 h 685800"/>
            <a:gd name="connsiteX0" fmla="*/ 171450 w 171450"/>
            <a:gd name="connsiteY0" fmla="*/ 685800 h 685800"/>
            <a:gd name="connsiteX1" fmla="*/ 0 w 171450"/>
            <a:gd name="connsiteY1" fmla="*/ 0 h 685800"/>
            <a:gd name="connsiteX0" fmla="*/ 81364 w 81365"/>
            <a:gd name="connsiteY0" fmla="*/ 708285 h 708285"/>
            <a:gd name="connsiteX1" fmla="*/ 49217 w 81365"/>
            <a:gd name="connsiteY1" fmla="*/ 0 h 708285"/>
            <a:gd name="connsiteX0" fmla="*/ 73222 w 73222"/>
            <a:gd name="connsiteY0" fmla="*/ 708285 h 708285"/>
            <a:gd name="connsiteX1" fmla="*/ 41075 w 73222"/>
            <a:gd name="connsiteY1" fmla="*/ 0 h 708285"/>
            <a:gd name="connsiteX0" fmla="*/ 135103 w 135103"/>
            <a:gd name="connsiteY0" fmla="*/ 708285 h 708285"/>
            <a:gd name="connsiteX1" fmla="*/ 102956 w 135103"/>
            <a:gd name="connsiteY1" fmla="*/ 0 h 708285"/>
            <a:gd name="connsiteX0" fmla="*/ 156915 w 156915"/>
            <a:gd name="connsiteY0" fmla="*/ 708285 h 708285"/>
            <a:gd name="connsiteX1" fmla="*/ 124768 w 156915"/>
            <a:gd name="connsiteY1" fmla="*/ 0 h 708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6915" h="708285">
              <a:moveTo>
                <a:pt x="156915" y="708285"/>
              </a:moveTo>
              <a:cubicBezTo>
                <a:pt x="-144314" y="510134"/>
                <a:pt x="71190" y="374910"/>
                <a:pt x="124768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685800</xdr:colOff>
      <xdr:row>47</xdr:row>
      <xdr:rowOff>19051</xdr:rowOff>
    </xdr:from>
    <xdr:to>
      <xdr:col>13</xdr:col>
      <xdr:colOff>952500</xdr:colOff>
      <xdr:row>49</xdr:row>
      <xdr:rowOff>123825</xdr:rowOff>
    </xdr:to>
    <xdr:cxnSp macro="">
      <xdr:nvCxnSpPr>
        <xdr:cNvPr id="632" name="直線コネクタ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CxnSpPr/>
      </xdr:nvCxnSpPr>
      <xdr:spPr>
        <a:xfrm flipV="1">
          <a:off x="11820525" y="8077201"/>
          <a:ext cx="266700" cy="44767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533400</xdr:colOff>
      <xdr:row>44</xdr:row>
      <xdr:rowOff>76200</xdr:rowOff>
    </xdr:from>
    <xdr:to>
      <xdr:col>37</xdr:col>
      <xdr:colOff>933450</xdr:colOff>
      <xdr:row>47</xdr:row>
      <xdr:rowOff>76200</xdr:rowOff>
    </xdr:to>
    <xdr:cxnSp macro="">
      <xdr:nvCxnSpPr>
        <xdr:cNvPr id="622" name="直線コネクタ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CxnSpPr/>
      </xdr:nvCxnSpPr>
      <xdr:spPr>
        <a:xfrm>
          <a:off x="32775525" y="7620000"/>
          <a:ext cx="400050" cy="5143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657225</xdr:colOff>
      <xdr:row>32</xdr:row>
      <xdr:rowOff>142875</xdr:rowOff>
    </xdr:from>
    <xdr:to>
      <xdr:col>23</xdr:col>
      <xdr:colOff>0</xdr:colOff>
      <xdr:row>35</xdr:row>
      <xdr:rowOff>28575</xdr:rowOff>
    </xdr:to>
    <xdr:sp macro="" textlink="">
      <xdr:nvSpPr>
        <xdr:cNvPr id="158" name="フリーフォーム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/>
      </xdr:nvSpPr>
      <xdr:spPr>
        <a:xfrm>
          <a:off x="19707225" y="5629275"/>
          <a:ext cx="371475" cy="400050"/>
        </a:xfrm>
        <a:custGeom>
          <a:avLst/>
          <a:gdLst>
            <a:gd name="connsiteX0" fmla="*/ 0 w 371475"/>
            <a:gd name="connsiteY0" fmla="*/ 0 h 400050"/>
            <a:gd name="connsiteX1" fmla="*/ 371475 w 371475"/>
            <a:gd name="connsiteY1" fmla="*/ 400050 h 400050"/>
            <a:gd name="connsiteX0" fmla="*/ 0 w 371475"/>
            <a:gd name="connsiteY0" fmla="*/ 0 h 400050"/>
            <a:gd name="connsiteX1" fmla="*/ 371475 w 371475"/>
            <a:gd name="connsiteY1" fmla="*/ 400050 h 400050"/>
            <a:gd name="connsiteX0" fmla="*/ 0 w 371475"/>
            <a:gd name="connsiteY0" fmla="*/ 0 h 400050"/>
            <a:gd name="connsiteX1" fmla="*/ 371475 w 371475"/>
            <a:gd name="connsiteY1" fmla="*/ 400050 h 40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1475" h="400050">
              <a:moveTo>
                <a:pt x="0" y="0"/>
              </a:moveTo>
              <a:cubicBezTo>
                <a:pt x="152400" y="57150"/>
                <a:pt x="371475" y="266700"/>
                <a:pt x="371475" y="40005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1018118</xdr:colOff>
      <xdr:row>51</xdr:row>
      <xdr:rowOff>137582</xdr:rowOff>
    </xdr:from>
    <xdr:to>
      <xdr:col>38</xdr:col>
      <xdr:colOff>885825</xdr:colOff>
      <xdr:row>54</xdr:row>
      <xdr:rowOff>19049</xdr:rowOff>
    </xdr:to>
    <xdr:sp macro="" textlink="">
      <xdr:nvSpPr>
        <xdr:cNvPr id="598" name="フリーフォーム 69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>
          <a:spLocks/>
        </xdr:cNvSpPr>
      </xdr:nvSpPr>
      <xdr:spPr bwMode="auto">
        <a:xfrm flipV="1">
          <a:off x="33260243" y="8881532"/>
          <a:ext cx="896407" cy="395817"/>
        </a:xfrm>
        <a:custGeom>
          <a:avLst/>
          <a:gdLst>
            <a:gd name="T0" fmla="*/ 0 w 809625"/>
            <a:gd name="T1" fmla="*/ 510576 h 381000"/>
            <a:gd name="T2" fmla="*/ 0 w 809625"/>
            <a:gd name="T3" fmla="*/ 0 h 381000"/>
            <a:gd name="T4" fmla="*/ 577760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95252</xdr:colOff>
      <xdr:row>12</xdr:row>
      <xdr:rowOff>85727</xdr:rowOff>
    </xdr:from>
    <xdr:to>
      <xdr:col>26</xdr:col>
      <xdr:colOff>504825</xdr:colOff>
      <xdr:row>13</xdr:row>
      <xdr:rowOff>114300</xdr:rowOff>
    </xdr:to>
    <xdr:grpSp>
      <xdr:nvGrpSpPr>
        <xdr:cNvPr id="570" name="グループ化 4933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GrpSpPr>
          <a:grpSpLocks/>
        </xdr:cNvGrpSpPr>
      </xdr:nvGrpSpPr>
      <xdr:grpSpPr bwMode="auto">
        <a:xfrm rot="1597423">
          <a:off x="22812377" y="2143127"/>
          <a:ext cx="409573" cy="200023"/>
          <a:chOff x="724766" y="3132726"/>
          <a:chExt cx="414304" cy="247650"/>
        </a:xfrm>
      </xdr:grpSpPr>
      <xdr:sp macro="" textlink="">
        <xdr:nvSpPr>
          <xdr:cNvPr id="571" name="正方形/長方形 570">
            <a:extLst>
              <a:ext uri="{FF2B5EF4-FFF2-40B4-BE49-F238E27FC236}">
                <a16:creationId xmlns:a16="http://schemas.microsoft.com/office/drawing/2014/main" id="{00000000-0008-0000-0200-00003B02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72" name="フリーフォーム 571">
            <a:extLst>
              <a:ext uri="{FF2B5EF4-FFF2-40B4-BE49-F238E27FC236}">
                <a16:creationId xmlns:a16="http://schemas.microsoft.com/office/drawing/2014/main" id="{00000000-0008-0000-0200-00003C02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73" name="フリーフォーム 572">
            <a:extLst>
              <a:ext uri="{FF2B5EF4-FFF2-40B4-BE49-F238E27FC236}">
                <a16:creationId xmlns:a16="http://schemas.microsoft.com/office/drawing/2014/main" id="{00000000-0008-0000-0200-00003D02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26</xdr:col>
      <xdr:colOff>0</xdr:colOff>
      <xdr:row>12</xdr:row>
      <xdr:rowOff>28575</xdr:rowOff>
    </xdr:from>
    <xdr:to>
      <xdr:col>26</xdr:col>
      <xdr:colOff>771525</xdr:colOff>
      <xdr:row>14</xdr:row>
      <xdr:rowOff>76200</xdr:rowOff>
    </xdr:to>
    <xdr:cxnSp macro="">
      <xdr:nvCxnSpPr>
        <xdr:cNvPr id="569" name="直線コネクタ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CxnSpPr/>
      </xdr:nvCxnSpPr>
      <xdr:spPr>
        <a:xfrm>
          <a:off x="22717125" y="2085975"/>
          <a:ext cx="771525" cy="390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666750</xdr:colOff>
      <xdr:row>24</xdr:row>
      <xdr:rowOff>47625</xdr:rowOff>
    </xdr:from>
    <xdr:to>
      <xdr:col>38</xdr:col>
      <xdr:colOff>122768</xdr:colOff>
      <xdr:row>25</xdr:row>
      <xdr:rowOff>169333</xdr:rowOff>
    </xdr:to>
    <xdr:cxnSp macro="">
      <xdr:nvCxnSpPr>
        <xdr:cNvPr id="530" name="直線コネクタ 206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CxnSpPr/>
      </xdr:nvCxnSpPr>
      <xdr:spPr>
        <a:xfrm>
          <a:off x="32908875" y="4162425"/>
          <a:ext cx="484718" cy="29315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161925</xdr:colOff>
      <xdr:row>41</xdr:row>
      <xdr:rowOff>19050</xdr:rowOff>
    </xdr:from>
    <xdr:to>
      <xdr:col>38</xdr:col>
      <xdr:colOff>885825</xdr:colOff>
      <xdr:row>41</xdr:row>
      <xdr:rowOff>19050</xdr:rowOff>
    </xdr:to>
    <xdr:cxnSp macro="">
      <xdr:nvCxnSpPr>
        <xdr:cNvPr id="523" name="直線コネクタ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CxnSpPr/>
      </xdr:nvCxnSpPr>
      <xdr:spPr>
        <a:xfrm>
          <a:off x="32404050" y="7048500"/>
          <a:ext cx="17526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304801</xdr:colOff>
      <xdr:row>51</xdr:row>
      <xdr:rowOff>161933</xdr:rowOff>
    </xdr:from>
    <xdr:to>
      <xdr:col>37</xdr:col>
      <xdr:colOff>758794</xdr:colOff>
      <xdr:row>56</xdr:row>
      <xdr:rowOff>123833</xdr:rowOff>
    </xdr:to>
    <xdr:sp macro="" textlink="">
      <xdr:nvSpPr>
        <xdr:cNvPr id="509" name="正方形/長方形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/>
      </xdr:nvSpPr>
      <xdr:spPr>
        <a:xfrm rot="5400000">
          <a:off x="32364348" y="9088461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133352</xdr:colOff>
      <xdr:row>52</xdr:row>
      <xdr:rowOff>142877</xdr:rowOff>
    </xdr:from>
    <xdr:to>
      <xdr:col>37</xdr:col>
      <xdr:colOff>933452</xdr:colOff>
      <xdr:row>55</xdr:row>
      <xdr:rowOff>1</xdr:rowOff>
    </xdr:to>
    <xdr:grpSp>
      <xdr:nvGrpSpPr>
        <xdr:cNvPr id="510" name="グループ化 4933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GrpSpPr>
          <a:grpSpLocks/>
        </xdr:cNvGrpSpPr>
      </xdr:nvGrpSpPr>
      <xdr:grpSpPr bwMode="auto">
        <a:xfrm>
          <a:off x="32375477" y="9058277"/>
          <a:ext cx="800100" cy="371474"/>
          <a:chOff x="724766" y="3132726"/>
          <a:chExt cx="414304" cy="247650"/>
        </a:xfrm>
      </xdr:grpSpPr>
      <xdr:sp macro="" textlink="">
        <xdr:nvSpPr>
          <xdr:cNvPr id="511" name="正方形/長方形 510">
            <a:extLst>
              <a:ext uri="{FF2B5EF4-FFF2-40B4-BE49-F238E27FC236}">
                <a16:creationId xmlns:a16="http://schemas.microsoft.com/office/drawing/2014/main" id="{00000000-0008-0000-0200-0000FF01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12" name="フリーフォーム 511">
            <a:extLst>
              <a:ext uri="{FF2B5EF4-FFF2-40B4-BE49-F238E27FC236}">
                <a16:creationId xmlns:a16="http://schemas.microsoft.com/office/drawing/2014/main" id="{00000000-0008-0000-0200-00000002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13" name="フリーフォーム 512">
            <a:extLst>
              <a:ext uri="{FF2B5EF4-FFF2-40B4-BE49-F238E27FC236}">
                <a16:creationId xmlns:a16="http://schemas.microsoft.com/office/drawing/2014/main" id="{00000000-0008-0000-0200-00000102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37</xdr:col>
      <xdr:colOff>161925</xdr:colOff>
      <xdr:row>53</xdr:row>
      <xdr:rowOff>104776</xdr:rowOff>
    </xdr:from>
    <xdr:to>
      <xdr:col>38</xdr:col>
      <xdr:colOff>885825</xdr:colOff>
      <xdr:row>53</xdr:row>
      <xdr:rowOff>104776</xdr:rowOff>
    </xdr:to>
    <xdr:cxnSp macro="">
      <xdr:nvCxnSpPr>
        <xdr:cNvPr id="517" name="直線コネクタ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CxnSpPr/>
      </xdr:nvCxnSpPr>
      <xdr:spPr>
        <a:xfrm>
          <a:off x="32404050" y="9191626"/>
          <a:ext cx="17526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10</xdr:row>
      <xdr:rowOff>123825</xdr:rowOff>
    </xdr:from>
    <xdr:to>
      <xdr:col>35</xdr:col>
      <xdr:colOff>0</xdr:colOff>
      <xdr:row>12</xdr:row>
      <xdr:rowOff>152400</xdr:rowOff>
    </xdr:to>
    <xdr:cxnSp macro="">
      <xdr:nvCxnSpPr>
        <xdr:cNvPr id="491" name="直線コネクタ 49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CxnSpPr/>
      </xdr:nvCxnSpPr>
      <xdr:spPr>
        <a:xfrm flipV="1">
          <a:off x="30632400" y="1838325"/>
          <a:ext cx="0" cy="3714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354048</xdr:colOff>
      <xdr:row>10</xdr:row>
      <xdr:rowOff>66511</xdr:rowOff>
    </xdr:from>
    <xdr:to>
      <xdr:col>35</xdr:col>
      <xdr:colOff>735048</xdr:colOff>
      <xdr:row>14</xdr:row>
      <xdr:rowOff>58225</xdr:rowOff>
    </xdr:to>
    <xdr:sp macro="" textlink="">
      <xdr:nvSpPr>
        <xdr:cNvPr id="490" name="フリーフォーム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/>
      </xdr:nvSpPr>
      <xdr:spPr>
        <a:xfrm rot="2720499" flipV="1">
          <a:off x="30838191" y="1929268"/>
          <a:ext cx="677514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927887</xdr:colOff>
      <xdr:row>23</xdr:row>
      <xdr:rowOff>127785</xdr:rowOff>
    </xdr:from>
    <xdr:to>
      <xdr:col>35</xdr:col>
      <xdr:colOff>1</xdr:colOff>
      <xdr:row>28</xdr:row>
      <xdr:rowOff>104774</xdr:rowOff>
    </xdr:to>
    <xdr:sp macro="" textlink="">
      <xdr:nvSpPr>
        <xdr:cNvPr id="484" name="正方形/長方形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/>
      </xdr:nvSpPr>
      <xdr:spPr>
        <a:xfrm rot="16200000">
          <a:off x="30164874" y="4437848"/>
          <a:ext cx="834239" cy="100814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93647</xdr:colOff>
      <xdr:row>32</xdr:row>
      <xdr:rowOff>161925</xdr:rowOff>
    </xdr:from>
    <xdr:to>
      <xdr:col>35</xdr:col>
      <xdr:colOff>895350</xdr:colOff>
      <xdr:row>33</xdr:row>
      <xdr:rowOff>95250</xdr:rowOff>
    </xdr:to>
    <xdr:sp macro="" textlink="">
      <xdr:nvSpPr>
        <xdr:cNvPr id="477" name="正方形/長方形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/>
      </xdr:nvSpPr>
      <xdr:spPr>
        <a:xfrm>
          <a:off x="29697347" y="5648325"/>
          <a:ext cx="1830403" cy="10477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95250</xdr:colOff>
      <xdr:row>33</xdr:row>
      <xdr:rowOff>152400</xdr:rowOff>
    </xdr:from>
    <xdr:to>
      <xdr:col>35</xdr:col>
      <xdr:colOff>895350</xdr:colOff>
      <xdr:row>33</xdr:row>
      <xdr:rowOff>152400</xdr:rowOff>
    </xdr:to>
    <xdr:cxnSp macro="">
      <xdr:nvCxnSpPr>
        <xdr:cNvPr id="476" name="直線コネクタ 47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CxnSpPr/>
      </xdr:nvCxnSpPr>
      <xdr:spPr>
        <a:xfrm>
          <a:off x="29698950" y="5810250"/>
          <a:ext cx="1828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47625</xdr:colOff>
      <xdr:row>59</xdr:row>
      <xdr:rowOff>104775</xdr:rowOff>
    </xdr:from>
    <xdr:to>
      <xdr:col>35</xdr:col>
      <xdr:colOff>447675</xdr:colOff>
      <xdr:row>61</xdr:row>
      <xdr:rowOff>28576</xdr:rowOff>
    </xdr:to>
    <xdr:cxnSp macro="">
      <xdr:nvCxnSpPr>
        <xdr:cNvPr id="460" name="直線コネクタ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CxnSpPr/>
      </xdr:nvCxnSpPr>
      <xdr:spPr>
        <a:xfrm flipV="1">
          <a:off x="30680025" y="10220325"/>
          <a:ext cx="400050" cy="2667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390525</xdr:colOff>
      <xdr:row>5</xdr:row>
      <xdr:rowOff>38100</xdr:rowOff>
    </xdr:from>
    <xdr:to>
      <xdr:col>32</xdr:col>
      <xdr:colOff>9525</xdr:colOff>
      <xdr:row>5</xdr:row>
      <xdr:rowOff>123825</xdr:rowOff>
    </xdr:to>
    <xdr:cxnSp macro="">
      <xdr:nvCxnSpPr>
        <xdr:cNvPr id="457" name="直線コネクタ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CxnSpPr/>
      </xdr:nvCxnSpPr>
      <xdr:spPr>
        <a:xfrm flipV="1">
          <a:off x="27355800" y="895350"/>
          <a:ext cx="647700" cy="857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15</xdr:row>
      <xdr:rowOff>66675</xdr:rowOff>
    </xdr:from>
    <xdr:to>
      <xdr:col>32</xdr:col>
      <xdr:colOff>504825</xdr:colOff>
      <xdr:row>18</xdr:row>
      <xdr:rowOff>133350</xdr:rowOff>
    </xdr:to>
    <xdr:sp macro="" textlink="">
      <xdr:nvSpPr>
        <xdr:cNvPr id="450" name="フリーフォーム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/>
      </xdr:nvSpPr>
      <xdr:spPr>
        <a:xfrm flipH="1">
          <a:off x="28003500" y="2638425"/>
          <a:ext cx="495300" cy="581025"/>
        </a:xfrm>
        <a:custGeom>
          <a:avLst/>
          <a:gdLst>
            <a:gd name="connsiteX0" fmla="*/ 695325 w 695325"/>
            <a:gd name="connsiteY0" fmla="*/ 0 h 581025"/>
            <a:gd name="connsiteX1" fmla="*/ 695325 w 695325"/>
            <a:gd name="connsiteY1" fmla="*/ 581025 h 581025"/>
            <a:gd name="connsiteX2" fmla="*/ 0 w 695325"/>
            <a:gd name="connsiteY2" fmla="*/ 28575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581025">
              <a:moveTo>
                <a:pt x="695325" y="0"/>
              </a:moveTo>
              <a:lnTo>
                <a:pt x="695325" y="581025"/>
              </a:lnTo>
              <a:lnTo>
                <a:pt x="0" y="28575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</xdr:colOff>
      <xdr:row>23</xdr:row>
      <xdr:rowOff>161925</xdr:rowOff>
    </xdr:from>
    <xdr:to>
      <xdr:col>32</xdr:col>
      <xdr:colOff>552450</xdr:colOff>
      <xdr:row>28</xdr:row>
      <xdr:rowOff>104775</xdr:rowOff>
    </xdr:to>
    <xdr:sp macro="" textlink="">
      <xdr:nvSpPr>
        <xdr:cNvPr id="133" name="フリーフォーム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/>
      </xdr:nvSpPr>
      <xdr:spPr>
        <a:xfrm>
          <a:off x="28003500" y="4105275"/>
          <a:ext cx="542925" cy="800100"/>
        </a:xfrm>
        <a:custGeom>
          <a:avLst/>
          <a:gdLst>
            <a:gd name="connsiteX0" fmla="*/ 0 w 542925"/>
            <a:gd name="connsiteY0" fmla="*/ 0 h 800100"/>
            <a:gd name="connsiteX1" fmla="*/ 0 w 542925"/>
            <a:gd name="connsiteY1" fmla="*/ 428625 h 800100"/>
            <a:gd name="connsiteX2" fmla="*/ 542925 w 542925"/>
            <a:gd name="connsiteY2" fmla="*/ 80010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2925" h="800100">
              <a:moveTo>
                <a:pt x="0" y="0"/>
              </a:moveTo>
              <a:lnTo>
                <a:pt x="0" y="428625"/>
              </a:lnTo>
              <a:lnTo>
                <a:pt x="542925" y="80010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342901</xdr:colOff>
      <xdr:row>52</xdr:row>
      <xdr:rowOff>19058</xdr:rowOff>
    </xdr:from>
    <xdr:to>
      <xdr:col>31</xdr:col>
      <xdr:colOff>796894</xdr:colOff>
      <xdr:row>56</xdr:row>
      <xdr:rowOff>152408</xdr:rowOff>
    </xdr:to>
    <xdr:sp macro="" textlink="">
      <xdr:nvSpPr>
        <xdr:cNvPr id="424" name="正方形/長方形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/>
      </xdr:nvSpPr>
      <xdr:spPr>
        <a:xfrm rot="5400000">
          <a:off x="27125598" y="9117036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171452</xdr:colOff>
      <xdr:row>53</xdr:row>
      <xdr:rowOff>85728</xdr:rowOff>
    </xdr:from>
    <xdr:to>
      <xdr:col>31</xdr:col>
      <xdr:colOff>971552</xdr:colOff>
      <xdr:row>54</xdr:row>
      <xdr:rowOff>133355</xdr:rowOff>
    </xdr:to>
    <xdr:grpSp>
      <xdr:nvGrpSpPr>
        <xdr:cNvPr id="425" name="グループ化 4933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GrpSpPr>
          <a:grpSpLocks/>
        </xdr:cNvGrpSpPr>
      </xdr:nvGrpSpPr>
      <xdr:grpSpPr bwMode="auto">
        <a:xfrm>
          <a:off x="27136727" y="9172578"/>
          <a:ext cx="800100" cy="219077"/>
          <a:chOff x="724766" y="3132726"/>
          <a:chExt cx="414304" cy="247650"/>
        </a:xfrm>
      </xdr:grpSpPr>
      <xdr:sp macro="" textlink="">
        <xdr:nvSpPr>
          <xdr:cNvPr id="426" name="正方形/長方形 425">
            <a:extLst>
              <a:ext uri="{FF2B5EF4-FFF2-40B4-BE49-F238E27FC236}">
                <a16:creationId xmlns:a16="http://schemas.microsoft.com/office/drawing/2014/main" id="{00000000-0008-0000-0200-0000AA01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7" name="フリーフォーム 426">
            <a:extLst>
              <a:ext uri="{FF2B5EF4-FFF2-40B4-BE49-F238E27FC236}">
                <a16:creationId xmlns:a16="http://schemas.microsoft.com/office/drawing/2014/main" id="{00000000-0008-0000-0200-0000AB01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8" name="フリーフォーム 427">
            <a:extLst>
              <a:ext uri="{FF2B5EF4-FFF2-40B4-BE49-F238E27FC236}">
                <a16:creationId xmlns:a16="http://schemas.microsoft.com/office/drawing/2014/main" id="{00000000-0008-0000-0200-0000AC01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28</xdr:col>
      <xdr:colOff>1019175</xdr:colOff>
      <xdr:row>38</xdr:row>
      <xdr:rowOff>0</xdr:rowOff>
    </xdr:from>
    <xdr:to>
      <xdr:col>28</xdr:col>
      <xdr:colOff>1019175</xdr:colOff>
      <xdr:row>40</xdr:row>
      <xdr:rowOff>76200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CxnSpPr/>
      </xdr:nvCxnSpPr>
      <xdr:spPr>
        <a:xfrm>
          <a:off x="25346025" y="6515100"/>
          <a:ext cx="0" cy="4191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1009650</xdr:colOff>
      <xdr:row>45</xdr:row>
      <xdr:rowOff>28575</xdr:rowOff>
    </xdr:from>
    <xdr:to>
      <xdr:col>25</xdr:col>
      <xdr:colOff>1009650</xdr:colOff>
      <xdr:row>47</xdr:row>
      <xdr:rowOff>28575</xdr:rowOff>
    </xdr:to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CxnSpPr/>
      </xdr:nvCxnSpPr>
      <xdr:spPr>
        <a:xfrm>
          <a:off x="22698075" y="7743825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61</xdr:row>
      <xdr:rowOff>85725</xdr:rowOff>
    </xdr:from>
    <xdr:to>
      <xdr:col>26</xdr:col>
      <xdr:colOff>885825</xdr:colOff>
      <xdr:row>61</xdr:row>
      <xdr:rowOff>85725</xdr:rowOff>
    </xdr:to>
    <xdr:cxnSp macro="">
      <xdr:nvCxnSpPr>
        <xdr:cNvPr id="358" name="直線コネクタ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CxnSpPr/>
      </xdr:nvCxnSpPr>
      <xdr:spPr>
        <a:xfrm>
          <a:off x="22717125" y="1054417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1555</xdr:colOff>
      <xdr:row>3</xdr:row>
      <xdr:rowOff>95250</xdr:rowOff>
    </xdr:from>
    <xdr:to>
      <xdr:col>20</xdr:col>
      <xdr:colOff>771525</xdr:colOff>
      <xdr:row>5</xdr:row>
      <xdr:rowOff>133350</xdr:rowOff>
    </xdr:to>
    <xdr:sp macro="" textlink="">
      <xdr:nvSpPr>
        <xdr:cNvPr id="319" name="フリーフォーム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/>
      </xdr:nvSpPr>
      <xdr:spPr>
        <a:xfrm flipV="1">
          <a:off x="17441830" y="6096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17</xdr:row>
      <xdr:rowOff>9525</xdr:rowOff>
    </xdr:from>
    <xdr:to>
      <xdr:col>20</xdr:col>
      <xdr:colOff>0</xdr:colOff>
      <xdr:row>19</xdr:row>
      <xdr:rowOff>9525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CxnSpPr/>
      </xdr:nvCxnSpPr>
      <xdr:spPr>
        <a:xfrm>
          <a:off x="17440275" y="2924175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619125</xdr:colOff>
      <xdr:row>31</xdr:row>
      <xdr:rowOff>9525</xdr:rowOff>
    </xdr:from>
    <xdr:to>
      <xdr:col>20</xdr:col>
      <xdr:colOff>809625</xdr:colOff>
      <xdr:row>32</xdr:row>
      <xdr:rowOff>161925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7030700" y="5324475"/>
          <a:ext cx="1219200" cy="323850"/>
        </a:xfrm>
        <a:custGeom>
          <a:avLst/>
          <a:gdLst>
            <a:gd name="connsiteX0" fmla="*/ 1219200 w 1219200"/>
            <a:gd name="connsiteY0" fmla="*/ 323850 h 323850"/>
            <a:gd name="connsiteX1" fmla="*/ 419100 w 1219200"/>
            <a:gd name="connsiteY1" fmla="*/ 323850 h 323850"/>
            <a:gd name="connsiteX2" fmla="*/ 0 w 1219200"/>
            <a:gd name="connsiteY2" fmla="*/ 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323850">
              <a:moveTo>
                <a:pt x="1219200" y="323850"/>
              </a:moveTo>
              <a:lnTo>
                <a:pt x="419100" y="323850"/>
              </a:ln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142875</xdr:colOff>
      <xdr:row>11</xdr:row>
      <xdr:rowOff>161925</xdr:rowOff>
    </xdr:from>
    <xdr:to>
      <xdr:col>17</xdr:col>
      <xdr:colOff>0</xdr:colOff>
      <xdr:row>11</xdr:row>
      <xdr:rowOff>161925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CxnSpPr/>
      </xdr:nvCxnSpPr>
      <xdr:spPr>
        <a:xfrm>
          <a:off x="13916025" y="204787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581025</xdr:colOff>
      <xdr:row>40</xdr:row>
      <xdr:rowOff>85726</xdr:rowOff>
    </xdr:from>
    <xdr:to>
      <xdr:col>14</xdr:col>
      <xdr:colOff>0</xdr:colOff>
      <xdr:row>42</xdr:row>
      <xdr:rowOff>114300</xdr:rowOff>
    </xdr:to>
    <xdr:cxnSp macro="">
      <xdr:nvCxnSpPr>
        <xdr:cNvPr id="227" name="直線コネクタ 226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CxnSpPr/>
      </xdr:nvCxnSpPr>
      <xdr:spPr>
        <a:xfrm flipV="1">
          <a:off x="11715750" y="6943726"/>
          <a:ext cx="447675" cy="37147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12</xdr:row>
      <xdr:rowOff>28575</xdr:rowOff>
    </xdr:from>
    <xdr:to>
      <xdr:col>10</xdr:col>
      <xdr:colOff>885825</xdr:colOff>
      <xdr:row>13</xdr:row>
      <xdr:rowOff>142875</xdr:rowOff>
    </xdr:to>
    <xdr:sp macro="" textlink="">
      <xdr:nvSpPr>
        <xdr:cNvPr id="9190" name="フリーフォーム 9189">
          <a:extLst>
            <a:ext uri="{FF2B5EF4-FFF2-40B4-BE49-F238E27FC236}">
              <a16:creationId xmlns:a16="http://schemas.microsoft.com/office/drawing/2014/main" id="{00000000-0008-0000-0200-0000E6230000}"/>
            </a:ext>
          </a:extLst>
        </xdr:cNvPr>
        <xdr:cNvSpPr/>
      </xdr:nvSpPr>
      <xdr:spPr>
        <a:xfrm>
          <a:off x="9096375" y="2085975"/>
          <a:ext cx="285750" cy="285750"/>
        </a:xfrm>
        <a:custGeom>
          <a:avLst/>
          <a:gdLst>
            <a:gd name="connsiteX0" fmla="*/ 285750 w 285750"/>
            <a:gd name="connsiteY0" fmla="*/ 285750 h 285750"/>
            <a:gd name="connsiteX1" fmla="*/ 0 w 285750"/>
            <a:gd name="connsiteY1" fmla="*/ 0 h 285750"/>
            <a:gd name="connsiteX0" fmla="*/ 285750 w 285750"/>
            <a:gd name="connsiteY0" fmla="*/ 285750 h 285750"/>
            <a:gd name="connsiteX1" fmla="*/ 0 w 285750"/>
            <a:gd name="connsiteY1" fmla="*/ 0 h 285750"/>
            <a:gd name="connsiteX0" fmla="*/ 285750 w 285750"/>
            <a:gd name="connsiteY0" fmla="*/ 285750 h 285750"/>
            <a:gd name="connsiteX1" fmla="*/ 0 w 285750"/>
            <a:gd name="connsiteY1" fmla="*/ 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5750" h="285750">
              <a:moveTo>
                <a:pt x="285750" y="285750"/>
              </a:moveTo>
              <a:cubicBezTo>
                <a:pt x="266700" y="104775"/>
                <a:pt x="161925" y="19050"/>
                <a:pt x="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180975</xdr:colOff>
      <xdr:row>12</xdr:row>
      <xdr:rowOff>19050</xdr:rowOff>
    </xdr:from>
    <xdr:to>
      <xdr:col>11</xdr:col>
      <xdr:colOff>866775</xdr:colOff>
      <xdr:row>14</xdr:row>
      <xdr:rowOff>142875</xdr:rowOff>
    </xdr:to>
    <xdr:sp macro="" textlink="">
      <xdr:nvSpPr>
        <xdr:cNvPr id="9189" name="フリーフォーム 9188">
          <a:extLst>
            <a:ext uri="{FF2B5EF4-FFF2-40B4-BE49-F238E27FC236}">
              <a16:creationId xmlns:a16="http://schemas.microsoft.com/office/drawing/2014/main" id="{00000000-0008-0000-0200-0000E5230000}"/>
            </a:ext>
          </a:extLst>
        </xdr:cNvPr>
        <xdr:cNvSpPr/>
      </xdr:nvSpPr>
      <xdr:spPr>
        <a:xfrm>
          <a:off x="9705975" y="2076450"/>
          <a:ext cx="685800" cy="466725"/>
        </a:xfrm>
        <a:custGeom>
          <a:avLst/>
          <a:gdLst>
            <a:gd name="connsiteX0" fmla="*/ 0 w 685800"/>
            <a:gd name="connsiteY0" fmla="*/ 466725 h 466725"/>
            <a:gd name="connsiteX1" fmla="*/ 0 w 685800"/>
            <a:gd name="connsiteY1" fmla="*/ 0 h 466725"/>
            <a:gd name="connsiteX2" fmla="*/ 685800 w 685800"/>
            <a:gd name="connsiteY2" fmla="*/ 276225 h 466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466725">
              <a:moveTo>
                <a:pt x="0" y="466725"/>
              </a:moveTo>
              <a:lnTo>
                <a:pt x="0" y="0"/>
              </a:lnTo>
              <a:lnTo>
                <a:pt x="685800" y="276225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17</xdr:row>
      <xdr:rowOff>9525</xdr:rowOff>
    </xdr:from>
    <xdr:to>
      <xdr:col>11</xdr:col>
      <xdr:colOff>9525</xdr:colOff>
      <xdr:row>19</xdr:row>
      <xdr:rowOff>76200</xdr:rowOff>
    </xdr:to>
    <xdr:cxnSp macro="">
      <xdr:nvCxnSpPr>
        <xdr:cNvPr id="214" name="直線コネクタ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CxnSpPr/>
      </xdr:nvCxnSpPr>
      <xdr:spPr>
        <a:xfrm flipV="1">
          <a:off x="9534525" y="2924175"/>
          <a:ext cx="0" cy="409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32</xdr:row>
      <xdr:rowOff>57150</xdr:rowOff>
    </xdr:from>
    <xdr:to>
      <xdr:col>11</xdr:col>
      <xdr:colOff>76200</xdr:colOff>
      <xdr:row>33</xdr:row>
      <xdr:rowOff>123826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9096375" y="5543550"/>
          <a:ext cx="504825" cy="238126"/>
        </a:xfrm>
        <a:custGeom>
          <a:avLst/>
          <a:gdLst>
            <a:gd name="connsiteX0" fmla="*/ 723900 w 733425"/>
            <a:gd name="connsiteY0" fmla="*/ 0 h 352425"/>
            <a:gd name="connsiteX1" fmla="*/ 0 w 733425"/>
            <a:gd name="connsiteY1" fmla="*/ 180975 h 352425"/>
            <a:gd name="connsiteX2" fmla="*/ 733425 w 733425"/>
            <a:gd name="connsiteY2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3425" h="352425">
              <a:moveTo>
                <a:pt x="723900" y="0"/>
              </a:moveTo>
              <a:lnTo>
                <a:pt x="0" y="180975"/>
              </a:lnTo>
              <a:lnTo>
                <a:pt x="733425" y="352425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390524</xdr:colOff>
      <xdr:row>30</xdr:row>
      <xdr:rowOff>133356</xdr:rowOff>
    </xdr:from>
    <xdr:to>
      <xdr:col>11</xdr:col>
      <xdr:colOff>844517</xdr:colOff>
      <xdr:row>35</xdr:row>
      <xdr:rowOff>95256</xdr:rowOff>
    </xdr:to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/>
      </xdr:nvSpPr>
      <xdr:spPr>
        <a:xfrm rot="5400000">
          <a:off x="9732946" y="5459434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219075</xdr:colOff>
      <xdr:row>32</xdr:row>
      <xdr:rowOff>66677</xdr:rowOff>
    </xdr:from>
    <xdr:to>
      <xdr:col>11</xdr:col>
      <xdr:colOff>1019175</xdr:colOff>
      <xdr:row>33</xdr:row>
      <xdr:rowOff>114304</xdr:rowOff>
    </xdr:to>
    <xdr:grpSp>
      <xdr:nvGrpSpPr>
        <xdr:cNvPr id="204" name="グループ化 493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GrpSpPr>
          <a:grpSpLocks/>
        </xdr:cNvGrpSpPr>
      </xdr:nvGrpSpPr>
      <xdr:grpSpPr bwMode="auto">
        <a:xfrm>
          <a:off x="9744075" y="5553077"/>
          <a:ext cx="800100" cy="219077"/>
          <a:chOff x="724766" y="3132726"/>
          <a:chExt cx="414304" cy="247650"/>
        </a:xfrm>
      </xdr:grpSpPr>
      <xdr:sp macro="" textlink="">
        <xdr:nvSpPr>
          <xdr:cNvPr id="205" name="正方形/長方形 204">
            <a:extLst>
              <a:ext uri="{FF2B5EF4-FFF2-40B4-BE49-F238E27FC236}">
                <a16:creationId xmlns:a16="http://schemas.microsoft.com/office/drawing/2014/main" id="{00000000-0008-0000-0200-0000CD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6" name="フリーフォーム 205">
            <a:extLst>
              <a:ext uri="{FF2B5EF4-FFF2-40B4-BE49-F238E27FC236}">
                <a16:creationId xmlns:a16="http://schemas.microsoft.com/office/drawing/2014/main" id="{00000000-0008-0000-0200-0000CE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07" name="フリーフォーム 206">
            <a:extLst>
              <a:ext uri="{FF2B5EF4-FFF2-40B4-BE49-F238E27FC236}">
                <a16:creationId xmlns:a16="http://schemas.microsoft.com/office/drawing/2014/main" id="{00000000-0008-0000-0200-0000CF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447674</xdr:colOff>
      <xdr:row>9</xdr:row>
      <xdr:rowOff>57154</xdr:rowOff>
    </xdr:from>
    <xdr:to>
      <xdr:col>7</xdr:col>
      <xdr:colOff>901667</xdr:colOff>
      <xdr:row>14</xdr:row>
      <xdr:rowOff>19054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>
        <a:xfrm rot="5400000">
          <a:off x="6122971" y="1782782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276225</xdr:colOff>
      <xdr:row>10</xdr:row>
      <xdr:rowOff>161925</xdr:rowOff>
    </xdr:from>
    <xdr:to>
      <xdr:col>8</xdr:col>
      <xdr:colOff>47625</xdr:colOff>
      <xdr:row>12</xdr:row>
      <xdr:rowOff>38102</xdr:rowOff>
    </xdr:to>
    <xdr:grpSp>
      <xdr:nvGrpSpPr>
        <xdr:cNvPr id="170" name="グループ化 493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GrpSpPr>
          <a:grpSpLocks/>
        </xdr:cNvGrpSpPr>
      </xdr:nvGrpSpPr>
      <xdr:grpSpPr bwMode="auto">
        <a:xfrm>
          <a:off x="6134100" y="1876425"/>
          <a:ext cx="800100" cy="219077"/>
          <a:chOff x="724766" y="3132726"/>
          <a:chExt cx="414304" cy="247650"/>
        </a:xfrm>
      </xdr:grpSpPr>
      <xdr:sp macro="" textlink="">
        <xdr:nvSpPr>
          <xdr:cNvPr id="171" name="正方形/長方形 170">
            <a:extLst>
              <a:ext uri="{FF2B5EF4-FFF2-40B4-BE49-F238E27FC236}">
                <a16:creationId xmlns:a16="http://schemas.microsoft.com/office/drawing/2014/main" id="{00000000-0008-0000-0200-0000AB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2" name="フリーフォーム 171">
            <a:extLst>
              <a:ext uri="{FF2B5EF4-FFF2-40B4-BE49-F238E27FC236}">
                <a16:creationId xmlns:a16="http://schemas.microsoft.com/office/drawing/2014/main" id="{00000000-0008-0000-0200-0000AC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3" name="フリーフォーム 172">
            <a:extLst>
              <a:ext uri="{FF2B5EF4-FFF2-40B4-BE49-F238E27FC236}">
                <a16:creationId xmlns:a16="http://schemas.microsoft.com/office/drawing/2014/main" id="{00000000-0008-0000-0200-0000AD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666749</xdr:colOff>
      <xdr:row>38</xdr:row>
      <xdr:rowOff>28578</xdr:rowOff>
    </xdr:from>
    <xdr:to>
      <xdr:col>8</xdr:col>
      <xdr:colOff>92042</xdr:colOff>
      <xdr:row>42</xdr:row>
      <xdr:rowOff>161928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/>
      </xdr:nvSpPr>
      <xdr:spPr>
        <a:xfrm rot="5400000">
          <a:off x="6342046" y="6726256"/>
          <a:ext cx="819150" cy="45399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495300</xdr:colOff>
      <xdr:row>39</xdr:row>
      <xdr:rowOff>57150</xdr:rowOff>
    </xdr:from>
    <xdr:to>
      <xdr:col>8</xdr:col>
      <xdr:colOff>266700</xdr:colOff>
      <xdr:row>41</xdr:row>
      <xdr:rowOff>85725</xdr:rowOff>
    </xdr:to>
    <xdr:grpSp>
      <xdr:nvGrpSpPr>
        <xdr:cNvPr id="139" name="グループ化 493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GrpSpPr>
          <a:grpSpLocks/>
        </xdr:cNvGrpSpPr>
      </xdr:nvGrpSpPr>
      <xdr:grpSpPr bwMode="auto">
        <a:xfrm>
          <a:off x="6353175" y="6743700"/>
          <a:ext cx="800100" cy="371475"/>
          <a:chOff x="724766" y="3132726"/>
          <a:chExt cx="414304" cy="247650"/>
        </a:xfrm>
      </xdr:grpSpPr>
      <xdr:sp macro="" textlink="">
        <xdr:nvSpPr>
          <xdr:cNvPr id="140" name="正方形/長方形 139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41" name="フリーフォーム 140">
            <a:extLst>
              <a:ext uri="{FF2B5EF4-FFF2-40B4-BE49-F238E27FC236}">
                <a16:creationId xmlns:a16="http://schemas.microsoft.com/office/drawing/2014/main" id="{00000000-0008-0000-0200-00008D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42" name="フリーフォーム 141">
            <a:extLst>
              <a:ext uri="{FF2B5EF4-FFF2-40B4-BE49-F238E27FC236}">
                <a16:creationId xmlns:a16="http://schemas.microsoft.com/office/drawing/2014/main" id="{00000000-0008-0000-0200-00008E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171450</xdr:colOff>
      <xdr:row>10</xdr:row>
      <xdr:rowOff>114300</xdr:rowOff>
    </xdr:from>
    <xdr:to>
      <xdr:col>4</xdr:col>
      <xdr:colOff>1025782</xdr:colOff>
      <xdr:row>12</xdr:row>
      <xdr:rowOff>95250</xdr:rowOff>
    </xdr:to>
    <xdr:sp macro="" textlink="">
      <xdr:nvSpPr>
        <xdr:cNvPr id="105" name="フリーフォーム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 flipH="1" flipV="1">
          <a:off x="3390900" y="1828800"/>
          <a:ext cx="854332" cy="3238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252510</xdr:colOff>
      <xdr:row>9</xdr:row>
      <xdr:rowOff>133351</xdr:rowOff>
    </xdr:from>
    <xdr:to>
      <xdr:col>2</xdr:col>
      <xdr:colOff>19245</xdr:colOff>
      <xdr:row>12</xdr:row>
      <xdr:rowOff>69787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833535" y="1676401"/>
          <a:ext cx="795435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133933</xdr:colOff>
      <xdr:row>12</xdr:row>
      <xdr:rowOff>143458</xdr:rowOff>
    </xdr:from>
    <xdr:to>
      <xdr:col>2</xdr:col>
      <xdr:colOff>629233</xdr:colOff>
      <xdr:row>14</xdr:row>
      <xdr:rowOff>114883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743658" y="2200858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95250</xdr:colOff>
      <xdr:row>19</xdr:row>
      <xdr:rowOff>114300</xdr:rowOff>
    </xdr:from>
    <xdr:to>
      <xdr:col>2</xdr:col>
      <xdr:colOff>925480</xdr:colOff>
      <xdr:row>21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/>
      </xdr:nvSpPr>
      <xdr:spPr>
        <a:xfrm>
          <a:off x="1704975" y="3371850"/>
          <a:ext cx="830230" cy="314325"/>
        </a:xfrm>
        <a:prstGeom prst="rect">
          <a:avLst/>
        </a:prstGeom>
        <a:solidFill>
          <a:schemeClr val="accent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施設・公園</a:t>
          </a:r>
        </a:p>
      </xdr:txBody>
    </xdr:sp>
    <xdr:clientData/>
  </xdr:twoCellAnchor>
  <xdr:twoCellAnchor>
    <xdr:from>
      <xdr:col>2</xdr:col>
      <xdr:colOff>224615</xdr:colOff>
      <xdr:row>15</xdr:row>
      <xdr:rowOff>66675</xdr:rowOff>
    </xdr:from>
    <xdr:to>
      <xdr:col>2</xdr:col>
      <xdr:colOff>796115</xdr:colOff>
      <xdr:row>17</xdr:row>
      <xdr:rowOff>47625</xdr:rowOff>
    </xdr:to>
    <xdr:grpSp>
      <xdr:nvGrpSpPr>
        <xdr:cNvPr id="9200" name="グループ化 26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GrpSpPr>
          <a:grpSpLocks/>
        </xdr:cNvGrpSpPr>
      </xdr:nvGrpSpPr>
      <xdr:grpSpPr bwMode="auto">
        <a:xfrm>
          <a:off x="1834340" y="2638425"/>
          <a:ext cx="571500" cy="323850"/>
          <a:chOff x="180975" y="3619500"/>
          <a:chExt cx="571500" cy="40005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看板</a:t>
            </a:r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</xdr:colOff>
      <xdr:row>17</xdr:row>
      <xdr:rowOff>85725</xdr:rowOff>
    </xdr:from>
    <xdr:to>
      <xdr:col>2</xdr:col>
      <xdr:colOff>925480</xdr:colOff>
      <xdr:row>19</xdr:row>
      <xdr:rowOff>57150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>
          <a:off x="1704975" y="3000375"/>
          <a:ext cx="830230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店舗・建物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19245</xdr:colOff>
      <xdr:row>12</xdr:row>
      <xdr:rowOff>79504</xdr:rowOff>
    </xdr:from>
    <xdr:to>
      <xdr:col>2</xdr:col>
      <xdr:colOff>903709</xdr:colOff>
      <xdr:row>14</xdr:row>
      <xdr:rowOff>152400</xdr:rowOff>
    </xdr:to>
    <xdr:sp macro="" textlink="">
      <xdr:nvSpPr>
        <xdr:cNvPr id="101" name="フリーフォーム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628970" y="2136904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962176</xdr:colOff>
      <xdr:row>11</xdr:row>
      <xdr:rowOff>159496</xdr:rowOff>
    </xdr:from>
    <xdr:to>
      <xdr:col>2</xdr:col>
      <xdr:colOff>108928</xdr:colOff>
      <xdr:row>12</xdr:row>
      <xdr:rowOff>164358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1543201" y="2045446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234421</xdr:colOff>
      <xdr:row>11</xdr:row>
      <xdr:rowOff>57150</xdr:rowOff>
    </xdr:from>
    <xdr:to>
      <xdr:col>2</xdr:col>
      <xdr:colOff>628029</xdr:colOff>
      <xdr:row>12</xdr:row>
      <xdr:rowOff>123878</xdr:rowOff>
    </xdr:to>
    <xdr:sp macro="" textlink="">
      <xdr:nvSpPr>
        <xdr:cNvPr id="106" name="フリーフォーム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1844146" y="19431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294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792481</xdr:colOff>
      <xdr:row>9</xdr:row>
      <xdr:rowOff>161925</xdr:rowOff>
    </xdr:from>
    <xdr:to>
      <xdr:col>2</xdr:col>
      <xdr:colOff>131447</xdr:colOff>
      <xdr:row>11</xdr:row>
      <xdr:rowOff>7545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373506" y="1704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333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9525</xdr:colOff>
      <xdr:row>17</xdr:row>
      <xdr:rowOff>104775</xdr:rowOff>
    </xdr:from>
    <xdr:to>
      <xdr:col>1</xdr:col>
      <xdr:colOff>1019175</xdr:colOff>
      <xdr:row>19</xdr:row>
      <xdr:rowOff>3110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590550" y="3019425"/>
          <a:ext cx="1009650" cy="24123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590550</xdr:colOff>
      <xdr:row>17</xdr:row>
      <xdr:rowOff>9525</xdr:rowOff>
    </xdr:from>
    <xdr:to>
      <xdr:col>1</xdr:col>
      <xdr:colOff>838200</xdr:colOff>
      <xdr:row>19</xdr:row>
      <xdr:rowOff>85725</xdr:rowOff>
    </xdr:to>
    <xdr:grpSp>
      <xdr:nvGrpSpPr>
        <xdr:cNvPr id="108" name="グループ化 4933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GrpSpPr>
          <a:grpSpLocks/>
        </xdr:cNvGrpSpPr>
      </xdr:nvGrpSpPr>
      <xdr:grpSpPr bwMode="auto">
        <a:xfrm rot="-5400000">
          <a:off x="1085850" y="3009900"/>
          <a:ext cx="419100" cy="247650"/>
          <a:chOff x="724766" y="3132726"/>
          <a:chExt cx="414304" cy="247650"/>
        </a:xfrm>
      </xdr:grpSpPr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0" name="フリーフォーム 109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1" name="フリーフォーム 110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714375</xdr:colOff>
      <xdr:row>15</xdr:row>
      <xdr:rowOff>0</xdr:rowOff>
    </xdr:from>
    <xdr:to>
      <xdr:col>1</xdr:col>
      <xdr:colOff>714375</xdr:colOff>
      <xdr:row>20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295400" y="25717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16</xdr:row>
      <xdr:rowOff>80010</xdr:rowOff>
    </xdr:from>
    <xdr:to>
      <xdr:col>1</xdr:col>
      <xdr:colOff>857250</xdr:colOff>
      <xdr:row>16</xdr:row>
      <xdr:rowOff>127635</xdr:rowOff>
    </xdr:to>
    <xdr:sp macro="" textlink="">
      <xdr:nvSpPr>
        <xdr:cNvPr id="91" name="フリーフォーム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>
          <a:off x="1162050" y="2823210"/>
          <a:ext cx="276225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1026587</xdr:colOff>
      <xdr:row>27</xdr:row>
      <xdr:rowOff>31751</xdr:rowOff>
    </xdr:from>
    <xdr:to>
      <xdr:col>41</xdr:col>
      <xdr:colOff>666751</xdr:colOff>
      <xdr:row>28</xdr:row>
      <xdr:rowOff>9525</xdr:rowOff>
    </xdr:to>
    <xdr:cxnSp macro="">
      <xdr:nvCxnSpPr>
        <xdr:cNvPr id="20" name="直線コネクタ 21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H="1" flipV="1">
          <a:off x="35907137" y="4660901"/>
          <a:ext cx="668864" cy="1492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1018118</xdr:colOff>
      <xdr:row>45</xdr:row>
      <xdr:rowOff>32808</xdr:rowOff>
    </xdr:from>
    <xdr:to>
      <xdr:col>41</xdr:col>
      <xdr:colOff>760943</xdr:colOff>
      <xdr:row>47</xdr:row>
      <xdr:rowOff>85725</xdr:rowOff>
    </xdr:to>
    <xdr:sp macro="" textlink="">
      <xdr:nvSpPr>
        <xdr:cNvPr id="21" name="フリーフォーム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/>
        </xdr:cNvSpPr>
      </xdr:nvSpPr>
      <xdr:spPr bwMode="auto">
        <a:xfrm flipV="1">
          <a:off x="35898668" y="7748058"/>
          <a:ext cx="771525" cy="395817"/>
        </a:xfrm>
        <a:custGeom>
          <a:avLst/>
          <a:gdLst>
            <a:gd name="T0" fmla="*/ 0 w 809625"/>
            <a:gd name="T1" fmla="*/ 510576 h 381000"/>
            <a:gd name="T2" fmla="*/ 0 w 809625"/>
            <a:gd name="T3" fmla="*/ 0 h 381000"/>
            <a:gd name="T4" fmla="*/ 577760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220134</xdr:colOff>
      <xdr:row>47</xdr:row>
      <xdr:rowOff>95250</xdr:rowOff>
    </xdr:from>
    <xdr:to>
      <xdr:col>40</xdr:col>
      <xdr:colOff>1027643</xdr:colOff>
      <xdr:row>49</xdr:row>
      <xdr:rowOff>157692</xdr:rowOff>
    </xdr:to>
    <xdr:sp macro="" textlink="">
      <xdr:nvSpPr>
        <xdr:cNvPr id="22" name="フリーフォーム 16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/>
        </xdr:cNvSpPr>
      </xdr:nvSpPr>
      <xdr:spPr bwMode="auto">
        <a:xfrm flipH="1">
          <a:off x="35100684" y="8153400"/>
          <a:ext cx="807509" cy="405342"/>
        </a:xfrm>
        <a:custGeom>
          <a:avLst/>
          <a:gdLst>
            <a:gd name="T0" fmla="*/ 0 w 809625"/>
            <a:gd name="T1" fmla="*/ 734998 h 381000"/>
            <a:gd name="T2" fmla="*/ 0 w 809625"/>
            <a:gd name="T3" fmla="*/ 0 h 381000"/>
            <a:gd name="T4" fmla="*/ 809625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941542</xdr:colOff>
      <xdr:row>47</xdr:row>
      <xdr:rowOff>1762</xdr:rowOff>
    </xdr:from>
    <xdr:to>
      <xdr:col>41</xdr:col>
      <xdr:colOff>87162</xdr:colOff>
      <xdr:row>48</xdr:row>
      <xdr:rowOff>2493</xdr:rowOff>
    </xdr:to>
    <xdr:sp macro="" textlink="">
      <xdr:nvSpPr>
        <xdr:cNvPr id="23" name="円/楕円 6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5822092" y="8059912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467784</xdr:colOff>
      <xdr:row>46</xdr:row>
      <xdr:rowOff>135467</xdr:rowOff>
    </xdr:from>
    <xdr:to>
      <xdr:col>40</xdr:col>
      <xdr:colOff>848784</xdr:colOff>
      <xdr:row>48</xdr:row>
      <xdr:rowOff>26458</xdr:rowOff>
    </xdr:to>
    <xdr:sp macro="" textlink="">
      <xdr:nvSpPr>
        <xdr:cNvPr id="24" name="六角形 21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5348334" y="8022167"/>
          <a:ext cx="381000" cy="233891"/>
        </a:xfrm>
        <a:prstGeom prst="hexagon">
          <a:avLst>
            <a:gd name="adj" fmla="val 30970"/>
            <a:gd name="vf" fmla="val 115470"/>
          </a:avLst>
        </a:prstGeom>
        <a:solidFill>
          <a:srgbClr val="0000FF"/>
        </a:solidFill>
        <a:ln w="127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3</a:t>
          </a:r>
        </a:p>
      </xdr:txBody>
    </xdr:sp>
    <xdr:clientData/>
  </xdr:twoCellAnchor>
  <xdr:twoCellAnchor>
    <xdr:from>
      <xdr:col>40</xdr:col>
      <xdr:colOff>162986</xdr:colOff>
      <xdr:row>39</xdr:row>
      <xdr:rowOff>26458</xdr:rowOff>
    </xdr:from>
    <xdr:to>
      <xdr:col>40</xdr:col>
      <xdr:colOff>1027643</xdr:colOff>
      <xdr:row>39</xdr:row>
      <xdr:rowOff>26458</xdr:rowOff>
    </xdr:to>
    <xdr:cxnSp macro="">
      <xdr:nvCxnSpPr>
        <xdr:cNvPr id="25" name="直線コネクタ 20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>
          <a:off x="35043536" y="6713008"/>
          <a:ext cx="864657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1018118</xdr:colOff>
      <xdr:row>39</xdr:row>
      <xdr:rowOff>35983</xdr:rowOff>
    </xdr:from>
    <xdr:to>
      <xdr:col>41</xdr:col>
      <xdr:colOff>837143</xdr:colOff>
      <xdr:row>42</xdr:row>
      <xdr:rowOff>153458</xdr:rowOff>
    </xdr:to>
    <xdr:sp macro="" textlink="">
      <xdr:nvSpPr>
        <xdr:cNvPr id="26" name="フリーフォーム 20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/>
        </xdr:cNvSpPr>
      </xdr:nvSpPr>
      <xdr:spPr bwMode="auto">
        <a:xfrm>
          <a:off x="35898668" y="6722533"/>
          <a:ext cx="847725" cy="631825"/>
        </a:xfrm>
        <a:custGeom>
          <a:avLst/>
          <a:gdLst>
            <a:gd name="T0" fmla="*/ 0 w 809625"/>
            <a:gd name="T1" fmla="*/ 14072353 h 381000"/>
            <a:gd name="T2" fmla="*/ 0 w 809625"/>
            <a:gd name="T3" fmla="*/ 0 h 381000"/>
            <a:gd name="T4" fmla="*/ 1119122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932017</xdr:colOff>
      <xdr:row>38</xdr:row>
      <xdr:rowOff>123470</xdr:rowOff>
    </xdr:from>
    <xdr:to>
      <xdr:col>41</xdr:col>
      <xdr:colOff>77637</xdr:colOff>
      <xdr:row>39</xdr:row>
      <xdr:rowOff>124201</xdr:rowOff>
    </xdr:to>
    <xdr:sp macro="" textlink="">
      <xdr:nvSpPr>
        <xdr:cNvPr id="27" name="円/楕円 6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35812567" y="6638570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224617</xdr:colOff>
      <xdr:row>38</xdr:row>
      <xdr:rowOff>85725</xdr:rowOff>
    </xdr:from>
    <xdr:to>
      <xdr:col>41</xdr:col>
      <xdr:colOff>618225</xdr:colOff>
      <xdr:row>39</xdr:row>
      <xdr:rowOff>150336</xdr:rowOff>
    </xdr:to>
    <xdr:sp macro="" textlink="">
      <xdr:nvSpPr>
        <xdr:cNvPr id="28" name="フリーフォーム 15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6133867" y="6600825"/>
          <a:ext cx="393608" cy="236061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>
    <xdr:from>
      <xdr:col>40</xdr:col>
      <xdr:colOff>142875</xdr:colOff>
      <xdr:row>45</xdr:row>
      <xdr:rowOff>57151</xdr:rowOff>
    </xdr:from>
    <xdr:to>
      <xdr:col>40</xdr:col>
      <xdr:colOff>952500</xdr:colOff>
      <xdr:row>46</xdr:row>
      <xdr:rowOff>123825</xdr:rowOff>
    </xdr:to>
    <xdr:sp macro="" textlink="">
      <xdr:nvSpPr>
        <xdr:cNvPr id="29" name="正方形/長方形 10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35023425" y="7772401"/>
          <a:ext cx="809625" cy="238124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東京ｲﾝﾃﾘｱ</a:t>
          </a:r>
        </a:p>
      </xdr:txBody>
    </xdr:sp>
    <xdr:clientData/>
  </xdr:twoCellAnchor>
  <xdr:twoCellAnchor>
    <xdr:from>
      <xdr:col>41</xdr:col>
      <xdr:colOff>7412</xdr:colOff>
      <xdr:row>16</xdr:row>
      <xdr:rowOff>136525</xdr:rowOff>
    </xdr:from>
    <xdr:to>
      <xdr:col>41</xdr:col>
      <xdr:colOff>7412</xdr:colOff>
      <xdr:row>19</xdr:row>
      <xdr:rowOff>53976</xdr:rowOff>
    </xdr:to>
    <xdr:cxnSp macro="">
      <xdr:nvCxnSpPr>
        <xdr:cNvPr id="30" name="直線コネクタ 21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V="1">
          <a:off x="35916662" y="2879725"/>
          <a:ext cx="0" cy="4318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8965</xdr:colOff>
      <xdr:row>19</xdr:row>
      <xdr:rowOff>45422</xdr:rowOff>
    </xdr:from>
    <xdr:to>
      <xdr:col>41</xdr:col>
      <xdr:colOff>818590</xdr:colOff>
      <xdr:row>21</xdr:row>
      <xdr:rowOff>135350</xdr:rowOff>
    </xdr:to>
    <xdr:sp macro="" textlink="">
      <xdr:nvSpPr>
        <xdr:cNvPr id="31" name="フリーフォーム 21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35918215" y="3302972"/>
          <a:ext cx="809625" cy="43282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950009</xdr:colOff>
      <xdr:row>18</xdr:row>
      <xdr:rowOff>141462</xdr:rowOff>
    </xdr:from>
    <xdr:to>
      <xdr:col>41</xdr:col>
      <xdr:colOff>95629</xdr:colOff>
      <xdr:row>19</xdr:row>
      <xdr:rowOff>142193</xdr:rowOff>
    </xdr:to>
    <xdr:sp macro="" textlink="">
      <xdr:nvSpPr>
        <xdr:cNvPr id="32" name="円/楕円 6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5830559" y="3227562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216960</xdr:colOff>
      <xdr:row>18</xdr:row>
      <xdr:rowOff>84667</xdr:rowOff>
    </xdr:from>
    <xdr:to>
      <xdr:col>41</xdr:col>
      <xdr:colOff>597960</xdr:colOff>
      <xdr:row>19</xdr:row>
      <xdr:rowOff>147109</xdr:rowOff>
    </xdr:to>
    <xdr:sp macro="" textlink="">
      <xdr:nvSpPr>
        <xdr:cNvPr id="33" name="六角形 21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36126210" y="3170767"/>
          <a:ext cx="381000" cy="233892"/>
        </a:xfrm>
        <a:prstGeom prst="hexagon">
          <a:avLst>
            <a:gd name="adj" fmla="val 30970"/>
            <a:gd name="vf" fmla="val 115470"/>
          </a:avLst>
        </a:prstGeom>
        <a:solidFill>
          <a:srgbClr val="0000FF"/>
        </a:solidFill>
        <a:ln w="127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268</a:t>
          </a:r>
        </a:p>
      </xdr:txBody>
    </xdr:sp>
    <xdr:clientData/>
  </xdr:twoCellAnchor>
  <xdr:twoCellAnchor>
    <xdr:from>
      <xdr:col>40</xdr:col>
      <xdr:colOff>257176</xdr:colOff>
      <xdr:row>9</xdr:row>
      <xdr:rowOff>149225</xdr:rowOff>
    </xdr:from>
    <xdr:to>
      <xdr:col>40</xdr:col>
      <xdr:colOff>1026585</xdr:colOff>
      <xdr:row>12</xdr:row>
      <xdr:rowOff>21167</xdr:rowOff>
    </xdr:to>
    <xdr:sp macro="" textlink="">
      <xdr:nvSpPr>
        <xdr:cNvPr id="34" name="フリーフォーム 6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 flipH="1" flipV="1">
          <a:off x="35137726" y="1692275"/>
          <a:ext cx="769409" cy="38629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1026585</xdr:colOff>
      <xdr:row>12</xdr:row>
      <xdr:rowOff>30692</xdr:rowOff>
    </xdr:from>
    <xdr:to>
      <xdr:col>41</xdr:col>
      <xdr:colOff>807510</xdr:colOff>
      <xdr:row>14</xdr:row>
      <xdr:rowOff>131234</xdr:rowOff>
    </xdr:to>
    <xdr:sp macro="" textlink="">
      <xdr:nvSpPr>
        <xdr:cNvPr id="35" name="フリーフォーム 1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5907135" y="2088092"/>
          <a:ext cx="809625" cy="443442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930959</xdr:colOff>
      <xdr:row>11</xdr:row>
      <xdr:rowOff>108654</xdr:rowOff>
    </xdr:from>
    <xdr:to>
      <xdr:col>41</xdr:col>
      <xdr:colOff>76579</xdr:colOff>
      <xdr:row>12</xdr:row>
      <xdr:rowOff>109385</xdr:rowOff>
    </xdr:to>
    <xdr:sp macro="" textlink="">
      <xdr:nvSpPr>
        <xdr:cNvPr id="36" name="円/楕円 6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35811509" y="1994604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185459</xdr:colOff>
      <xdr:row>11</xdr:row>
      <xdr:rowOff>99484</xdr:rowOff>
    </xdr:from>
    <xdr:to>
      <xdr:col>41</xdr:col>
      <xdr:colOff>579067</xdr:colOff>
      <xdr:row>12</xdr:row>
      <xdr:rowOff>161978</xdr:rowOff>
    </xdr:to>
    <xdr:sp macro="" textlink="">
      <xdr:nvSpPr>
        <xdr:cNvPr id="37" name="フリーフォーム 15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36094709" y="1985434"/>
          <a:ext cx="393608" cy="233944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>
    <xdr:from>
      <xdr:col>40</xdr:col>
      <xdr:colOff>276227</xdr:colOff>
      <xdr:row>2</xdr:row>
      <xdr:rowOff>23814</xdr:rowOff>
    </xdr:from>
    <xdr:to>
      <xdr:col>40</xdr:col>
      <xdr:colOff>990601</xdr:colOff>
      <xdr:row>4</xdr:row>
      <xdr:rowOff>142875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35156777" y="366714"/>
          <a:ext cx="714374" cy="461961"/>
        </a:xfrm>
        <a:prstGeom prst="rect">
          <a:avLst/>
        </a:prstGeom>
        <a:gradFill flip="none" rotWithShape="1">
          <a:gsLst>
            <a:gs pos="100000">
              <a:schemeClr val="tx2">
                <a:lumMod val="60000"/>
                <a:lumOff val="40000"/>
              </a:schemeClr>
            </a:gs>
            <a:gs pos="0">
              <a:schemeClr val="accent1">
                <a:tint val="44500"/>
                <a:satMod val="160000"/>
              </a:schemeClr>
            </a:gs>
          </a:gsLst>
          <a:path path="rect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ja-JP" altLang="en-US">
              <a:solidFill>
                <a:schemeClr val="tx1"/>
              </a:solidFill>
            </a:rPr>
            <a:t>赤川ダム</a:t>
          </a:r>
        </a:p>
      </xdr:txBody>
    </xdr:sp>
    <xdr:clientData/>
  </xdr:twoCellAnchor>
  <xdr:twoCellAnchor>
    <xdr:from>
      <xdr:col>40</xdr:col>
      <xdr:colOff>1026585</xdr:colOff>
      <xdr:row>3</xdr:row>
      <xdr:rowOff>87842</xdr:rowOff>
    </xdr:from>
    <xdr:to>
      <xdr:col>40</xdr:col>
      <xdr:colOff>1026587</xdr:colOff>
      <xdr:row>5</xdr:row>
      <xdr:rowOff>93134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 flipV="1">
          <a:off x="35907135" y="602192"/>
          <a:ext cx="2" cy="34819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266702</xdr:colOff>
      <xdr:row>5</xdr:row>
      <xdr:rowOff>93134</xdr:rowOff>
    </xdr:from>
    <xdr:to>
      <xdr:col>40</xdr:col>
      <xdr:colOff>1026586</xdr:colOff>
      <xdr:row>7</xdr:row>
      <xdr:rowOff>127000</xdr:rowOff>
    </xdr:to>
    <xdr:sp macro="" textlink="">
      <xdr:nvSpPr>
        <xdr:cNvPr id="40" name="フリーフォーム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 flipH="1">
          <a:off x="35147252" y="950384"/>
          <a:ext cx="759884" cy="376766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278970</xdr:colOff>
      <xdr:row>60</xdr:row>
      <xdr:rowOff>169551</xdr:rowOff>
    </xdr:from>
    <xdr:to>
      <xdr:col>44</xdr:col>
      <xdr:colOff>994706</xdr:colOff>
      <xdr:row>61</xdr:row>
      <xdr:rowOff>128362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38826645" y="10456551"/>
          <a:ext cx="715736" cy="13026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</xdr:colOff>
      <xdr:row>58</xdr:row>
      <xdr:rowOff>38100</xdr:rowOff>
    </xdr:from>
    <xdr:to>
      <xdr:col>44</xdr:col>
      <xdr:colOff>578911</xdr:colOff>
      <xdr:row>59</xdr:row>
      <xdr:rowOff>140759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38547677" y="9982200"/>
          <a:ext cx="578909" cy="274109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finish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828677</xdr:colOff>
      <xdr:row>60</xdr:row>
      <xdr:rowOff>64560</xdr:rowOff>
    </xdr:from>
    <xdr:to>
      <xdr:col>44</xdr:col>
      <xdr:colOff>426511</xdr:colOff>
      <xdr:row>63</xdr:row>
      <xdr:rowOff>170393</xdr:rowOff>
    </xdr:to>
    <xdr:sp macro="" textlink="">
      <xdr:nvSpPr>
        <xdr:cNvPr id="43" name="フリーフォーム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38347652" y="10351560"/>
          <a:ext cx="626534" cy="620183"/>
        </a:xfrm>
        <a:custGeom>
          <a:avLst/>
          <a:gdLst>
            <a:gd name="connsiteX0" fmla="*/ 95250 w 628650"/>
            <a:gd name="connsiteY0" fmla="*/ 628650 h 628650"/>
            <a:gd name="connsiteX1" fmla="*/ 95250 w 628650"/>
            <a:gd name="connsiteY1" fmla="*/ 333375 h 628650"/>
            <a:gd name="connsiteX2" fmla="*/ 495300 w 628650"/>
            <a:gd name="connsiteY2" fmla="*/ 247650 h 628650"/>
            <a:gd name="connsiteX3" fmla="*/ 0 w 628650"/>
            <a:gd name="connsiteY3" fmla="*/ 114300 h 628650"/>
            <a:gd name="connsiteX4" fmla="*/ 9525 w 628650"/>
            <a:gd name="connsiteY4" fmla="*/ 0 h 628650"/>
            <a:gd name="connsiteX5" fmla="*/ 628650 w 628650"/>
            <a:gd name="connsiteY5" fmla="*/ 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28650" h="628650">
              <a:moveTo>
                <a:pt x="95250" y="628650"/>
              </a:moveTo>
              <a:lnTo>
                <a:pt x="95250" y="333375"/>
              </a:lnTo>
              <a:lnTo>
                <a:pt x="495300" y="247650"/>
              </a:lnTo>
              <a:lnTo>
                <a:pt x="0" y="114300"/>
              </a:lnTo>
              <a:lnTo>
                <a:pt x="9525" y="0"/>
              </a:lnTo>
              <a:lnTo>
                <a:pt x="6286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990602</xdr:colOff>
      <xdr:row>62</xdr:row>
      <xdr:rowOff>98431</xdr:rowOff>
    </xdr:from>
    <xdr:to>
      <xdr:col>44</xdr:col>
      <xdr:colOff>631298</xdr:colOff>
      <xdr:row>63</xdr:row>
      <xdr:rowOff>142879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 rot="5400000">
          <a:off x="38736326" y="10501582"/>
          <a:ext cx="215898" cy="669396"/>
        </a:xfrm>
        <a:prstGeom prst="rect">
          <a:avLst/>
        </a:prstGeom>
        <a:gradFill flip="none" rotWithShape="1">
          <a:gsLst>
            <a:gs pos="100000">
              <a:schemeClr val="tx2">
                <a:lumMod val="60000"/>
                <a:lumOff val="40000"/>
              </a:schemeClr>
            </a:gs>
            <a:gs pos="0">
              <a:schemeClr val="accent1">
                <a:tint val="44500"/>
                <a:satMod val="160000"/>
              </a:schemeClr>
            </a:gs>
          </a:gsLst>
          <a:path path="rect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42</xdr:col>
      <xdr:colOff>475864</xdr:colOff>
      <xdr:row>59</xdr:row>
      <xdr:rowOff>133737</xdr:rowOff>
    </xdr:from>
    <xdr:ext cx="931602" cy="45910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7413814" y="10249287"/>
          <a:ext cx="93160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17:00</a:t>
          </a:r>
          <a:r>
            <a:rPr kumimoji="1" lang="ja-JP" altLang="en-US" sz="1100"/>
            <a:t>以降は</a:t>
          </a:r>
          <a:endParaRPr kumimoji="1" lang="en-US" altLang="ja-JP" sz="1100"/>
        </a:p>
        <a:p>
          <a:r>
            <a:rPr kumimoji="1" lang="ja-JP" altLang="en-US" sz="1100"/>
            <a:t>駐輪場へ</a:t>
          </a:r>
        </a:p>
      </xdr:txBody>
    </xdr:sp>
    <xdr:clientData/>
  </xdr:oneCellAnchor>
  <xdr:twoCellAnchor>
    <xdr:from>
      <xdr:col>40</xdr:col>
      <xdr:colOff>1026584</xdr:colOff>
      <xdr:row>30</xdr:row>
      <xdr:rowOff>66674</xdr:rowOff>
    </xdr:from>
    <xdr:to>
      <xdr:col>41</xdr:col>
      <xdr:colOff>769409</xdr:colOff>
      <xdr:row>33</xdr:row>
      <xdr:rowOff>2115</xdr:rowOff>
    </xdr:to>
    <xdr:sp macro="" textlink="">
      <xdr:nvSpPr>
        <xdr:cNvPr id="46" name="フリーフォーム 6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/>
        </xdr:cNvSpPr>
      </xdr:nvSpPr>
      <xdr:spPr bwMode="auto">
        <a:xfrm flipV="1">
          <a:off x="35907134" y="5210174"/>
          <a:ext cx="771525" cy="449791"/>
        </a:xfrm>
        <a:custGeom>
          <a:avLst/>
          <a:gdLst>
            <a:gd name="T0" fmla="*/ 0 w 809625"/>
            <a:gd name="T1" fmla="*/ 55329 h 381000"/>
            <a:gd name="T2" fmla="*/ 0 w 809625"/>
            <a:gd name="T3" fmla="*/ 0 h 381000"/>
            <a:gd name="T4" fmla="*/ 577760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219075</xdr:colOff>
      <xdr:row>33</xdr:row>
      <xdr:rowOff>21166</xdr:rowOff>
    </xdr:from>
    <xdr:to>
      <xdr:col>40</xdr:col>
      <xdr:colOff>1026584</xdr:colOff>
      <xdr:row>35</xdr:row>
      <xdr:rowOff>150283</xdr:rowOff>
    </xdr:to>
    <xdr:sp macro="" textlink="">
      <xdr:nvSpPr>
        <xdr:cNvPr id="47" name="フリーフォーム 1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/>
        </xdr:cNvSpPr>
      </xdr:nvSpPr>
      <xdr:spPr bwMode="auto">
        <a:xfrm flipH="1">
          <a:off x="35099625" y="5679016"/>
          <a:ext cx="807509" cy="472017"/>
        </a:xfrm>
        <a:custGeom>
          <a:avLst/>
          <a:gdLst>
            <a:gd name="T0" fmla="*/ 0 w 809625"/>
            <a:gd name="T1" fmla="*/ 1816750 h 381000"/>
            <a:gd name="T2" fmla="*/ 0 w 809625"/>
            <a:gd name="T3" fmla="*/ 0 h 381000"/>
            <a:gd name="T4" fmla="*/ 809625 w 809625"/>
            <a:gd name="T5" fmla="*/ 0 h 381000"/>
            <a:gd name="T6" fmla="*/ 0 60000 65536"/>
            <a:gd name="T7" fmla="*/ 0 60000 65536"/>
            <a:gd name="T8" fmla="*/ 0 60000 65536"/>
            <a:gd name="T9" fmla="*/ 0 w 809625"/>
            <a:gd name="T10" fmla="*/ 0 h 381000"/>
            <a:gd name="T11" fmla="*/ 809625 w 809625"/>
            <a:gd name="T12" fmla="*/ 381000 h 3810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940483</xdr:colOff>
      <xdr:row>32</xdr:row>
      <xdr:rowOff>99128</xdr:rowOff>
    </xdr:from>
    <xdr:to>
      <xdr:col>41</xdr:col>
      <xdr:colOff>86103</xdr:colOff>
      <xdr:row>33</xdr:row>
      <xdr:rowOff>99859</xdr:rowOff>
    </xdr:to>
    <xdr:sp macro="" textlink="">
      <xdr:nvSpPr>
        <xdr:cNvPr id="48" name="円/楕円 6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35821033" y="5585528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462742</xdr:colOff>
      <xdr:row>32</xdr:row>
      <xdr:rowOff>95250</xdr:rowOff>
    </xdr:from>
    <xdr:to>
      <xdr:col>40</xdr:col>
      <xdr:colOff>856350</xdr:colOff>
      <xdr:row>33</xdr:row>
      <xdr:rowOff>159861</xdr:rowOff>
    </xdr:to>
    <xdr:sp macro="" textlink="">
      <xdr:nvSpPr>
        <xdr:cNvPr id="49" name="フリーフォーム 15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5343292" y="5581650"/>
          <a:ext cx="393608" cy="236061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>
    <xdr:from>
      <xdr:col>40</xdr:col>
      <xdr:colOff>504826</xdr:colOff>
      <xdr:row>24</xdr:row>
      <xdr:rowOff>144625</xdr:rowOff>
    </xdr:from>
    <xdr:to>
      <xdr:col>41</xdr:col>
      <xdr:colOff>4666</xdr:colOff>
      <xdr:row>29</xdr:row>
      <xdr:rowOff>31491</xdr:rowOff>
    </xdr:to>
    <xdr:sp macro="" textlink="">
      <xdr:nvSpPr>
        <xdr:cNvPr id="50" name="フリーフォーム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35385376" y="4259425"/>
          <a:ext cx="528540" cy="744116"/>
        </a:xfrm>
        <a:custGeom>
          <a:avLst/>
          <a:gdLst>
            <a:gd name="connsiteX0" fmla="*/ 1010816 w 1010816"/>
            <a:gd name="connsiteY0" fmla="*/ 758112 h 758112"/>
            <a:gd name="connsiteX1" fmla="*/ 1010816 w 1010816"/>
            <a:gd name="connsiteY1" fmla="*/ 417933 h 758112"/>
            <a:gd name="connsiteX2" fmla="*/ 0 w 1010816"/>
            <a:gd name="connsiteY2" fmla="*/ 0 h 7581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816" h="758112">
              <a:moveTo>
                <a:pt x="1010816" y="758112"/>
              </a:moveTo>
              <a:lnTo>
                <a:pt x="1010816" y="417933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940483</xdr:colOff>
      <xdr:row>26</xdr:row>
      <xdr:rowOff>137228</xdr:rowOff>
    </xdr:from>
    <xdr:to>
      <xdr:col>41</xdr:col>
      <xdr:colOff>86103</xdr:colOff>
      <xdr:row>27</xdr:row>
      <xdr:rowOff>137959</xdr:rowOff>
    </xdr:to>
    <xdr:sp macro="" textlink="">
      <xdr:nvSpPr>
        <xdr:cNvPr id="51" name="円/楕円 6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35821033" y="4594928"/>
          <a:ext cx="174320" cy="1721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624667</xdr:colOff>
      <xdr:row>25</xdr:row>
      <xdr:rowOff>104775</xdr:rowOff>
    </xdr:from>
    <xdr:to>
      <xdr:col>40</xdr:col>
      <xdr:colOff>1018275</xdr:colOff>
      <xdr:row>26</xdr:row>
      <xdr:rowOff>169386</xdr:rowOff>
    </xdr:to>
    <xdr:sp macro="" textlink="">
      <xdr:nvSpPr>
        <xdr:cNvPr id="52" name="フリーフォーム 15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35505217" y="4391025"/>
          <a:ext cx="393608" cy="236061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Calibri"/>
            </a:rPr>
            <a:t>293</a:t>
          </a:r>
        </a:p>
      </xdr:txBody>
    </xdr:sp>
    <xdr:clientData/>
  </xdr:twoCellAnchor>
  <xdr:twoCellAnchor editAs="oneCell">
    <xdr:from>
      <xdr:col>41</xdr:col>
      <xdr:colOff>132019</xdr:colOff>
      <xdr:row>12</xdr:row>
      <xdr:rowOff>165623</xdr:rowOff>
    </xdr:from>
    <xdr:to>
      <xdr:col>41</xdr:col>
      <xdr:colOff>453639</xdr:colOff>
      <xdr:row>14</xdr:row>
      <xdr:rowOff>133156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6041269" y="2223023"/>
          <a:ext cx="321620" cy="310433"/>
        </a:xfrm>
        <a:prstGeom prst="rect">
          <a:avLst/>
        </a:prstGeom>
      </xdr:spPr>
    </xdr:pic>
    <xdr:clientData/>
  </xdr:twoCellAnchor>
  <xdr:twoCellAnchor editAs="oneCell">
    <xdr:from>
      <xdr:col>40</xdr:col>
      <xdr:colOff>516606</xdr:colOff>
      <xdr:row>9</xdr:row>
      <xdr:rowOff>152206</xdr:rowOff>
    </xdr:from>
    <xdr:to>
      <xdr:col>40</xdr:col>
      <xdr:colOff>855229</xdr:colOff>
      <xdr:row>11</xdr:row>
      <xdr:rowOff>152206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397156" y="1695256"/>
          <a:ext cx="338623" cy="342900"/>
        </a:xfrm>
        <a:prstGeom prst="rect">
          <a:avLst/>
        </a:prstGeom>
      </xdr:spPr>
    </xdr:pic>
    <xdr:clientData/>
  </xdr:twoCellAnchor>
  <xdr:twoCellAnchor editAs="oneCell">
    <xdr:from>
      <xdr:col>41</xdr:col>
      <xdr:colOff>152401</xdr:colOff>
      <xdr:row>45</xdr:row>
      <xdr:rowOff>9525</xdr:rowOff>
    </xdr:from>
    <xdr:to>
      <xdr:col>41</xdr:col>
      <xdr:colOff>405300</xdr:colOff>
      <xdr:row>46</xdr:row>
      <xdr:rowOff>161925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061651" y="7724775"/>
          <a:ext cx="252899" cy="323850"/>
        </a:xfrm>
        <a:prstGeom prst="rect">
          <a:avLst/>
        </a:prstGeom>
      </xdr:spPr>
    </xdr:pic>
    <xdr:clientData/>
  </xdr:twoCellAnchor>
  <xdr:twoCellAnchor>
    <xdr:from>
      <xdr:col>41</xdr:col>
      <xdr:colOff>57151</xdr:colOff>
      <xdr:row>17</xdr:row>
      <xdr:rowOff>17992</xdr:rowOff>
    </xdr:from>
    <xdr:to>
      <xdr:col>41</xdr:col>
      <xdr:colOff>962026</xdr:colOff>
      <xdr:row>18</xdr:row>
      <xdr:rowOff>80434</xdr:rowOff>
    </xdr:to>
    <xdr:sp macro="" textlink="">
      <xdr:nvSpPr>
        <xdr:cNvPr id="58" name="六角形 21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35966401" y="2932642"/>
          <a:ext cx="904875" cy="233892"/>
        </a:xfrm>
        <a:prstGeom prst="hexagon">
          <a:avLst>
            <a:gd name="adj" fmla="val 30970"/>
            <a:gd name="vf" fmla="val 115470"/>
          </a:avLst>
        </a:prstGeom>
        <a:solidFill>
          <a:srgbClr val="0000FF"/>
        </a:solidFill>
        <a:ln w="12700" algn="ctr">
          <a:solidFill>
            <a:srgbClr val="FFFFFF"/>
          </a:solidFill>
          <a:miter lim="800000"/>
          <a:headEnd/>
          <a:tailEnd/>
        </a:ln>
      </xdr:spPr>
      <xdr:txBody>
        <a:bodyPr vertOverflow="clip" wrap="non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Calibri"/>
            </a:rPr>
            <a:t>鹿沼環状線</a:t>
          </a:r>
        </a:p>
      </xdr:txBody>
    </xdr:sp>
    <xdr:clientData/>
  </xdr:twoCellAnchor>
  <xdr:twoCellAnchor>
    <xdr:from>
      <xdr:col>43</xdr:col>
      <xdr:colOff>523876</xdr:colOff>
      <xdr:row>58</xdr:row>
      <xdr:rowOff>38100</xdr:rowOff>
    </xdr:from>
    <xdr:to>
      <xdr:col>43</xdr:col>
      <xdr:colOff>781051</xdr:colOff>
      <xdr:row>59</xdr:row>
      <xdr:rowOff>161925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38042851" y="9982200"/>
          <a:ext cx="257175" cy="29527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805349</xdr:colOff>
      <xdr:row>61</xdr:row>
      <xdr:rowOff>85725</xdr:rowOff>
    </xdr:from>
    <xdr:to>
      <xdr:col>5</xdr:col>
      <xdr:colOff>271949</xdr:colOff>
      <xdr:row>63</xdr:row>
      <xdr:rowOff>50153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4024799" y="10544175"/>
          <a:ext cx="495300" cy="307328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start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114300</xdr:colOff>
      <xdr:row>61</xdr:row>
      <xdr:rowOff>0</xdr:rowOff>
    </xdr:from>
    <xdr:to>
      <xdr:col>4</xdr:col>
      <xdr:colOff>833925</xdr:colOff>
      <xdr:row>61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flipH="1">
          <a:off x="3333750" y="10458450"/>
          <a:ext cx="7196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843449</xdr:colOff>
      <xdr:row>61</xdr:row>
      <xdr:rowOff>0</xdr:rowOff>
    </xdr:from>
    <xdr:to>
      <xdr:col>5</xdr:col>
      <xdr:colOff>924897</xdr:colOff>
      <xdr:row>61</xdr:row>
      <xdr:rowOff>0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4062899" y="10458450"/>
          <a:ext cx="1110148" cy="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533399</xdr:colOff>
      <xdr:row>52</xdr:row>
      <xdr:rowOff>0</xdr:rowOff>
    </xdr:from>
    <xdr:to>
      <xdr:col>4</xdr:col>
      <xdr:colOff>1025781</xdr:colOff>
      <xdr:row>54</xdr:row>
      <xdr:rowOff>38100</xdr:rowOff>
    </xdr:to>
    <xdr:sp macro="" textlink="">
      <xdr:nvSpPr>
        <xdr:cNvPr id="63" name="フリーフォーム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 flipH="1" flipV="1">
          <a:off x="3752849" y="8915400"/>
          <a:ext cx="492382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6608</xdr:colOff>
      <xdr:row>54</xdr:row>
      <xdr:rowOff>38099</xdr:rowOff>
    </xdr:from>
    <xdr:to>
      <xdr:col>5</xdr:col>
      <xdr:colOff>819149</xdr:colOff>
      <xdr:row>56</xdr:row>
      <xdr:rowOff>161924</xdr:rowOff>
    </xdr:to>
    <xdr:sp macro="" textlink="">
      <xdr:nvSpPr>
        <xdr:cNvPr id="64" name="フリーフォーム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4254758" y="92963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161916</xdr:colOff>
      <xdr:row>53</xdr:row>
      <xdr:rowOff>62203</xdr:rowOff>
    </xdr:from>
    <xdr:to>
      <xdr:col>5</xdr:col>
      <xdr:colOff>557079</xdr:colOff>
      <xdr:row>54</xdr:row>
      <xdr:rowOff>132430</xdr:rowOff>
    </xdr:to>
    <xdr:sp macro="" textlink="">
      <xdr:nvSpPr>
        <xdr:cNvPr id="65" name="フリーフォーム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/>
      </xdr:nvSpPr>
      <xdr:spPr>
        <a:xfrm>
          <a:off x="4410066" y="91490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857241</xdr:colOff>
      <xdr:row>55</xdr:row>
      <xdr:rowOff>33628</xdr:rowOff>
    </xdr:from>
    <xdr:to>
      <xdr:col>5</xdr:col>
      <xdr:colOff>214179</xdr:colOff>
      <xdr:row>56</xdr:row>
      <xdr:rowOff>103855</xdr:rowOff>
    </xdr:to>
    <xdr:sp macro="" textlink="">
      <xdr:nvSpPr>
        <xdr:cNvPr id="67" name="フリーフォーム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/>
      </xdr:nvSpPr>
      <xdr:spPr>
        <a:xfrm>
          <a:off x="4076691" y="9463378"/>
          <a:ext cx="385638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371475</xdr:colOff>
      <xdr:row>52</xdr:row>
      <xdr:rowOff>57153</xdr:rowOff>
    </xdr:from>
    <xdr:to>
      <xdr:col>4</xdr:col>
      <xdr:colOff>423863</xdr:colOff>
      <xdr:row>56</xdr:row>
      <xdr:rowOff>163353</xdr:rowOff>
    </xdr:to>
    <xdr:grpSp>
      <xdr:nvGrpSpPr>
        <xdr:cNvPr id="68" name="グループ化 3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pSpPr>
          <a:grpSpLocks/>
        </xdr:cNvGrpSpPr>
      </xdr:nvGrpSpPr>
      <xdr:grpSpPr bwMode="auto">
        <a:xfrm rot="5400000">
          <a:off x="3221119" y="9342359"/>
          <a:ext cx="792000" cy="52388"/>
          <a:chOff x="228600" y="4181475"/>
          <a:chExt cx="1143000" cy="0"/>
        </a:xfrm>
      </xdr:grpSpPr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304800</xdr:colOff>
      <xdr:row>52</xdr:row>
      <xdr:rowOff>123824</xdr:rowOff>
    </xdr:from>
    <xdr:to>
      <xdr:col>4</xdr:col>
      <xdr:colOff>542926</xdr:colOff>
      <xdr:row>55</xdr:row>
      <xdr:rowOff>142875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/>
      </xdr:nvSpPr>
      <xdr:spPr>
        <a:xfrm>
          <a:off x="3524250" y="9039224"/>
          <a:ext cx="238126" cy="53340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鹿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沼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駅</a:t>
          </a:r>
        </a:p>
      </xdr:txBody>
    </xdr:sp>
    <xdr:clientData/>
  </xdr:twoCellAnchor>
  <xdr:twoCellAnchor>
    <xdr:from>
      <xdr:col>4</xdr:col>
      <xdr:colOff>955061</xdr:colOff>
      <xdr:row>53</xdr:row>
      <xdr:rowOff>132995</xdr:rowOff>
    </xdr:from>
    <xdr:to>
      <xdr:col>5</xdr:col>
      <xdr:colOff>99161</xdr:colOff>
      <xdr:row>54</xdr:row>
      <xdr:rowOff>135843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/>
      </xdr:nvSpPr>
      <xdr:spPr>
        <a:xfrm>
          <a:off x="4174511" y="9219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471187</xdr:colOff>
      <xdr:row>47</xdr:row>
      <xdr:rowOff>109828</xdr:rowOff>
    </xdr:from>
    <xdr:to>
      <xdr:col>4</xdr:col>
      <xdr:colOff>866350</xdr:colOff>
      <xdr:row>49</xdr:row>
      <xdr:rowOff>8605</xdr:rowOff>
    </xdr:to>
    <xdr:sp macro="" textlink="">
      <xdr:nvSpPr>
        <xdr:cNvPr id="75" name="フリーフォーム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/>
      </xdr:nvSpPr>
      <xdr:spPr>
        <a:xfrm>
          <a:off x="3690637" y="81679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352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11080</xdr:colOff>
      <xdr:row>44</xdr:row>
      <xdr:rowOff>133350</xdr:rowOff>
    </xdr:from>
    <xdr:to>
      <xdr:col>5</xdr:col>
      <xdr:colOff>781050</xdr:colOff>
      <xdr:row>47</xdr:row>
      <xdr:rowOff>0</xdr:rowOff>
    </xdr:to>
    <xdr:sp macro="" textlink="">
      <xdr:nvSpPr>
        <xdr:cNvPr id="76" name="フリーフォーム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/>
      </xdr:nvSpPr>
      <xdr:spPr>
        <a:xfrm flipV="1">
          <a:off x="4259230" y="76771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276225</xdr:colOff>
      <xdr:row>47</xdr:row>
      <xdr:rowOff>0</xdr:rowOff>
    </xdr:from>
    <xdr:to>
      <xdr:col>5</xdr:col>
      <xdr:colOff>11080</xdr:colOff>
      <xdr:row>49</xdr:row>
      <xdr:rowOff>114300</xdr:rowOff>
    </xdr:to>
    <xdr:sp macro="" textlink="">
      <xdr:nvSpPr>
        <xdr:cNvPr id="77" name="フリーフォーム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 flipH="1">
          <a:off x="3495675" y="8058150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490237</xdr:colOff>
      <xdr:row>46</xdr:row>
      <xdr:rowOff>71728</xdr:rowOff>
    </xdr:from>
    <xdr:to>
      <xdr:col>4</xdr:col>
      <xdr:colOff>885400</xdr:colOff>
      <xdr:row>47</xdr:row>
      <xdr:rowOff>141955</xdr:rowOff>
    </xdr:to>
    <xdr:sp macro="" textlink="">
      <xdr:nvSpPr>
        <xdr:cNvPr id="78" name="フリーフォーム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/>
      </xdr:nvSpPr>
      <xdr:spPr>
        <a:xfrm>
          <a:off x="3709687" y="79584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121</a:t>
          </a:r>
        </a:p>
      </xdr:txBody>
    </xdr:sp>
    <xdr:clientData/>
  </xdr:twoCellAnchor>
  <xdr:twoCellAnchor>
    <xdr:from>
      <xdr:col>4</xdr:col>
      <xdr:colOff>499762</xdr:colOff>
      <xdr:row>45</xdr:row>
      <xdr:rowOff>33628</xdr:rowOff>
    </xdr:from>
    <xdr:to>
      <xdr:col>4</xdr:col>
      <xdr:colOff>894925</xdr:colOff>
      <xdr:row>46</xdr:row>
      <xdr:rowOff>103855</xdr:rowOff>
    </xdr:to>
    <xdr:sp macro="" textlink="">
      <xdr:nvSpPr>
        <xdr:cNvPr id="79" name="フリーフォーム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3719212" y="77488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950007</xdr:colOff>
      <xdr:row>46</xdr:row>
      <xdr:rowOff>85370</xdr:rowOff>
    </xdr:from>
    <xdr:to>
      <xdr:col>5</xdr:col>
      <xdr:colOff>94107</xdr:colOff>
      <xdr:row>47</xdr:row>
      <xdr:rowOff>88218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4169457" y="79720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561975</xdr:colOff>
      <xdr:row>38</xdr:row>
      <xdr:rowOff>40360</xdr:rowOff>
    </xdr:from>
    <xdr:to>
      <xdr:col>5</xdr:col>
      <xdr:colOff>487</xdr:colOff>
      <xdr:row>40</xdr:row>
      <xdr:rowOff>69583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 flipH="1" flipV="1">
          <a:off x="3781425" y="6555460"/>
          <a:ext cx="467212" cy="37212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</xdr:colOff>
      <xdr:row>38</xdr:row>
      <xdr:rowOff>0</xdr:rowOff>
    </xdr:from>
    <xdr:to>
      <xdr:col>5</xdr:col>
      <xdr:colOff>512088</xdr:colOff>
      <xdr:row>42</xdr:row>
      <xdr:rowOff>152193</xdr:rowOff>
    </xdr:to>
    <xdr:sp macro="" textlink="">
      <xdr:nvSpPr>
        <xdr:cNvPr id="82" name="フリーフォーム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4248635" y="6515100"/>
          <a:ext cx="511603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72962</xdr:colOff>
      <xdr:row>39</xdr:row>
      <xdr:rowOff>33628</xdr:rowOff>
    </xdr:from>
    <xdr:to>
      <xdr:col>5</xdr:col>
      <xdr:colOff>468125</xdr:colOff>
      <xdr:row>40</xdr:row>
      <xdr:rowOff>103855</xdr:rowOff>
    </xdr:to>
    <xdr:sp macro="" textlink="">
      <xdr:nvSpPr>
        <xdr:cNvPr id="83" name="フリーフォーム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4321112" y="67201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946020</xdr:colOff>
      <xdr:row>40</xdr:row>
      <xdr:rowOff>2551</xdr:rowOff>
    </xdr:from>
    <xdr:to>
      <xdr:col>5</xdr:col>
      <xdr:colOff>90120</xdr:colOff>
      <xdr:row>41</xdr:row>
      <xdr:rowOff>5399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4165470" y="6860551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171450</xdr:colOff>
      <xdr:row>31</xdr:row>
      <xdr:rowOff>19050</xdr:rowOff>
    </xdr:from>
    <xdr:to>
      <xdr:col>4</xdr:col>
      <xdr:colOff>1025782</xdr:colOff>
      <xdr:row>33</xdr:row>
      <xdr:rowOff>0</xdr:rowOff>
    </xdr:to>
    <xdr:sp macro="" textlink="">
      <xdr:nvSpPr>
        <xdr:cNvPr id="85" name="フリーフォーム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 flipH="1" flipV="1">
          <a:off x="3390900" y="5334000"/>
          <a:ext cx="854332" cy="3238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1025783</xdr:colOff>
      <xdr:row>32</xdr:row>
      <xdr:rowOff>171449</xdr:rowOff>
    </xdr:from>
    <xdr:to>
      <xdr:col>5</xdr:col>
      <xdr:colOff>809624</xdr:colOff>
      <xdr:row>35</xdr:row>
      <xdr:rowOff>123824</xdr:rowOff>
    </xdr:to>
    <xdr:sp macro="" textlink="">
      <xdr:nvSpPr>
        <xdr:cNvPr id="86" name="フリーフォーム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/>
      </xdr:nvSpPr>
      <xdr:spPr>
        <a:xfrm>
          <a:off x="4245233" y="56578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152391</xdr:colOff>
      <xdr:row>32</xdr:row>
      <xdr:rowOff>43153</xdr:rowOff>
    </xdr:from>
    <xdr:to>
      <xdr:col>5</xdr:col>
      <xdr:colOff>547554</xdr:colOff>
      <xdr:row>33</xdr:row>
      <xdr:rowOff>113380</xdr:rowOff>
    </xdr:to>
    <xdr:sp macro="" textlink="">
      <xdr:nvSpPr>
        <xdr:cNvPr id="87" name="フリーフォーム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/>
      </xdr:nvSpPr>
      <xdr:spPr>
        <a:xfrm>
          <a:off x="4400541" y="55295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945536</xdr:colOff>
      <xdr:row>32</xdr:row>
      <xdr:rowOff>85370</xdr:rowOff>
    </xdr:from>
    <xdr:to>
      <xdr:col>5</xdr:col>
      <xdr:colOff>89636</xdr:colOff>
      <xdr:row>33</xdr:row>
      <xdr:rowOff>88218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>
          <a:off x="4164986" y="55717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24</xdr:row>
      <xdr:rowOff>161925</xdr:rowOff>
    </xdr:from>
    <xdr:to>
      <xdr:col>5</xdr:col>
      <xdr:colOff>866775</xdr:colOff>
      <xdr:row>28</xdr:row>
      <xdr:rowOff>142875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248150" y="4276725"/>
          <a:ext cx="866775" cy="666750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95249</xdr:colOff>
      <xdr:row>24</xdr:row>
      <xdr:rowOff>28573</xdr:rowOff>
    </xdr:from>
    <xdr:to>
      <xdr:col>5</xdr:col>
      <xdr:colOff>0</xdr:colOff>
      <xdr:row>28</xdr:row>
      <xdr:rowOff>47625</xdr:rowOff>
    </xdr:to>
    <xdr:sp macro="" textlink="">
      <xdr:nvSpPr>
        <xdr:cNvPr id="89" name="フリーフォーム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 flipH="1" flipV="1">
          <a:off x="3314699" y="4143373"/>
          <a:ext cx="933451" cy="704852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945536</xdr:colOff>
      <xdr:row>26</xdr:row>
      <xdr:rowOff>18695</xdr:rowOff>
    </xdr:from>
    <xdr:to>
      <xdr:col>5</xdr:col>
      <xdr:colOff>89636</xdr:colOff>
      <xdr:row>27</xdr:row>
      <xdr:rowOff>21543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4164986" y="44763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161924</xdr:colOff>
      <xdr:row>17</xdr:row>
      <xdr:rowOff>152400</xdr:rowOff>
    </xdr:from>
    <xdr:to>
      <xdr:col>4</xdr:col>
      <xdr:colOff>1028699</xdr:colOff>
      <xdr:row>21</xdr:row>
      <xdr:rowOff>133350</xdr:rowOff>
    </xdr:to>
    <xdr:sp macro="" textlink="">
      <xdr:nvSpPr>
        <xdr:cNvPr id="93" name="フリーフォーム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/>
      </xdr:nvSpPr>
      <xdr:spPr>
        <a:xfrm flipH="1">
          <a:off x="3381374" y="3067050"/>
          <a:ext cx="866775" cy="666750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1028699</xdr:colOff>
      <xdr:row>17</xdr:row>
      <xdr:rowOff>19048</xdr:rowOff>
    </xdr:from>
    <xdr:to>
      <xdr:col>5</xdr:col>
      <xdr:colOff>933450</xdr:colOff>
      <xdr:row>21</xdr:row>
      <xdr:rowOff>38100</xdr:rowOff>
    </xdr:to>
    <xdr:sp macro="" textlink="">
      <xdr:nvSpPr>
        <xdr:cNvPr id="94" name="フリーフォーム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/>
      </xdr:nvSpPr>
      <xdr:spPr>
        <a:xfrm flipV="1">
          <a:off x="4248149" y="2933698"/>
          <a:ext cx="933451" cy="704852"/>
        </a:xfrm>
        <a:custGeom>
          <a:avLst/>
          <a:gdLst>
            <a:gd name="connsiteX0" fmla="*/ 0 w 866775"/>
            <a:gd name="connsiteY0" fmla="*/ 666750 h 666750"/>
            <a:gd name="connsiteX1" fmla="*/ 0 w 866775"/>
            <a:gd name="connsiteY1" fmla="*/ 276225 h 666750"/>
            <a:gd name="connsiteX2" fmla="*/ 866775 w 866775"/>
            <a:gd name="connsiteY2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66775" h="666750">
              <a:moveTo>
                <a:pt x="0" y="666750"/>
              </a:moveTo>
              <a:lnTo>
                <a:pt x="0" y="276225"/>
              </a:lnTo>
              <a:lnTo>
                <a:pt x="86677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945536</xdr:colOff>
      <xdr:row>18</xdr:row>
      <xdr:rowOff>171095</xdr:rowOff>
    </xdr:from>
    <xdr:to>
      <xdr:col>5</xdr:col>
      <xdr:colOff>89636</xdr:colOff>
      <xdr:row>20</xdr:row>
      <xdr:rowOff>2493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4164986" y="32571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133350</xdr:colOff>
      <xdr:row>26</xdr:row>
      <xdr:rowOff>114300</xdr:rowOff>
    </xdr:from>
    <xdr:to>
      <xdr:col>5</xdr:col>
      <xdr:colOff>619125</xdr:colOff>
      <xdr:row>27</xdr:row>
      <xdr:rowOff>161925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4381500" y="4572000"/>
          <a:ext cx="485775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うがじん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457200</xdr:colOff>
      <xdr:row>18</xdr:row>
      <xdr:rowOff>9525</xdr:rowOff>
    </xdr:from>
    <xdr:to>
      <xdr:col>4</xdr:col>
      <xdr:colOff>852363</xdr:colOff>
      <xdr:row>19</xdr:row>
      <xdr:rowOff>79752</xdr:rowOff>
    </xdr:to>
    <xdr:sp macro="" textlink="">
      <xdr:nvSpPr>
        <xdr:cNvPr id="98" name="フリーフォーム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3676650" y="3095625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13571</xdr:colOff>
      <xdr:row>12</xdr:row>
      <xdr:rowOff>95249</xdr:rowOff>
    </xdr:from>
    <xdr:to>
      <xdr:col>5</xdr:col>
      <xdr:colOff>926416</xdr:colOff>
      <xdr:row>14</xdr:row>
      <xdr:rowOff>133350</xdr:rowOff>
    </xdr:to>
    <xdr:sp macro="" textlink="">
      <xdr:nvSpPr>
        <xdr:cNvPr id="99" name="フリーフォーム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4261721" y="2152649"/>
          <a:ext cx="912845" cy="381001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245079</xdr:colOff>
      <xdr:row>12</xdr:row>
      <xdr:rowOff>33628</xdr:rowOff>
    </xdr:from>
    <xdr:to>
      <xdr:col>5</xdr:col>
      <xdr:colOff>640242</xdr:colOff>
      <xdr:row>13</xdr:row>
      <xdr:rowOff>103855</xdr:rowOff>
    </xdr:to>
    <xdr:sp macro="" textlink="">
      <xdr:nvSpPr>
        <xdr:cNvPr id="100" name="フリーフォーム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4493229" y="20910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952499</xdr:colOff>
      <xdr:row>12</xdr:row>
      <xdr:rowOff>18695</xdr:rowOff>
    </xdr:from>
    <xdr:to>
      <xdr:col>5</xdr:col>
      <xdr:colOff>96599</xdr:colOff>
      <xdr:row>13</xdr:row>
      <xdr:rowOff>21543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/>
      </xdr:nvSpPr>
      <xdr:spPr>
        <a:xfrm>
          <a:off x="4171949" y="2076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126317</xdr:colOff>
      <xdr:row>10</xdr:row>
      <xdr:rowOff>0</xdr:rowOff>
    </xdr:from>
    <xdr:to>
      <xdr:col>5</xdr:col>
      <xdr:colOff>463969</xdr:colOff>
      <xdr:row>11</xdr:row>
      <xdr:rowOff>159841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74467" y="1714500"/>
          <a:ext cx="337652" cy="331291"/>
        </a:xfrm>
        <a:prstGeom prst="rect">
          <a:avLst/>
        </a:prstGeom>
      </xdr:spPr>
    </xdr:pic>
    <xdr:clientData/>
  </xdr:twoCellAnchor>
  <xdr:twoCellAnchor>
    <xdr:from>
      <xdr:col>4</xdr:col>
      <xdr:colOff>333375</xdr:colOff>
      <xdr:row>6</xdr:row>
      <xdr:rowOff>0</xdr:rowOff>
    </xdr:from>
    <xdr:to>
      <xdr:col>5</xdr:col>
      <xdr:colOff>819150</xdr:colOff>
      <xdr:row>7</xdr:row>
      <xdr:rowOff>69785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/>
      </xdr:nvSpPr>
      <xdr:spPr>
        <a:xfrm>
          <a:off x="3552825" y="1028700"/>
          <a:ext cx="1514475" cy="241235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914400</xdr:colOff>
      <xdr:row>5</xdr:row>
      <xdr:rowOff>76200</xdr:rowOff>
    </xdr:from>
    <xdr:to>
      <xdr:col>5</xdr:col>
      <xdr:colOff>123825</xdr:colOff>
      <xdr:row>7</xdr:row>
      <xdr:rowOff>152400</xdr:rowOff>
    </xdr:to>
    <xdr:grpSp>
      <xdr:nvGrpSpPr>
        <xdr:cNvPr id="113" name="グループ化 493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GrpSpPr>
          <a:grpSpLocks/>
        </xdr:cNvGrpSpPr>
      </xdr:nvGrpSpPr>
      <xdr:grpSpPr bwMode="auto">
        <a:xfrm rot="-5400000">
          <a:off x="4043363" y="1023937"/>
          <a:ext cx="419100" cy="238125"/>
          <a:chOff x="724766" y="3132726"/>
          <a:chExt cx="414304" cy="247650"/>
        </a:xfrm>
      </xdr:grpSpPr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5" name="フリーフォーム 114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16" name="フリーフォーム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523875</xdr:colOff>
      <xdr:row>3</xdr:row>
      <xdr:rowOff>0</xdr:rowOff>
    </xdr:from>
    <xdr:to>
      <xdr:col>4</xdr:col>
      <xdr:colOff>1018173</xdr:colOff>
      <xdr:row>5</xdr:row>
      <xdr:rowOff>0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>
        <a:xfrm>
          <a:off x="3743325" y="514350"/>
          <a:ext cx="494298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1028699</xdr:colOff>
      <xdr:row>3</xdr:row>
      <xdr:rowOff>28575</xdr:rowOff>
    </xdr:from>
    <xdr:to>
      <xdr:col>5</xdr:col>
      <xdr:colOff>581024</xdr:colOff>
      <xdr:row>7</xdr:row>
      <xdr:rowOff>158813</xdr:rowOff>
    </xdr:to>
    <xdr:sp macro="" textlink="">
      <xdr:nvSpPr>
        <xdr:cNvPr id="118" name="フリーフォーム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/>
      </xdr:nvSpPr>
      <xdr:spPr>
        <a:xfrm>
          <a:off x="4248149" y="542925"/>
          <a:ext cx="581025" cy="81603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38859" h="705580">
              <a:moveTo>
                <a:pt x="0" y="705580"/>
              </a:moveTo>
              <a:lnTo>
                <a:pt x="0" y="281940"/>
              </a:lnTo>
              <a:cubicBezTo>
                <a:pt x="287344" y="137160"/>
                <a:pt x="312656" y="129540"/>
                <a:pt x="53885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945536</xdr:colOff>
      <xdr:row>4</xdr:row>
      <xdr:rowOff>94895</xdr:rowOff>
    </xdr:from>
    <xdr:to>
      <xdr:col>5</xdr:col>
      <xdr:colOff>89636</xdr:colOff>
      <xdr:row>5</xdr:row>
      <xdr:rowOff>97743</xdr:rowOff>
    </xdr:to>
    <xdr:sp macro="" textlink="">
      <xdr:nvSpPr>
        <xdr:cNvPr id="119" name="円/楕円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/>
      </xdr:nvSpPr>
      <xdr:spPr>
        <a:xfrm>
          <a:off x="4164986" y="7806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161916</xdr:colOff>
      <xdr:row>3</xdr:row>
      <xdr:rowOff>157453</xdr:rowOff>
    </xdr:from>
    <xdr:to>
      <xdr:col>5</xdr:col>
      <xdr:colOff>557079</xdr:colOff>
      <xdr:row>5</xdr:row>
      <xdr:rowOff>56230</xdr:rowOff>
    </xdr:to>
    <xdr:sp macro="" textlink="">
      <xdr:nvSpPr>
        <xdr:cNvPr id="121" name="フリーフォーム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/>
      </xdr:nvSpPr>
      <xdr:spPr>
        <a:xfrm>
          <a:off x="4410066" y="6718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1555</xdr:colOff>
      <xdr:row>58</xdr:row>
      <xdr:rowOff>133350</xdr:rowOff>
    </xdr:from>
    <xdr:to>
      <xdr:col>8</xdr:col>
      <xdr:colOff>771525</xdr:colOff>
      <xdr:row>61</xdr:row>
      <xdr:rowOff>0</xdr:rowOff>
    </xdr:to>
    <xdr:sp macro="" textlink="">
      <xdr:nvSpPr>
        <xdr:cNvPr id="120" name="フリーフォーム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/>
      </xdr:nvSpPr>
      <xdr:spPr>
        <a:xfrm flipV="1">
          <a:off x="6888130" y="100774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266700</xdr:colOff>
      <xdr:row>61</xdr:row>
      <xdr:rowOff>0</xdr:rowOff>
    </xdr:from>
    <xdr:to>
      <xdr:col>8</xdr:col>
      <xdr:colOff>1555</xdr:colOff>
      <xdr:row>63</xdr:row>
      <xdr:rowOff>114300</xdr:rowOff>
    </xdr:to>
    <xdr:sp macro="" textlink="">
      <xdr:nvSpPr>
        <xdr:cNvPr id="122" name="フリーフォーム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/>
      </xdr:nvSpPr>
      <xdr:spPr>
        <a:xfrm flipH="1">
          <a:off x="6124575" y="10458450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940482</xdr:colOff>
      <xdr:row>60</xdr:row>
      <xdr:rowOff>85370</xdr:rowOff>
    </xdr:from>
    <xdr:to>
      <xdr:col>8</xdr:col>
      <xdr:colOff>84582</xdr:colOff>
      <xdr:row>61</xdr:row>
      <xdr:rowOff>88218</xdr:rowOff>
    </xdr:to>
    <xdr:sp macro="" textlink="">
      <xdr:nvSpPr>
        <xdr:cNvPr id="123" name="円/楕円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/>
      </xdr:nvSpPr>
      <xdr:spPr>
        <a:xfrm>
          <a:off x="6798357" y="103723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509287</xdr:colOff>
      <xdr:row>59</xdr:row>
      <xdr:rowOff>166978</xdr:rowOff>
    </xdr:from>
    <xdr:to>
      <xdr:col>7</xdr:col>
      <xdr:colOff>904450</xdr:colOff>
      <xdr:row>61</xdr:row>
      <xdr:rowOff>65755</xdr:rowOff>
    </xdr:to>
    <xdr:sp macro="" textlink="">
      <xdr:nvSpPr>
        <xdr:cNvPr id="124" name="フリーフォーム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/>
      </xdr:nvSpPr>
      <xdr:spPr>
        <a:xfrm>
          <a:off x="6367162" y="102825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293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114300</xdr:colOff>
      <xdr:row>52</xdr:row>
      <xdr:rowOff>0</xdr:rowOff>
    </xdr:from>
    <xdr:to>
      <xdr:col>7</xdr:col>
      <xdr:colOff>1025781</xdr:colOff>
      <xdr:row>54</xdr:row>
      <xdr:rowOff>38100</xdr:rowOff>
    </xdr:to>
    <xdr:sp macro="" textlink="">
      <xdr:nvSpPr>
        <xdr:cNvPr id="125" name="フリーフォーム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/>
      </xdr:nvSpPr>
      <xdr:spPr>
        <a:xfrm flipH="1" flipV="1">
          <a:off x="5972175" y="891540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6608</xdr:colOff>
      <xdr:row>54</xdr:row>
      <xdr:rowOff>38099</xdr:rowOff>
    </xdr:from>
    <xdr:to>
      <xdr:col>8</xdr:col>
      <xdr:colOff>819149</xdr:colOff>
      <xdr:row>56</xdr:row>
      <xdr:rowOff>161924</xdr:rowOff>
    </xdr:to>
    <xdr:sp macro="" textlink="">
      <xdr:nvSpPr>
        <xdr:cNvPr id="126" name="フリーフォーム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/>
      </xdr:nvSpPr>
      <xdr:spPr>
        <a:xfrm>
          <a:off x="6893183" y="92963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955061</xdr:colOff>
      <xdr:row>53</xdr:row>
      <xdr:rowOff>132995</xdr:rowOff>
    </xdr:from>
    <xdr:to>
      <xdr:col>8</xdr:col>
      <xdr:colOff>99161</xdr:colOff>
      <xdr:row>54</xdr:row>
      <xdr:rowOff>135843</xdr:rowOff>
    </xdr:to>
    <xdr:sp macro="" textlink="">
      <xdr:nvSpPr>
        <xdr:cNvPr id="127" name="円/楕円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/>
      </xdr:nvSpPr>
      <xdr:spPr>
        <a:xfrm>
          <a:off x="6812936" y="9219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163831</xdr:colOff>
      <xdr:row>53</xdr:row>
      <xdr:rowOff>123825</xdr:rowOff>
    </xdr:from>
    <xdr:to>
      <xdr:col>8</xdr:col>
      <xdr:colOff>531497</xdr:colOff>
      <xdr:row>54</xdr:row>
      <xdr:rowOff>140895</xdr:rowOff>
    </xdr:to>
    <xdr:sp macro="" textlink="">
      <xdr:nvSpPr>
        <xdr:cNvPr id="128" name="六角形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/>
      </xdr:nvSpPr>
      <xdr:spPr>
        <a:xfrm>
          <a:off x="7050406" y="92106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67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371475</xdr:colOff>
      <xdr:row>44</xdr:row>
      <xdr:rowOff>85725</xdr:rowOff>
    </xdr:from>
    <xdr:to>
      <xdr:col>8</xdr:col>
      <xdr:colOff>371475</xdr:colOff>
      <xdr:row>49</xdr:row>
      <xdr:rowOff>161925</xdr:rowOff>
    </xdr:to>
    <xdr:cxnSp macro="">
      <xdr:nvCxnSpPr>
        <xdr:cNvPr id="129" name="直線矢印コネクタ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CxnSpPr/>
      </xdr:nvCxnSpPr>
      <xdr:spPr>
        <a:xfrm flipV="1">
          <a:off x="7258050" y="762952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504825</xdr:colOff>
      <xdr:row>47</xdr:row>
      <xdr:rowOff>9525</xdr:rowOff>
    </xdr:from>
    <xdr:to>
      <xdr:col>7</xdr:col>
      <xdr:colOff>845004</xdr:colOff>
      <xdr:row>48</xdr:row>
      <xdr:rowOff>171256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62700" y="8067675"/>
          <a:ext cx="340179" cy="333181"/>
        </a:xfrm>
        <a:prstGeom prst="rect">
          <a:avLst/>
        </a:prstGeom>
      </xdr:spPr>
    </xdr:pic>
    <xdr:clientData/>
  </xdr:twoCellAnchor>
  <xdr:twoCellAnchor>
    <xdr:from>
      <xdr:col>7</xdr:col>
      <xdr:colOff>857833</xdr:colOff>
      <xdr:row>47</xdr:row>
      <xdr:rowOff>10108</xdr:rowOff>
    </xdr:from>
    <xdr:to>
      <xdr:col>8</xdr:col>
      <xdr:colOff>295275</xdr:colOff>
      <xdr:row>48</xdr:row>
      <xdr:rowOff>152983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/>
      </xdr:nvSpPr>
      <xdr:spPr>
        <a:xfrm>
          <a:off x="6715708" y="8068258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PC1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287656</xdr:colOff>
      <xdr:row>45</xdr:row>
      <xdr:rowOff>142875</xdr:rowOff>
    </xdr:from>
    <xdr:to>
      <xdr:col>8</xdr:col>
      <xdr:colOff>655322</xdr:colOff>
      <xdr:row>46</xdr:row>
      <xdr:rowOff>159945</xdr:rowOff>
    </xdr:to>
    <xdr:sp macro="" textlink="">
      <xdr:nvSpPr>
        <xdr:cNvPr id="136" name="六角形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/>
      </xdr:nvSpPr>
      <xdr:spPr>
        <a:xfrm>
          <a:off x="7174231" y="78581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67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114300</xdr:colOff>
      <xdr:row>30</xdr:row>
      <xdr:rowOff>133350</xdr:rowOff>
    </xdr:from>
    <xdr:to>
      <xdr:col>7</xdr:col>
      <xdr:colOff>1025781</xdr:colOff>
      <xdr:row>33</xdr:row>
      <xdr:rowOff>0</xdr:rowOff>
    </xdr:to>
    <xdr:sp macro="" textlink="">
      <xdr:nvSpPr>
        <xdr:cNvPr id="143" name="フリーフォーム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>
        <a:xfrm flipH="1" flipV="1">
          <a:off x="5972175" y="527685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6608</xdr:colOff>
      <xdr:row>32</xdr:row>
      <xdr:rowOff>171449</xdr:rowOff>
    </xdr:from>
    <xdr:to>
      <xdr:col>8</xdr:col>
      <xdr:colOff>819149</xdr:colOff>
      <xdr:row>35</xdr:row>
      <xdr:rowOff>123824</xdr:rowOff>
    </xdr:to>
    <xdr:sp macro="" textlink="">
      <xdr:nvSpPr>
        <xdr:cNvPr id="144" name="フリーフォーム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/>
      </xdr:nvSpPr>
      <xdr:spPr>
        <a:xfrm>
          <a:off x="6893183" y="56578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955061</xdr:colOff>
      <xdr:row>32</xdr:row>
      <xdr:rowOff>94895</xdr:rowOff>
    </xdr:from>
    <xdr:to>
      <xdr:col>8</xdr:col>
      <xdr:colOff>99161</xdr:colOff>
      <xdr:row>33</xdr:row>
      <xdr:rowOff>97743</xdr:rowOff>
    </xdr:to>
    <xdr:sp macro="" textlink="">
      <xdr:nvSpPr>
        <xdr:cNvPr id="145" name="円/楕円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/>
      </xdr:nvSpPr>
      <xdr:spPr>
        <a:xfrm>
          <a:off x="6812936" y="55812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209550</xdr:colOff>
      <xdr:row>30</xdr:row>
      <xdr:rowOff>95250</xdr:rowOff>
    </xdr:from>
    <xdr:to>
      <xdr:col>8</xdr:col>
      <xdr:colOff>548173</xdr:colOff>
      <xdr:row>32</xdr:row>
      <xdr:rowOff>95250</xdr:rowOff>
    </xdr:to>
    <xdr:pic>
      <xdr:nvPicPr>
        <xdr:cNvPr id="146" name="図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96125" y="5238750"/>
          <a:ext cx="338623" cy="342900"/>
        </a:xfrm>
        <a:prstGeom prst="rect">
          <a:avLst/>
        </a:prstGeom>
      </xdr:spPr>
    </xdr:pic>
    <xdr:clientData/>
  </xdr:twoCellAnchor>
  <xdr:twoCellAnchor>
    <xdr:from>
      <xdr:col>8</xdr:col>
      <xdr:colOff>201931</xdr:colOff>
      <xdr:row>32</xdr:row>
      <xdr:rowOff>104775</xdr:rowOff>
    </xdr:from>
    <xdr:to>
      <xdr:col>8</xdr:col>
      <xdr:colOff>569597</xdr:colOff>
      <xdr:row>33</xdr:row>
      <xdr:rowOff>121845</xdr:rowOff>
    </xdr:to>
    <xdr:sp macro="" textlink="">
      <xdr:nvSpPr>
        <xdr:cNvPr id="147" name="六角形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>
        <a:xfrm>
          <a:off x="7088506" y="55911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39</a:t>
          </a:r>
          <a:endParaRPr kumimoji="1" lang="ja-JP" altLang="en-US" sz="1200" b="1"/>
        </a:p>
      </xdr:txBody>
    </xdr:sp>
    <xdr:clientData/>
  </xdr:twoCellAnchor>
  <xdr:twoCellAnchor>
    <xdr:from>
      <xdr:col>8</xdr:col>
      <xdr:colOff>161925</xdr:colOff>
      <xdr:row>61</xdr:row>
      <xdr:rowOff>114300</xdr:rowOff>
    </xdr:from>
    <xdr:to>
      <xdr:col>8</xdr:col>
      <xdr:colOff>400984</xdr:colOff>
      <xdr:row>63</xdr:row>
      <xdr:rowOff>18330</xdr:rowOff>
    </xdr:to>
    <xdr:sp macro="" textlink="">
      <xdr:nvSpPr>
        <xdr:cNvPr id="148" name="円/楕円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/>
      </xdr:nvSpPr>
      <xdr:spPr>
        <a:xfrm>
          <a:off x="7048500" y="10572750"/>
          <a:ext cx="239059" cy="246930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文</a:t>
          </a:r>
        </a:p>
      </xdr:txBody>
    </xdr:sp>
    <xdr:clientData/>
  </xdr:twoCellAnchor>
  <xdr:twoCellAnchor>
    <xdr:from>
      <xdr:col>8</xdr:col>
      <xdr:colOff>76200</xdr:colOff>
      <xdr:row>51</xdr:row>
      <xdr:rowOff>104775</xdr:rowOff>
    </xdr:from>
    <xdr:to>
      <xdr:col>8</xdr:col>
      <xdr:colOff>714375</xdr:colOff>
      <xdr:row>53</xdr:row>
      <xdr:rowOff>76200</xdr:rowOff>
    </xdr:to>
    <xdr:sp macro="" textlink="">
      <xdr:nvSpPr>
        <xdr:cNvPr id="149" name="正方形/長方形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/>
      </xdr:nvSpPr>
      <xdr:spPr>
        <a:xfrm>
          <a:off x="6962775" y="8848725"/>
          <a:ext cx="638175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ホテル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ルートイン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11080</xdr:colOff>
      <xdr:row>24</xdr:row>
      <xdr:rowOff>0</xdr:rowOff>
    </xdr:from>
    <xdr:to>
      <xdr:col>8</xdr:col>
      <xdr:colOff>781050</xdr:colOff>
      <xdr:row>26</xdr:row>
      <xdr:rowOff>38100</xdr:rowOff>
    </xdr:to>
    <xdr:sp macro="" textlink="">
      <xdr:nvSpPr>
        <xdr:cNvPr id="150" name="フリーフォーム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/>
      </xdr:nvSpPr>
      <xdr:spPr>
        <a:xfrm flipV="1">
          <a:off x="6897655" y="41148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276225</xdr:colOff>
      <xdr:row>26</xdr:row>
      <xdr:rowOff>38100</xdr:rowOff>
    </xdr:from>
    <xdr:to>
      <xdr:col>8</xdr:col>
      <xdr:colOff>11080</xdr:colOff>
      <xdr:row>28</xdr:row>
      <xdr:rowOff>152400</xdr:rowOff>
    </xdr:to>
    <xdr:sp macro="" textlink="">
      <xdr:nvSpPr>
        <xdr:cNvPr id="151" name="フリーフォーム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>
        <a:xfrm flipH="1">
          <a:off x="6134100" y="4495800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950007</xdr:colOff>
      <xdr:row>25</xdr:row>
      <xdr:rowOff>123470</xdr:rowOff>
    </xdr:from>
    <xdr:to>
      <xdr:col>8</xdr:col>
      <xdr:colOff>94107</xdr:colOff>
      <xdr:row>26</xdr:row>
      <xdr:rowOff>126318</xdr:rowOff>
    </xdr:to>
    <xdr:sp macro="" textlink="">
      <xdr:nvSpPr>
        <xdr:cNvPr id="152" name="円/楕円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/>
      </xdr:nvSpPr>
      <xdr:spPr>
        <a:xfrm>
          <a:off x="6807882" y="44097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514341</xdr:colOff>
      <xdr:row>25</xdr:row>
      <xdr:rowOff>43153</xdr:rowOff>
    </xdr:from>
    <xdr:to>
      <xdr:col>7</xdr:col>
      <xdr:colOff>909504</xdr:colOff>
      <xdr:row>26</xdr:row>
      <xdr:rowOff>113380</xdr:rowOff>
    </xdr:to>
    <xdr:sp macro="" textlink="">
      <xdr:nvSpPr>
        <xdr:cNvPr id="153" name="フリーフォーム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/>
      </xdr:nvSpPr>
      <xdr:spPr>
        <a:xfrm>
          <a:off x="6372216" y="43294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462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114300</xdr:colOff>
      <xdr:row>17</xdr:row>
      <xdr:rowOff>0</xdr:rowOff>
    </xdr:from>
    <xdr:to>
      <xdr:col>7</xdr:col>
      <xdr:colOff>1025781</xdr:colOff>
      <xdr:row>19</xdr:row>
      <xdr:rowOff>38100</xdr:rowOff>
    </xdr:to>
    <xdr:sp macro="" textlink="">
      <xdr:nvSpPr>
        <xdr:cNvPr id="154" name="フリーフォーム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/>
      </xdr:nvSpPr>
      <xdr:spPr>
        <a:xfrm flipH="1" flipV="1">
          <a:off x="5972175" y="291465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6608</xdr:colOff>
      <xdr:row>19</xdr:row>
      <xdr:rowOff>38099</xdr:rowOff>
    </xdr:from>
    <xdr:to>
      <xdr:col>8</xdr:col>
      <xdr:colOff>819149</xdr:colOff>
      <xdr:row>21</xdr:row>
      <xdr:rowOff>161924</xdr:rowOff>
    </xdr:to>
    <xdr:sp macro="" textlink="">
      <xdr:nvSpPr>
        <xdr:cNvPr id="155" name="フリーフォーム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/>
      </xdr:nvSpPr>
      <xdr:spPr>
        <a:xfrm>
          <a:off x="6893183" y="32956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955061</xdr:colOff>
      <xdr:row>18</xdr:row>
      <xdr:rowOff>132995</xdr:rowOff>
    </xdr:from>
    <xdr:to>
      <xdr:col>8</xdr:col>
      <xdr:colOff>99161</xdr:colOff>
      <xdr:row>19</xdr:row>
      <xdr:rowOff>135843</xdr:rowOff>
    </xdr:to>
    <xdr:sp macro="" textlink="">
      <xdr:nvSpPr>
        <xdr:cNvPr id="156" name="円/楕円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/>
      </xdr:nvSpPr>
      <xdr:spPr>
        <a:xfrm>
          <a:off x="6812936" y="3219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161916</xdr:colOff>
      <xdr:row>18</xdr:row>
      <xdr:rowOff>109828</xdr:rowOff>
    </xdr:from>
    <xdr:to>
      <xdr:col>8</xdr:col>
      <xdr:colOff>557079</xdr:colOff>
      <xdr:row>20</xdr:row>
      <xdr:rowOff>8605</xdr:rowOff>
    </xdr:to>
    <xdr:sp macro="" textlink="">
      <xdr:nvSpPr>
        <xdr:cNvPr id="157" name="フリーフォーム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/>
      </xdr:nvSpPr>
      <xdr:spPr>
        <a:xfrm>
          <a:off x="7048491" y="31959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462</a:t>
          </a:r>
          <a:endParaRPr kumimoji="1" lang="ja-JP" altLang="en-US" sz="1200" b="1"/>
        </a:p>
      </xdr:txBody>
    </xdr:sp>
    <xdr:clientData/>
  </xdr:twoCellAnchor>
  <xdr:twoCellAnchor editAs="oneCell">
    <xdr:from>
      <xdr:col>8</xdr:col>
      <xdr:colOff>85725</xdr:colOff>
      <xdr:row>16</xdr:row>
      <xdr:rowOff>152400</xdr:rowOff>
    </xdr:from>
    <xdr:to>
      <xdr:col>8</xdr:col>
      <xdr:colOff>949231</xdr:colOff>
      <xdr:row>18</xdr:row>
      <xdr:rowOff>95534</xdr:rowOff>
    </xdr:to>
    <xdr:pic>
      <xdr:nvPicPr>
        <xdr:cNvPr id="159" name="図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604" t="19288" r="5515" b="18990"/>
        <a:stretch/>
      </xdr:blipFill>
      <xdr:spPr>
        <a:xfrm>
          <a:off x="6972300" y="2895600"/>
          <a:ext cx="863506" cy="286034"/>
        </a:xfrm>
        <a:prstGeom prst="rect">
          <a:avLst/>
        </a:prstGeom>
      </xdr:spPr>
    </xdr:pic>
    <xdr:clientData/>
  </xdr:twoCellAnchor>
  <xdr:twoCellAnchor>
    <xdr:from>
      <xdr:col>8</xdr:col>
      <xdr:colOff>150668</xdr:colOff>
      <xdr:row>9</xdr:row>
      <xdr:rowOff>32370</xdr:rowOff>
    </xdr:from>
    <xdr:to>
      <xdr:col>8</xdr:col>
      <xdr:colOff>923925</xdr:colOff>
      <xdr:row>11</xdr:row>
      <xdr:rowOff>99045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037243" y="1575420"/>
          <a:ext cx="773257" cy="409575"/>
        </a:xfrm>
        <a:custGeom>
          <a:avLst/>
          <a:gdLst>
            <a:gd name="connsiteX0" fmla="*/ 0 w 847725"/>
            <a:gd name="connsiteY0" fmla="*/ 409575 h 409575"/>
            <a:gd name="connsiteX1" fmla="*/ 847725 w 847725"/>
            <a:gd name="connsiteY1" fmla="*/ 0 h 409575"/>
            <a:gd name="connsiteX0" fmla="*/ 0 w 847725"/>
            <a:gd name="connsiteY0" fmla="*/ 409575 h 409575"/>
            <a:gd name="connsiteX1" fmla="*/ 847725 w 847725"/>
            <a:gd name="connsiteY1" fmla="*/ 0 h 409575"/>
            <a:gd name="connsiteX0" fmla="*/ 0 w 847725"/>
            <a:gd name="connsiteY0" fmla="*/ 409575 h 409575"/>
            <a:gd name="connsiteX1" fmla="*/ 847725 w 847725"/>
            <a:gd name="connsiteY1" fmla="*/ 0 h 409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47725" h="409575">
              <a:moveTo>
                <a:pt x="0" y="409575"/>
              </a:moveTo>
              <a:cubicBezTo>
                <a:pt x="368300" y="406400"/>
                <a:pt x="565150" y="317500"/>
                <a:pt x="8477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400449</xdr:colOff>
      <xdr:row>11</xdr:row>
      <xdr:rowOff>83261</xdr:rowOff>
    </xdr:from>
    <xdr:to>
      <xdr:col>8</xdr:col>
      <xdr:colOff>400449</xdr:colOff>
      <xdr:row>13</xdr:row>
      <xdr:rowOff>2400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CxnSpPr/>
      </xdr:nvCxnSpPr>
      <xdr:spPr>
        <a:xfrm flipV="1">
          <a:off x="7287024" y="1969211"/>
          <a:ext cx="0" cy="26203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11</xdr:row>
      <xdr:rowOff>95281</xdr:rowOff>
    </xdr:from>
    <xdr:to>
      <xdr:col>8</xdr:col>
      <xdr:colOff>400059</xdr:colOff>
      <xdr:row>14</xdr:row>
      <xdr:rowOff>142876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05500" y="1981231"/>
          <a:ext cx="1381134" cy="561945"/>
        </a:xfrm>
        <a:custGeom>
          <a:avLst/>
          <a:gdLst>
            <a:gd name="connsiteX0" fmla="*/ 933450 w 948114"/>
            <a:gd name="connsiteY0" fmla="*/ 580134 h 580134"/>
            <a:gd name="connsiteX1" fmla="*/ 933450 w 948114"/>
            <a:gd name="connsiteY1" fmla="*/ 170559 h 580134"/>
            <a:gd name="connsiteX2" fmla="*/ 781050 w 948114"/>
            <a:gd name="connsiteY2" fmla="*/ 18159 h 580134"/>
            <a:gd name="connsiteX3" fmla="*/ 0 w 948114"/>
            <a:gd name="connsiteY3" fmla="*/ 8634 h 580134"/>
            <a:gd name="connsiteX0" fmla="*/ 933450 w 948114"/>
            <a:gd name="connsiteY0" fmla="*/ 573839 h 573839"/>
            <a:gd name="connsiteX1" fmla="*/ 933450 w 948114"/>
            <a:gd name="connsiteY1" fmla="*/ 164264 h 573839"/>
            <a:gd name="connsiteX2" fmla="*/ 781050 w 948114"/>
            <a:gd name="connsiteY2" fmla="*/ 11864 h 573839"/>
            <a:gd name="connsiteX3" fmla="*/ 0 w 948114"/>
            <a:gd name="connsiteY3" fmla="*/ 2339 h 573839"/>
            <a:gd name="connsiteX0" fmla="*/ 929554 w 944218"/>
            <a:gd name="connsiteY0" fmla="*/ 574595 h 574595"/>
            <a:gd name="connsiteX1" fmla="*/ 929554 w 944218"/>
            <a:gd name="connsiteY1" fmla="*/ 165020 h 574595"/>
            <a:gd name="connsiteX2" fmla="*/ 777154 w 944218"/>
            <a:gd name="connsiteY2" fmla="*/ 12620 h 574595"/>
            <a:gd name="connsiteX3" fmla="*/ 0 w 944218"/>
            <a:gd name="connsiteY3" fmla="*/ 14787 h 574595"/>
            <a:gd name="connsiteX0" fmla="*/ 929554 w 944218"/>
            <a:gd name="connsiteY0" fmla="*/ 573629 h 573629"/>
            <a:gd name="connsiteX1" fmla="*/ 929554 w 944218"/>
            <a:gd name="connsiteY1" fmla="*/ 164054 h 573629"/>
            <a:gd name="connsiteX2" fmla="*/ 777154 w 944218"/>
            <a:gd name="connsiteY2" fmla="*/ 11654 h 573629"/>
            <a:gd name="connsiteX3" fmla="*/ 0 w 944218"/>
            <a:gd name="connsiteY3" fmla="*/ 13821 h 573629"/>
            <a:gd name="connsiteX0" fmla="*/ 929554 w 944218"/>
            <a:gd name="connsiteY0" fmla="*/ 562035 h 562035"/>
            <a:gd name="connsiteX1" fmla="*/ 929554 w 944218"/>
            <a:gd name="connsiteY1" fmla="*/ 152460 h 562035"/>
            <a:gd name="connsiteX2" fmla="*/ 777154 w 944218"/>
            <a:gd name="connsiteY2" fmla="*/ 60 h 562035"/>
            <a:gd name="connsiteX3" fmla="*/ 0 w 944218"/>
            <a:gd name="connsiteY3" fmla="*/ 2227 h 562035"/>
            <a:gd name="connsiteX0" fmla="*/ 929554 w 934804"/>
            <a:gd name="connsiteY0" fmla="*/ 562048 h 562048"/>
            <a:gd name="connsiteX1" fmla="*/ 929554 w 934804"/>
            <a:gd name="connsiteY1" fmla="*/ 152473 h 562048"/>
            <a:gd name="connsiteX2" fmla="*/ 777154 w 934804"/>
            <a:gd name="connsiteY2" fmla="*/ 73 h 562048"/>
            <a:gd name="connsiteX3" fmla="*/ 0 w 934804"/>
            <a:gd name="connsiteY3" fmla="*/ 2240 h 562048"/>
            <a:gd name="connsiteX0" fmla="*/ 929554 w 931374"/>
            <a:gd name="connsiteY0" fmla="*/ 562048 h 562048"/>
            <a:gd name="connsiteX1" fmla="*/ 929554 w 931374"/>
            <a:gd name="connsiteY1" fmla="*/ 152473 h 562048"/>
            <a:gd name="connsiteX2" fmla="*/ 777154 w 931374"/>
            <a:gd name="connsiteY2" fmla="*/ 73 h 562048"/>
            <a:gd name="connsiteX3" fmla="*/ 0 w 931374"/>
            <a:gd name="connsiteY3" fmla="*/ 2240 h 562048"/>
            <a:gd name="connsiteX0" fmla="*/ 929554 w 929613"/>
            <a:gd name="connsiteY0" fmla="*/ 562048 h 562048"/>
            <a:gd name="connsiteX1" fmla="*/ 929554 w 929613"/>
            <a:gd name="connsiteY1" fmla="*/ 152473 h 562048"/>
            <a:gd name="connsiteX2" fmla="*/ 777154 w 929613"/>
            <a:gd name="connsiteY2" fmla="*/ 73 h 562048"/>
            <a:gd name="connsiteX3" fmla="*/ 0 w 929613"/>
            <a:gd name="connsiteY3" fmla="*/ 2240 h 562048"/>
            <a:gd name="connsiteX0" fmla="*/ 929554 w 949833"/>
            <a:gd name="connsiteY0" fmla="*/ 562035 h 562035"/>
            <a:gd name="connsiteX1" fmla="*/ 929554 w 949833"/>
            <a:gd name="connsiteY1" fmla="*/ 152460 h 562035"/>
            <a:gd name="connsiteX2" fmla="*/ 647318 w 949833"/>
            <a:gd name="connsiteY2" fmla="*/ 60 h 562035"/>
            <a:gd name="connsiteX3" fmla="*/ 0 w 949833"/>
            <a:gd name="connsiteY3" fmla="*/ 2227 h 562035"/>
            <a:gd name="connsiteX0" fmla="*/ 929554 w 949833"/>
            <a:gd name="connsiteY0" fmla="*/ 579595 h 579595"/>
            <a:gd name="connsiteX1" fmla="*/ 929554 w 949833"/>
            <a:gd name="connsiteY1" fmla="*/ 250642 h 579595"/>
            <a:gd name="connsiteX2" fmla="*/ 647318 w 949833"/>
            <a:gd name="connsiteY2" fmla="*/ 17620 h 579595"/>
            <a:gd name="connsiteX3" fmla="*/ 0 w 949833"/>
            <a:gd name="connsiteY3" fmla="*/ 19787 h 579595"/>
            <a:gd name="connsiteX0" fmla="*/ 929554 w 929593"/>
            <a:gd name="connsiteY0" fmla="*/ 579595 h 579595"/>
            <a:gd name="connsiteX1" fmla="*/ 929554 w 929593"/>
            <a:gd name="connsiteY1" fmla="*/ 250642 h 579595"/>
            <a:gd name="connsiteX2" fmla="*/ 647318 w 929593"/>
            <a:gd name="connsiteY2" fmla="*/ 17620 h 579595"/>
            <a:gd name="connsiteX3" fmla="*/ 0 w 929593"/>
            <a:gd name="connsiteY3" fmla="*/ 19787 h 579595"/>
            <a:gd name="connsiteX0" fmla="*/ 929554 w 929593"/>
            <a:gd name="connsiteY0" fmla="*/ 582829 h 582829"/>
            <a:gd name="connsiteX1" fmla="*/ 929554 w 929593"/>
            <a:gd name="connsiteY1" fmla="*/ 297546 h 582829"/>
            <a:gd name="connsiteX2" fmla="*/ 647318 w 929593"/>
            <a:gd name="connsiteY2" fmla="*/ 20854 h 582829"/>
            <a:gd name="connsiteX3" fmla="*/ 0 w 929593"/>
            <a:gd name="connsiteY3" fmla="*/ 23021 h 582829"/>
            <a:gd name="connsiteX0" fmla="*/ 929554 w 929593"/>
            <a:gd name="connsiteY0" fmla="*/ 561975 h 561975"/>
            <a:gd name="connsiteX1" fmla="*/ 929554 w 929593"/>
            <a:gd name="connsiteY1" fmla="*/ 276692 h 561975"/>
            <a:gd name="connsiteX2" fmla="*/ 647318 w 929593"/>
            <a:gd name="connsiteY2" fmla="*/ 0 h 561975"/>
            <a:gd name="connsiteX3" fmla="*/ 0 w 929593"/>
            <a:gd name="connsiteY3" fmla="*/ 2167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29593" h="561975">
              <a:moveTo>
                <a:pt x="929554" y="561975"/>
              </a:moveTo>
              <a:cubicBezTo>
                <a:pt x="926669" y="365045"/>
                <a:pt x="929985" y="380432"/>
                <a:pt x="929554" y="276692"/>
              </a:cubicBezTo>
              <a:cubicBezTo>
                <a:pt x="929123" y="172952"/>
                <a:pt x="828877" y="2084"/>
                <a:pt x="647318" y="0"/>
              </a:cubicBezTo>
              <a:lnTo>
                <a:pt x="0" y="2167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326411</xdr:colOff>
      <xdr:row>10</xdr:row>
      <xdr:rowOff>171095</xdr:rowOff>
    </xdr:from>
    <xdr:to>
      <xdr:col>8</xdr:col>
      <xdr:colOff>499211</xdr:colOff>
      <xdr:row>12</xdr:row>
      <xdr:rowOff>2493</xdr:rowOff>
    </xdr:to>
    <xdr:sp macro="" textlink="">
      <xdr:nvSpPr>
        <xdr:cNvPr id="161" name="円/楕円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/>
      </xdr:nvSpPr>
      <xdr:spPr>
        <a:xfrm>
          <a:off x="7212986" y="18855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506731</xdr:colOff>
      <xdr:row>10</xdr:row>
      <xdr:rowOff>161925</xdr:rowOff>
    </xdr:from>
    <xdr:to>
      <xdr:col>7</xdr:col>
      <xdr:colOff>874397</xdr:colOff>
      <xdr:row>12</xdr:row>
      <xdr:rowOff>7545</xdr:rowOff>
    </xdr:to>
    <xdr:sp macro="" textlink="">
      <xdr:nvSpPr>
        <xdr:cNvPr id="162" name="六角形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/>
      </xdr:nvSpPr>
      <xdr:spPr>
        <a:xfrm>
          <a:off x="6364606" y="18764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24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276224</xdr:colOff>
      <xdr:row>37</xdr:row>
      <xdr:rowOff>142875</xdr:rowOff>
    </xdr:from>
    <xdr:to>
      <xdr:col>8</xdr:col>
      <xdr:colOff>349505</xdr:colOff>
      <xdr:row>40</xdr:row>
      <xdr:rowOff>9525</xdr:rowOff>
    </xdr:to>
    <xdr:sp macro="" textlink="">
      <xdr:nvSpPr>
        <xdr:cNvPr id="163" name="フリーフォーム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/>
      </xdr:nvSpPr>
      <xdr:spPr>
        <a:xfrm flipH="1" flipV="1">
          <a:off x="6134099" y="6486525"/>
          <a:ext cx="11019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266699</xdr:colOff>
      <xdr:row>40</xdr:row>
      <xdr:rowOff>114300</xdr:rowOff>
    </xdr:from>
    <xdr:to>
      <xdr:col>8</xdr:col>
      <xdr:colOff>361949</xdr:colOff>
      <xdr:row>42</xdr:row>
      <xdr:rowOff>142875</xdr:rowOff>
    </xdr:to>
    <xdr:sp macro="" textlink="">
      <xdr:nvSpPr>
        <xdr:cNvPr id="132" name="フリーフォーム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/>
      </xdr:nvSpPr>
      <xdr:spPr>
        <a:xfrm flipH="1">
          <a:off x="6124574" y="6972300"/>
          <a:ext cx="1123950" cy="3714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279270</xdr:colOff>
      <xdr:row>39</xdr:row>
      <xdr:rowOff>154951</xdr:rowOff>
    </xdr:from>
    <xdr:to>
      <xdr:col>8</xdr:col>
      <xdr:colOff>452070</xdr:colOff>
      <xdr:row>40</xdr:row>
      <xdr:rowOff>157799</xdr:rowOff>
    </xdr:to>
    <xdr:sp macro="" textlink="">
      <xdr:nvSpPr>
        <xdr:cNvPr id="135" name="円/楕円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7165845" y="6841501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659131</xdr:colOff>
      <xdr:row>39</xdr:row>
      <xdr:rowOff>142875</xdr:rowOff>
    </xdr:from>
    <xdr:to>
      <xdr:col>7</xdr:col>
      <xdr:colOff>1026797</xdr:colOff>
      <xdr:row>40</xdr:row>
      <xdr:rowOff>159945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/>
      </xdr:nvSpPr>
      <xdr:spPr>
        <a:xfrm>
          <a:off x="6517006" y="68294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256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228599</xdr:colOff>
      <xdr:row>3</xdr:row>
      <xdr:rowOff>0</xdr:rowOff>
    </xdr:from>
    <xdr:to>
      <xdr:col>7</xdr:col>
      <xdr:colOff>587630</xdr:colOff>
      <xdr:row>5</xdr:row>
      <xdr:rowOff>38100</xdr:rowOff>
    </xdr:to>
    <xdr:sp macro="" textlink="">
      <xdr:nvSpPr>
        <xdr:cNvPr id="174" name="フリーフォーム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/>
      </xdr:nvSpPr>
      <xdr:spPr>
        <a:xfrm flipH="1" flipV="1">
          <a:off x="6086474" y="514350"/>
          <a:ext cx="35903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597158</xdr:colOff>
      <xdr:row>5</xdr:row>
      <xdr:rowOff>38099</xdr:rowOff>
    </xdr:from>
    <xdr:to>
      <xdr:col>8</xdr:col>
      <xdr:colOff>885825</xdr:colOff>
      <xdr:row>7</xdr:row>
      <xdr:rowOff>161924</xdr:rowOff>
    </xdr:to>
    <xdr:sp macro="" textlink="">
      <xdr:nvSpPr>
        <xdr:cNvPr id="175" name="フリーフォーム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/>
      </xdr:nvSpPr>
      <xdr:spPr>
        <a:xfrm>
          <a:off x="6455033" y="895349"/>
          <a:ext cx="13173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516911</xdr:colOff>
      <xdr:row>4</xdr:row>
      <xdr:rowOff>132995</xdr:rowOff>
    </xdr:from>
    <xdr:to>
      <xdr:col>7</xdr:col>
      <xdr:colOff>689711</xdr:colOff>
      <xdr:row>5</xdr:row>
      <xdr:rowOff>135843</xdr:rowOff>
    </xdr:to>
    <xdr:sp macro="" textlink="">
      <xdr:nvSpPr>
        <xdr:cNvPr id="176" name="円/楕円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/>
      </xdr:nvSpPr>
      <xdr:spPr>
        <a:xfrm>
          <a:off x="6374786" y="8187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220981</xdr:colOff>
      <xdr:row>4</xdr:row>
      <xdr:rowOff>114300</xdr:rowOff>
    </xdr:from>
    <xdr:to>
      <xdr:col>8</xdr:col>
      <xdr:colOff>588647</xdr:colOff>
      <xdr:row>5</xdr:row>
      <xdr:rowOff>131370</xdr:rowOff>
    </xdr:to>
    <xdr:sp macro="" textlink="">
      <xdr:nvSpPr>
        <xdr:cNvPr id="177" name="六角形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>
        <a:xfrm>
          <a:off x="7107556" y="8001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24</a:t>
          </a:r>
          <a:endParaRPr kumimoji="1" lang="ja-JP" altLang="en-US" sz="1200" b="1"/>
        </a:p>
      </xdr:txBody>
    </xdr:sp>
    <xdr:clientData/>
  </xdr:twoCellAnchor>
  <xdr:twoCellAnchor editAs="oneCell">
    <xdr:from>
      <xdr:col>7</xdr:col>
      <xdr:colOff>752475</xdr:colOff>
      <xdr:row>2</xdr:row>
      <xdr:rowOff>142875</xdr:rowOff>
    </xdr:from>
    <xdr:to>
      <xdr:col>8</xdr:col>
      <xdr:colOff>63954</xdr:colOff>
      <xdr:row>4</xdr:row>
      <xdr:rowOff>133156</xdr:rowOff>
    </xdr:to>
    <xdr:pic>
      <xdr:nvPicPr>
        <xdr:cNvPr id="178" name="図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10350" y="485775"/>
          <a:ext cx="340179" cy="333181"/>
        </a:xfrm>
        <a:prstGeom prst="rect">
          <a:avLst/>
        </a:prstGeom>
      </xdr:spPr>
    </xdr:pic>
    <xdr:clientData/>
  </xdr:twoCellAnchor>
  <xdr:twoCellAnchor>
    <xdr:from>
      <xdr:col>10</xdr:col>
      <xdr:colOff>559093</xdr:colOff>
      <xdr:row>58</xdr:row>
      <xdr:rowOff>37598</xdr:rowOff>
    </xdr:from>
    <xdr:to>
      <xdr:col>10</xdr:col>
      <xdr:colOff>1003259</xdr:colOff>
      <xdr:row>61</xdr:row>
      <xdr:rowOff>5264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9055393" y="9981698"/>
          <a:ext cx="444166" cy="482016"/>
        </a:xfrm>
        <a:custGeom>
          <a:avLst/>
          <a:gdLst>
            <a:gd name="connsiteX0" fmla="*/ 576513 w 576513"/>
            <a:gd name="connsiteY0" fmla="*/ 560847 h 560847"/>
            <a:gd name="connsiteX1" fmla="*/ 0 w 576513"/>
            <a:gd name="connsiteY1" fmla="*/ 0 h 560847"/>
            <a:gd name="connsiteX0" fmla="*/ 576513 w 576521"/>
            <a:gd name="connsiteY0" fmla="*/ 560847 h 560847"/>
            <a:gd name="connsiteX1" fmla="*/ 0 w 576521"/>
            <a:gd name="connsiteY1" fmla="*/ 0 h 560847"/>
            <a:gd name="connsiteX0" fmla="*/ 576513 w 576524"/>
            <a:gd name="connsiteY0" fmla="*/ 560847 h 560847"/>
            <a:gd name="connsiteX1" fmla="*/ 0 w 576524"/>
            <a:gd name="connsiteY1" fmla="*/ 0 h 560847"/>
            <a:gd name="connsiteX0" fmla="*/ 567005 w 567016"/>
            <a:gd name="connsiteY0" fmla="*/ 455578 h 455578"/>
            <a:gd name="connsiteX1" fmla="*/ 0 w 567016"/>
            <a:gd name="connsiteY1" fmla="*/ 0 h 455578"/>
            <a:gd name="connsiteX0" fmla="*/ 567005 w 567005"/>
            <a:gd name="connsiteY0" fmla="*/ 455578 h 455578"/>
            <a:gd name="connsiteX1" fmla="*/ 0 w 567005"/>
            <a:gd name="connsiteY1" fmla="*/ 0 h 455578"/>
            <a:gd name="connsiteX0" fmla="*/ 567005 w 567005"/>
            <a:gd name="connsiteY0" fmla="*/ 455578 h 455578"/>
            <a:gd name="connsiteX1" fmla="*/ 0 w 567005"/>
            <a:gd name="connsiteY1" fmla="*/ 0 h 455578"/>
            <a:gd name="connsiteX0" fmla="*/ 462412 w 462412"/>
            <a:gd name="connsiteY0" fmla="*/ 455578 h 455578"/>
            <a:gd name="connsiteX1" fmla="*/ 0 w 462412"/>
            <a:gd name="connsiteY1" fmla="*/ 0 h 455578"/>
            <a:gd name="connsiteX0" fmla="*/ 462412 w 462412"/>
            <a:gd name="connsiteY0" fmla="*/ 455578 h 455578"/>
            <a:gd name="connsiteX1" fmla="*/ 0 w 462412"/>
            <a:gd name="connsiteY1" fmla="*/ 0 h 455578"/>
            <a:gd name="connsiteX0" fmla="*/ 443395 w 443395"/>
            <a:gd name="connsiteY0" fmla="*/ 484288 h 484288"/>
            <a:gd name="connsiteX1" fmla="*/ 0 w 443395"/>
            <a:gd name="connsiteY1" fmla="*/ 0 h 484288"/>
            <a:gd name="connsiteX0" fmla="*/ 443395 w 443395"/>
            <a:gd name="connsiteY0" fmla="*/ 484288 h 484288"/>
            <a:gd name="connsiteX1" fmla="*/ 0 w 443395"/>
            <a:gd name="connsiteY1" fmla="*/ 0 h 484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3395" h="484288">
              <a:moveTo>
                <a:pt x="443395" y="484288"/>
              </a:moveTo>
              <a:cubicBezTo>
                <a:pt x="293349" y="422768"/>
                <a:pt x="206966" y="350488"/>
                <a:pt x="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1026016</xdr:colOff>
      <xdr:row>58</xdr:row>
      <xdr:rowOff>28575</xdr:rowOff>
    </xdr:from>
    <xdr:to>
      <xdr:col>11</xdr:col>
      <xdr:colOff>466725</xdr:colOff>
      <xdr:row>63</xdr:row>
      <xdr:rowOff>123825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9510786" y="10023559"/>
          <a:ext cx="468406" cy="956886"/>
        </a:xfrm>
        <a:custGeom>
          <a:avLst/>
          <a:gdLst>
            <a:gd name="connsiteX0" fmla="*/ 44910 w 511635"/>
            <a:gd name="connsiteY0" fmla="*/ 952500 h 952500"/>
            <a:gd name="connsiteX1" fmla="*/ 44910 w 511635"/>
            <a:gd name="connsiteY1" fmla="*/ 571500 h 952500"/>
            <a:gd name="connsiteX2" fmla="*/ 511635 w 511635"/>
            <a:gd name="connsiteY2" fmla="*/ 0 h 952500"/>
            <a:gd name="connsiteX0" fmla="*/ 35562 w 502287"/>
            <a:gd name="connsiteY0" fmla="*/ 952500 h 952500"/>
            <a:gd name="connsiteX1" fmla="*/ 35562 w 502287"/>
            <a:gd name="connsiteY1" fmla="*/ 571500 h 952500"/>
            <a:gd name="connsiteX2" fmla="*/ 502287 w 502287"/>
            <a:gd name="connsiteY2" fmla="*/ 0 h 952500"/>
            <a:gd name="connsiteX0" fmla="*/ 2601 w 469326"/>
            <a:gd name="connsiteY0" fmla="*/ 952500 h 952500"/>
            <a:gd name="connsiteX1" fmla="*/ 2601 w 469326"/>
            <a:gd name="connsiteY1" fmla="*/ 571500 h 952500"/>
            <a:gd name="connsiteX2" fmla="*/ 469326 w 469326"/>
            <a:gd name="connsiteY2" fmla="*/ 0 h 952500"/>
            <a:gd name="connsiteX0" fmla="*/ 2601 w 469326"/>
            <a:gd name="connsiteY0" fmla="*/ 952500 h 952500"/>
            <a:gd name="connsiteX1" fmla="*/ 2601 w 469326"/>
            <a:gd name="connsiteY1" fmla="*/ 571500 h 952500"/>
            <a:gd name="connsiteX2" fmla="*/ 469326 w 469326"/>
            <a:gd name="connsiteY2" fmla="*/ 0 h 952500"/>
            <a:gd name="connsiteX0" fmla="*/ 2601 w 469326"/>
            <a:gd name="connsiteY0" fmla="*/ 952500 h 952500"/>
            <a:gd name="connsiteX1" fmla="*/ 2601 w 469326"/>
            <a:gd name="connsiteY1" fmla="*/ 571500 h 952500"/>
            <a:gd name="connsiteX2" fmla="*/ 469326 w 469326"/>
            <a:gd name="connsiteY2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9326" h="952500">
              <a:moveTo>
                <a:pt x="2601" y="952500"/>
              </a:moveTo>
              <a:cubicBezTo>
                <a:pt x="-1761" y="813305"/>
                <a:pt x="159" y="724012"/>
                <a:pt x="2601" y="571500"/>
              </a:cubicBezTo>
              <a:cubicBezTo>
                <a:pt x="5043" y="418988"/>
                <a:pt x="149282" y="243801"/>
                <a:pt x="469326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943615</xdr:colOff>
      <xdr:row>60</xdr:row>
      <xdr:rowOff>85370</xdr:rowOff>
    </xdr:from>
    <xdr:to>
      <xdr:col>11</xdr:col>
      <xdr:colOff>87715</xdr:colOff>
      <xdr:row>61</xdr:row>
      <xdr:rowOff>88218</xdr:rowOff>
    </xdr:to>
    <xdr:sp macro="" textlink="">
      <xdr:nvSpPr>
        <xdr:cNvPr id="179" name="円/楕円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/>
      </xdr:nvSpPr>
      <xdr:spPr>
        <a:xfrm>
          <a:off x="9428385" y="10425008"/>
          <a:ext cx="171797" cy="175175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461662</xdr:colOff>
      <xdr:row>58</xdr:row>
      <xdr:rowOff>14578</xdr:rowOff>
    </xdr:from>
    <xdr:to>
      <xdr:col>11</xdr:col>
      <xdr:colOff>856825</xdr:colOff>
      <xdr:row>59</xdr:row>
      <xdr:rowOff>84805</xdr:rowOff>
    </xdr:to>
    <xdr:sp macro="" textlink="">
      <xdr:nvSpPr>
        <xdr:cNvPr id="180" name="フリーフォーム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>
        <a:xfrm>
          <a:off x="9986662" y="99586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354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20605</xdr:colOff>
      <xdr:row>51</xdr:row>
      <xdr:rowOff>142875</xdr:rowOff>
    </xdr:from>
    <xdr:to>
      <xdr:col>11</xdr:col>
      <xdr:colOff>790575</xdr:colOff>
      <xdr:row>54</xdr:row>
      <xdr:rowOff>9525</xdr:rowOff>
    </xdr:to>
    <xdr:sp macro="" textlink="">
      <xdr:nvSpPr>
        <xdr:cNvPr id="181" name="フリーフォーム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>
        <a:xfrm flipV="1">
          <a:off x="9545605" y="88868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285750</xdr:colOff>
      <xdr:row>54</xdr:row>
      <xdr:rowOff>9525</xdr:rowOff>
    </xdr:from>
    <xdr:to>
      <xdr:col>11</xdr:col>
      <xdr:colOff>20605</xdr:colOff>
      <xdr:row>56</xdr:row>
      <xdr:rowOff>123825</xdr:rowOff>
    </xdr:to>
    <xdr:sp macro="" textlink="">
      <xdr:nvSpPr>
        <xdr:cNvPr id="182" name="フリーフォーム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/>
      </xdr:nvSpPr>
      <xdr:spPr>
        <a:xfrm flipH="1">
          <a:off x="8782050" y="9267825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959532</xdr:colOff>
      <xdr:row>53</xdr:row>
      <xdr:rowOff>94895</xdr:rowOff>
    </xdr:from>
    <xdr:to>
      <xdr:col>11</xdr:col>
      <xdr:colOff>103632</xdr:colOff>
      <xdr:row>54</xdr:row>
      <xdr:rowOff>97743</xdr:rowOff>
    </xdr:to>
    <xdr:sp macro="" textlink="">
      <xdr:nvSpPr>
        <xdr:cNvPr id="183" name="円/楕円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/>
      </xdr:nvSpPr>
      <xdr:spPr>
        <a:xfrm>
          <a:off x="9455832" y="9181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516256</xdr:colOff>
      <xdr:row>53</xdr:row>
      <xdr:rowOff>85725</xdr:rowOff>
    </xdr:from>
    <xdr:to>
      <xdr:col>10</xdr:col>
      <xdr:colOff>883922</xdr:colOff>
      <xdr:row>54</xdr:row>
      <xdr:rowOff>102795</xdr:rowOff>
    </xdr:to>
    <xdr:sp macro="" textlink="">
      <xdr:nvSpPr>
        <xdr:cNvPr id="184" name="六角形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/>
      </xdr:nvSpPr>
      <xdr:spPr>
        <a:xfrm>
          <a:off x="9012556" y="91725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114299</xdr:colOff>
      <xdr:row>45</xdr:row>
      <xdr:rowOff>38099</xdr:rowOff>
    </xdr:from>
    <xdr:to>
      <xdr:col>10</xdr:col>
      <xdr:colOff>1025780</xdr:colOff>
      <xdr:row>47</xdr:row>
      <xdr:rowOff>28574</xdr:rowOff>
    </xdr:to>
    <xdr:sp macro="" textlink="">
      <xdr:nvSpPr>
        <xdr:cNvPr id="185" name="フリーフォーム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>
        <a:xfrm flipH="1" flipV="1">
          <a:off x="8610599" y="77533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6608</xdr:colOff>
      <xdr:row>47</xdr:row>
      <xdr:rowOff>28574</xdr:rowOff>
    </xdr:from>
    <xdr:to>
      <xdr:col>11</xdr:col>
      <xdr:colOff>1009650</xdr:colOff>
      <xdr:row>49</xdr:row>
      <xdr:rowOff>152399</xdr:rowOff>
    </xdr:to>
    <xdr:sp macro="" textlink="">
      <xdr:nvSpPr>
        <xdr:cNvPr id="186" name="フリーフォーム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/>
      </xdr:nvSpPr>
      <xdr:spPr>
        <a:xfrm>
          <a:off x="9531608" y="8086724"/>
          <a:ext cx="10030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955061</xdr:colOff>
      <xdr:row>46</xdr:row>
      <xdr:rowOff>123470</xdr:rowOff>
    </xdr:from>
    <xdr:to>
      <xdr:col>11</xdr:col>
      <xdr:colOff>99161</xdr:colOff>
      <xdr:row>47</xdr:row>
      <xdr:rowOff>126318</xdr:rowOff>
    </xdr:to>
    <xdr:sp macro="" textlink="">
      <xdr:nvSpPr>
        <xdr:cNvPr id="187" name="円/楕円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/>
      </xdr:nvSpPr>
      <xdr:spPr>
        <a:xfrm>
          <a:off x="9451361" y="80101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316231</xdr:colOff>
      <xdr:row>47</xdr:row>
      <xdr:rowOff>0</xdr:rowOff>
    </xdr:from>
    <xdr:to>
      <xdr:col>11</xdr:col>
      <xdr:colOff>683897</xdr:colOff>
      <xdr:row>48</xdr:row>
      <xdr:rowOff>17070</xdr:rowOff>
    </xdr:to>
    <xdr:sp macro="" textlink="">
      <xdr:nvSpPr>
        <xdr:cNvPr id="188" name="六角形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/>
      </xdr:nvSpPr>
      <xdr:spPr>
        <a:xfrm>
          <a:off x="9841231" y="8058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114299</xdr:colOff>
      <xdr:row>38</xdr:row>
      <xdr:rowOff>19049</xdr:rowOff>
    </xdr:from>
    <xdr:to>
      <xdr:col>10</xdr:col>
      <xdr:colOff>1025780</xdr:colOff>
      <xdr:row>40</xdr:row>
      <xdr:rowOff>9524</xdr:rowOff>
    </xdr:to>
    <xdr:sp macro="" textlink="">
      <xdr:nvSpPr>
        <xdr:cNvPr id="189" name="フリーフォーム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/>
      </xdr:nvSpPr>
      <xdr:spPr>
        <a:xfrm flipH="1" flipV="1">
          <a:off x="8610599" y="65341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6608</xdr:colOff>
      <xdr:row>40</xdr:row>
      <xdr:rowOff>9524</xdr:rowOff>
    </xdr:from>
    <xdr:to>
      <xdr:col>11</xdr:col>
      <xdr:colOff>1009650</xdr:colOff>
      <xdr:row>42</xdr:row>
      <xdr:rowOff>133349</xdr:rowOff>
    </xdr:to>
    <xdr:sp macro="" textlink="">
      <xdr:nvSpPr>
        <xdr:cNvPr id="190" name="フリーフォーム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/>
      </xdr:nvSpPr>
      <xdr:spPr>
        <a:xfrm>
          <a:off x="9531608" y="6867524"/>
          <a:ext cx="10030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955061</xdr:colOff>
      <xdr:row>39</xdr:row>
      <xdr:rowOff>104420</xdr:rowOff>
    </xdr:from>
    <xdr:to>
      <xdr:col>11</xdr:col>
      <xdr:colOff>99161</xdr:colOff>
      <xdr:row>40</xdr:row>
      <xdr:rowOff>107268</xdr:rowOff>
    </xdr:to>
    <xdr:sp macro="" textlink="">
      <xdr:nvSpPr>
        <xdr:cNvPr id="191" name="円/楕円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/>
      </xdr:nvSpPr>
      <xdr:spPr>
        <a:xfrm>
          <a:off x="9451361" y="67909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316231</xdr:colOff>
      <xdr:row>39</xdr:row>
      <xdr:rowOff>152400</xdr:rowOff>
    </xdr:from>
    <xdr:to>
      <xdr:col>11</xdr:col>
      <xdr:colOff>683897</xdr:colOff>
      <xdr:row>40</xdr:row>
      <xdr:rowOff>169470</xdr:rowOff>
    </xdr:to>
    <xdr:sp macro="" textlink="">
      <xdr:nvSpPr>
        <xdr:cNvPr id="192" name="六角形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/>
      </xdr:nvSpPr>
      <xdr:spPr>
        <a:xfrm>
          <a:off x="9841231" y="68389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49</a:t>
          </a:r>
          <a:endParaRPr kumimoji="1" lang="ja-JP" altLang="en-US" sz="1200" b="1"/>
        </a:p>
      </xdr:txBody>
    </xdr:sp>
    <xdr:clientData/>
  </xdr:twoCellAnchor>
  <xdr:twoCellAnchor editAs="oneCell">
    <xdr:from>
      <xdr:col>11</xdr:col>
      <xdr:colOff>409575</xdr:colOff>
      <xdr:row>37</xdr:row>
      <xdr:rowOff>123825</xdr:rowOff>
    </xdr:from>
    <xdr:to>
      <xdr:col>11</xdr:col>
      <xdr:colOff>748198</xdr:colOff>
      <xdr:row>39</xdr:row>
      <xdr:rowOff>123825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34575" y="6467475"/>
          <a:ext cx="338623" cy="342900"/>
        </a:xfrm>
        <a:prstGeom prst="rect">
          <a:avLst/>
        </a:prstGeom>
      </xdr:spPr>
    </xdr:pic>
    <xdr:clientData/>
  </xdr:twoCellAnchor>
  <xdr:twoCellAnchor>
    <xdr:from>
      <xdr:col>10</xdr:col>
      <xdr:colOff>76199</xdr:colOff>
      <xdr:row>31</xdr:row>
      <xdr:rowOff>19048</xdr:rowOff>
    </xdr:from>
    <xdr:to>
      <xdr:col>10</xdr:col>
      <xdr:colOff>663829</xdr:colOff>
      <xdr:row>33</xdr:row>
      <xdr:rowOff>9523</xdr:rowOff>
    </xdr:to>
    <xdr:sp macro="" textlink="">
      <xdr:nvSpPr>
        <xdr:cNvPr id="194" name="フリーフォーム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/>
      </xdr:nvSpPr>
      <xdr:spPr>
        <a:xfrm flipH="1" flipV="1">
          <a:off x="8572499" y="5333998"/>
          <a:ext cx="587630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673358</xdr:colOff>
      <xdr:row>33</xdr:row>
      <xdr:rowOff>9524</xdr:rowOff>
    </xdr:from>
    <xdr:to>
      <xdr:col>12</xdr:col>
      <xdr:colOff>0</xdr:colOff>
      <xdr:row>35</xdr:row>
      <xdr:rowOff>133349</xdr:rowOff>
    </xdr:to>
    <xdr:sp macro="" textlink="">
      <xdr:nvSpPr>
        <xdr:cNvPr id="195" name="フリーフォーム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/>
      </xdr:nvSpPr>
      <xdr:spPr>
        <a:xfrm>
          <a:off x="9169658" y="5667374"/>
          <a:ext cx="13840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593111</xdr:colOff>
      <xdr:row>32</xdr:row>
      <xdr:rowOff>104420</xdr:rowOff>
    </xdr:from>
    <xdr:to>
      <xdr:col>10</xdr:col>
      <xdr:colOff>765911</xdr:colOff>
      <xdr:row>33</xdr:row>
      <xdr:rowOff>107268</xdr:rowOff>
    </xdr:to>
    <xdr:sp macro="" textlink="">
      <xdr:nvSpPr>
        <xdr:cNvPr id="196" name="円/楕円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/>
      </xdr:nvSpPr>
      <xdr:spPr>
        <a:xfrm>
          <a:off x="9089411" y="55908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325756</xdr:colOff>
      <xdr:row>32</xdr:row>
      <xdr:rowOff>66675</xdr:rowOff>
    </xdr:from>
    <xdr:to>
      <xdr:col>11</xdr:col>
      <xdr:colOff>693422</xdr:colOff>
      <xdr:row>33</xdr:row>
      <xdr:rowOff>83745</xdr:rowOff>
    </xdr:to>
    <xdr:sp macro="" textlink="">
      <xdr:nvSpPr>
        <xdr:cNvPr id="197" name="六角形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/>
      </xdr:nvSpPr>
      <xdr:spPr>
        <a:xfrm>
          <a:off x="9850756" y="55530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10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1555</xdr:colOff>
      <xdr:row>24</xdr:row>
      <xdr:rowOff>0</xdr:rowOff>
    </xdr:from>
    <xdr:to>
      <xdr:col>11</xdr:col>
      <xdr:colOff>771525</xdr:colOff>
      <xdr:row>26</xdr:row>
      <xdr:rowOff>38100</xdr:rowOff>
    </xdr:to>
    <xdr:sp macro="" textlink="">
      <xdr:nvSpPr>
        <xdr:cNvPr id="208" name="フリーフォーム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/>
      </xdr:nvSpPr>
      <xdr:spPr>
        <a:xfrm flipV="1">
          <a:off x="9526555" y="41148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47625</xdr:colOff>
      <xdr:row>26</xdr:row>
      <xdr:rowOff>38100</xdr:rowOff>
    </xdr:from>
    <xdr:to>
      <xdr:col>11</xdr:col>
      <xdr:colOff>1555</xdr:colOff>
      <xdr:row>28</xdr:row>
      <xdr:rowOff>152400</xdr:rowOff>
    </xdr:to>
    <xdr:sp macro="" textlink="">
      <xdr:nvSpPr>
        <xdr:cNvPr id="209" name="フリーフォーム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/>
      </xdr:nvSpPr>
      <xdr:spPr>
        <a:xfrm flipH="1">
          <a:off x="8543925" y="44958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940482</xdr:colOff>
      <xdr:row>25</xdr:row>
      <xdr:rowOff>123470</xdr:rowOff>
    </xdr:from>
    <xdr:to>
      <xdr:col>11</xdr:col>
      <xdr:colOff>84582</xdr:colOff>
      <xdr:row>26</xdr:row>
      <xdr:rowOff>126318</xdr:rowOff>
    </xdr:to>
    <xdr:sp macro="" textlink="">
      <xdr:nvSpPr>
        <xdr:cNvPr id="210" name="円/楕円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/>
      </xdr:nvSpPr>
      <xdr:spPr>
        <a:xfrm>
          <a:off x="9436782" y="44097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276216</xdr:colOff>
      <xdr:row>25</xdr:row>
      <xdr:rowOff>43153</xdr:rowOff>
    </xdr:from>
    <xdr:to>
      <xdr:col>10</xdr:col>
      <xdr:colOff>671379</xdr:colOff>
      <xdr:row>26</xdr:row>
      <xdr:rowOff>113380</xdr:rowOff>
    </xdr:to>
    <xdr:sp macro="" textlink="">
      <xdr:nvSpPr>
        <xdr:cNvPr id="211" name="フリーフォーム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/>
      </xdr:nvSpPr>
      <xdr:spPr>
        <a:xfrm>
          <a:off x="8772516" y="43294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817011</xdr:colOff>
      <xdr:row>25</xdr:row>
      <xdr:rowOff>78340</xdr:rowOff>
    </xdr:from>
    <xdr:to>
      <xdr:col>10</xdr:col>
      <xdr:colOff>864636</xdr:colOff>
      <xdr:row>27</xdr:row>
      <xdr:rowOff>7388</xdr:rowOff>
    </xdr:to>
    <xdr:sp macro="" textlink="">
      <xdr:nvSpPr>
        <xdr:cNvPr id="212" name="フリーフォーム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/>
      </xdr:nvSpPr>
      <xdr:spPr>
        <a:xfrm rot="5400000">
          <a:off x="9201150" y="4476751"/>
          <a:ext cx="271948" cy="47625"/>
        </a:xfrm>
        <a:custGeom>
          <a:avLst/>
          <a:gdLst>
            <a:gd name="connsiteX0" fmla="*/ 0 w 514350"/>
            <a:gd name="connsiteY0" fmla="*/ 85725 h 85725"/>
            <a:gd name="connsiteX1" fmla="*/ 114300 w 514350"/>
            <a:gd name="connsiteY1" fmla="*/ 0 h 85725"/>
            <a:gd name="connsiteX2" fmla="*/ 428625 w 514350"/>
            <a:gd name="connsiteY2" fmla="*/ 0 h 85725"/>
            <a:gd name="connsiteX3" fmla="*/ 514350 w 514350"/>
            <a:gd name="connsiteY3" fmla="*/ 85725 h 8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4350" h="85725">
              <a:moveTo>
                <a:pt x="0" y="85725"/>
              </a:moveTo>
              <a:lnTo>
                <a:pt x="114300" y="0"/>
              </a:lnTo>
              <a:lnTo>
                <a:pt x="428625" y="0"/>
              </a:lnTo>
              <a:lnTo>
                <a:pt x="514350" y="85725"/>
              </a:lnTo>
            </a:path>
          </a:pathLst>
        </a:custGeom>
        <a:noFill/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809625</xdr:colOff>
      <xdr:row>17</xdr:row>
      <xdr:rowOff>9525</xdr:rowOff>
    </xdr:from>
    <xdr:to>
      <xdr:col>11</xdr:col>
      <xdr:colOff>10010</xdr:colOff>
      <xdr:row>21</xdr:row>
      <xdr:rowOff>161718</xdr:rowOff>
    </xdr:to>
    <xdr:sp macro="" textlink="">
      <xdr:nvSpPr>
        <xdr:cNvPr id="213" name="フリーフォーム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/>
      </xdr:nvSpPr>
      <xdr:spPr>
        <a:xfrm flipH="1">
          <a:off x="9305925" y="2924175"/>
          <a:ext cx="229085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981066</xdr:colOff>
      <xdr:row>17</xdr:row>
      <xdr:rowOff>52678</xdr:rowOff>
    </xdr:from>
    <xdr:to>
      <xdr:col>11</xdr:col>
      <xdr:colOff>347529</xdr:colOff>
      <xdr:row>18</xdr:row>
      <xdr:rowOff>122905</xdr:rowOff>
    </xdr:to>
    <xdr:sp macro="" textlink="">
      <xdr:nvSpPr>
        <xdr:cNvPr id="218" name="フリーフォーム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/>
      </xdr:nvSpPr>
      <xdr:spPr>
        <a:xfrm>
          <a:off x="9477366" y="29673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891299</xdr:colOff>
      <xdr:row>10</xdr:row>
      <xdr:rowOff>38100</xdr:rowOff>
    </xdr:from>
    <xdr:to>
      <xdr:col>11</xdr:col>
      <xdr:colOff>180974</xdr:colOff>
      <xdr:row>14</xdr:row>
      <xdr:rowOff>133350</xdr:rowOff>
    </xdr:to>
    <xdr:sp macro="" textlink="">
      <xdr:nvSpPr>
        <xdr:cNvPr id="9186" name="フリーフォーム 9185">
          <a:extLst>
            <a:ext uri="{FF2B5EF4-FFF2-40B4-BE49-F238E27FC236}">
              <a16:creationId xmlns:a16="http://schemas.microsoft.com/office/drawing/2014/main" id="{00000000-0008-0000-0200-0000E2230000}"/>
            </a:ext>
          </a:extLst>
        </xdr:cNvPr>
        <xdr:cNvSpPr/>
      </xdr:nvSpPr>
      <xdr:spPr>
        <a:xfrm>
          <a:off x="9393480" y="1764107"/>
          <a:ext cx="318887" cy="785652"/>
        </a:xfrm>
        <a:custGeom>
          <a:avLst/>
          <a:gdLst>
            <a:gd name="connsiteX0" fmla="*/ 0 w 161925"/>
            <a:gd name="connsiteY0" fmla="*/ 781050 h 781050"/>
            <a:gd name="connsiteX1" fmla="*/ 161925 w 161925"/>
            <a:gd name="connsiteY1" fmla="*/ 333375 h 781050"/>
            <a:gd name="connsiteX2" fmla="*/ 161925 w 161925"/>
            <a:gd name="connsiteY2" fmla="*/ 0 h 781050"/>
            <a:gd name="connsiteX0" fmla="*/ 929 w 162854"/>
            <a:gd name="connsiteY0" fmla="*/ 781050 h 781050"/>
            <a:gd name="connsiteX1" fmla="*/ 162854 w 162854"/>
            <a:gd name="connsiteY1" fmla="*/ 333375 h 781050"/>
            <a:gd name="connsiteX2" fmla="*/ 162854 w 162854"/>
            <a:gd name="connsiteY2" fmla="*/ 0 h 781050"/>
            <a:gd name="connsiteX0" fmla="*/ 2860 w 164785"/>
            <a:gd name="connsiteY0" fmla="*/ 781050 h 781050"/>
            <a:gd name="connsiteX1" fmla="*/ 164785 w 164785"/>
            <a:gd name="connsiteY1" fmla="*/ 333375 h 781050"/>
            <a:gd name="connsiteX2" fmla="*/ 164785 w 164785"/>
            <a:gd name="connsiteY2" fmla="*/ 0 h 781050"/>
            <a:gd name="connsiteX0" fmla="*/ 79 w 162004"/>
            <a:gd name="connsiteY0" fmla="*/ 781050 h 781050"/>
            <a:gd name="connsiteX1" fmla="*/ 162004 w 162004"/>
            <a:gd name="connsiteY1" fmla="*/ 333375 h 781050"/>
            <a:gd name="connsiteX2" fmla="*/ 162004 w 162004"/>
            <a:gd name="connsiteY2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004" h="781050">
              <a:moveTo>
                <a:pt x="79" y="781050"/>
              </a:moveTo>
              <a:cubicBezTo>
                <a:pt x="-1254" y="561973"/>
                <a:pt x="12779" y="463550"/>
                <a:pt x="162004" y="333375"/>
              </a:cubicBezTo>
              <a:lnTo>
                <a:pt x="162004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928686</xdr:colOff>
      <xdr:row>10</xdr:row>
      <xdr:rowOff>52389</xdr:rowOff>
    </xdr:from>
    <xdr:to>
      <xdr:col>11</xdr:col>
      <xdr:colOff>119063</xdr:colOff>
      <xdr:row>14</xdr:row>
      <xdr:rowOff>166689</xdr:rowOff>
    </xdr:to>
    <xdr:grpSp>
      <xdr:nvGrpSpPr>
        <xdr:cNvPr id="222" name="グループ化 4933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GrpSpPr>
          <a:grpSpLocks/>
        </xdr:cNvGrpSpPr>
      </xdr:nvGrpSpPr>
      <xdr:grpSpPr bwMode="auto">
        <a:xfrm rot="16200000">
          <a:off x="9134475" y="2057400"/>
          <a:ext cx="800100" cy="219077"/>
          <a:chOff x="724766" y="3132726"/>
          <a:chExt cx="414304" cy="247650"/>
        </a:xfrm>
      </xdr:grpSpPr>
      <xdr:sp macro="" textlink="">
        <xdr:nvSpPr>
          <xdr:cNvPr id="223" name="正方形/長方形 222">
            <a:extLst>
              <a:ext uri="{FF2B5EF4-FFF2-40B4-BE49-F238E27FC236}">
                <a16:creationId xmlns:a16="http://schemas.microsoft.com/office/drawing/2014/main" id="{00000000-0008-0000-0200-0000DF00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24" name="フリーフォーム 223">
            <a:extLst>
              <a:ext uri="{FF2B5EF4-FFF2-40B4-BE49-F238E27FC236}">
                <a16:creationId xmlns:a16="http://schemas.microsoft.com/office/drawing/2014/main" id="{00000000-0008-0000-0200-0000E0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25" name="フリーフォーム 224">
            <a:extLst>
              <a:ext uri="{FF2B5EF4-FFF2-40B4-BE49-F238E27FC236}">
                <a16:creationId xmlns:a16="http://schemas.microsoft.com/office/drawing/2014/main" id="{00000000-0008-0000-0200-0000E1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9525</xdr:colOff>
      <xdr:row>14</xdr:row>
      <xdr:rowOff>142875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CxnSpPr/>
      </xdr:nvCxnSpPr>
      <xdr:spPr>
        <a:xfrm flipV="1">
          <a:off x="9534525" y="1714500"/>
          <a:ext cx="0" cy="8286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92757</xdr:colOff>
      <xdr:row>11</xdr:row>
      <xdr:rowOff>123470</xdr:rowOff>
    </xdr:from>
    <xdr:to>
      <xdr:col>11</xdr:col>
      <xdr:colOff>265557</xdr:colOff>
      <xdr:row>12</xdr:row>
      <xdr:rowOff>126318</xdr:rowOff>
    </xdr:to>
    <xdr:sp macro="" textlink="">
      <xdr:nvSpPr>
        <xdr:cNvPr id="228" name="円/楕円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/>
      </xdr:nvSpPr>
      <xdr:spPr>
        <a:xfrm>
          <a:off x="9617757" y="2009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390525</xdr:colOff>
      <xdr:row>10</xdr:row>
      <xdr:rowOff>47628</xdr:rowOff>
    </xdr:from>
    <xdr:to>
      <xdr:col>10</xdr:col>
      <xdr:colOff>442913</xdr:colOff>
      <xdr:row>14</xdr:row>
      <xdr:rowOff>153828</xdr:rowOff>
    </xdr:to>
    <xdr:grpSp>
      <xdr:nvGrpSpPr>
        <xdr:cNvPr id="230" name="グループ化 33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GrpSpPr>
          <a:grpSpLocks/>
        </xdr:cNvGrpSpPr>
      </xdr:nvGrpSpPr>
      <xdr:grpSpPr bwMode="auto">
        <a:xfrm rot="5400000">
          <a:off x="8517019" y="2131934"/>
          <a:ext cx="792000" cy="52388"/>
          <a:chOff x="228600" y="4181475"/>
          <a:chExt cx="1143000" cy="0"/>
        </a:xfrm>
      </xdr:grpSpPr>
      <xdr:cxnSp macro="">
        <xdr:nvCxnSpPr>
          <xdr:cNvPr id="231" name="直線コネクタ 230">
            <a:extLst>
              <a:ext uri="{FF2B5EF4-FFF2-40B4-BE49-F238E27FC236}">
                <a16:creationId xmlns:a16="http://schemas.microsoft.com/office/drawing/2014/main" id="{00000000-0008-0000-0200-0000E7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直線コネクタ 231">
            <a:extLst>
              <a:ext uri="{FF2B5EF4-FFF2-40B4-BE49-F238E27FC236}">
                <a16:creationId xmlns:a16="http://schemas.microsoft.com/office/drawing/2014/main" id="{00000000-0008-0000-0200-0000E800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323850</xdr:colOff>
      <xdr:row>10</xdr:row>
      <xdr:rowOff>114299</xdr:rowOff>
    </xdr:from>
    <xdr:to>
      <xdr:col>10</xdr:col>
      <xdr:colOff>561976</xdr:colOff>
      <xdr:row>13</xdr:row>
      <xdr:rowOff>133350</xdr:rowOff>
    </xdr:to>
    <xdr:sp macro="" textlink="">
      <xdr:nvSpPr>
        <xdr:cNvPr id="233" name="正方形/長方形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/>
      </xdr:nvSpPr>
      <xdr:spPr>
        <a:xfrm>
          <a:off x="8820150" y="1828799"/>
          <a:ext cx="238126" cy="53340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安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中</a:t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61</xdr:row>
      <xdr:rowOff>66675</xdr:rowOff>
    </xdr:to>
    <xdr:cxnSp macro="">
      <xdr:nvCxnSpPr>
        <xdr:cNvPr id="215" name="直線コネクタ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CxnSpPr/>
      </xdr:nvCxnSpPr>
      <xdr:spPr>
        <a:xfrm flipV="1">
          <a:off x="20078700" y="10115550"/>
          <a:ext cx="0" cy="409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685799</xdr:colOff>
      <xdr:row>59</xdr:row>
      <xdr:rowOff>0</xdr:rowOff>
    </xdr:from>
    <xdr:to>
      <xdr:col>23</xdr:col>
      <xdr:colOff>484</xdr:colOff>
      <xdr:row>63</xdr:row>
      <xdr:rowOff>152193</xdr:rowOff>
    </xdr:to>
    <xdr:sp macro="" textlink="">
      <xdr:nvSpPr>
        <xdr:cNvPr id="216" name="フリーフォーム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/>
      </xdr:nvSpPr>
      <xdr:spPr>
        <a:xfrm flipH="1">
          <a:off x="19735799" y="10115550"/>
          <a:ext cx="343385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483</xdr:colOff>
      <xdr:row>38</xdr:row>
      <xdr:rowOff>9525</xdr:rowOff>
    </xdr:from>
    <xdr:to>
      <xdr:col>14</xdr:col>
      <xdr:colOff>457199</xdr:colOff>
      <xdr:row>42</xdr:row>
      <xdr:rowOff>161718</xdr:rowOff>
    </xdr:to>
    <xdr:sp macro="" textlink="">
      <xdr:nvSpPr>
        <xdr:cNvPr id="221" name="フリーフォーム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/>
      </xdr:nvSpPr>
      <xdr:spPr>
        <a:xfrm>
          <a:off x="12163908" y="6524625"/>
          <a:ext cx="456716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940482</xdr:colOff>
      <xdr:row>39</xdr:row>
      <xdr:rowOff>161570</xdr:rowOff>
    </xdr:from>
    <xdr:to>
      <xdr:col>14</xdr:col>
      <xdr:colOff>84582</xdr:colOff>
      <xdr:row>40</xdr:row>
      <xdr:rowOff>164418</xdr:rowOff>
    </xdr:to>
    <xdr:sp macro="" textlink="">
      <xdr:nvSpPr>
        <xdr:cNvPr id="226" name="円/楕円 225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/>
      </xdr:nvSpPr>
      <xdr:spPr>
        <a:xfrm>
          <a:off x="12075207" y="68481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423562</xdr:colOff>
      <xdr:row>37</xdr:row>
      <xdr:rowOff>43153</xdr:rowOff>
    </xdr:from>
    <xdr:to>
      <xdr:col>14</xdr:col>
      <xdr:colOff>818725</xdr:colOff>
      <xdr:row>38</xdr:row>
      <xdr:rowOff>113380</xdr:rowOff>
    </xdr:to>
    <xdr:sp macro="" textlink="">
      <xdr:nvSpPr>
        <xdr:cNvPr id="229" name="フリーフォーム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/>
      </xdr:nvSpPr>
      <xdr:spPr>
        <a:xfrm>
          <a:off x="12586987" y="63868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0</xdr:colOff>
      <xdr:row>31</xdr:row>
      <xdr:rowOff>9525</xdr:rowOff>
    </xdr:from>
    <xdr:to>
      <xdr:col>14</xdr:col>
      <xdr:colOff>0</xdr:colOff>
      <xdr:row>33</xdr:row>
      <xdr:rowOff>85726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CxnSpPr/>
      </xdr:nvCxnSpPr>
      <xdr:spPr>
        <a:xfrm>
          <a:off x="12163425" y="5324475"/>
          <a:ext cx="0" cy="4191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31</xdr:row>
      <xdr:rowOff>9525</xdr:rowOff>
    </xdr:from>
    <xdr:to>
      <xdr:col>14</xdr:col>
      <xdr:colOff>483</xdr:colOff>
      <xdr:row>35</xdr:row>
      <xdr:rowOff>161718</xdr:rowOff>
    </xdr:to>
    <xdr:sp macro="" textlink="">
      <xdr:nvSpPr>
        <xdr:cNvPr id="244" name="フリーフォーム 243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/>
      </xdr:nvSpPr>
      <xdr:spPr>
        <a:xfrm flipH="1">
          <a:off x="11734800" y="5324475"/>
          <a:ext cx="429108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940482</xdr:colOff>
      <xdr:row>32</xdr:row>
      <xdr:rowOff>161570</xdr:rowOff>
    </xdr:from>
    <xdr:to>
      <xdr:col>14</xdr:col>
      <xdr:colOff>84582</xdr:colOff>
      <xdr:row>33</xdr:row>
      <xdr:rowOff>164418</xdr:rowOff>
    </xdr:to>
    <xdr:sp macro="" textlink="">
      <xdr:nvSpPr>
        <xdr:cNvPr id="245" name="円/楕円 24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/>
      </xdr:nvSpPr>
      <xdr:spPr>
        <a:xfrm>
          <a:off x="12075207" y="56479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249556</xdr:colOff>
      <xdr:row>31</xdr:row>
      <xdr:rowOff>57150</xdr:rowOff>
    </xdr:from>
    <xdr:to>
      <xdr:col>13</xdr:col>
      <xdr:colOff>617222</xdr:colOff>
      <xdr:row>32</xdr:row>
      <xdr:rowOff>74220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/>
      </xdr:nvSpPr>
      <xdr:spPr>
        <a:xfrm>
          <a:off x="11384281" y="53721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819149</xdr:colOff>
      <xdr:row>24</xdr:row>
      <xdr:rowOff>95250</xdr:rowOff>
    </xdr:from>
    <xdr:to>
      <xdr:col>14</xdr:col>
      <xdr:colOff>767980</xdr:colOff>
      <xdr:row>28</xdr:row>
      <xdr:rowOff>121930</xdr:rowOff>
    </xdr:to>
    <xdr:sp macro="" textlink="">
      <xdr:nvSpPr>
        <xdr:cNvPr id="247" name="フリーフォーム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/>
      </xdr:nvSpPr>
      <xdr:spPr>
        <a:xfrm>
          <a:off x="11953874" y="4210050"/>
          <a:ext cx="977531" cy="712480"/>
        </a:xfrm>
        <a:custGeom>
          <a:avLst/>
          <a:gdLst>
            <a:gd name="connsiteX0" fmla="*/ 0 w 866775"/>
            <a:gd name="connsiteY0" fmla="*/ 171450 h 714375"/>
            <a:gd name="connsiteX1" fmla="*/ 866775 w 866775"/>
            <a:gd name="connsiteY1" fmla="*/ 714375 h 714375"/>
            <a:gd name="connsiteX2" fmla="*/ 276225 w 866775"/>
            <a:gd name="connsiteY2" fmla="*/ 0 h 714375"/>
            <a:gd name="connsiteX0" fmla="*/ 0 w 866775"/>
            <a:gd name="connsiteY0" fmla="*/ 171450 h 714375"/>
            <a:gd name="connsiteX1" fmla="*/ 866775 w 866775"/>
            <a:gd name="connsiteY1" fmla="*/ 714375 h 714375"/>
            <a:gd name="connsiteX2" fmla="*/ 276225 w 866775"/>
            <a:gd name="connsiteY2" fmla="*/ 0 h 714375"/>
            <a:gd name="connsiteX0" fmla="*/ 0 w 867644"/>
            <a:gd name="connsiteY0" fmla="*/ 171450 h 714375"/>
            <a:gd name="connsiteX1" fmla="*/ 866775 w 867644"/>
            <a:gd name="connsiteY1" fmla="*/ 714375 h 714375"/>
            <a:gd name="connsiteX2" fmla="*/ 276225 w 867644"/>
            <a:gd name="connsiteY2" fmla="*/ 0 h 714375"/>
            <a:gd name="connsiteX0" fmla="*/ 0 w 871763"/>
            <a:gd name="connsiteY0" fmla="*/ 171450 h 714375"/>
            <a:gd name="connsiteX1" fmla="*/ 866775 w 871763"/>
            <a:gd name="connsiteY1" fmla="*/ 714375 h 714375"/>
            <a:gd name="connsiteX2" fmla="*/ 276225 w 871763"/>
            <a:gd name="connsiteY2" fmla="*/ 0 h 714375"/>
            <a:gd name="connsiteX0" fmla="*/ 0 w 871763"/>
            <a:gd name="connsiteY0" fmla="*/ 183958 h 726883"/>
            <a:gd name="connsiteX1" fmla="*/ 866775 w 871763"/>
            <a:gd name="connsiteY1" fmla="*/ 726883 h 726883"/>
            <a:gd name="connsiteX2" fmla="*/ 276225 w 871763"/>
            <a:gd name="connsiteY2" fmla="*/ 12508 h 726883"/>
            <a:gd name="connsiteX0" fmla="*/ 0 w 931065"/>
            <a:gd name="connsiteY0" fmla="*/ 191156 h 734081"/>
            <a:gd name="connsiteX1" fmla="*/ 866775 w 931065"/>
            <a:gd name="connsiteY1" fmla="*/ 734081 h 734081"/>
            <a:gd name="connsiteX2" fmla="*/ 276225 w 931065"/>
            <a:gd name="connsiteY2" fmla="*/ 19706 h 734081"/>
            <a:gd name="connsiteX0" fmla="*/ 0 w 924427"/>
            <a:gd name="connsiteY0" fmla="*/ 171450 h 714375"/>
            <a:gd name="connsiteX1" fmla="*/ 866775 w 924427"/>
            <a:gd name="connsiteY1" fmla="*/ 714375 h 714375"/>
            <a:gd name="connsiteX2" fmla="*/ 276225 w 924427"/>
            <a:gd name="connsiteY2" fmla="*/ 0 h 714375"/>
            <a:gd name="connsiteX0" fmla="*/ 0 w 953069"/>
            <a:gd name="connsiteY0" fmla="*/ 171450 h 714375"/>
            <a:gd name="connsiteX1" fmla="*/ 866775 w 953069"/>
            <a:gd name="connsiteY1" fmla="*/ 714375 h 714375"/>
            <a:gd name="connsiteX2" fmla="*/ 276225 w 953069"/>
            <a:gd name="connsiteY2" fmla="*/ 0 h 714375"/>
            <a:gd name="connsiteX0" fmla="*/ 0 w 995063"/>
            <a:gd name="connsiteY0" fmla="*/ 171450 h 714375"/>
            <a:gd name="connsiteX1" fmla="*/ 866775 w 995063"/>
            <a:gd name="connsiteY1" fmla="*/ 714375 h 714375"/>
            <a:gd name="connsiteX2" fmla="*/ 276225 w 995063"/>
            <a:gd name="connsiteY2" fmla="*/ 0 h 714375"/>
            <a:gd name="connsiteX0" fmla="*/ 0 w 882570"/>
            <a:gd name="connsiteY0" fmla="*/ 171450 h 714375"/>
            <a:gd name="connsiteX1" fmla="*/ 866775 w 882570"/>
            <a:gd name="connsiteY1" fmla="*/ 714375 h 714375"/>
            <a:gd name="connsiteX2" fmla="*/ 276225 w 882570"/>
            <a:gd name="connsiteY2" fmla="*/ 0 h 714375"/>
            <a:gd name="connsiteX0" fmla="*/ 0 w 983772"/>
            <a:gd name="connsiteY0" fmla="*/ 171450 h 714375"/>
            <a:gd name="connsiteX1" fmla="*/ 866775 w 983772"/>
            <a:gd name="connsiteY1" fmla="*/ 714375 h 714375"/>
            <a:gd name="connsiteX2" fmla="*/ 276225 w 983772"/>
            <a:gd name="connsiteY2" fmla="*/ 0 h 714375"/>
            <a:gd name="connsiteX0" fmla="*/ 0 w 1012347"/>
            <a:gd name="connsiteY0" fmla="*/ 304800 h 714375"/>
            <a:gd name="connsiteX1" fmla="*/ 895350 w 1012347"/>
            <a:gd name="connsiteY1" fmla="*/ 714375 h 714375"/>
            <a:gd name="connsiteX2" fmla="*/ 304800 w 1012347"/>
            <a:gd name="connsiteY2" fmla="*/ 0 h 714375"/>
            <a:gd name="connsiteX0" fmla="*/ 0 w 1016135"/>
            <a:gd name="connsiteY0" fmla="*/ 304800 h 714375"/>
            <a:gd name="connsiteX1" fmla="*/ 895350 w 1016135"/>
            <a:gd name="connsiteY1" fmla="*/ 714375 h 714375"/>
            <a:gd name="connsiteX2" fmla="*/ 304800 w 1016135"/>
            <a:gd name="connsiteY2" fmla="*/ 0 h 714375"/>
            <a:gd name="connsiteX0" fmla="*/ 0 w 1016135"/>
            <a:gd name="connsiteY0" fmla="*/ 304800 h 714375"/>
            <a:gd name="connsiteX1" fmla="*/ 895350 w 1016135"/>
            <a:gd name="connsiteY1" fmla="*/ 714375 h 714375"/>
            <a:gd name="connsiteX2" fmla="*/ 304800 w 1016135"/>
            <a:gd name="connsiteY2" fmla="*/ 0 h 714375"/>
            <a:gd name="connsiteX0" fmla="*/ 0 w 1016135"/>
            <a:gd name="connsiteY0" fmla="*/ 304800 h 714375"/>
            <a:gd name="connsiteX1" fmla="*/ 895350 w 1016135"/>
            <a:gd name="connsiteY1" fmla="*/ 714375 h 714375"/>
            <a:gd name="connsiteX2" fmla="*/ 304800 w 1016135"/>
            <a:gd name="connsiteY2" fmla="*/ 0 h 714375"/>
            <a:gd name="connsiteX0" fmla="*/ 0 w 995606"/>
            <a:gd name="connsiteY0" fmla="*/ 276225 h 685800"/>
            <a:gd name="connsiteX1" fmla="*/ 895350 w 995606"/>
            <a:gd name="connsiteY1" fmla="*/ 685800 h 685800"/>
            <a:gd name="connsiteX2" fmla="*/ 257175 w 995606"/>
            <a:gd name="connsiteY2" fmla="*/ 0 h 685800"/>
            <a:gd name="connsiteX0" fmla="*/ 0 w 1005131"/>
            <a:gd name="connsiteY0" fmla="*/ 304800 h 685800"/>
            <a:gd name="connsiteX1" fmla="*/ 904875 w 1005131"/>
            <a:gd name="connsiteY1" fmla="*/ 685800 h 685800"/>
            <a:gd name="connsiteX2" fmla="*/ 266700 w 1005131"/>
            <a:gd name="connsiteY2" fmla="*/ 0 h 685800"/>
            <a:gd name="connsiteX0" fmla="*/ 0 w 955248"/>
            <a:gd name="connsiteY0" fmla="*/ 323850 h 704850"/>
            <a:gd name="connsiteX1" fmla="*/ 904875 w 955248"/>
            <a:gd name="connsiteY1" fmla="*/ 704850 h 704850"/>
            <a:gd name="connsiteX2" fmla="*/ 123825 w 955248"/>
            <a:gd name="connsiteY2" fmla="*/ 0 h 704850"/>
            <a:gd name="connsiteX0" fmla="*/ 0 w 977531"/>
            <a:gd name="connsiteY0" fmla="*/ 331480 h 712480"/>
            <a:gd name="connsiteX1" fmla="*/ 904875 w 977531"/>
            <a:gd name="connsiteY1" fmla="*/ 712480 h 712480"/>
            <a:gd name="connsiteX2" fmla="*/ 123825 w 977531"/>
            <a:gd name="connsiteY2" fmla="*/ 7630 h 712480"/>
            <a:gd name="connsiteX0" fmla="*/ 0 w 977531"/>
            <a:gd name="connsiteY0" fmla="*/ 331480 h 712480"/>
            <a:gd name="connsiteX1" fmla="*/ 904875 w 977531"/>
            <a:gd name="connsiteY1" fmla="*/ 712480 h 712480"/>
            <a:gd name="connsiteX2" fmla="*/ 123825 w 977531"/>
            <a:gd name="connsiteY2" fmla="*/ 7630 h 712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531" h="712480">
              <a:moveTo>
                <a:pt x="0" y="331480"/>
              </a:moveTo>
              <a:cubicBezTo>
                <a:pt x="774700" y="160030"/>
                <a:pt x="1006475" y="-30470"/>
                <a:pt x="904875" y="712480"/>
              </a:cubicBezTo>
              <a:cubicBezTo>
                <a:pt x="936625" y="217180"/>
                <a:pt x="1282700" y="-49520"/>
                <a:pt x="123825" y="763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259305</xdr:colOff>
      <xdr:row>25</xdr:row>
      <xdr:rowOff>15499</xdr:rowOff>
    </xdr:from>
    <xdr:to>
      <xdr:col>14</xdr:col>
      <xdr:colOff>585013</xdr:colOff>
      <xdr:row>26</xdr:row>
      <xdr:rowOff>87422</xdr:rowOff>
    </xdr:to>
    <xdr:grpSp>
      <xdr:nvGrpSpPr>
        <xdr:cNvPr id="248" name="グループ化 4933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GrpSpPr>
          <a:grpSpLocks/>
        </xdr:cNvGrpSpPr>
      </xdr:nvGrpSpPr>
      <xdr:grpSpPr bwMode="auto">
        <a:xfrm rot="2576456">
          <a:off x="12422730" y="4301749"/>
          <a:ext cx="325708" cy="243373"/>
          <a:chOff x="724766" y="3132726"/>
          <a:chExt cx="414304" cy="247650"/>
        </a:xfrm>
      </xdr:grpSpPr>
      <xdr:sp macro="" textlink="">
        <xdr:nvSpPr>
          <xdr:cNvPr id="249" name="正方形/長方形 248">
            <a:extLst>
              <a:ext uri="{FF2B5EF4-FFF2-40B4-BE49-F238E27FC236}">
                <a16:creationId xmlns:a16="http://schemas.microsoft.com/office/drawing/2014/main" id="{00000000-0008-0000-0200-0000F9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50" name="フリーフォーム 249">
            <a:extLst>
              <a:ext uri="{FF2B5EF4-FFF2-40B4-BE49-F238E27FC236}">
                <a16:creationId xmlns:a16="http://schemas.microsoft.com/office/drawing/2014/main" id="{00000000-0008-0000-0200-0000FA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251" name="フリーフォーム 250">
            <a:extLst>
              <a:ext uri="{FF2B5EF4-FFF2-40B4-BE49-F238E27FC236}">
                <a16:creationId xmlns:a16="http://schemas.microsoft.com/office/drawing/2014/main" id="{00000000-0008-0000-0200-0000FB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13</xdr:col>
      <xdr:colOff>247650</xdr:colOff>
      <xdr:row>24</xdr:row>
      <xdr:rowOff>110231</xdr:rowOff>
    </xdr:from>
    <xdr:to>
      <xdr:col>14</xdr:col>
      <xdr:colOff>695325</xdr:colOff>
      <xdr:row>28</xdr:row>
      <xdr:rowOff>140980</xdr:rowOff>
    </xdr:to>
    <xdr:sp macro="" textlink="">
      <xdr:nvSpPr>
        <xdr:cNvPr id="252" name="フリーフォーム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/>
      </xdr:nvSpPr>
      <xdr:spPr>
        <a:xfrm>
          <a:off x="11382375" y="4225031"/>
          <a:ext cx="1476375" cy="716549"/>
        </a:xfrm>
        <a:custGeom>
          <a:avLst/>
          <a:gdLst>
            <a:gd name="connsiteX0" fmla="*/ 1476375 w 1476375"/>
            <a:gd name="connsiteY0" fmla="*/ 695325 h 695325"/>
            <a:gd name="connsiteX1" fmla="*/ 1038225 w 1476375"/>
            <a:gd name="connsiteY1" fmla="*/ 47625 h 695325"/>
            <a:gd name="connsiteX2" fmla="*/ 400050 w 1476375"/>
            <a:gd name="connsiteY2" fmla="*/ 0 h 695325"/>
            <a:gd name="connsiteX3" fmla="*/ 361950 w 1476375"/>
            <a:gd name="connsiteY3" fmla="*/ 552450 h 695325"/>
            <a:gd name="connsiteX4" fmla="*/ 0 w 1476375"/>
            <a:gd name="connsiteY4" fmla="*/ 542925 h 695325"/>
            <a:gd name="connsiteX0" fmla="*/ 1476375 w 1476375"/>
            <a:gd name="connsiteY0" fmla="*/ 695325 h 695325"/>
            <a:gd name="connsiteX1" fmla="*/ 1038225 w 1476375"/>
            <a:gd name="connsiteY1" fmla="*/ 47625 h 695325"/>
            <a:gd name="connsiteX2" fmla="*/ 400050 w 1476375"/>
            <a:gd name="connsiteY2" fmla="*/ 0 h 695325"/>
            <a:gd name="connsiteX3" fmla="*/ 361950 w 1476375"/>
            <a:gd name="connsiteY3" fmla="*/ 552450 h 695325"/>
            <a:gd name="connsiteX4" fmla="*/ 0 w 1476375"/>
            <a:gd name="connsiteY4" fmla="*/ 542925 h 695325"/>
            <a:gd name="connsiteX0" fmla="*/ 1476375 w 1476375"/>
            <a:gd name="connsiteY0" fmla="*/ 762651 h 762651"/>
            <a:gd name="connsiteX1" fmla="*/ 1095375 w 1476375"/>
            <a:gd name="connsiteY1" fmla="*/ 86376 h 762651"/>
            <a:gd name="connsiteX2" fmla="*/ 400050 w 1476375"/>
            <a:gd name="connsiteY2" fmla="*/ 67326 h 762651"/>
            <a:gd name="connsiteX3" fmla="*/ 361950 w 1476375"/>
            <a:gd name="connsiteY3" fmla="*/ 619776 h 762651"/>
            <a:gd name="connsiteX4" fmla="*/ 0 w 1476375"/>
            <a:gd name="connsiteY4" fmla="*/ 610251 h 762651"/>
            <a:gd name="connsiteX0" fmla="*/ 1476375 w 1476375"/>
            <a:gd name="connsiteY0" fmla="*/ 749643 h 749643"/>
            <a:gd name="connsiteX1" fmla="*/ 1095375 w 1476375"/>
            <a:gd name="connsiteY1" fmla="*/ 73368 h 749643"/>
            <a:gd name="connsiteX2" fmla="*/ 400050 w 1476375"/>
            <a:gd name="connsiteY2" fmla="*/ 54318 h 749643"/>
            <a:gd name="connsiteX3" fmla="*/ 361950 w 1476375"/>
            <a:gd name="connsiteY3" fmla="*/ 606768 h 749643"/>
            <a:gd name="connsiteX4" fmla="*/ 0 w 1476375"/>
            <a:gd name="connsiteY4" fmla="*/ 597243 h 749643"/>
            <a:gd name="connsiteX0" fmla="*/ 1476375 w 1476375"/>
            <a:gd name="connsiteY0" fmla="*/ 730702 h 730702"/>
            <a:gd name="connsiteX1" fmla="*/ 1095375 w 1476375"/>
            <a:gd name="connsiteY1" fmla="*/ 54427 h 730702"/>
            <a:gd name="connsiteX2" fmla="*/ 495300 w 1476375"/>
            <a:gd name="connsiteY2" fmla="*/ 102052 h 730702"/>
            <a:gd name="connsiteX3" fmla="*/ 361950 w 1476375"/>
            <a:gd name="connsiteY3" fmla="*/ 587827 h 730702"/>
            <a:gd name="connsiteX4" fmla="*/ 0 w 1476375"/>
            <a:gd name="connsiteY4" fmla="*/ 578302 h 730702"/>
            <a:gd name="connsiteX0" fmla="*/ 1476375 w 1476375"/>
            <a:gd name="connsiteY0" fmla="*/ 752141 h 752141"/>
            <a:gd name="connsiteX1" fmla="*/ 1095375 w 1476375"/>
            <a:gd name="connsiteY1" fmla="*/ 75866 h 752141"/>
            <a:gd name="connsiteX2" fmla="*/ 552450 w 1476375"/>
            <a:gd name="connsiteY2" fmla="*/ 75866 h 752141"/>
            <a:gd name="connsiteX3" fmla="*/ 361950 w 1476375"/>
            <a:gd name="connsiteY3" fmla="*/ 609266 h 752141"/>
            <a:gd name="connsiteX4" fmla="*/ 0 w 1476375"/>
            <a:gd name="connsiteY4" fmla="*/ 599741 h 752141"/>
            <a:gd name="connsiteX0" fmla="*/ 1476375 w 1476375"/>
            <a:gd name="connsiteY0" fmla="*/ 752141 h 752141"/>
            <a:gd name="connsiteX1" fmla="*/ 1095375 w 1476375"/>
            <a:gd name="connsiteY1" fmla="*/ 75866 h 752141"/>
            <a:gd name="connsiteX2" fmla="*/ 552450 w 1476375"/>
            <a:gd name="connsiteY2" fmla="*/ 75866 h 752141"/>
            <a:gd name="connsiteX3" fmla="*/ 361950 w 1476375"/>
            <a:gd name="connsiteY3" fmla="*/ 609266 h 752141"/>
            <a:gd name="connsiteX4" fmla="*/ 0 w 1476375"/>
            <a:gd name="connsiteY4" fmla="*/ 599741 h 752141"/>
            <a:gd name="connsiteX0" fmla="*/ 1476375 w 1476375"/>
            <a:gd name="connsiteY0" fmla="*/ 728096 h 728096"/>
            <a:gd name="connsiteX1" fmla="*/ 1095375 w 1476375"/>
            <a:gd name="connsiteY1" fmla="*/ 51821 h 728096"/>
            <a:gd name="connsiteX2" fmla="*/ 552450 w 1476375"/>
            <a:gd name="connsiteY2" fmla="*/ 51821 h 728096"/>
            <a:gd name="connsiteX3" fmla="*/ 361950 w 1476375"/>
            <a:gd name="connsiteY3" fmla="*/ 585221 h 728096"/>
            <a:gd name="connsiteX4" fmla="*/ 0 w 1476375"/>
            <a:gd name="connsiteY4" fmla="*/ 575696 h 728096"/>
            <a:gd name="connsiteX0" fmla="*/ 1476375 w 1476375"/>
            <a:gd name="connsiteY0" fmla="*/ 728096 h 728096"/>
            <a:gd name="connsiteX1" fmla="*/ 1095375 w 1476375"/>
            <a:gd name="connsiteY1" fmla="*/ 51821 h 728096"/>
            <a:gd name="connsiteX2" fmla="*/ 552450 w 1476375"/>
            <a:gd name="connsiteY2" fmla="*/ 51821 h 728096"/>
            <a:gd name="connsiteX3" fmla="*/ 361950 w 1476375"/>
            <a:gd name="connsiteY3" fmla="*/ 585221 h 728096"/>
            <a:gd name="connsiteX4" fmla="*/ 0 w 1476375"/>
            <a:gd name="connsiteY4" fmla="*/ 575696 h 728096"/>
            <a:gd name="connsiteX0" fmla="*/ 1476375 w 1476375"/>
            <a:gd name="connsiteY0" fmla="*/ 728096 h 728096"/>
            <a:gd name="connsiteX1" fmla="*/ 1095375 w 1476375"/>
            <a:gd name="connsiteY1" fmla="*/ 51821 h 728096"/>
            <a:gd name="connsiteX2" fmla="*/ 552450 w 1476375"/>
            <a:gd name="connsiteY2" fmla="*/ 51821 h 728096"/>
            <a:gd name="connsiteX3" fmla="*/ 361950 w 1476375"/>
            <a:gd name="connsiteY3" fmla="*/ 585221 h 728096"/>
            <a:gd name="connsiteX4" fmla="*/ 0 w 1476375"/>
            <a:gd name="connsiteY4" fmla="*/ 575696 h 728096"/>
            <a:gd name="connsiteX0" fmla="*/ 1476375 w 1476375"/>
            <a:gd name="connsiteY0" fmla="*/ 716549 h 716549"/>
            <a:gd name="connsiteX1" fmla="*/ 1028700 w 1476375"/>
            <a:gd name="connsiteY1" fmla="*/ 68849 h 716549"/>
            <a:gd name="connsiteX2" fmla="*/ 552450 w 1476375"/>
            <a:gd name="connsiteY2" fmla="*/ 40274 h 716549"/>
            <a:gd name="connsiteX3" fmla="*/ 361950 w 1476375"/>
            <a:gd name="connsiteY3" fmla="*/ 573674 h 716549"/>
            <a:gd name="connsiteX4" fmla="*/ 0 w 1476375"/>
            <a:gd name="connsiteY4" fmla="*/ 564149 h 716549"/>
            <a:gd name="connsiteX0" fmla="*/ 1476375 w 1476375"/>
            <a:gd name="connsiteY0" fmla="*/ 716549 h 716549"/>
            <a:gd name="connsiteX1" fmla="*/ 1028700 w 1476375"/>
            <a:gd name="connsiteY1" fmla="*/ 68849 h 716549"/>
            <a:gd name="connsiteX2" fmla="*/ 552450 w 1476375"/>
            <a:gd name="connsiteY2" fmla="*/ 40274 h 716549"/>
            <a:gd name="connsiteX3" fmla="*/ 361950 w 1476375"/>
            <a:gd name="connsiteY3" fmla="*/ 573674 h 716549"/>
            <a:gd name="connsiteX4" fmla="*/ 0 w 1476375"/>
            <a:gd name="connsiteY4" fmla="*/ 564149 h 716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76375" h="716549">
              <a:moveTo>
                <a:pt x="1476375" y="716549"/>
              </a:moveTo>
              <a:cubicBezTo>
                <a:pt x="1451768" y="383967"/>
                <a:pt x="1154113" y="114887"/>
                <a:pt x="1028700" y="68849"/>
              </a:cubicBezTo>
              <a:cubicBezTo>
                <a:pt x="903287" y="22811"/>
                <a:pt x="663575" y="-43864"/>
                <a:pt x="552450" y="40274"/>
              </a:cubicBezTo>
              <a:cubicBezTo>
                <a:pt x="441325" y="124412"/>
                <a:pt x="454025" y="486362"/>
                <a:pt x="361950" y="573674"/>
              </a:cubicBezTo>
              <a:cubicBezTo>
                <a:pt x="269875" y="660986"/>
                <a:pt x="147637" y="614155"/>
                <a:pt x="0" y="564149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762000</xdr:colOff>
      <xdr:row>25</xdr:row>
      <xdr:rowOff>169554</xdr:rowOff>
    </xdr:from>
    <xdr:to>
      <xdr:col>13</xdr:col>
      <xdr:colOff>923519</xdr:colOff>
      <xdr:row>26</xdr:row>
      <xdr:rowOff>159717</xdr:rowOff>
    </xdr:to>
    <xdr:sp macro="" textlink="">
      <xdr:nvSpPr>
        <xdr:cNvPr id="253" name="円弧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/>
      </xdr:nvSpPr>
      <xdr:spPr>
        <a:xfrm rot="16200000">
          <a:off x="11896678" y="4455851"/>
          <a:ext cx="161613" cy="161519"/>
        </a:xfrm>
        <a:prstGeom prst="arc">
          <a:avLst>
            <a:gd name="adj1" fmla="val 10781663"/>
            <a:gd name="adj2" fmla="val 0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257175</xdr:colOff>
      <xdr:row>25</xdr:row>
      <xdr:rowOff>169554</xdr:rowOff>
    </xdr:from>
    <xdr:to>
      <xdr:col>13</xdr:col>
      <xdr:colOff>650782</xdr:colOff>
      <xdr:row>27</xdr:row>
      <xdr:rowOff>68331</xdr:rowOff>
    </xdr:to>
    <xdr:sp macro="" textlink="">
      <xdr:nvSpPr>
        <xdr:cNvPr id="254" name="フリーフォーム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/>
      </xdr:nvSpPr>
      <xdr:spPr>
        <a:xfrm>
          <a:off x="11391900" y="4455804"/>
          <a:ext cx="393607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9525</xdr:colOff>
      <xdr:row>9</xdr:row>
      <xdr:rowOff>85725</xdr:rowOff>
    </xdr:from>
    <xdr:to>
      <xdr:col>14</xdr:col>
      <xdr:colOff>9525</xdr:colOff>
      <xdr:row>14</xdr:row>
      <xdr:rowOff>161925</xdr:rowOff>
    </xdr:to>
    <xdr:cxnSp macro="">
      <xdr:nvCxnSpPr>
        <xdr:cNvPr id="255" name="直線矢印コネクタ 25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CxnSpPr/>
      </xdr:nvCxnSpPr>
      <xdr:spPr>
        <a:xfrm flipV="1">
          <a:off x="12172950" y="162877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495883</xdr:colOff>
      <xdr:row>11</xdr:row>
      <xdr:rowOff>29158</xdr:rowOff>
    </xdr:from>
    <xdr:to>
      <xdr:col>13</xdr:col>
      <xdr:colOff>962025</xdr:colOff>
      <xdr:row>13</xdr:row>
      <xdr:rowOff>583</xdr:rowOff>
    </xdr:to>
    <xdr:sp macro="" textlink="">
      <xdr:nvSpPr>
        <xdr:cNvPr id="256" name="正方形/長方形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/>
      </xdr:nvSpPr>
      <xdr:spPr>
        <a:xfrm>
          <a:off x="11630608" y="1915108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PC2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13</xdr:col>
      <xdr:colOff>123825</xdr:colOff>
      <xdr:row>11</xdr:row>
      <xdr:rowOff>28575</xdr:rowOff>
    </xdr:from>
    <xdr:to>
      <xdr:col>13</xdr:col>
      <xdr:colOff>462448</xdr:colOff>
      <xdr:row>13</xdr:row>
      <xdr:rowOff>28575</xdr:rowOff>
    </xdr:to>
    <xdr:pic>
      <xdr:nvPicPr>
        <xdr:cNvPr id="257" name="図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258550" y="1914525"/>
          <a:ext cx="338623" cy="342900"/>
        </a:xfrm>
        <a:prstGeom prst="rect">
          <a:avLst/>
        </a:prstGeom>
      </xdr:spPr>
    </xdr:pic>
    <xdr:clientData/>
  </xdr:twoCellAnchor>
  <xdr:twoCellAnchor>
    <xdr:from>
      <xdr:col>13</xdr:col>
      <xdr:colOff>1019175</xdr:colOff>
      <xdr:row>11</xdr:row>
      <xdr:rowOff>131454</xdr:rowOff>
    </xdr:from>
    <xdr:to>
      <xdr:col>14</xdr:col>
      <xdr:colOff>384082</xdr:colOff>
      <xdr:row>13</xdr:row>
      <xdr:rowOff>30231</xdr:rowOff>
    </xdr:to>
    <xdr:sp macro="" textlink="">
      <xdr:nvSpPr>
        <xdr:cNvPr id="258" name="フリーフォーム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/>
      </xdr:nvSpPr>
      <xdr:spPr>
        <a:xfrm>
          <a:off x="12153900" y="2017404"/>
          <a:ext cx="393607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809624</xdr:colOff>
      <xdr:row>3</xdr:row>
      <xdr:rowOff>0</xdr:rowOff>
    </xdr:from>
    <xdr:to>
      <xdr:col>14</xdr:col>
      <xdr:colOff>6605</xdr:colOff>
      <xdr:row>5</xdr:row>
      <xdr:rowOff>38100</xdr:rowOff>
    </xdr:to>
    <xdr:sp macro="" textlink="">
      <xdr:nvSpPr>
        <xdr:cNvPr id="265" name="フリーフォーム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/>
      </xdr:nvSpPr>
      <xdr:spPr>
        <a:xfrm flipH="1" flipV="1">
          <a:off x="11944349" y="514350"/>
          <a:ext cx="2256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16133</xdr:colOff>
      <xdr:row>5</xdr:row>
      <xdr:rowOff>38099</xdr:rowOff>
    </xdr:from>
    <xdr:to>
      <xdr:col>14</xdr:col>
      <xdr:colOff>828674</xdr:colOff>
      <xdr:row>7</xdr:row>
      <xdr:rowOff>161924</xdr:rowOff>
    </xdr:to>
    <xdr:sp macro="" textlink="">
      <xdr:nvSpPr>
        <xdr:cNvPr id="266" name="フリーフォーム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/>
      </xdr:nvSpPr>
      <xdr:spPr>
        <a:xfrm>
          <a:off x="12179558" y="8953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964586</xdr:colOff>
      <xdr:row>4</xdr:row>
      <xdr:rowOff>132995</xdr:rowOff>
    </xdr:from>
    <xdr:to>
      <xdr:col>14</xdr:col>
      <xdr:colOff>108686</xdr:colOff>
      <xdr:row>5</xdr:row>
      <xdr:rowOff>135843</xdr:rowOff>
    </xdr:to>
    <xdr:sp macro="" textlink="">
      <xdr:nvSpPr>
        <xdr:cNvPr id="267" name="円/楕円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/>
      </xdr:nvSpPr>
      <xdr:spPr>
        <a:xfrm>
          <a:off x="12099311" y="8187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211456</xdr:colOff>
      <xdr:row>4</xdr:row>
      <xdr:rowOff>142875</xdr:rowOff>
    </xdr:from>
    <xdr:to>
      <xdr:col>14</xdr:col>
      <xdr:colOff>579122</xdr:colOff>
      <xdr:row>5</xdr:row>
      <xdr:rowOff>159945</xdr:rowOff>
    </xdr:to>
    <xdr:sp macro="" textlink="">
      <xdr:nvSpPr>
        <xdr:cNvPr id="268" name="六角形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/>
      </xdr:nvSpPr>
      <xdr:spPr>
        <a:xfrm>
          <a:off x="12374881" y="8286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80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1555</xdr:colOff>
      <xdr:row>59</xdr:row>
      <xdr:rowOff>9525</xdr:rowOff>
    </xdr:from>
    <xdr:to>
      <xdr:col>17</xdr:col>
      <xdr:colOff>771525</xdr:colOff>
      <xdr:row>61</xdr:row>
      <xdr:rowOff>47625</xdr:rowOff>
    </xdr:to>
    <xdr:sp macro="" textlink="">
      <xdr:nvSpPr>
        <xdr:cNvPr id="269" name="フリーフォーム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/>
      </xdr:nvSpPr>
      <xdr:spPr>
        <a:xfrm flipV="1">
          <a:off x="14803405" y="101250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61</xdr:row>
      <xdr:rowOff>47625</xdr:rowOff>
    </xdr:from>
    <xdr:to>
      <xdr:col>17</xdr:col>
      <xdr:colOff>1555</xdr:colOff>
      <xdr:row>63</xdr:row>
      <xdr:rowOff>161925</xdr:rowOff>
    </xdr:to>
    <xdr:sp macro="" textlink="">
      <xdr:nvSpPr>
        <xdr:cNvPr id="270" name="フリーフォーム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/>
      </xdr:nvSpPr>
      <xdr:spPr>
        <a:xfrm flipH="1">
          <a:off x="13820775" y="105060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940482</xdr:colOff>
      <xdr:row>60</xdr:row>
      <xdr:rowOff>132995</xdr:rowOff>
    </xdr:from>
    <xdr:to>
      <xdr:col>17</xdr:col>
      <xdr:colOff>84582</xdr:colOff>
      <xdr:row>61</xdr:row>
      <xdr:rowOff>135843</xdr:rowOff>
    </xdr:to>
    <xdr:sp macro="" textlink="">
      <xdr:nvSpPr>
        <xdr:cNvPr id="271" name="円/楕円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/>
      </xdr:nvSpPr>
      <xdr:spPr>
        <a:xfrm>
          <a:off x="14713632" y="104199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382906</xdr:colOff>
      <xdr:row>60</xdr:row>
      <xdr:rowOff>19050</xdr:rowOff>
    </xdr:from>
    <xdr:to>
      <xdr:col>16</xdr:col>
      <xdr:colOff>750572</xdr:colOff>
      <xdr:row>61</xdr:row>
      <xdr:rowOff>36120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/>
      </xdr:nvSpPr>
      <xdr:spPr>
        <a:xfrm>
          <a:off x="14156056" y="103060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81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95250</xdr:colOff>
      <xdr:row>51</xdr:row>
      <xdr:rowOff>133350</xdr:rowOff>
    </xdr:from>
    <xdr:to>
      <xdr:col>16</xdr:col>
      <xdr:colOff>1006731</xdr:colOff>
      <xdr:row>54</xdr:row>
      <xdr:rowOff>0</xdr:rowOff>
    </xdr:to>
    <xdr:sp macro="" textlink="">
      <xdr:nvSpPr>
        <xdr:cNvPr id="259" name="フリーフォーム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/>
      </xdr:nvSpPr>
      <xdr:spPr>
        <a:xfrm flipH="1" flipV="1">
          <a:off x="13868400" y="887730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1016258</xdr:colOff>
      <xdr:row>53</xdr:row>
      <xdr:rowOff>171449</xdr:rowOff>
    </xdr:from>
    <xdr:to>
      <xdr:col>17</xdr:col>
      <xdr:colOff>800099</xdr:colOff>
      <xdr:row>56</xdr:row>
      <xdr:rowOff>123824</xdr:rowOff>
    </xdr:to>
    <xdr:sp macro="" textlink="">
      <xdr:nvSpPr>
        <xdr:cNvPr id="260" name="フリーフォーム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/>
      </xdr:nvSpPr>
      <xdr:spPr>
        <a:xfrm>
          <a:off x="14789408" y="92582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936011</xdr:colOff>
      <xdr:row>53</xdr:row>
      <xdr:rowOff>94895</xdr:rowOff>
    </xdr:from>
    <xdr:to>
      <xdr:col>17</xdr:col>
      <xdr:colOff>80111</xdr:colOff>
      <xdr:row>54</xdr:row>
      <xdr:rowOff>97743</xdr:rowOff>
    </xdr:to>
    <xdr:sp macro="" textlink="">
      <xdr:nvSpPr>
        <xdr:cNvPr id="261" name="円/楕円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/>
      </xdr:nvSpPr>
      <xdr:spPr>
        <a:xfrm>
          <a:off x="14709161" y="9181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161925</xdr:colOff>
      <xdr:row>54</xdr:row>
      <xdr:rowOff>142875</xdr:rowOff>
    </xdr:from>
    <xdr:to>
      <xdr:col>17</xdr:col>
      <xdr:colOff>647700</xdr:colOff>
      <xdr:row>56</xdr:row>
      <xdr:rowOff>142875</xdr:rowOff>
    </xdr:to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/>
      </xdr:nvSpPr>
      <xdr:spPr>
        <a:xfrm>
          <a:off x="14963775" y="9401175"/>
          <a:ext cx="485775" cy="3429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メガネの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コミヤマ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1555</xdr:colOff>
      <xdr:row>45</xdr:row>
      <xdr:rowOff>0</xdr:rowOff>
    </xdr:from>
    <xdr:to>
      <xdr:col>17</xdr:col>
      <xdr:colOff>771525</xdr:colOff>
      <xdr:row>47</xdr:row>
      <xdr:rowOff>38100</xdr:rowOff>
    </xdr:to>
    <xdr:sp macro="" textlink="">
      <xdr:nvSpPr>
        <xdr:cNvPr id="263" name="フリーフォーム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/>
      </xdr:nvSpPr>
      <xdr:spPr>
        <a:xfrm flipV="1">
          <a:off x="14803405" y="77152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</xdr:colOff>
      <xdr:row>47</xdr:row>
      <xdr:rowOff>38100</xdr:rowOff>
    </xdr:from>
    <xdr:to>
      <xdr:col>17</xdr:col>
      <xdr:colOff>1555</xdr:colOff>
      <xdr:row>49</xdr:row>
      <xdr:rowOff>152400</xdr:rowOff>
    </xdr:to>
    <xdr:sp macro="" textlink="">
      <xdr:nvSpPr>
        <xdr:cNvPr id="264" name="フリーフォーム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/>
      </xdr:nvSpPr>
      <xdr:spPr>
        <a:xfrm flipH="1">
          <a:off x="13820775" y="80962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940482</xdr:colOff>
      <xdr:row>46</xdr:row>
      <xdr:rowOff>123470</xdr:rowOff>
    </xdr:from>
    <xdr:to>
      <xdr:col>17</xdr:col>
      <xdr:colOff>84582</xdr:colOff>
      <xdr:row>47</xdr:row>
      <xdr:rowOff>126318</xdr:rowOff>
    </xdr:to>
    <xdr:sp macro="" textlink="">
      <xdr:nvSpPr>
        <xdr:cNvPr id="274" name="円/楕円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/>
      </xdr:nvSpPr>
      <xdr:spPr>
        <a:xfrm>
          <a:off x="14713632" y="80101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152391</xdr:colOff>
      <xdr:row>53</xdr:row>
      <xdr:rowOff>24103</xdr:rowOff>
    </xdr:from>
    <xdr:to>
      <xdr:col>17</xdr:col>
      <xdr:colOff>547554</xdr:colOff>
      <xdr:row>54</xdr:row>
      <xdr:rowOff>94330</xdr:rowOff>
    </xdr:to>
    <xdr:sp macro="" textlink="">
      <xdr:nvSpPr>
        <xdr:cNvPr id="275" name="フリーフォーム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/>
      </xdr:nvSpPr>
      <xdr:spPr>
        <a:xfrm>
          <a:off x="14954241" y="91109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123825</xdr:colOff>
      <xdr:row>47</xdr:row>
      <xdr:rowOff>142875</xdr:rowOff>
    </xdr:from>
    <xdr:to>
      <xdr:col>17</xdr:col>
      <xdr:colOff>609600</xdr:colOff>
      <xdr:row>49</xdr:row>
      <xdr:rowOff>19050</xdr:rowOff>
    </xdr:to>
    <xdr:sp macro="" textlink="">
      <xdr:nvSpPr>
        <xdr:cNvPr id="276" name="正方形/長方形 27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/>
      </xdr:nvSpPr>
      <xdr:spPr>
        <a:xfrm>
          <a:off x="14925675" y="8201025"/>
          <a:ext cx="485775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やおふく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390525</xdr:colOff>
      <xdr:row>36</xdr:row>
      <xdr:rowOff>161925</xdr:rowOff>
    </xdr:from>
    <xdr:to>
      <xdr:col>16</xdr:col>
      <xdr:colOff>771525</xdr:colOff>
      <xdr:row>42</xdr:row>
      <xdr:rowOff>95250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163675" y="6334125"/>
          <a:ext cx="381000" cy="962025"/>
        </a:xfrm>
        <a:custGeom>
          <a:avLst/>
          <a:gdLst>
            <a:gd name="connsiteX0" fmla="*/ 0 w 381000"/>
            <a:gd name="connsiteY0" fmla="*/ 0 h 962025"/>
            <a:gd name="connsiteX1" fmla="*/ 0 w 381000"/>
            <a:gd name="connsiteY1" fmla="*/ 476250 h 962025"/>
            <a:gd name="connsiteX2" fmla="*/ 381000 w 381000"/>
            <a:gd name="connsiteY2" fmla="*/ 628650 h 962025"/>
            <a:gd name="connsiteX3" fmla="*/ 171450 w 381000"/>
            <a:gd name="connsiteY3" fmla="*/ 962025 h 962025"/>
            <a:gd name="connsiteX0" fmla="*/ 0 w 381000"/>
            <a:gd name="connsiteY0" fmla="*/ 0 h 962025"/>
            <a:gd name="connsiteX1" fmla="*/ 0 w 381000"/>
            <a:gd name="connsiteY1" fmla="*/ 476250 h 962025"/>
            <a:gd name="connsiteX2" fmla="*/ 381000 w 381000"/>
            <a:gd name="connsiteY2" fmla="*/ 628650 h 962025"/>
            <a:gd name="connsiteX3" fmla="*/ 171450 w 381000"/>
            <a:gd name="connsiteY3" fmla="*/ 962025 h 962025"/>
            <a:gd name="connsiteX0" fmla="*/ 0 w 381000"/>
            <a:gd name="connsiteY0" fmla="*/ 0 h 962025"/>
            <a:gd name="connsiteX1" fmla="*/ 0 w 381000"/>
            <a:gd name="connsiteY1" fmla="*/ 476250 h 962025"/>
            <a:gd name="connsiteX2" fmla="*/ 381000 w 381000"/>
            <a:gd name="connsiteY2" fmla="*/ 628650 h 962025"/>
            <a:gd name="connsiteX3" fmla="*/ 171450 w 381000"/>
            <a:gd name="connsiteY3" fmla="*/ 962025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1000" h="962025">
              <a:moveTo>
                <a:pt x="0" y="0"/>
              </a:moveTo>
              <a:lnTo>
                <a:pt x="0" y="476250"/>
              </a:lnTo>
              <a:lnTo>
                <a:pt x="381000" y="628650"/>
              </a:lnTo>
              <a:cubicBezTo>
                <a:pt x="225425" y="730250"/>
                <a:pt x="174625" y="784225"/>
                <a:pt x="171450" y="962025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390525</xdr:colOff>
      <xdr:row>38</xdr:row>
      <xdr:rowOff>0</xdr:rowOff>
    </xdr:from>
    <xdr:to>
      <xdr:col>17</xdr:col>
      <xdr:colOff>466725</xdr:colOff>
      <xdr:row>42</xdr:row>
      <xdr:rowOff>142875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163675" y="6515100"/>
          <a:ext cx="1104900" cy="828675"/>
        </a:xfrm>
        <a:custGeom>
          <a:avLst/>
          <a:gdLst>
            <a:gd name="connsiteX0" fmla="*/ 0 w 1104900"/>
            <a:gd name="connsiteY0" fmla="*/ 828675 h 828675"/>
            <a:gd name="connsiteX1" fmla="*/ 0 w 1104900"/>
            <a:gd name="connsiteY1" fmla="*/ 295275 h 828675"/>
            <a:gd name="connsiteX2" fmla="*/ 381000 w 1104900"/>
            <a:gd name="connsiteY2" fmla="*/ 457200 h 828675"/>
            <a:gd name="connsiteX3" fmla="*/ 1104900 w 1104900"/>
            <a:gd name="connsiteY3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4900" h="828675">
              <a:moveTo>
                <a:pt x="0" y="828675"/>
              </a:moveTo>
              <a:lnTo>
                <a:pt x="0" y="295275"/>
              </a:lnTo>
              <a:lnTo>
                <a:pt x="381000" y="457200"/>
              </a:lnTo>
              <a:lnTo>
                <a:pt x="110490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428625</xdr:colOff>
      <xdr:row>40</xdr:row>
      <xdr:rowOff>9526</xdr:rowOff>
    </xdr:from>
    <xdr:to>
      <xdr:col>16</xdr:col>
      <xdr:colOff>695325</xdr:colOff>
      <xdr:row>41</xdr:row>
      <xdr:rowOff>85726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5400000">
          <a:off x="14211300" y="6858001"/>
          <a:ext cx="247650" cy="266700"/>
        </a:xfrm>
        <a:prstGeom prst="triangle">
          <a:avLst/>
        </a:prstGeom>
        <a:solidFill>
          <a:srgbClr val="00B050"/>
        </a:solidFill>
        <a:ln w="28575">
          <a:noFill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704850</xdr:colOff>
      <xdr:row>33</xdr:row>
      <xdr:rowOff>9525</xdr:rowOff>
    </xdr:from>
    <xdr:to>
      <xdr:col>16</xdr:col>
      <xdr:colOff>704850</xdr:colOff>
      <xdr:row>35</xdr:row>
      <xdr:rowOff>85726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CxnSpPr/>
      </xdr:nvCxnSpPr>
      <xdr:spPr>
        <a:xfrm>
          <a:off x="14478000" y="5667375"/>
          <a:ext cx="0" cy="4191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704850</xdr:colOff>
      <xdr:row>30</xdr:row>
      <xdr:rowOff>114300</xdr:rowOff>
    </xdr:from>
    <xdr:to>
      <xdr:col>17</xdr:col>
      <xdr:colOff>0</xdr:colOff>
      <xdr:row>35</xdr:row>
      <xdr:rowOff>104775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78000" y="5257800"/>
          <a:ext cx="323850" cy="847725"/>
        </a:xfrm>
        <a:custGeom>
          <a:avLst/>
          <a:gdLst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  <a:gd name="connsiteX0" fmla="*/ 323850 w 323850"/>
            <a:gd name="connsiteY0" fmla="*/ 847725 h 847725"/>
            <a:gd name="connsiteX1" fmla="*/ 0 w 323850"/>
            <a:gd name="connsiteY1" fmla="*/ 409575 h 847725"/>
            <a:gd name="connsiteX2" fmla="*/ 0 w 323850"/>
            <a:gd name="connsiteY2" fmla="*/ 0 h 847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3850" h="847725">
              <a:moveTo>
                <a:pt x="323850" y="847725"/>
              </a:moveTo>
              <a:cubicBezTo>
                <a:pt x="320675" y="473075"/>
                <a:pt x="222250" y="412750"/>
                <a:pt x="0" y="409575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1555</xdr:colOff>
      <xdr:row>23</xdr:row>
      <xdr:rowOff>133350</xdr:rowOff>
    </xdr:from>
    <xdr:to>
      <xdr:col>17</xdr:col>
      <xdr:colOff>771525</xdr:colOff>
      <xdr:row>26</xdr:row>
      <xdr:rowOff>0</xdr:rowOff>
    </xdr:to>
    <xdr:sp macro="" textlink="">
      <xdr:nvSpPr>
        <xdr:cNvPr id="280" name="フリーフォーム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/>
      </xdr:nvSpPr>
      <xdr:spPr>
        <a:xfrm flipV="1">
          <a:off x="14803405" y="40767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266700</xdr:colOff>
      <xdr:row>26</xdr:row>
      <xdr:rowOff>0</xdr:rowOff>
    </xdr:from>
    <xdr:to>
      <xdr:col>17</xdr:col>
      <xdr:colOff>1555</xdr:colOff>
      <xdr:row>28</xdr:row>
      <xdr:rowOff>114300</xdr:rowOff>
    </xdr:to>
    <xdr:sp macro="" textlink="">
      <xdr:nvSpPr>
        <xdr:cNvPr id="281" name="フリーフォーム 280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/>
      </xdr:nvSpPr>
      <xdr:spPr>
        <a:xfrm flipH="1">
          <a:off x="14039850" y="4457700"/>
          <a:ext cx="7635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940482</xdr:colOff>
      <xdr:row>25</xdr:row>
      <xdr:rowOff>85370</xdr:rowOff>
    </xdr:from>
    <xdr:to>
      <xdr:col>17</xdr:col>
      <xdr:colOff>84582</xdr:colOff>
      <xdr:row>26</xdr:row>
      <xdr:rowOff>88218</xdr:rowOff>
    </xdr:to>
    <xdr:sp macro="" textlink="">
      <xdr:nvSpPr>
        <xdr:cNvPr id="282" name="円/楕円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/>
      </xdr:nvSpPr>
      <xdr:spPr>
        <a:xfrm>
          <a:off x="14713632" y="43716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114299</xdr:colOff>
      <xdr:row>16</xdr:row>
      <xdr:rowOff>171449</xdr:rowOff>
    </xdr:from>
    <xdr:to>
      <xdr:col>16</xdr:col>
      <xdr:colOff>1025780</xdr:colOff>
      <xdr:row>18</xdr:row>
      <xdr:rowOff>161924</xdr:rowOff>
    </xdr:to>
    <xdr:sp macro="" textlink="">
      <xdr:nvSpPr>
        <xdr:cNvPr id="278" name="フリーフォーム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/>
      </xdr:nvSpPr>
      <xdr:spPr>
        <a:xfrm flipH="1" flipV="1">
          <a:off x="13887449" y="29146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6608</xdr:colOff>
      <xdr:row>18</xdr:row>
      <xdr:rowOff>161924</xdr:rowOff>
    </xdr:from>
    <xdr:to>
      <xdr:col>17</xdr:col>
      <xdr:colOff>904875</xdr:colOff>
      <xdr:row>21</xdr:row>
      <xdr:rowOff>114299</xdr:rowOff>
    </xdr:to>
    <xdr:sp macro="" textlink="">
      <xdr:nvSpPr>
        <xdr:cNvPr id="279" name="フリーフォーム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/>
      </xdr:nvSpPr>
      <xdr:spPr>
        <a:xfrm>
          <a:off x="14808458" y="32480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955061</xdr:colOff>
      <xdr:row>18</xdr:row>
      <xdr:rowOff>85370</xdr:rowOff>
    </xdr:from>
    <xdr:to>
      <xdr:col>17</xdr:col>
      <xdr:colOff>99161</xdr:colOff>
      <xdr:row>19</xdr:row>
      <xdr:rowOff>88218</xdr:rowOff>
    </xdr:to>
    <xdr:sp macro="" textlink="">
      <xdr:nvSpPr>
        <xdr:cNvPr id="283" name="円/楕円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/>
      </xdr:nvSpPr>
      <xdr:spPr>
        <a:xfrm>
          <a:off x="14728211" y="31714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490237</xdr:colOff>
      <xdr:row>24</xdr:row>
      <xdr:rowOff>157453</xdr:rowOff>
    </xdr:from>
    <xdr:to>
      <xdr:col>16</xdr:col>
      <xdr:colOff>885400</xdr:colOff>
      <xdr:row>26</xdr:row>
      <xdr:rowOff>56230</xdr:rowOff>
    </xdr:to>
    <xdr:sp macro="" textlink="">
      <xdr:nvSpPr>
        <xdr:cNvPr id="284" name="フリーフォーム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/>
      </xdr:nvSpPr>
      <xdr:spPr>
        <a:xfrm>
          <a:off x="14263387" y="42722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268606</xdr:colOff>
      <xdr:row>18</xdr:row>
      <xdr:rowOff>76200</xdr:rowOff>
    </xdr:from>
    <xdr:to>
      <xdr:col>17</xdr:col>
      <xdr:colOff>636272</xdr:colOff>
      <xdr:row>19</xdr:row>
      <xdr:rowOff>93270</xdr:rowOff>
    </xdr:to>
    <xdr:sp macro="" textlink="">
      <xdr:nvSpPr>
        <xdr:cNvPr id="285" name="六角形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/>
      </xdr:nvSpPr>
      <xdr:spPr>
        <a:xfrm>
          <a:off x="15070456" y="31623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169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6608</xdr:colOff>
      <xdr:row>11</xdr:row>
      <xdr:rowOff>161924</xdr:rowOff>
    </xdr:from>
    <xdr:to>
      <xdr:col>17</xdr:col>
      <xdr:colOff>904875</xdr:colOff>
      <xdr:row>14</xdr:row>
      <xdr:rowOff>114299</xdr:rowOff>
    </xdr:to>
    <xdr:sp macro="" textlink="">
      <xdr:nvSpPr>
        <xdr:cNvPr id="286" name="フリーフォーム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/>
      </xdr:nvSpPr>
      <xdr:spPr>
        <a:xfrm>
          <a:off x="14808458" y="204787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955061</xdr:colOff>
      <xdr:row>11</xdr:row>
      <xdr:rowOff>85370</xdr:rowOff>
    </xdr:from>
    <xdr:to>
      <xdr:col>17</xdr:col>
      <xdr:colOff>99161</xdr:colOff>
      <xdr:row>12</xdr:row>
      <xdr:rowOff>88218</xdr:rowOff>
    </xdr:to>
    <xdr:sp macro="" textlink="">
      <xdr:nvSpPr>
        <xdr:cNvPr id="287" name="円/楕円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/>
      </xdr:nvSpPr>
      <xdr:spPr>
        <a:xfrm>
          <a:off x="14728211" y="19713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268606</xdr:colOff>
      <xdr:row>11</xdr:row>
      <xdr:rowOff>76200</xdr:rowOff>
    </xdr:from>
    <xdr:to>
      <xdr:col>17</xdr:col>
      <xdr:colOff>636272</xdr:colOff>
      <xdr:row>12</xdr:row>
      <xdr:rowOff>93270</xdr:rowOff>
    </xdr:to>
    <xdr:sp macro="" textlink="">
      <xdr:nvSpPr>
        <xdr:cNvPr id="290" name="六角形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/>
      </xdr:nvSpPr>
      <xdr:spPr>
        <a:xfrm>
          <a:off x="15070456" y="1962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82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142875</xdr:colOff>
      <xdr:row>4</xdr:row>
      <xdr:rowOff>161925</xdr:rowOff>
    </xdr:from>
    <xdr:to>
      <xdr:col>17</xdr:col>
      <xdr:colOff>0</xdr:colOff>
      <xdr:row>4</xdr:row>
      <xdr:rowOff>161925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CxnSpPr/>
      </xdr:nvCxnSpPr>
      <xdr:spPr>
        <a:xfrm>
          <a:off x="13916025" y="8477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6608</xdr:colOff>
      <xdr:row>4</xdr:row>
      <xdr:rowOff>161924</xdr:rowOff>
    </xdr:from>
    <xdr:to>
      <xdr:col>17</xdr:col>
      <xdr:colOff>904875</xdr:colOff>
      <xdr:row>7</xdr:row>
      <xdr:rowOff>114299</xdr:rowOff>
    </xdr:to>
    <xdr:sp macro="" textlink="">
      <xdr:nvSpPr>
        <xdr:cNvPr id="292" name="フリーフォーム 29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/>
      </xdr:nvSpPr>
      <xdr:spPr>
        <a:xfrm>
          <a:off x="14808458" y="8477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268606</xdr:colOff>
      <xdr:row>4</xdr:row>
      <xdr:rowOff>76200</xdr:rowOff>
    </xdr:from>
    <xdr:to>
      <xdr:col>17</xdr:col>
      <xdr:colOff>636272</xdr:colOff>
      <xdr:row>5</xdr:row>
      <xdr:rowOff>93270</xdr:rowOff>
    </xdr:to>
    <xdr:sp macro="" textlink="">
      <xdr:nvSpPr>
        <xdr:cNvPr id="293" name="六角形 29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/>
      </xdr:nvSpPr>
      <xdr:spPr>
        <a:xfrm>
          <a:off x="15070456" y="7620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65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1555</xdr:colOff>
      <xdr:row>59</xdr:row>
      <xdr:rowOff>9525</xdr:rowOff>
    </xdr:from>
    <xdr:to>
      <xdr:col>20</xdr:col>
      <xdr:colOff>771525</xdr:colOff>
      <xdr:row>61</xdr:row>
      <xdr:rowOff>47625</xdr:rowOff>
    </xdr:to>
    <xdr:sp macro="" textlink="">
      <xdr:nvSpPr>
        <xdr:cNvPr id="294" name="フリーフォーム 293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/>
      </xdr:nvSpPr>
      <xdr:spPr>
        <a:xfrm flipV="1">
          <a:off x="17441830" y="101250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61</xdr:row>
      <xdr:rowOff>47625</xdr:rowOff>
    </xdr:from>
    <xdr:to>
      <xdr:col>20</xdr:col>
      <xdr:colOff>1555</xdr:colOff>
      <xdr:row>63</xdr:row>
      <xdr:rowOff>161925</xdr:rowOff>
    </xdr:to>
    <xdr:sp macro="" textlink="">
      <xdr:nvSpPr>
        <xdr:cNvPr id="295" name="フリーフォーム 29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/>
      </xdr:nvSpPr>
      <xdr:spPr>
        <a:xfrm flipH="1">
          <a:off x="16459200" y="105060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940482</xdr:colOff>
      <xdr:row>60</xdr:row>
      <xdr:rowOff>132995</xdr:rowOff>
    </xdr:from>
    <xdr:to>
      <xdr:col>20</xdr:col>
      <xdr:colOff>84582</xdr:colOff>
      <xdr:row>61</xdr:row>
      <xdr:rowOff>135843</xdr:rowOff>
    </xdr:to>
    <xdr:sp macro="" textlink="">
      <xdr:nvSpPr>
        <xdr:cNvPr id="296" name="円/楕円 29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/>
      </xdr:nvSpPr>
      <xdr:spPr>
        <a:xfrm>
          <a:off x="17352057" y="104199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382906</xdr:colOff>
      <xdr:row>60</xdr:row>
      <xdr:rowOff>114300</xdr:rowOff>
    </xdr:from>
    <xdr:to>
      <xdr:col>19</xdr:col>
      <xdr:colOff>750572</xdr:colOff>
      <xdr:row>61</xdr:row>
      <xdr:rowOff>131370</xdr:rowOff>
    </xdr:to>
    <xdr:sp macro="" textlink="">
      <xdr:nvSpPr>
        <xdr:cNvPr id="297" name="六角形 29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/>
      </xdr:nvSpPr>
      <xdr:spPr>
        <a:xfrm>
          <a:off x="16794481" y="104013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171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1555</xdr:colOff>
      <xdr:row>51</xdr:row>
      <xdr:rowOff>161925</xdr:rowOff>
    </xdr:from>
    <xdr:to>
      <xdr:col>20</xdr:col>
      <xdr:colOff>771525</xdr:colOff>
      <xdr:row>54</xdr:row>
      <xdr:rowOff>28575</xdr:rowOff>
    </xdr:to>
    <xdr:sp macro="" textlink="">
      <xdr:nvSpPr>
        <xdr:cNvPr id="298" name="フリーフォーム 29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/>
      </xdr:nvSpPr>
      <xdr:spPr>
        <a:xfrm flipV="1">
          <a:off x="17441830" y="89058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54</xdr:row>
      <xdr:rowOff>28575</xdr:rowOff>
    </xdr:from>
    <xdr:to>
      <xdr:col>20</xdr:col>
      <xdr:colOff>1555</xdr:colOff>
      <xdr:row>56</xdr:row>
      <xdr:rowOff>142875</xdr:rowOff>
    </xdr:to>
    <xdr:sp macro="" textlink="">
      <xdr:nvSpPr>
        <xdr:cNvPr id="299" name="フリーフォーム 29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/>
      </xdr:nvSpPr>
      <xdr:spPr>
        <a:xfrm flipH="1">
          <a:off x="16459200" y="92868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382906</xdr:colOff>
      <xdr:row>53</xdr:row>
      <xdr:rowOff>104775</xdr:rowOff>
    </xdr:from>
    <xdr:to>
      <xdr:col>19</xdr:col>
      <xdr:colOff>750572</xdr:colOff>
      <xdr:row>54</xdr:row>
      <xdr:rowOff>121845</xdr:rowOff>
    </xdr:to>
    <xdr:sp macro="" textlink="">
      <xdr:nvSpPr>
        <xdr:cNvPr id="300" name="六角形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/>
      </xdr:nvSpPr>
      <xdr:spPr>
        <a:xfrm>
          <a:off x="16794481" y="91916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171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1555</xdr:colOff>
      <xdr:row>44</xdr:row>
      <xdr:rowOff>161925</xdr:rowOff>
    </xdr:from>
    <xdr:to>
      <xdr:col>20</xdr:col>
      <xdr:colOff>771525</xdr:colOff>
      <xdr:row>47</xdr:row>
      <xdr:rowOff>28575</xdr:rowOff>
    </xdr:to>
    <xdr:sp macro="" textlink="">
      <xdr:nvSpPr>
        <xdr:cNvPr id="301" name="フリーフォーム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/>
      </xdr:nvSpPr>
      <xdr:spPr>
        <a:xfrm flipV="1">
          <a:off x="17441830" y="77057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47</xdr:row>
      <xdr:rowOff>28575</xdr:rowOff>
    </xdr:from>
    <xdr:to>
      <xdr:col>20</xdr:col>
      <xdr:colOff>1555</xdr:colOff>
      <xdr:row>49</xdr:row>
      <xdr:rowOff>142875</xdr:rowOff>
    </xdr:to>
    <xdr:sp macro="" textlink="">
      <xdr:nvSpPr>
        <xdr:cNvPr id="302" name="フリーフォーム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/>
      </xdr:nvSpPr>
      <xdr:spPr>
        <a:xfrm flipH="1">
          <a:off x="16459200" y="80867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940482</xdr:colOff>
      <xdr:row>46</xdr:row>
      <xdr:rowOff>113945</xdr:rowOff>
    </xdr:from>
    <xdr:to>
      <xdr:col>20</xdr:col>
      <xdr:colOff>84582</xdr:colOff>
      <xdr:row>47</xdr:row>
      <xdr:rowOff>116793</xdr:rowOff>
    </xdr:to>
    <xdr:sp macro="" textlink="">
      <xdr:nvSpPr>
        <xdr:cNvPr id="303" name="円/楕円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/>
      </xdr:nvSpPr>
      <xdr:spPr>
        <a:xfrm>
          <a:off x="17352057" y="80006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380991</xdr:colOff>
      <xdr:row>46</xdr:row>
      <xdr:rowOff>52678</xdr:rowOff>
    </xdr:from>
    <xdr:to>
      <xdr:col>19</xdr:col>
      <xdr:colOff>776154</xdr:colOff>
      <xdr:row>47</xdr:row>
      <xdr:rowOff>122905</xdr:rowOff>
    </xdr:to>
    <xdr:sp macro="" textlink="">
      <xdr:nvSpPr>
        <xdr:cNvPr id="304" name="フリーフォーム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/>
      </xdr:nvSpPr>
      <xdr:spPr>
        <a:xfrm>
          <a:off x="16792566" y="79393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143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771525</xdr:colOff>
      <xdr:row>40</xdr:row>
      <xdr:rowOff>19050</xdr:rowOff>
    </xdr:from>
    <xdr:to>
      <xdr:col>19</xdr:col>
      <xdr:colOff>1019175</xdr:colOff>
      <xdr:row>42</xdr:row>
      <xdr:rowOff>133350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7183100" y="6877050"/>
          <a:ext cx="247650" cy="457200"/>
        </a:xfrm>
        <a:custGeom>
          <a:avLst/>
          <a:gdLst>
            <a:gd name="connsiteX0" fmla="*/ 247650 w 247650"/>
            <a:gd name="connsiteY0" fmla="*/ 0 h 457200"/>
            <a:gd name="connsiteX1" fmla="*/ 0 w 247650"/>
            <a:gd name="connsiteY1" fmla="*/ 457200 h 457200"/>
            <a:gd name="connsiteX0" fmla="*/ 247650 w 247650"/>
            <a:gd name="connsiteY0" fmla="*/ 0 h 457200"/>
            <a:gd name="connsiteX1" fmla="*/ 0 w 247650"/>
            <a:gd name="connsiteY1" fmla="*/ 457200 h 457200"/>
            <a:gd name="connsiteX0" fmla="*/ 247973 w 247973"/>
            <a:gd name="connsiteY0" fmla="*/ 0 h 457200"/>
            <a:gd name="connsiteX1" fmla="*/ 323 w 247973"/>
            <a:gd name="connsiteY1" fmla="*/ 457200 h 457200"/>
            <a:gd name="connsiteX0" fmla="*/ 247650 w 247650"/>
            <a:gd name="connsiteY0" fmla="*/ 0 h 457200"/>
            <a:gd name="connsiteX1" fmla="*/ 0 w 247650"/>
            <a:gd name="connsiteY1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7650" h="457200">
              <a:moveTo>
                <a:pt x="247650" y="0"/>
              </a:moveTo>
              <a:cubicBezTo>
                <a:pt x="79375" y="0"/>
                <a:pt x="-3175" y="180975"/>
                <a:pt x="0" y="45720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238353</xdr:colOff>
      <xdr:row>42</xdr:row>
      <xdr:rowOff>142875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7440275" y="6515100"/>
          <a:ext cx="238353" cy="828675"/>
        </a:xfrm>
        <a:custGeom>
          <a:avLst/>
          <a:gdLst>
            <a:gd name="connsiteX0" fmla="*/ 238125 w 238125"/>
            <a:gd name="connsiteY0" fmla="*/ 828675 h 828675"/>
            <a:gd name="connsiteX1" fmla="*/ 0 w 238125"/>
            <a:gd name="connsiteY1" fmla="*/ 361950 h 828675"/>
            <a:gd name="connsiteX2" fmla="*/ 0 w 238125"/>
            <a:gd name="connsiteY2" fmla="*/ 0 h 828675"/>
            <a:gd name="connsiteX0" fmla="*/ 238125 w 238125"/>
            <a:gd name="connsiteY0" fmla="*/ 828675 h 828675"/>
            <a:gd name="connsiteX1" fmla="*/ 0 w 238125"/>
            <a:gd name="connsiteY1" fmla="*/ 361950 h 828675"/>
            <a:gd name="connsiteX2" fmla="*/ 0 w 238125"/>
            <a:gd name="connsiteY2" fmla="*/ 0 h 828675"/>
            <a:gd name="connsiteX0" fmla="*/ 238125 w 238443"/>
            <a:gd name="connsiteY0" fmla="*/ 828675 h 828675"/>
            <a:gd name="connsiteX1" fmla="*/ 0 w 238443"/>
            <a:gd name="connsiteY1" fmla="*/ 361950 h 828675"/>
            <a:gd name="connsiteX2" fmla="*/ 0 w 238443"/>
            <a:gd name="connsiteY2" fmla="*/ 0 h 828675"/>
            <a:gd name="connsiteX0" fmla="*/ 238125 w 238353"/>
            <a:gd name="connsiteY0" fmla="*/ 828675 h 828675"/>
            <a:gd name="connsiteX1" fmla="*/ 0 w 238353"/>
            <a:gd name="connsiteY1" fmla="*/ 361950 h 828675"/>
            <a:gd name="connsiteX2" fmla="*/ 0 w 238353"/>
            <a:gd name="connsiteY2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8353" h="828675">
              <a:moveTo>
                <a:pt x="238125" y="828675"/>
              </a:moveTo>
              <a:cubicBezTo>
                <a:pt x="244475" y="444500"/>
                <a:pt x="117475" y="365125"/>
                <a:pt x="0" y="361950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30481</xdr:colOff>
      <xdr:row>37</xdr:row>
      <xdr:rowOff>95250</xdr:rowOff>
    </xdr:from>
    <xdr:to>
      <xdr:col>20</xdr:col>
      <xdr:colOff>398147</xdr:colOff>
      <xdr:row>38</xdr:row>
      <xdr:rowOff>112320</xdr:rowOff>
    </xdr:to>
    <xdr:sp macro="" textlink="">
      <xdr:nvSpPr>
        <xdr:cNvPr id="305" name="六角形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/>
      </xdr:nvSpPr>
      <xdr:spPr>
        <a:xfrm>
          <a:off x="17470756" y="64389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85724</xdr:colOff>
      <xdr:row>33</xdr:row>
      <xdr:rowOff>0</xdr:rowOff>
    </xdr:from>
    <xdr:to>
      <xdr:col>20</xdr:col>
      <xdr:colOff>11079</xdr:colOff>
      <xdr:row>35</xdr:row>
      <xdr:rowOff>114300</xdr:rowOff>
    </xdr:to>
    <xdr:sp macro="" textlink="">
      <xdr:nvSpPr>
        <xdr:cNvPr id="306" name="フリーフォーム 305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/>
      </xdr:nvSpPr>
      <xdr:spPr>
        <a:xfrm flipH="1">
          <a:off x="16497299" y="5657850"/>
          <a:ext cx="95405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950007</xdr:colOff>
      <xdr:row>32</xdr:row>
      <xdr:rowOff>85370</xdr:rowOff>
    </xdr:from>
    <xdr:to>
      <xdr:col>20</xdr:col>
      <xdr:colOff>94107</xdr:colOff>
      <xdr:row>33</xdr:row>
      <xdr:rowOff>88218</xdr:rowOff>
    </xdr:to>
    <xdr:sp macro="" textlink="">
      <xdr:nvSpPr>
        <xdr:cNvPr id="307" name="円/楕円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/>
      </xdr:nvSpPr>
      <xdr:spPr>
        <a:xfrm>
          <a:off x="17361582" y="55717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394987</xdr:colOff>
      <xdr:row>32</xdr:row>
      <xdr:rowOff>62203</xdr:rowOff>
    </xdr:from>
    <xdr:to>
      <xdr:col>19</xdr:col>
      <xdr:colOff>790150</xdr:colOff>
      <xdr:row>33</xdr:row>
      <xdr:rowOff>132430</xdr:rowOff>
    </xdr:to>
    <xdr:sp macro="" textlink="">
      <xdr:nvSpPr>
        <xdr:cNvPr id="308" name="フリーフォーム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/>
      </xdr:nvSpPr>
      <xdr:spPr>
        <a:xfrm>
          <a:off x="16806562" y="55486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0</xdr:colOff>
      <xdr:row>23</xdr:row>
      <xdr:rowOff>57150</xdr:rowOff>
    </xdr:from>
    <xdr:to>
      <xdr:col>20</xdr:col>
      <xdr:colOff>0</xdr:colOff>
      <xdr:row>28</xdr:row>
      <xdr:rowOff>133350</xdr:rowOff>
    </xdr:to>
    <xdr:cxnSp macro="">
      <xdr:nvCxnSpPr>
        <xdr:cNvPr id="309" name="直線矢印コネクタ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CxnSpPr/>
      </xdr:nvCxnSpPr>
      <xdr:spPr>
        <a:xfrm flipV="1">
          <a:off x="17440275" y="400050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48208</xdr:colOff>
      <xdr:row>25</xdr:row>
      <xdr:rowOff>38683</xdr:rowOff>
    </xdr:from>
    <xdr:to>
      <xdr:col>20</xdr:col>
      <xdr:colOff>514350</xdr:colOff>
      <xdr:row>27</xdr:row>
      <xdr:rowOff>10108</xdr:rowOff>
    </xdr:to>
    <xdr:sp macro="" textlink="">
      <xdr:nvSpPr>
        <xdr:cNvPr id="310" name="正方形/長方形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/>
      </xdr:nvSpPr>
      <xdr:spPr>
        <a:xfrm>
          <a:off x="17488483" y="4324933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PC3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20</xdr:col>
      <xdr:colOff>552450</xdr:colOff>
      <xdr:row>25</xdr:row>
      <xdr:rowOff>28575</xdr:rowOff>
    </xdr:from>
    <xdr:to>
      <xdr:col>20</xdr:col>
      <xdr:colOff>892629</xdr:colOff>
      <xdr:row>27</xdr:row>
      <xdr:rowOff>18856</xdr:rowOff>
    </xdr:to>
    <xdr:pic>
      <xdr:nvPicPr>
        <xdr:cNvPr id="311" name="図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92725" y="4314825"/>
          <a:ext cx="340179" cy="333181"/>
        </a:xfrm>
        <a:prstGeom prst="rect">
          <a:avLst/>
        </a:prstGeom>
      </xdr:spPr>
    </xdr:pic>
    <xdr:clientData/>
  </xdr:twoCellAnchor>
  <xdr:twoCellAnchor>
    <xdr:from>
      <xdr:col>20</xdr:col>
      <xdr:colOff>0</xdr:colOff>
      <xdr:row>17</xdr:row>
      <xdr:rowOff>152400</xdr:rowOff>
    </xdr:from>
    <xdr:to>
      <xdr:col>20</xdr:col>
      <xdr:colOff>628650</xdr:colOff>
      <xdr:row>21</xdr:row>
      <xdr:rowOff>123825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7440275" y="3067050"/>
          <a:ext cx="628650" cy="657225"/>
        </a:xfrm>
        <a:custGeom>
          <a:avLst/>
          <a:gdLst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  <a:gd name="connsiteX0" fmla="*/ 46566 w 675216"/>
            <a:gd name="connsiteY0" fmla="*/ 657225 h 657225"/>
            <a:gd name="connsiteX1" fmla="*/ 46566 w 675216"/>
            <a:gd name="connsiteY1" fmla="*/ 266700 h 657225"/>
            <a:gd name="connsiteX2" fmla="*/ 675216 w 675216"/>
            <a:gd name="connsiteY2" fmla="*/ 0 h 657225"/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  <a:gd name="connsiteX0" fmla="*/ 0 w 628650"/>
            <a:gd name="connsiteY0" fmla="*/ 657225 h 657225"/>
            <a:gd name="connsiteX1" fmla="*/ 0 w 628650"/>
            <a:gd name="connsiteY1" fmla="*/ 266700 h 657225"/>
            <a:gd name="connsiteX2" fmla="*/ 628650 w 628650"/>
            <a:gd name="connsiteY2" fmla="*/ 0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8650" h="657225">
              <a:moveTo>
                <a:pt x="0" y="657225"/>
              </a:moveTo>
              <a:lnTo>
                <a:pt x="0" y="266700"/>
              </a:lnTo>
              <a:cubicBezTo>
                <a:pt x="0" y="80963"/>
                <a:pt x="171450" y="3175"/>
                <a:pt x="62865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652162</xdr:colOff>
      <xdr:row>25</xdr:row>
      <xdr:rowOff>90778</xdr:rowOff>
    </xdr:from>
    <xdr:to>
      <xdr:col>20</xdr:col>
      <xdr:colOff>18625</xdr:colOff>
      <xdr:row>26</xdr:row>
      <xdr:rowOff>161005</xdr:rowOff>
    </xdr:to>
    <xdr:sp macro="" textlink="">
      <xdr:nvSpPr>
        <xdr:cNvPr id="313" name="フリーフォーム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/>
      </xdr:nvSpPr>
      <xdr:spPr>
        <a:xfrm>
          <a:off x="17063737" y="43770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556912</xdr:colOff>
      <xdr:row>17</xdr:row>
      <xdr:rowOff>166978</xdr:rowOff>
    </xdr:from>
    <xdr:to>
      <xdr:col>20</xdr:col>
      <xdr:colOff>952075</xdr:colOff>
      <xdr:row>19</xdr:row>
      <xdr:rowOff>65755</xdr:rowOff>
    </xdr:to>
    <xdr:sp macro="" textlink="">
      <xdr:nvSpPr>
        <xdr:cNvPr id="314" name="フリーフォーム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/>
      </xdr:nvSpPr>
      <xdr:spPr>
        <a:xfrm>
          <a:off x="17997187" y="30816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20</xdr:col>
      <xdr:colOff>1555</xdr:colOff>
      <xdr:row>10</xdr:row>
      <xdr:rowOff>0</xdr:rowOff>
    </xdr:from>
    <xdr:to>
      <xdr:col>20</xdr:col>
      <xdr:colOff>771525</xdr:colOff>
      <xdr:row>12</xdr:row>
      <xdr:rowOff>38100</xdr:rowOff>
    </xdr:to>
    <xdr:sp macro="" textlink="">
      <xdr:nvSpPr>
        <xdr:cNvPr id="315" name="フリーフォーム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/>
      </xdr:nvSpPr>
      <xdr:spPr>
        <a:xfrm flipV="1">
          <a:off x="17441830" y="17145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12</xdr:row>
      <xdr:rowOff>38100</xdr:rowOff>
    </xdr:from>
    <xdr:to>
      <xdr:col>20</xdr:col>
      <xdr:colOff>1555</xdr:colOff>
      <xdr:row>14</xdr:row>
      <xdr:rowOff>152400</xdr:rowOff>
    </xdr:to>
    <xdr:sp macro="" textlink="">
      <xdr:nvSpPr>
        <xdr:cNvPr id="316" name="フリーフォーム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/>
      </xdr:nvSpPr>
      <xdr:spPr>
        <a:xfrm flipH="1">
          <a:off x="16459200" y="20955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940482</xdr:colOff>
      <xdr:row>11</xdr:row>
      <xdr:rowOff>123470</xdr:rowOff>
    </xdr:from>
    <xdr:to>
      <xdr:col>20</xdr:col>
      <xdr:colOff>84582</xdr:colOff>
      <xdr:row>12</xdr:row>
      <xdr:rowOff>126318</xdr:rowOff>
    </xdr:to>
    <xdr:sp macro="" textlink="">
      <xdr:nvSpPr>
        <xdr:cNvPr id="317" name="円/楕円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/>
      </xdr:nvSpPr>
      <xdr:spPr>
        <a:xfrm>
          <a:off x="17352057" y="2009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385462</xdr:colOff>
      <xdr:row>11</xdr:row>
      <xdr:rowOff>90778</xdr:rowOff>
    </xdr:from>
    <xdr:to>
      <xdr:col>19</xdr:col>
      <xdr:colOff>780625</xdr:colOff>
      <xdr:row>12</xdr:row>
      <xdr:rowOff>161005</xdr:rowOff>
    </xdr:to>
    <xdr:sp macro="" textlink="">
      <xdr:nvSpPr>
        <xdr:cNvPr id="318" name="フリーフォーム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/>
      </xdr:nvSpPr>
      <xdr:spPr>
        <a:xfrm>
          <a:off x="16797037" y="19767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19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723900</xdr:colOff>
      <xdr:row>3</xdr:row>
      <xdr:rowOff>47625</xdr:rowOff>
    </xdr:from>
    <xdr:to>
      <xdr:col>20</xdr:col>
      <xdr:colOff>0</xdr:colOff>
      <xdr:row>7</xdr:row>
      <xdr:rowOff>142875</xdr:rowOff>
    </xdr:to>
    <xdr:sp macro="" textlink="">
      <xdr:nvSpPr>
        <xdr:cNvPr id="9185" name="フリーフォーム 9184">
          <a:extLst>
            <a:ext uri="{FF2B5EF4-FFF2-40B4-BE49-F238E27FC236}">
              <a16:creationId xmlns:a16="http://schemas.microsoft.com/office/drawing/2014/main" id="{00000000-0008-0000-0200-0000E1230000}"/>
            </a:ext>
          </a:extLst>
        </xdr:cNvPr>
        <xdr:cNvSpPr/>
      </xdr:nvSpPr>
      <xdr:spPr>
        <a:xfrm>
          <a:off x="17135475" y="561975"/>
          <a:ext cx="304800" cy="781050"/>
        </a:xfrm>
        <a:custGeom>
          <a:avLst/>
          <a:gdLst>
            <a:gd name="connsiteX0" fmla="*/ 304800 w 304800"/>
            <a:gd name="connsiteY0" fmla="*/ 781050 h 781050"/>
            <a:gd name="connsiteX1" fmla="*/ 304800 w 304800"/>
            <a:gd name="connsiteY1" fmla="*/ 428625 h 781050"/>
            <a:gd name="connsiteX2" fmla="*/ 0 w 304800"/>
            <a:gd name="connsiteY2" fmla="*/ 0 h 781050"/>
            <a:gd name="connsiteX0" fmla="*/ 304800 w 304800"/>
            <a:gd name="connsiteY0" fmla="*/ 781050 h 781050"/>
            <a:gd name="connsiteX1" fmla="*/ 304800 w 304800"/>
            <a:gd name="connsiteY1" fmla="*/ 428625 h 781050"/>
            <a:gd name="connsiteX2" fmla="*/ 0 w 304800"/>
            <a:gd name="connsiteY2" fmla="*/ 0 h 781050"/>
            <a:gd name="connsiteX0" fmla="*/ 304800 w 304800"/>
            <a:gd name="connsiteY0" fmla="*/ 781050 h 781050"/>
            <a:gd name="connsiteX1" fmla="*/ 304800 w 304800"/>
            <a:gd name="connsiteY1" fmla="*/ 428625 h 781050"/>
            <a:gd name="connsiteX2" fmla="*/ 0 w 304800"/>
            <a:gd name="connsiteY2" fmla="*/ 0 h 781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4800" h="781050">
              <a:moveTo>
                <a:pt x="304800" y="781050"/>
              </a:moveTo>
              <a:lnTo>
                <a:pt x="304800" y="428625"/>
              </a:lnTo>
              <a:cubicBezTo>
                <a:pt x="98425" y="428625"/>
                <a:pt x="6350" y="342900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940482</xdr:colOff>
      <xdr:row>5</xdr:row>
      <xdr:rowOff>56795</xdr:rowOff>
    </xdr:from>
    <xdr:to>
      <xdr:col>20</xdr:col>
      <xdr:colOff>84582</xdr:colOff>
      <xdr:row>6</xdr:row>
      <xdr:rowOff>59643</xdr:rowOff>
    </xdr:to>
    <xdr:sp macro="" textlink="">
      <xdr:nvSpPr>
        <xdr:cNvPr id="320" name="円/楕円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/>
      </xdr:nvSpPr>
      <xdr:spPr>
        <a:xfrm>
          <a:off x="17352057" y="9140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495300</xdr:colOff>
      <xdr:row>3</xdr:row>
      <xdr:rowOff>9528</xdr:rowOff>
    </xdr:from>
    <xdr:to>
      <xdr:col>19</xdr:col>
      <xdr:colOff>547688</xdr:colOff>
      <xdr:row>7</xdr:row>
      <xdr:rowOff>115728</xdr:rowOff>
    </xdr:to>
    <xdr:grpSp>
      <xdr:nvGrpSpPr>
        <xdr:cNvPr id="321" name="グループ化 33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GrpSpPr>
          <a:grpSpLocks/>
        </xdr:cNvGrpSpPr>
      </xdr:nvGrpSpPr>
      <xdr:grpSpPr bwMode="auto">
        <a:xfrm rot="5400000">
          <a:off x="16537069" y="893684"/>
          <a:ext cx="792000" cy="52388"/>
          <a:chOff x="228600" y="4181475"/>
          <a:chExt cx="1143000" cy="0"/>
        </a:xfrm>
      </xdr:grpSpPr>
      <xdr:cxnSp macro="">
        <xdr:nvCxnSpPr>
          <xdr:cNvPr id="322" name="直線コネクタ 321">
            <a:extLst>
              <a:ext uri="{FF2B5EF4-FFF2-40B4-BE49-F238E27FC236}">
                <a16:creationId xmlns:a16="http://schemas.microsoft.com/office/drawing/2014/main" id="{00000000-0008-0000-0200-00004201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2857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直線コネクタ 322">
            <a:extLst>
              <a:ext uri="{FF2B5EF4-FFF2-40B4-BE49-F238E27FC236}">
                <a16:creationId xmlns:a16="http://schemas.microsoft.com/office/drawing/2014/main" id="{00000000-0008-0000-0200-000043010000}"/>
              </a:ext>
            </a:extLst>
          </xdr:cNvPr>
          <xdr:cNvCxnSpPr/>
        </xdr:nvCxnSpPr>
        <xdr:spPr>
          <a:xfrm flipH="1">
            <a:off x="228600" y="4181475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104774</xdr:colOff>
      <xdr:row>24</xdr:row>
      <xdr:rowOff>57149</xdr:rowOff>
    </xdr:from>
    <xdr:to>
      <xdr:col>22</xdr:col>
      <xdr:colOff>1016255</xdr:colOff>
      <xdr:row>26</xdr:row>
      <xdr:rowOff>47624</xdr:rowOff>
    </xdr:to>
    <xdr:sp macro="" textlink="">
      <xdr:nvSpPr>
        <xdr:cNvPr id="334" name="フリーフォーム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/>
      </xdr:nvSpPr>
      <xdr:spPr>
        <a:xfrm flipH="1" flipV="1">
          <a:off x="19154774" y="417194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1025783</xdr:colOff>
      <xdr:row>26</xdr:row>
      <xdr:rowOff>47624</xdr:rowOff>
    </xdr:from>
    <xdr:to>
      <xdr:col>23</xdr:col>
      <xdr:colOff>895350</xdr:colOff>
      <xdr:row>28</xdr:row>
      <xdr:rowOff>171449</xdr:rowOff>
    </xdr:to>
    <xdr:sp macro="" textlink="">
      <xdr:nvSpPr>
        <xdr:cNvPr id="335" name="フリーフォーム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/>
      </xdr:nvSpPr>
      <xdr:spPr>
        <a:xfrm>
          <a:off x="20075783" y="45053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945536</xdr:colOff>
      <xdr:row>25</xdr:row>
      <xdr:rowOff>142520</xdr:rowOff>
    </xdr:from>
    <xdr:to>
      <xdr:col>23</xdr:col>
      <xdr:colOff>89636</xdr:colOff>
      <xdr:row>26</xdr:row>
      <xdr:rowOff>145368</xdr:rowOff>
    </xdr:to>
    <xdr:sp macro="" textlink="">
      <xdr:nvSpPr>
        <xdr:cNvPr id="336" name="円/楕円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/>
      </xdr:nvSpPr>
      <xdr:spPr>
        <a:xfrm>
          <a:off x="19995536" y="44287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9525</xdr:colOff>
      <xdr:row>16</xdr:row>
      <xdr:rowOff>19050</xdr:rowOff>
    </xdr:from>
    <xdr:to>
      <xdr:col>23</xdr:col>
      <xdr:colOff>9525</xdr:colOff>
      <xdr:row>21</xdr:row>
      <xdr:rowOff>152400</xdr:rowOff>
    </xdr:to>
    <xdr:cxnSp macro="">
      <xdr:nvCxnSpPr>
        <xdr:cNvPr id="344" name="直線矢印コネクタ 34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CxnSpPr/>
      </xdr:nvCxnSpPr>
      <xdr:spPr>
        <a:xfrm flipV="1">
          <a:off x="20088225" y="2762250"/>
          <a:ext cx="0" cy="99060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495883</xdr:colOff>
      <xdr:row>16</xdr:row>
      <xdr:rowOff>38100</xdr:rowOff>
    </xdr:from>
    <xdr:to>
      <xdr:col>22</xdr:col>
      <xdr:colOff>895350</xdr:colOff>
      <xdr:row>18</xdr:row>
      <xdr:rowOff>9526</xdr:rowOff>
    </xdr:to>
    <xdr:sp macro="" textlink="">
      <xdr:nvSpPr>
        <xdr:cNvPr id="345" name="正方形/長方形 34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/>
      </xdr:nvSpPr>
      <xdr:spPr>
        <a:xfrm>
          <a:off x="19545883" y="2781300"/>
          <a:ext cx="399467" cy="314326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PC4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22</xdr:col>
      <xdr:colOff>133350</xdr:colOff>
      <xdr:row>16</xdr:row>
      <xdr:rowOff>47625</xdr:rowOff>
    </xdr:from>
    <xdr:to>
      <xdr:col>22</xdr:col>
      <xdr:colOff>473529</xdr:colOff>
      <xdr:row>18</xdr:row>
      <xdr:rowOff>37906</xdr:rowOff>
    </xdr:to>
    <xdr:pic>
      <xdr:nvPicPr>
        <xdr:cNvPr id="346" name="図 345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183350" y="2790825"/>
          <a:ext cx="340179" cy="333181"/>
        </a:xfrm>
        <a:prstGeom prst="rect">
          <a:avLst/>
        </a:prstGeom>
      </xdr:spPr>
    </xdr:pic>
    <xdr:clientData/>
  </xdr:twoCellAnchor>
  <xdr:twoCellAnchor>
    <xdr:from>
      <xdr:col>25</xdr:col>
      <xdr:colOff>38100</xdr:colOff>
      <xdr:row>61</xdr:row>
      <xdr:rowOff>85725</xdr:rowOff>
    </xdr:from>
    <xdr:to>
      <xdr:col>25</xdr:col>
      <xdr:colOff>1020730</xdr:colOff>
      <xdr:row>64</xdr:row>
      <xdr:rowOff>28575</xdr:rowOff>
    </xdr:to>
    <xdr:sp macro="" textlink="">
      <xdr:nvSpPr>
        <xdr:cNvPr id="356" name="フリーフォーム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/>
      </xdr:nvSpPr>
      <xdr:spPr>
        <a:xfrm flipH="1">
          <a:off x="21726525" y="105441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930957</xdr:colOff>
      <xdr:row>60</xdr:row>
      <xdr:rowOff>171095</xdr:rowOff>
    </xdr:from>
    <xdr:to>
      <xdr:col>26</xdr:col>
      <xdr:colOff>75057</xdr:colOff>
      <xdr:row>62</xdr:row>
      <xdr:rowOff>2493</xdr:rowOff>
    </xdr:to>
    <xdr:sp macro="" textlink="">
      <xdr:nvSpPr>
        <xdr:cNvPr id="357" name="円/楕円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/>
      </xdr:nvSpPr>
      <xdr:spPr>
        <a:xfrm>
          <a:off x="22619382" y="10458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54</xdr:row>
      <xdr:rowOff>38100</xdr:rowOff>
    </xdr:from>
    <xdr:to>
      <xdr:col>26</xdr:col>
      <xdr:colOff>885825</xdr:colOff>
      <xdr:row>54</xdr:row>
      <xdr:rowOff>38100</xdr:rowOff>
    </xdr:to>
    <xdr:cxnSp macro="">
      <xdr:nvCxnSpPr>
        <xdr:cNvPr id="359" name="直線コネクタ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CxnSpPr/>
      </xdr:nvCxnSpPr>
      <xdr:spPr>
        <a:xfrm>
          <a:off x="22717125" y="929640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54</xdr:row>
      <xdr:rowOff>38100</xdr:rowOff>
    </xdr:from>
    <xdr:to>
      <xdr:col>25</xdr:col>
      <xdr:colOff>1020730</xdr:colOff>
      <xdr:row>56</xdr:row>
      <xdr:rowOff>152400</xdr:rowOff>
    </xdr:to>
    <xdr:sp macro="" textlink="">
      <xdr:nvSpPr>
        <xdr:cNvPr id="360" name="フリーフォーム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/>
      </xdr:nvSpPr>
      <xdr:spPr>
        <a:xfrm flipH="1">
          <a:off x="21726525" y="92964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930957</xdr:colOff>
      <xdr:row>53</xdr:row>
      <xdr:rowOff>123470</xdr:rowOff>
    </xdr:from>
    <xdr:to>
      <xdr:col>26</xdr:col>
      <xdr:colOff>75057</xdr:colOff>
      <xdr:row>54</xdr:row>
      <xdr:rowOff>126318</xdr:rowOff>
    </xdr:to>
    <xdr:sp macro="" textlink="">
      <xdr:nvSpPr>
        <xdr:cNvPr id="361" name="円/楕円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/>
      </xdr:nvSpPr>
      <xdr:spPr>
        <a:xfrm>
          <a:off x="22619382" y="92103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366412</xdr:colOff>
      <xdr:row>61</xdr:row>
      <xdr:rowOff>5053</xdr:rowOff>
    </xdr:from>
    <xdr:to>
      <xdr:col>25</xdr:col>
      <xdr:colOff>761575</xdr:colOff>
      <xdr:row>62</xdr:row>
      <xdr:rowOff>75280</xdr:rowOff>
    </xdr:to>
    <xdr:sp macro="" textlink="">
      <xdr:nvSpPr>
        <xdr:cNvPr id="362" name="フリーフォーム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/>
      </xdr:nvSpPr>
      <xdr:spPr>
        <a:xfrm>
          <a:off x="22054837" y="104635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366412</xdr:colOff>
      <xdr:row>53</xdr:row>
      <xdr:rowOff>109828</xdr:rowOff>
    </xdr:from>
    <xdr:to>
      <xdr:col>25</xdr:col>
      <xdr:colOff>761575</xdr:colOff>
      <xdr:row>55</xdr:row>
      <xdr:rowOff>8605</xdr:rowOff>
    </xdr:to>
    <xdr:sp macro="" textlink="">
      <xdr:nvSpPr>
        <xdr:cNvPr id="363" name="フリーフォーム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/>
      </xdr:nvSpPr>
      <xdr:spPr>
        <a:xfrm>
          <a:off x="22054837" y="91966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1016258</xdr:colOff>
      <xdr:row>47</xdr:row>
      <xdr:rowOff>28574</xdr:rowOff>
    </xdr:from>
    <xdr:to>
      <xdr:col>26</xdr:col>
      <xdr:colOff>885825</xdr:colOff>
      <xdr:row>49</xdr:row>
      <xdr:rowOff>152399</xdr:rowOff>
    </xdr:to>
    <xdr:sp macro="" textlink="">
      <xdr:nvSpPr>
        <xdr:cNvPr id="364" name="フリーフォーム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/>
      </xdr:nvSpPr>
      <xdr:spPr>
        <a:xfrm>
          <a:off x="22704683" y="808672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936011</xdr:colOff>
      <xdr:row>46</xdr:row>
      <xdr:rowOff>123470</xdr:rowOff>
    </xdr:from>
    <xdr:to>
      <xdr:col>26</xdr:col>
      <xdr:colOff>80111</xdr:colOff>
      <xdr:row>47</xdr:row>
      <xdr:rowOff>126318</xdr:rowOff>
    </xdr:to>
    <xdr:sp macro="" textlink="">
      <xdr:nvSpPr>
        <xdr:cNvPr id="365" name="円/楕円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/>
      </xdr:nvSpPr>
      <xdr:spPr>
        <a:xfrm>
          <a:off x="22624436" y="80101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252112</xdr:colOff>
      <xdr:row>46</xdr:row>
      <xdr:rowOff>24103</xdr:rowOff>
    </xdr:from>
    <xdr:to>
      <xdr:col>26</xdr:col>
      <xdr:colOff>647275</xdr:colOff>
      <xdr:row>47</xdr:row>
      <xdr:rowOff>94330</xdr:rowOff>
    </xdr:to>
    <xdr:sp macro="" textlink="">
      <xdr:nvSpPr>
        <xdr:cNvPr id="367" name="フリーフォーム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/>
      </xdr:nvSpPr>
      <xdr:spPr>
        <a:xfrm>
          <a:off x="22969237" y="79108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152</a:t>
          </a:r>
          <a:endParaRPr kumimoji="1" lang="ja-JP" altLang="en-US" sz="1200" b="1"/>
        </a:p>
      </xdr:txBody>
    </xdr:sp>
    <xdr:clientData/>
  </xdr:twoCellAnchor>
  <xdr:twoCellAnchor>
    <xdr:from>
      <xdr:col>26</xdr:col>
      <xdr:colOff>0</xdr:colOff>
      <xdr:row>40</xdr:row>
      <xdr:rowOff>19050</xdr:rowOff>
    </xdr:from>
    <xdr:to>
      <xdr:col>26</xdr:col>
      <xdr:colOff>885825</xdr:colOff>
      <xdr:row>40</xdr:row>
      <xdr:rowOff>19050</xdr:rowOff>
    </xdr:to>
    <xdr:cxnSp macro="">
      <xdr:nvCxnSpPr>
        <xdr:cNvPr id="369" name="直線コネクタ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CxnSpPr/>
      </xdr:nvCxnSpPr>
      <xdr:spPr>
        <a:xfrm>
          <a:off x="22717125" y="687705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40</xdr:row>
      <xdr:rowOff>19050</xdr:rowOff>
    </xdr:from>
    <xdr:to>
      <xdr:col>25</xdr:col>
      <xdr:colOff>1020730</xdr:colOff>
      <xdr:row>42</xdr:row>
      <xdr:rowOff>133350</xdr:rowOff>
    </xdr:to>
    <xdr:sp macro="" textlink="">
      <xdr:nvSpPr>
        <xdr:cNvPr id="370" name="フリーフォーム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/>
      </xdr:nvSpPr>
      <xdr:spPr>
        <a:xfrm flipH="1">
          <a:off x="21726525" y="68770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930957</xdr:colOff>
      <xdr:row>39</xdr:row>
      <xdr:rowOff>104420</xdr:rowOff>
    </xdr:from>
    <xdr:to>
      <xdr:col>26</xdr:col>
      <xdr:colOff>75057</xdr:colOff>
      <xdr:row>40</xdr:row>
      <xdr:rowOff>107268</xdr:rowOff>
    </xdr:to>
    <xdr:sp macro="" textlink="">
      <xdr:nvSpPr>
        <xdr:cNvPr id="371" name="円/楕円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/>
      </xdr:nvSpPr>
      <xdr:spPr>
        <a:xfrm>
          <a:off x="22619382" y="67909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366412</xdr:colOff>
      <xdr:row>39</xdr:row>
      <xdr:rowOff>109828</xdr:rowOff>
    </xdr:from>
    <xdr:to>
      <xdr:col>25</xdr:col>
      <xdr:colOff>761575</xdr:colOff>
      <xdr:row>41</xdr:row>
      <xdr:rowOff>8605</xdr:rowOff>
    </xdr:to>
    <xdr:sp macro="" textlink="">
      <xdr:nvSpPr>
        <xdr:cNvPr id="372" name="フリーフォーム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/>
      </xdr:nvSpPr>
      <xdr:spPr>
        <a:xfrm>
          <a:off x="22054837" y="67963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141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1019175</xdr:colOff>
      <xdr:row>30</xdr:row>
      <xdr:rowOff>95250</xdr:rowOff>
    </xdr:from>
    <xdr:to>
      <xdr:col>25</xdr:col>
      <xdr:colOff>1019175</xdr:colOff>
      <xdr:row>36</xdr:row>
      <xdr:rowOff>0</xdr:rowOff>
    </xdr:to>
    <xdr:cxnSp macro="">
      <xdr:nvCxnSpPr>
        <xdr:cNvPr id="373" name="直線矢印コネクタ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CxnSpPr/>
      </xdr:nvCxnSpPr>
      <xdr:spPr>
        <a:xfrm flipV="1">
          <a:off x="22707600" y="52387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38683</xdr:colOff>
      <xdr:row>32</xdr:row>
      <xdr:rowOff>76783</xdr:rowOff>
    </xdr:from>
    <xdr:to>
      <xdr:col>26</xdr:col>
      <xdr:colOff>504825</xdr:colOff>
      <xdr:row>34</xdr:row>
      <xdr:rowOff>48208</xdr:rowOff>
    </xdr:to>
    <xdr:sp macro="" textlink="">
      <xdr:nvSpPr>
        <xdr:cNvPr id="374" name="正方形/長方形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/>
      </xdr:nvSpPr>
      <xdr:spPr>
        <a:xfrm>
          <a:off x="22755808" y="5563183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CK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26</xdr:col>
      <xdr:colOff>542925</xdr:colOff>
      <xdr:row>32</xdr:row>
      <xdr:rowOff>66675</xdr:rowOff>
    </xdr:from>
    <xdr:to>
      <xdr:col>26</xdr:col>
      <xdr:colOff>883104</xdr:colOff>
      <xdr:row>34</xdr:row>
      <xdr:rowOff>56956</xdr:rowOff>
    </xdr:to>
    <xdr:pic>
      <xdr:nvPicPr>
        <xdr:cNvPr id="375" name="図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260050" y="5553075"/>
          <a:ext cx="340179" cy="333181"/>
        </a:xfrm>
        <a:prstGeom prst="rect">
          <a:avLst/>
        </a:prstGeom>
      </xdr:spPr>
    </xdr:pic>
    <xdr:clientData/>
  </xdr:twoCellAnchor>
  <xdr:twoCellAnchor>
    <xdr:from>
      <xdr:col>25</xdr:col>
      <xdr:colOff>642637</xdr:colOff>
      <xdr:row>32</xdr:row>
      <xdr:rowOff>128878</xdr:rowOff>
    </xdr:from>
    <xdr:to>
      <xdr:col>26</xdr:col>
      <xdr:colOff>9100</xdr:colOff>
      <xdr:row>34</xdr:row>
      <xdr:rowOff>27655</xdr:rowOff>
    </xdr:to>
    <xdr:sp macro="" textlink="">
      <xdr:nvSpPr>
        <xdr:cNvPr id="376" name="フリーフォーム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/>
      </xdr:nvSpPr>
      <xdr:spPr>
        <a:xfrm>
          <a:off x="22331062" y="56152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403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1019175</xdr:colOff>
      <xdr:row>23</xdr:row>
      <xdr:rowOff>152400</xdr:rowOff>
    </xdr:from>
    <xdr:to>
      <xdr:col>25</xdr:col>
      <xdr:colOff>1019175</xdr:colOff>
      <xdr:row>25</xdr:row>
      <xdr:rowOff>152400</xdr:rowOff>
    </xdr:to>
    <xdr:cxnSp macro="">
      <xdr:nvCxnSpPr>
        <xdr:cNvPr id="377" name="直線コネクタ 37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CxnSpPr/>
      </xdr:nvCxnSpPr>
      <xdr:spPr>
        <a:xfrm>
          <a:off x="22707600" y="4095750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1025783</xdr:colOff>
      <xdr:row>25</xdr:row>
      <xdr:rowOff>152399</xdr:rowOff>
    </xdr:from>
    <xdr:to>
      <xdr:col>26</xdr:col>
      <xdr:colOff>895350</xdr:colOff>
      <xdr:row>28</xdr:row>
      <xdr:rowOff>104774</xdr:rowOff>
    </xdr:to>
    <xdr:sp macro="" textlink="">
      <xdr:nvSpPr>
        <xdr:cNvPr id="378" name="フリーフォーム 37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/>
      </xdr:nvSpPr>
      <xdr:spPr>
        <a:xfrm>
          <a:off x="22714208" y="443864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945536</xdr:colOff>
      <xdr:row>25</xdr:row>
      <xdr:rowOff>75845</xdr:rowOff>
    </xdr:from>
    <xdr:to>
      <xdr:col>26</xdr:col>
      <xdr:colOff>89636</xdr:colOff>
      <xdr:row>26</xdr:row>
      <xdr:rowOff>78693</xdr:rowOff>
    </xdr:to>
    <xdr:sp macro="" textlink="">
      <xdr:nvSpPr>
        <xdr:cNvPr id="379" name="円/楕円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/>
      </xdr:nvSpPr>
      <xdr:spPr>
        <a:xfrm>
          <a:off x="22633961" y="4362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261637</xdr:colOff>
      <xdr:row>24</xdr:row>
      <xdr:rowOff>147928</xdr:rowOff>
    </xdr:from>
    <xdr:to>
      <xdr:col>26</xdr:col>
      <xdr:colOff>656800</xdr:colOff>
      <xdr:row>26</xdr:row>
      <xdr:rowOff>46705</xdr:rowOff>
    </xdr:to>
    <xdr:sp macro="" textlink="">
      <xdr:nvSpPr>
        <xdr:cNvPr id="380" name="フリーフォーム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/>
      </xdr:nvSpPr>
      <xdr:spPr>
        <a:xfrm>
          <a:off x="22978762" y="42627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299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1009650</xdr:colOff>
      <xdr:row>59</xdr:row>
      <xdr:rowOff>0</xdr:rowOff>
    </xdr:from>
    <xdr:to>
      <xdr:col>28</xdr:col>
      <xdr:colOff>1009650</xdr:colOff>
      <xdr:row>61</xdr:row>
      <xdr:rowOff>0</xdr:rowOff>
    </xdr:to>
    <xdr:cxnSp macro="">
      <xdr:nvCxnSpPr>
        <xdr:cNvPr id="381" name="直線コネクタ 38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CxnSpPr/>
      </xdr:nvCxnSpPr>
      <xdr:spPr>
        <a:xfrm>
          <a:off x="25336500" y="10115550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1016258</xdr:colOff>
      <xdr:row>60</xdr:row>
      <xdr:rowOff>171449</xdr:rowOff>
    </xdr:from>
    <xdr:to>
      <xdr:col>29</xdr:col>
      <xdr:colOff>885825</xdr:colOff>
      <xdr:row>63</xdr:row>
      <xdr:rowOff>123824</xdr:rowOff>
    </xdr:to>
    <xdr:sp macro="" textlink="">
      <xdr:nvSpPr>
        <xdr:cNvPr id="382" name="フリーフォーム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/>
      </xdr:nvSpPr>
      <xdr:spPr>
        <a:xfrm>
          <a:off x="25343108" y="1045844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252112</xdr:colOff>
      <xdr:row>59</xdr:row>
      <xdr:rowOff>166978</xdr:rowOff>
    </xdr:from>
    <xdr:to>
      <xdr:col>29</xdr:col>
      <xdr:colOff>647275</xdr:colOff>
      <xdr:row>61</xdr:row>
      <xdr:rowOff>65755</xdr:rowOff>
    </xdr:to>
    <xdr:sp macro="" textlink="">
      <xdr:nvSpPr>
        <xdr:cNvPr id="383" name="フリーフォーム 38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/>
      </xdr:nvSpPr>
      <xdr:spPr>
        <a:xfrm>
          <a:off x="25607662" y="102825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299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1020730</xdr:colOff>
      <xdr:row>51</xdr:row>
      <xdr:rowOff>161925</xdr:rowOff>
    </xdr:from>
    <xdr:to>
      <xdr:col>29</xdr:col>
      <xdr:colOff>762000</xdr:colOff>
      <xdr:row>54</xdr:row>
      <xdr:rowOff>28575</xdr:rowOff>
    </xdr:to>
    <xdr:sp macro="" textlink="">
      <xdr:nvSpPr>
        <xdr:cNvPr id="384" name="フリーフォーム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/>
      </xdr:nvSpPr>
      <xdr:spPr>
        <a:xfrm flipV="1">
          <a:off x="25347580" y="89058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38100</xdr:colOff>
      <xdr:row>54</xdr:row>
      <xdr:rowOff>38100</xdr:rowOff>
    </xdr:from>
    <xdr:to>
      <xdr:col>28</xdr:col>
      <xdr:colOff>1020730</xdr:colOff>
      <xdr:row>56</xdr:row>
      <xdr:rowOff>152400</xdr:rowOff>
    </xdr:to>
    <xdr:sp macro="" textlink="">
      <xdr:nvSpPr>
        <xdr:cNvPr id="385" name="フリーフォーム 38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/>
      </xdr:nvSpPr>
      <xdr:spPr>
        <a:xfrm flipH="1">
          <a:off x="24364950" y="92964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930957</xdr:colOff>
      <xdr:row>53</xdr:row>
      <xdr:rowOff>113945</xdr:rowOff>
    </xdr:from>
    <xdr:to>
      <xdr:col>29</xdr:col>
      <xdr:colOff>75057</xdr:colOff>
      <xdr:row>54</xdr:row>
      <xdr:rowOff>116793</xdr:rowOff>
    </xdr:to>
    <xdr:sp macro="" textlink="">
      <xdr:nvSpPr>
        <xdr:cNvPr id="386" name="円/楕円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/>
      </xdr:nvSpPr>
      <xdr:spPr>
        <a:xfrm>
          <a:off x="25257807" y="92007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344806</xdr:colOff>
      <xdr:row>53</xdr:row>
      <xdr:rowOff>142875</xdr:rowOff>
    </xdr:from>
    <xdr:to>
      <xdr:col>28</xdr:col>
      <xdr:colOff>712472</xdr:colOff>
      <xdr:row>54</xdr:row>
      <xdr:rowOff>159945</xdr:rowOff>
    </xdr:to>
    <xdr:sp macro="" textlink="">
      <xdr:nvSpPr>
        <xdr:cNvPr id="387" name="六角形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/>
      </xdr:nvSpPr>
      <xdr:spPr>
        <a:xfrm>
          <a:off x="24671656" y="92297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37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133350</xdr:colOff>
      <xdr:row>46</xdr:row>
      <xdr:rowOff>9525</xdr:rowOff>
    </xdr:from>
    <xdr:to>
      <xdr:col>28</xdr:col>
      <xdr:colOff>1019175</xdr:colOff>
      <xdr:row>46</xdr:row>
      <xdr:rowOff>9525</xdr:rowOff>
    </xdr:to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CxnSpPr/>
      </xdr:nvCxnSpPr>
      <xdr:spPr>
        <a:xfrm>
          <a:off x="24460200" y="78962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1020729</xdr:colOff>
      <xdr:row>46</xdr:row>
      <xdr:rowOff>9525</xdr:rowOff>
    </xdr:from>
    <xdr:to>
      <xdr:col>29</xdr:col>
      <xdr:colOff>962024</xdr:colOff>
      <xdr:row>49</xdr:row>
      <xdr:rowOff>161925</xdr:rowOff>
    </xdr:to>
    <xdr:sp macro="" textlink="">
      <xdr:nvSpPr>
        <xdr:cNvPr id="390" name="フリーフォーム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/>
      </xdr:nvSpPr>
      <xdr:spPr>
        <a:xfrm>
          <a:off x="25347579" y="7896225"/>
          <a:ext cx="969995" cy="6667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930957</xdr:colOff>
      <xdr:row>45</xdr:row>
      <xdr:rowOff>94895</xdr:rowOff>
    </xdr:from>
    <xdr:to>
      <xdr:col>29</xdr:col>
      <xdr:colOff>75057</xdr:colOff>
      <xdr:row>46</xdr:row>
      <xdr:rowOff>97743</xdr:rowOff>
    </xdr:to>
    <xdr:sp macro="" textlink="">
      <xdr:nvSpPr>
        <xdr:cNvPr id="391" name="円/楕円 39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/>
      </xdr:nvSpPr>
      <xdr:spPr>
        <a:xfrm>
          <a:off x="25257807" y="78101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278131</xdr:colOff>
      <xdr:row>45</xdr:row>
      <xdr:rowOff>85725</xdr:rowOff>
    </xdr:from>
    <xdr:to>
      <xdr:col>29</xdr:col>
      <xdr:colOff>645797</xdr:colOff>
      <xdr:row>46</xdr:row>
      <xdr:rowOff>102795</xdr:rowOff>
    </xdr:to>
    <xdr:sp macro="" textlink="">
      <xdr:nvSpPr>
        <xdr:cNvPr id="392" name="六角形 39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>
          <a:off x="25633681" y="7800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37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1019659</xdr:colOff>
      <xdr:row>38</xdr:row>
      <xdr:rowOff>0</xdr:rowOff>
    </xdr:from>
    <xdr:to>
      <xdr:col>29</xdr:col>
      <xdr:colOff>571499</xdr:colOff>
      <xdr:row>42</xdr:row>
      <xdr:rowOff>152193</xdr:rowOff>
    </xdr:to>
    <xdr:sp macro="" textlink="">
      <xdr:nvSpPr>
        <xdr:cNvPr id="393" name="フリーフォーム 39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/>
      </xdr:nvSpPr>
      <xdr:spPr>
        <a:xfrm>
          <a:off x="25346509" y="6515100"/>
          <a:ext cx="580540" cy="837993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930957</xdr:colOff>
      <xdr:row>39</xdr:row>
      <xdr:rowOff>161570</xdr:rowOff>
    </xdr:from>
    <xdr:to>
      <xdr:col>29</xdr:col>
      <xdr:colOff>75057</xdr:colOff>
      <xdr:row>40</xdr:row>
      <xdr:rowOff>164418</xdr:rowOff>
    </xdr:to>
    <xdr:sp macro="" textlink="">
      <xdr:nvSpPr>
        <xdr:cNvPr id="395" name="円/楕円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/>
      </xdr:nvSpPr>
      <xdr:spPr>
        <a:xfrm>
          <a:off x="25257807" y="68481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106681</xdr:colOff>
      <xdr:row>39</xdr:row>
      <xdr:rowOff>0</xdr:rowOff>
    </xdr:from>
    <xdr:to>
      <xdr:col>29</xdr:col>
      <xdr:colOff>474347</xdr:colOff>
      <xdr:row>40</xdr:row>
      <xdr:rowOff>17070</xdr:rowOff>
    </xdr:to>
    <xdr:sp macro="" textlink="">
      <xdr:nvSpPr>
        <xdr:cNvPr id="396" name="六角形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/>
      </xdr:nvSpPr>
      <xdr:spPr>
        <a:xfrm>
          <a:off x="25462231" y="66865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270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1020730</xdr:colOff>
      <xdr:row>30</xdr:row>
      <xdr:rowOff>161925</xdr:rowOff>
    </xdr:from>
    <xdr:to>
      <xdr:col>29</xdr:col>
      <xdr:colOff>762000</xdr:colOff>
      <xdr:row>33</xdr:row>
      <xdr:rowOff>28575</xdr:rowOff>
    </xdr:to>
    <xdr:sp macro="" textlink="">
      <xdr:nvSpPr>
        <xdr:cNvPr id="397" name="フリーフォーム 39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/>
      </xdr:nvSpPr>
      <xdr:spPr>
        <a:xfrm flipV="1">
          <a:off x="25347580" y="53054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38100</xdr:colOff>
      <xdr:row>33</xdr:row>
      <xdr:rowOff>28575</xdr:rowOff>
    </xdr:from>
    <xdr:to>
      <xdr:col>28</xdr:col>
      <xdr:colOff>1020730</xdr:colOff>
      <xdr:row>35</xdr:row>
      <xdr:rowOff>142875</xdr:rowOff>
    </xdr:to>
    <xdr:sp macro="" textlink="">
      <xdr:nvSpPr>
        <xdr:cNvPr id="398" name="フリーフォーム 39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/>
      </xdr:nvSpPr>
      <xdr:spPr>
        <a:xfrm flipH="1">
          <a:off x="24364950" y="56864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930957</xdr:colOff>
      <xdr:row>32</xdr:row>
      <xdr:rowOff>113945</xdr:rowOff>
    </xdr:from>
    <xdr:to>
      <xdr:col>29</xdr:col>
      <xdr:colOff>75057</xdr:colOff>
      <xdr:row>33</xdr:row>
      <xdr:rowOff>116793</xdr:rowOff>
    </xdr:to>
    <xdr:sp macro="" textlink="">
      <xdr:nvSpPr>
        <xdr:cNvPr id="399" name="円/楕円 398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/>
      </xdr:nvSpPr>
      <xdr:spPr>
        <a:xfrm>
          <a:off x="25257807" y="56003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29</xdr:col>
      <xdr:colOff>590550</xdr:colOff>
      <xdr:row>31</xdr:row>
      <xdr:rowOff>9525</xdr:rowOff>
    </xdr:from>
    <xdr:to>
      <xdr:col>29</xdr:col>
      <xdr:colOff>930729</xdr:colOff>
      <xdr:row>32</xdr:row>
      <xdr:rowOff>171256</xdr:rowOff>
    </xdr:to>
    <xdr:pic>
      <xdr:nvPicPr>
        <xdr:cNvPr id="400" name="図 39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946100" y="5324475"/>
          <a:ext cx="340179" cy="333181"/>
        </a:xfrm>
        <a:prstGeom prst="rect">
          <a:avLst/>
        </a:prstGeom>
      </xdr:spPr>
    </xdr:pic>
    <xdr:clientData/>
  </xdr:twoCellAnchor>
  <xdr:twoCellAnchor>
    <xdr:from>
      <xdr:col>29</xdr:col>
      <xdr:colOff>19050</xdr:colOff>
      <xdr:row>25</xdr:row>
      <xdr:rowOff>152400</xdr:rowOff>
    </xdr:from>
    <xdr:to>
      <xdr:col>29</xdr:col>
      <xdr:colOff>904875</xdr:colOff>
      <xdr:row>25</xdr:row>
      <xdr:rowOff>152400</xdr:rowOff>
    </xdr:to>
    <xdr:cxnSp macro="">
      <xdr:nvCxnSpPr>
        <xdr:cNvPr id="401" name="直線コネクタ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CxnSpPr/>
      </xdr:nvCxnSpPr>
      <xdr:spPr>
        <a:xfrm>
          <a:off x="25374600" y="443865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25</xdr:row>
      <xdr:rowOff>152400</xdr:rowOff>
    </xdr:from>
    <xdr:to>
      <xdr:col>29</xdr:col>
      <xdr:colOff>11080</xdr:colOff>
      <xdr:row>28</xdr:row>
      <xdr:rowOff>95250</xdr:rowOff>
    </xdr:to>
    <xdr:sp macro="" textlink="">
      <xdr:nvSpPr>
        <xdr:cNvPr id="402" name="フリーフォーム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/>
      </xdr:nvSpPr>
      <xdr:spPr>
        <a:xfrm flipH="1">
          <a:off x="24384000" y="44386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950007</xdr:colOff>
      <xdr:row>25</xdr:row>
      <xdr:rowOff>66320</xdr:rowOff>
    </xdr:from>
    <xdr:to>
      <xdr:col>29</xdr:col>
      <xdr:colOff>94107</xdr:colOff>
      <xdr:row>26</xdr:row>
      <xdr:rowOff>69168</xdr:rowOff>
    </xdr:to>
    <xdr:sp macro="" textlink="">
      <xdr:nvSpPr>
        <xdr:cNvPr id="403" name="円/楕円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/>
      </xdr:nvSpPr>
      <xdr:spPr>
        <a:xfrm>
          <a:off x="25276857" y="43525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335281</xdr:colOff>
      <xdr:row>32</xdr:row>
      <xdr:rowOff>95250</xdr:rowOff>
    </xdr:from>
    <xdr:to>
      <xdr:col>28</xdr:col>
      <xdr:colOff>702947</xdr:colOff>
      <xdr:row>33</xdr:row>
      <xdr:rowOff>112320</xdr:rowOff>
    </xdr:to>
    <xdr:sp macro="" textlink="">
      <xdr:nvSpPr>
        <xdr:cNvPr id="404" name="六角形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/>
      </xdr:nvSpPr>
      <xdr:spPr>
        <a:xfrm>
          <a:off x="24662131" y="55816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43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354331</xdr:colOff>
      <xdr:row>25</xdr:row>
      <xdr:rowOff>57150</xdr:rowOff>
    </xdr:from>
    <xdr:to>
      <xdr:col>28</xdr:col>
      <xdr:colOff>721997</xdr:colOff>
      <xdr:row>26</xdr:row>
      <xdr:rowOff>74220</xdr:rowOff>
    </xdr:to>
    <xdr:sp macro="" textlink="">
      <xdr:nvSpPr>
        <xdr:cNvPr id="405" name="六角形 40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/>
      </xdr:nvSpPr>
      <xdr:spPr>
        <a:xfrm>
          <a:off x="24681181" y="43434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44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0</xdr:colOff>
      <xdr:row>16</xdr:row>
      <xdr:rowOff>133350</xdr:rowOff>
    </xdr:from>
    <xdr:to>
      <xdr:col>29</xdr:col>
      <xdr:colOff>0</xdr:colOff>
      <xdr:row>18</xdr:row>
      <xdr:rowOff>133350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CxnSpPr/>
      </xdr:nvCxnSpPr>
      <xdr:spPr>
        <a:xfrm>
          <a:off x="25355550" y="2876550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6608</xdr:colOff>
      <xdr:row>18</xdr:row>
      <xdr:rowOff>133349</xdr:rowOff>
    </xdr:from>
    <xdr:to>
      <xdr:col>29</xdr:col>
      <xdr:colOff>904875</xdr:colOff>
      <xdr:row>21</xdr:row>
      <xdr:rowOff>85724</xdr:rowOff>
    </xdr:to>
    <xdr:sp macro="" textlink="">
      <xdr:nvSpPr>
        <xdr:cNvPr id="407" name="フリーフォーム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/>
      </xdr:nvSpPr>
      <xdr:spPr>
        <a:xfrm>
          <a:off x="25362158" y="321944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955061</xdr:colOff>
      <xdr:row>18</xdr:row>
      <xdr:rowOff>56795</xdr:rowOff>
    </xdr:from>
    <xdr:to>
      <xdr:col>29</xdr:col>
      <xdr:colOff>99161</xdr:colOff>
      <xdr:row>19</xdr:row>
      <xdr:rowOff>59643</xdr:rowOff>
    </xdr:to>
    <xdr:sp macro="" textlink="">
      <xdr:nvSpPr>
        <xdr:cNvPr id="408" name="円/楕円 40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/>
      </xdr:nvSpPr>
      <xdr:spPr>
        <a:xfrm>
          <a:off x="25281911" y="31428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220981</xdr:colOff>
      <xdr:row>18</xdr:row>
      <xdr:rowOff>38100</xdr:rowOff>
    </xdr:from>
    <xdr:to>
      <xdr:col>29</xdr:col>
      <xdr:colOff>588647</xdr:colOff>
      <xdr:row>19</xdr:row>
      <xdr:rowOff>55170</xdr:rowOff>
    </xdr:to>
    <xdr:sp macro="" textlink="">
      <xdr:nvSpPr>
        <xdr:cNvPr id="409" name="六角形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/>
      </xdr:nvSpPr>
      <xdr:spPr>
        <a:xfrm>
          <a:off x="25576531" y="31242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43</a:t>
          </a:r>
          <a:endParaRPr kumimoji="1" lang="ja-JP" altLang="en-US" sz="1200" b="1"/>
        </a:p>
      </xdr:txBody>
    </xdr:sp>
    <xdr:clientData/>
  </xdr:twoCellAnchor>
  <xdr:twoCellAnchor>
    <xdr:from>
      <xdr:col>28</xdr:col>
      <xdr:colOff>114299</xdr:colOff>
      <xdr:row>9</xdr:row>
      <xdr:rowOff>142874</xdr:rowOff>
    </xdr:from>
    <xdr:to>
      <xdr:col>28</xdr:col>
      <xdr:colOff>1025780</xdr:colOff>
      <xdr:row>11</xdr:row>
      <xdr:rowOff>133349</xdr:rowOff>
    </xdr:to>
    <xdr:sp macro="" textlink="">
      <xdr:nvSpPr>
        <xdr:cNvPr id="410" name="フリーフォーム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/>
      </xdr:nvSpPr>
      <xdr:spPr>
        <a:xfrm flipH="1" flipV="1">
          <a:off x="24441149" y="1685924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6608</xdr:colOff>
      <xdr:row>11</xdr:row>
      <xdr:rowOff>133349</xdr:rowOff>
    </xdr:from>
    <xdr:to>
      <xdr:col>29</xdr:col>
      <xdr:colOff>904875</xdr:colOff>
      <xdr:row>14</xdr:row>
      <xdr:rowOff>85724</xdr:rowOff>
    </xdr:to>
    <xdr:sp macro="" textlink="">
      <xdr:nvSpPr>
        <xdr:cNvPr id="411" name="フリーフォーム 41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/>
      </xdr:nvSpPr>
      <xdr:spPr>
        <a:xfrm>
          <a:off x="25362158" y="201929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955061</xdr:colOff>
      <xdr:row>11</xdr:row>
      <xdr:rowOff>56795</xdr:rowOff>
    </xdr:from>
    <xdr:to>
      <xdr:col>29</xdr:col>
      <xdr:colOff>99161</xdr:colOff>
      <xdr:row>12</xdr:row>
      <xdr:rowOff>59643</xdr:rowOff>
    </xdr:to>
    <xdr:sp macro="" textlink="">
      <xdr:nvSpPr>
        <xdr:cNvPr id="412" name="円/楕円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/>
      </xdr:nvSpPr>
      <xdr:spPr>
        <a:xfrm>
          <a:off x="25281911" y="1942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242587</xdr:colOff>
      <xdr:row>11</xdr:row>
      <xdr:rowOff>24103</xdr:rowOff>
    </xdr:from>
    <xdr:to>
      <xdr:col>29</xdr:col>
      <xdr:colOff>637750</xdr:colOff>
      <xdr:row>12</xdr:row>
      <xdr:rowOff>94330</xdr:rowOff>
    </xdr:to>
    <xdr:sp macro="" textlink="">
      <xdr:nvSpPr>
        <xdr:cNvPr id="413" name="フリーフォーム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/>
      </xdr:nvSpPr>
      <xdr:spPr>
        <a:xfrm>
          <a:off x="25598137" y="19100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140</a:t>
          </a:r>
          <a:endParaRPr kumimoji="1" lang="ja-JP" altLang="en-US" sz="1200" b="1"/>
        </a:p>
      </xdr:txBody>
    </xdr:sp>
    <xdr:clientData/>
  </xdr:twoCellAnchor>
  <xdr:twoCellAnchor>
    <xdr:from>
      <xdr:col>29</xdr:col>
      <xdr:colOff>0</xdr:colOff>
      <xdr:row>2</xdr:row>
      <xdr:rowOff>161925</xdr:rowOff>
    </xdr:from>
    <xdr:to>
      <xdr:col>29</xdr:col>
      <xdr:colOff>0</xdr:colOff>
      <xdr:row>6</xdr:row>
      <xdr:rowOff>0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CxnSpPr/>
      </xdr:nvCxnSpPr>
      <xdr:spPr>
        <a:xfrm>
          <a:off x="25355550" y="504825"/>
          <a:ext cx="0" cy="5238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847725</xdr:colOff>
      <xdr:row>4</xdr:row>
      <xdr:rowOff>152400</xdr:rowOff>
    </xdr:from>
    <xdr:to>
      <xdr:col>29</xdr:col>
      <xdr:colOff>0</xdr:colOff>
      <xdr:row>4</xdr:row>
      <xdr:rowOff>152400</xdr:rowOff>
    </xdr:to>
    <xdr:cxnSp macro="">
      <xdr:nvCxnSpPr>
        <xdr:cNvPr id="417" name="直線コネクタ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CxnSpPr/>
      </xdr:nvCxnSpPr>
      <xdr:spPr>
        <a:xfrm>
          <a:off x="25174575" y="838200"/>
          <a:ext cx="18097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955061</xdr:colOff>
      <xdr:row>4</xdr:row>
      <xdr:rowOff>75845</xdr:rowOff>
    </xdr:from>
    <xdr:to>
      <xdr:col>29</xdr:col>
      <xdr:colOff>99161</xdr:colOff>
      <xdr:row>5</xdr:row>
      <xdr:rowOff>78693</xdr:rowOff>
    </xdr:to>
    <xdr:sp macro="" textlink="">
      <xdr:nvSpPr>
        <xdr:cNvPr id="416" name="円/楕円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/>
      </xdr:nvSpPr>
      <xdr:spPr>
        <a:xfrm>
          <a:off x="25281911" y="7616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85726</xdr:colOff>
      <xdr:row>4</xdr:row>
      <xdr:rowOff>152400</xdr:rowOff>
    </xdr:from>
    <xdr:to>
      <xdr:col>29</xdr:col>
      <xdr:colOff>9526</xdr:colOff>
      <xdr:row>7</xdr:row>
      <xdr:rowOff>149392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4412576" y="838200"/>
          <a:ext cx="952500" cy="511342"/>
        </a:xfrm>
        <a:custGeom>
          <a:avLst/>
          <a:gdLst>
            <a:gd name="connsiteX0" fmla="*/ 904875 w 904875"/>
            <a:gd name="connsiteY0" fmla="*/ 485775 h 485775"/>
            <a:gd name="connsiteX1" fmla="*/ 904875 w 904875"/>
            <a:gd name="connsiteY1" fmla="*/ 190500 h 485775"/>
            <a:gd name="connsiteX2" fmla="*/ 714375 w 904875"/>
            <a:gd name="connsiteY2" fmla="*/ 0 h 485775"/>
            <a:gd name="connsiteX3" fmla="*/ 0 w 904875"/>
            <a:gd name="connsiteY3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485775">
              <a:moveTo>
                <a:pt x="904875" y="485775"/>
              </a:moveTo>
              <a:lnTo>
                <a:pt x="904875" y="190500"/>
              </a:lnTo>
              <a:lnTo>
                <a:pt x="714375" y="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1555</xdr:colOff>
      <xdr:row>58</xdr:row>
      <xdr:rowOff>123825</xdr:rowOff>
    </xdr:from>
    <xdr:to>
      <xdr:col>32</xdr:col>
      <xdr:colOff>771525</xdr:colOff>
      <xdr:row>60</xdr:row>
      <xdr:rowOff>161925</xdr:rowOff>
    </xdr:to>
    <xdr:sp macro="" textlink="">
      <xdr:nvSpPr>
        <xdr:cNvPr id="418" name="フリーフォーム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/>
      </xdr:nvSpPr>
      <xdr:spPr>
        <a:xfrm flipV="1">
          <a:off x="27995530" y="1006792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47625</xdr:colOff>
      <xdr:row>61</xdr:row>
      <xdr:rowOff>0</xdr:rowOff>
    </xdr:from>
    <xdr:to>
      <xdr:col>32</xdr:col>
      <xdr:colOff>1555</xdr:colOff>
      <xdr:row>63</xdr:row>
      <xdr:rowOff>114300</xdr:rowOff>
    </xdr:to>
    <xdr:sp macro="" textlink="">
      <xdr:nvSpPr>
        <xdr:cNvPr id="419" name="フリーフォーム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/>
      </xdr:nvSpPr>
      <xdr:spPr>
        <a:xfrm flipH="1">
          <a:off x="27012900" y="104584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940482</xdr:colOff>
      <xdr:row>60</xdr:row>
      <xdr:rowOff>75845</xdr:rowOff>
    </xdr:from>
    <xdr:to>
      <xdr:col>32</xdr:col>
      <xdr:colOff>84582</xdr:colOff>
      <xdr:row>61</xdr:row>
      <xdr:rowOff>78693</xdr:rowOff>
    </xdr:to>
    <xdr:sp macro="" textlink="">
      <xdr:nvSpPr>
        <xdr:cNvPr id="420" name="円/楕円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/>
      </xdr:nvSpPr>
      <xdr:spPr>
        <a:xfrm>
          <a:off x="27905757" y="10362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1009650</xdr:colOff>
      <xdr:row>52</xdr:row>
      <xdr:rowOff>28576</xdr:rowOff>
    </xdr:from>
    <xdr:to>
      <xdr:col>31</xdr:col>
      <xdr:colOff>1009650</xdr:colOff>
      <xdr:row>54</xdr:row>
      <xdr:rowOff>28576</xdr:rowOff>
    </xdr:to>
    <xdr:cxnSp macro="">
      <xdr:nvCxnSpPr>
        <xdr:cNvPr id="415" name="直線コネクタ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CxnSpPr/>
      </xdr:nvCxnSpPr>
      <xdr:spPr>
        <a:xfrm>
          <a:off x="27974925" y="8943976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561975</xdr:colOff>
      <xdr:row>54</xdr:row>
      <xdr:rowOff>28575</xdr:rowOff>
    </xdr:from>
    <xdr:to>
      <xdr:col>31</xdr:col>
      <xdr:colOff>1016259</xdr:colOff>
      <xdr:row>56</xdr:row>
      <xdr:rowOff>152400</xdr:rowOff>
    </xdr:to>
    <xdr:sp macro="" textlink="">
      <xdr:nvSpPr>
        <xdr:cNvPr id="421" name="フリーフォーム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/>
      </xdr:nvSpPr>
      <xdr:spPr>
        <a:xfrm flipH="1">
          <a:off x="26946225" y="9286875"/>
          <a:ext cx="1035309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373381</xdr:colOff>
      <xdr:row>60</xdr:row>
      <xdr:rowOff>76200</xdr:rowOff>
    </xdr:from>
    <xdr:to>
      <xdr:col>31</xdr:col>
      <xdr:colOff>741047</xdr:colOff>
      <xdr:row>61</xdr:row>
      <xdr:rowOff>93270</xdr:rowOff>
    </xdr:to>
    <xdr:sp macro="" textlink="">
      <xdr:nvSpPr>
        <xdr:cNvPr id="422" name="六角形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/>
      </xdr:nvSpPr>
      <xdr:spPr>
        <a:xfrm>
          <a:off x="27338656" y="103632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82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468631</xdr:colOff>
      <xdr:row>53</xdr:row>
      <xdr:rowOff>95251</xdr:rowOff>
    </xdr:from>
    <xdr:to>
      <xdr:col>31</xdr:col>
      <xdr:colOff>836297</xdr:colOff>
      <xdr:row>54</xdr:row>
      <xdr:rowOff>112321</xdr:rowOff>
    </xdr:to>
    <xdr:sp macro="" textlink="">
      <xdr:nvSpPr>
        <xdr:cNvPr id="423" name="六角形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/>
      </xdr:nvSpPr>
      <xdr:spPr>
        <a:xfrm>
          <a:off x="27433906" y="9182101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82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133350</xdr:colOff>
      <xdr:row>47</xdr:row>
      <xdr:rowOff>9525</xdr:rowOff>
    </xdr:from>
    <xdr:to>
      <xdr:col>31</xdr:col>
      <xdr:colOff>1019175</xdr:colOff>
      <xdr:row>47</xdr:row>
      <xdr:rowOff>9525</xdr:rowOff>
    </xdr:to>
    <xdr:cxnSp macro="">
      <xdr:nvCxnSpPr>
        <xdr:cNvPr id="429" name="直線コネクタ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CxnSpPr/>
      </xdr:nvCxnSpPr>
      <xdr:spPr>
        <a:xfrm>
          <a:off x="27098625" y="806767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1020729</xdr:colOff>
      <xdr:row>47</xdr:row>
      <xdr:rowOff>9525</xdr:rowOff>
    </xdr:from>
    <xdr:to>
      <xdr:col>32</xdr:col>
      <xdr:colOff>942974</xdr:colOff>
      <xdr:row>49</xdr:row>
      <xdr:rowOff>123825</xdr:rowOff>
    </xdr:to>
    <xdr:sp macro="" textlink="">
      <xdr:nvSpPr>
        <xdr:cNvPr id="430" name="フリーフォーム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/>
      </xdr:nvSpPr>
      <xdr:spPr>
        <a:xfrm>
          <a:off x="27986004" y="8067675"/>
          <a:ext cx="95094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930957</xdr:colOff>
      <xdr:row>46</xdr:row>
      <xdr:rowOff>94895</xdr:rowOff>
    </xdr:from>
    <xdr:to>
      <xdr:col>32</xdr:col>
      <xdr:colOff>75057</xdr:colOff>
      <xdr:row>47</xdr:row>
      <xdr:rowOff>97743</xdr:rowOff>
    </xdr:to>
    <xdr:sp macro="" textlink="">
      <xdr:nvSpPr>
        <xdr:cNvPr id="431" name="円/楕円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/>
      </xdr:nvSpPr>
      <xdr:spPr>
        <a:xfrm>
          <a:off x="27896232" y="79815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204487</xdr:colOff>
      <xdr:row>46</xdr:row>
      <xdr:rowOff>62203</xdr:rowOff>
    </xdr:from>
    <xdr:to>
      <xdr:col>32</xdr:col>
      <xdr:colOff>599650</xdr:colOff>
      <xdr:row>47</xdr:row>
      <xdr:rowOff>132430</xdr:rowOff>
    </xdr:to>
    <xdr:sp macro="" textlink="">
      <xdr:nvSpPr>
        <xdr:cNvPr id="432" name="フリーフォーム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/>
      </xdr:nvSpPr>
      <xdr:spPr>
        <a:xfrm>
          <a:off x="28198462" y="794890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140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133349</xdr:colOff>
      <xdr:row>45</xdr:row>
      <xdr:rowOff>85725</xdr:rowOff>
    </xdr:from>
    <xdr:to>
      <xdr:col>32</xdr:col>
      <xdr:colOff>904649</xdr:colOff>
      <xdr:row>45</xdr:row>
      <xdr:rowOff>85725</xdr:rowOff>
    </xdr:to>
    <xdr:grpSp>
      <xdr:nvGrpSpPr>
        <xdr:cNvPr id="433" name="グループ化 37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GrpSpPr>
          <a:grpSpLocks/>
        </xdr:cNvGrpSpPr>
      </xdr:nvGrpSpPr>
      <xdr:grpSpPr bwMode="auto">
        <a:xfrm>
          <a:off x="27098624" y="7800975"/>
          <a:ext cx="1800000" cy="0"/>
          <a:chOff x="228600" y="4438650"/>
          <a:chExt cx="1143000" cy="0"/>
        </a:xfrm>
      </xdr:grpSpPr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00000000-0008-0000-0200-0000B2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19050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0000000-0008-0000-0200-0000B3010000}"/>
              </a:ext>
            </a:extLst>
          </xdr:cNvPr>
          <xdr:cNvCxnSpPr/>
        </xdr:nvCxnSpPr>
        <xdr:spPr>
          <a:xfrm flipH="1">
            <a:off x="228600" y="4438650"/>
            <a:ext cx="1143000" cy="0"/>
          </a:xfrm>
          <a:prstGeom prst="line">
            <a:avLst/>
          </a:prstGeom>
          <a:ln w="57150" cmpd="dbl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346398</xdr:colOff>
      <xdr:row>45</xdr:row>
      <xdr:rowOff>0</xdr:rowOff>
    </xdr:from>
    <xdr:to>
      <xdr:col>31</xdr:col>
      <xdr:colOff>843837</xdr:colOff>
      <xdr:row>46</xdr:row>
      <xdr:rowOff>9526</xdr:rowOff>
    </xdr:to>
    <xdr:sp macro="" textlink="">
      <xdr:nvSpPr>
        <xdr:cNvPr id="436" name="正方形/長方形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/>
      </xdr:nvSpPr>
      <xdr:spPr>
        <a:xfrm>
          <a:off x="27311673" y="7715250"/>
          <a:ext cx="497439" cy="180976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波久礼</a:t>
          </a:r>
        </a:p>
      </xdr:txBody>
    </xdr:sp>
    <xdr:clientData/>
  </xdr:twoCellAnchor>
  <xdr:twoCellAnchor>
    <xdr:from>
      <xdr:col>31</xdr:col>
      <xdr:colOff>1020729</xdr:colOff>
      <xdr:row>33</xdr:row>
      <xdr:rowOff>28575</xdr:rowOff>
    </xdr:from>
    <xdr:to>
      <xdr:col>32</xdr:col>
      <xdr:colOff>942974</xdr:colOff>
      <xdr:row>35</xdr:row>
      <xdr:rowOff>142875</xdr:rowOff>
    </xdr:to>
    <xdr:sp macro="" textlink="">
      <xdr:nvSpPr>
        <xdr:cNvPr id="440" name="フリーフォーム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/>
      </xdr:nvSpPr>
      <xdr:spPr>
        <a:xfrm>
          <a:off x="27986004" y="5686425"/>
          <a:ext cx="950945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104773</xdr:colOff>
      <xdr:row>31</xdr:row>
      <xdr:rowOff>28574</xdr:rowOff>
    </xdr:from>
    <xdr:to>
      <xdr:col>31</xdr:col>
      <xdr:colOff>1016254</xdr:colOff>
      <xdr:row>32</xdr:row>
      <xdr:rowOff>104773</xdr:rowOff>
    </xdr:to>
    <xdr:sp macro="" textlink="">
      <xdr:nvSpPr>
        <xdr:cNvPr id="441" name="フリーフォーム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/>
      </xdr:nvSpPr>
      <xdr:spPr>
        <a:xfrm flipH="1" flipV="1">
          <a:off x="27070048" y="5343524"/>
          <a:ext cx="911481" cy="247649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930957</xdr:colOff>
      <xdr:row>32</xdr:row>
      <xdr:rowOff>113945</xdr:rowOff>
    </xdr:from>
    <xdr:to>
      <xdr:col>32</xdr:col>
      <xdr:colOff>75057</xdr:colOff>
      <xdr:row>33</xdr:row>
      <xdr:rowOff>116793</xdr:rowOff>
    </xdr:to>
    <xdr:sp macro="" textlink="">
      <xdr:nvSpPr>
        <xdr:cNvPr id="442" name="円/楕円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/>
      </xdr:nvSpPr>
      <xdr:spPr>
        <a:xfrm>
          <a:off x="27896232" y="56003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323850</xdr:colOff>
      <xdr:row>33</xdr:row>
      <xdr:rowOff>161925</xdr:rowOff>
    </xdr:from>
    <xdr:to>
      <xdr:col>31</xdr:col>
      <xdr:colOff>962026</xdr:colOff>
      <xdr:row>35</xdr:row>
      <xdr:rowOff>38100</xdr:rowOff>
    </xdr:to>
    <xdr:sp macro="" textlink="">
      <xdr:nvSpPr>
        <xdr:cNvPr id="443" name="正方形/長方形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/>
      </xdr:nvSpPr>
      <xdr:spPr>
        <a:xfrm>
          <a:off x="27289125" y="5819775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りそな銀行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230506</xdr:colOff>
      <xdr:row>32</xdr:row>
      <xdr:rowOff>95250</xdr:rowOff>
    </xdr:from>
    <xdr:to>
      <xdr:col>32</xdr:col>
      <xdr:colOff>598172</xdr:colOff>
      <xdr:row>33</xdr:row>
      <xdr:rowOff>112320</xdr:rowOff>
    </xdr:to>
    <xdr:sp macro="" textlink="">
      <xdr:nvSpPr>
        <xdr:cNvPr id="444" name="六角形 443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/>
      </xdr:nvSpPr>
      <xdr:spPr>
        <a:xfrm>
          <a:off x="28224481" y="55816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30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457200</xdr:colOff>
      <xdr:row>24</xdr:row>
      <xdr:rowOff>9525</xdr:rowOff>
    </xdr:from>
    <xdr:to>
      <xdr:col>32</xdr:col>
      <xdr:colOff>10009</xdr:colOff>
      <xdr:row>28</xdr:row>
      <xdr:rowOff>152193</xdr:rowOff>
    </xdr:to>
    <xdr:sp macro="" textlink="">
      <xdr:nvSpPr>
        <xdr:cNvPr id="445" name="フリーフォーム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/>
      </xdr:nvSpPr>
      <xdr:spPr>
        <a:xfrm flipH="1">
          <a:off x="27422475" y="4124325"/>
          <a:ext cx="581509" cy="828468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662940 h 662940"/>
            <a:gd name="connsiteX1" fmla="*/ 0 w 538859"/>
            <a:gd name="connsiteY1" fmla="*/ 281940 h 662940"/>
            <a:gd name="connsiteX2" fmla="*/ 538859 w 538859"/>
            <a:gd name="connsiteY2" fmla="*/ 0 h 66294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02920 h 502920"/>
            <a:gd name="connsiteX1" fmla="*/ 0 w 538859"/>
            <a:gd name="connsiteY1" fmla="*/ 281940 h 502920"/>
            <a:gd name="connsiteX2" fmla="*/ 538859 w 538859"/>
            <a:gd name="connsiteY2" fmla="*/ 0 h 502920"/>
            <a:gd name="connsiteX0" fmla="*/ 0 w 538859"/>
            <a:gd name="connsiteY0" fmla="*/ 571500 h 571500"/>
            <a:gd name="connsiteX1" fmla="*/ 0 w 538859"/>
            <a:gd name="connsiteY1" fmla="*/ 281940 h 571500"/>
            <a:gd name="connsiteX2" fmla="*/ 538859 w 538859"/>
            <a:gd name="connsiteY2" fmla="*/ 0 h 571500"/>
            <a:gd name="connsiteX0" fmla="*/ 0 w 538859"/>
            <a:gd name="connsiteY0" fmla="*/ 705580 h 705580"/>
            <a:gd name="connsiteX1" fmla="*/ 0 w 538859"/>
            <a:gd name="connsiteY1" fmla="*/ 281940 h 705580"/>
            <a:gd name="connsiteX2" fmla="*/ 538859 w 538859"/>
            <a:gd name="connsiteY2" fmla="*/ 0 h 705580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  <a:gd name="connsiteX0" fmla="*/ 0 w 390854"/>
            <a:gd name="connsiteY0" fmla="*/ 845292 h 845292"/>
            <a:gd name="connsiteX1" fmla="*/ 0 w 390854"/>
            <a:gd name="connsiteY1" fmla="*/ 421652 h 845292"/>
            <a:gd name="connsiteX2" fmla="*/ 390854 w 390854"/>
            <a:gd name="connsiteY2" fmla="*/ 0 h 845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0854" h="845292">
              <a:moveTo>
                <a:pt x="0" y="845292"/>
              </a:moveTo>
              <a:lnTo>
                <a:pt x="0" y="421652"/>
              </a:lnTo>
              <a:cubicBezTo>
                <a:pt x="281177" y="128942"/>
                <a:pt x="189319" y="211723"/>
                <a:pt x="390854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950007</xdr:colOff>
      <xdr:row>25</xdr:row>
      <xdr:rowOff>171095</xdr:rowOff>
    </xdr:from>
    <xdr:to>
      <xdr:col>32</xdr:col>
      <xdr:colOff>94107</xdr:colOff>
      <xdr:row>27</xdr:row>
      <xdr:rowOff>2493</xdr:rowOff>
    </xdr:to>
    <xdr:sp macro="" textlink="">
      <xdr:nvSpPr>
        <xdr:cNvPr id="446" name="円/楕円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/>
      </xdr:nvSpPr>
      <xdr:spPr>
        <a:xfrm>
          <a:off x="27915282" y="44573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575962</xdr:colOff>
      <xdr:row>24</xdr:row>
      <xdr:rowOff>147928</xdr:rowOff>
    </xdr:from>
    <xdr:to>
      <xdr:col>31</xdr:col>
      <xdr:colOff>971125</xdr:colOff>
      <xdr:row>26</xdr:row>
      <xdr:rowOff>46705</xdr:rowOff>
    </xdr:to>
    <xdr:sp macro="" textlink="">
      <xdr:nvSpPr>
        <xdr:cNvPr id="447" name="フリーフォーム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/>
      </xdr:nvSpPr>
      <xdr:spPr>
        <a:xfrm>
          <a:off x="27541237" y="42627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254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200025</xdr:colOff>
      <xdr:row>18</xdr:row>
      <xdr:rowOff>133349</xdr:rowOff>
    </xdr:from>
    <xdr:to>
      <xdr:col>32</xdr:col>
      <xdr:colOff>6608</xdr:colOff>
      <xdr:row>21</xdr:row>
      <xdr:rowOff>85724</xdr:rowOff>
    </xdr:to>
    <xdr:sp macro="" textlink="">
      <xdr:nvSpPr>
        <xdr:cNvPr id="448" name="フリーフォーム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/>
      </xdr:nvSpPr>
      <xdr:spPr>
        <a:xfrm flipH="1">
          <a:off x="27165300" y="3219449"/>
          <a:ext cx="835283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955061</xdr:colOff>
      <xdr:row>18</xdr:row>
      <xdr:rowOff>56795</xdr:rowOff>
    </xdr:from>
    <xdr:to>
      <xdr:col>32</xdr:col>
      <xdr:colOff>99161</xdr:colOff>
      <xdr:row>19</xdr:row>
      <xdr:rowOff>59643</xdr:rowOff>
    </xdr:to>
    <xdr:sp macro="" textlink="">
      <xdr:nvSpPr>
        <xdr:cNvPr id="449" name="円/楕円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/>
      </xdr:nvSpPr>
      <xdr:spPr>
        <a:xfrm>
          <a:off x="27920336" y="31428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31</xdr:col>
      <xdr:colOff>590550</xdr:colOff>
      <xdr:row>16</xdr:row>
      <xdr:rowOff>28575</xdr:rowOff>
    </xdr:from>
    <xdr:to>
      <xdr:col>31</xdr:col>
      <xdr:colOff>929173</xdr:colOff>
      <xdr:row>18</xdr:row>
      <xdr:rowOff>28575</xdr:rowOff>
    </xdr:to>
    <xdr:pic>
      <xdr:nvPicPr>
        <xdr:cNvPr id="451" name="図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555825" y="2771775"/>
          <a:ext cx="338623" cy="342900"/>
        </a:xfrm>
        <a:prstGeom prst="rect">
          <a:avLst/>
        </a:prstGeom>
      </xdr:spPr>
    </xdr:pic>
    <xdr:clientData/>
  </xdr:twoCellAnchor>
  <xdr:twoCellAnchor>
    <xdr:from>
      <xdr:col>32</xdr:col>
      <xdr:colOff>11080</xdr:colOff>
      <xdr:row>9</xdr:row>
      <xdr:rowOff>161925</xdr:rowOff>
    </xdr:from>
    <xdr:to>
      <xdr:col>32</xdr:col>
      <xdr:colOff>781050</xdr:colOff>
      <xdr:row>12</xdr:row>
      <xdr:rowOff>28575</xdr:rowOff>
    </xdr:to>
    <xdr:sp macro="" textlink="">
      <xdr:nvSpPr>
        <xdr:cNvPr id="452" name="フリーフォーム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/>
      </xdr:nvSpPr>
      <xdr:spPr>
        <a:xfrm flipV="1">
          <a:off x="28005055" y="17049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57150</xdr:colOff>
      <xdr:row>12</xdr:row>
      <xdr:rowOff>38100</xdr:rowOff>
    </xdr:from>
    <xdr:to>
      <xdr:col>32</xdr:col>
      <xdr:colOff>11080</xdr:colOff>
      <xdr:row>14</xdr:row>
      <xdr:rowOff>142875</xdr:rowOff>
    </xdr:to>
    <xdr:sp macro="" textlink="">
      <xdr:nvSpPr>
        <xdr:cNvPr id="453" name="フリーフォーム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/>
      </xdr:nvSpPr>
      <xdr:spPr>
        <a:xfrm flipH="1">
          <a:off x="27022425" y="2095500"/>
          <a:ext cx="982630" cy="4476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950007</xdr:colOff>
      <xdr:row>11</xdr:row>
      <xdr:rowOff>113945</xdr:rowOff>
    </xdr:from>
    <xdr:to>
      <xdr:col>32</xdr:col>
      <xdr:colOff>94107</xdr:colOff>
      <xdr:row>12</xdr:row>
      <xdr:rowOff>116793</xdr:rowOff>
    </xdr:to>
    <xdr:sp macro="" textlink="">
      <xdr:nvSpPr>
        <xdr:cNvPr id="454" name="円/楕円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/>
      </xdr:nvSpPr>
      <xdr:spPr>
        <a:xfrm>
          <a:off x="27915282" y="19998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0</xdr:colOff>
      <xdr:row>2</xdr:row>
      <xdr:rowOff>152400</xdr:rowOff>
    </xdr:from>
    <xdr:to>
      <xdr:col>32</xdr:col>
      <xdr:colOff>590550</xdr:colOff>
      <xdr:row>7</xdr:row>
      <xdr:rowOff>133350</xdr:rowOff>
    </xdr:to>
    <xdr:sp macro="" textlink="">
      <xdr:nvSpPr>
        <xdr:cNvPr id="134" name="フリーフォーム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27993975" y="495300"/>
          <a:ext cx="590550" cy="838200"/>
        </a:xfrm>
        <a:custGeom>
          <a:avLst/>
          <a:gdLst>
            <a:gd name="connsiteX0" fmla="*/ 0 w 590550"/>
            <a:gd name="connsiteY0" fmla="*/ 838200 h 838200"/>
            <a:gd name="connsiteX1" fmla="*/ 0 w 590550"/>
            <a:gd name="connsiteY1" fmla="*/ 400050 h 838200"/>
            <a:gd name="connsiteX2" fmla="*/ 590550 w 590550"/>
            <a:gd name="connsiteY2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838200">
              <a:moveTo>
                <a:pt x="0" y="838200"/>
              </a:moveTo>
              <a:lnTo>
                <a:pt x="0" y="400050"/>
              </a:lnTo>
              <a:lnTo>
                <a:pt x="5905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238125</xdr:colOff>
      <xdr:row>3</xdr:row>
      <xdr:rowOff>28575</xdr:rowOff>
    </xdr:from>
    <xdr:to>
      <xdr:col>32</xdr:col>
      <xdr:colOff>857250</xdr:colOff>
      <xdr:row>7</xdr:row>
      <xdr:rowOff>38100</xdr:rowOff>
    </xdr:to>
    <xdr:cxnSp macro="">
      <xdr:nvCxnSpPr>
        <xdr:cNvPr id="455" name="直線コネクタ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CxnSpPr/>
      </xdr:nvCxnSpPr>
      <xdr:spPr>
        <a:xfrm>
          <a:off x="27203400" y="542925"/>
          <a:ext cx="1647825" cy="6953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950007</xdr:colOff>
      <xdr:row>4</xdr:row>
      <xdr:rowOff>123470</xdr:rowOff>
    </xdr:from>
    <xdr:to>
      <xdr:col>32</xdr:col>
      <xdr:colOff>94107</xdr:colOff>
      <xdr:row>5</xdr:row>
      <xdr:rowOff>126318</xdr:rowOff>
    </xdr:to>
    <xdr:sp macro="" textlink="">
      <xdr:nvSpPr>
        <xdr:cNvPr id="456" name="円/楕円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/>
      </xdr:nvSpPr>
      <xdr:spPr>
        <a:xfrm>
          <a:off x="27915282" y="8092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421006</xdr:colOff>
      <xdr:row>11</xdr:row>
      <xdr:rowOff>114300</xdr:rowOff>
    </xdr:from>
    <xdr:to>
      <xdr:col>31</xdr:col>
      <xdr:colOff>788672</xdr:colOff>
      <xdr:row>12</xdr:row>
      <xdr:rowOff>131370</xdr:rowOff>
    </xdr:to>
    <xdr:sp macro="" textlink="">
      <xdr:nvSpPr>
        <xdr:cNvPr id="458" name="六角形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/>
      </xdr:nvSpPr>
      <xdr:spPr>
        <a:xfrm>
          <a:off x="27386281" y="20002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11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421006</xdr:colOff>
      <xdr:row>18</xdr:row>
      <xdr:rowOff>47625</xdr:rowOff>
    </xdr:from>
    <xdr:to>
      <xdr:col>31</xdr:col>
      <xdr:colOff>788672</xdr:colOff>
      <xdr:row>19</xdr:row>
      <xdr:rowOff>64695</xdr:rowOff>
    </xdr:to>
    <xdr:sp macro="" textlink="">
      <xdr:nvSpPr>
        <xdr:cNvPr id="459" name="六角形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/>
      </xdr:nvSpPr>
      <xdr:spPr>
        <a:xfrm>
          <a:off x="27386281" y="31337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81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1018364</xdr:colOff>
      <xdr:row>59</xdr:row>
      <xdr:rowOff>0</xdr:rowOff>
    </xdr:from>
    <xdr:to>
      <xdr:col>35</xdr:col>
      <xdr:colOff>57150</xdr:colOff>
      <xdr:row>63</xdr:row>
      <xdr:rowOff>142875</xdr:rowOff>
    </xdr:to>
    <xdr:sp macro="" textlink="">
      <xdr:nvSpPr>
        <xdr:cNvPr id="166" name="フリーフォーム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/>
      </xdr:nvSpPr>
      <xdr:spPr>
        <a:xfrm>
          <a:off x="30622064" y="10115550"/>
          <a:ext cx="67486" cy="828675"/>
        </a:xfrm>
        <a:custGeom>
          <a:avLst/>
          <a:gdLst>
            <a:gd name="connsiteX0" fmla="*/ 0 w 66675"/>
            <a:gd name="connsiteY0" fmla="*/ 828675 h 828675"/>
            <a:gd name="connsiteX1" fmla="*/ 66675 w 66675"/>
            <a:gd name="connsiteY1" fmla="*/ 381000 h 828675"/>
            <a:gd name="connsiteX2" fmla="*/ 0 w 66675"/>
            <a:gd name="connsiteY2" fmla="*/ 0 h 828675"/>
            <a:gd name="connsiteX0" fmla="*/ 544 w 67219"/>
            <a:gd name="connsiteY0" fmla="*/ 828675 h 828675"/>
            <a:gd name="connsiteX1" fmla="*/ 67219 w 67219"/>
            <a:gd name="connsiteY1" fmla="*/ 381000 h 828675"/>
            <a:gd name="connsiteX2" fmla="*/ 544 w 67219"/>
            <a:gd name="connsiteY2" fmla="*/ 0 h 828675"/>
            <a:gd name="connsiteX0" fmla="*/ 811 w 67486"/>
            <a:gd name="connsiteY0" fmla="*/ 828675 h 828675"/>
            <a:gd name="connsiteX1" fmla="*/ 67486 w 67486"/>
            <a:gd name="connsiteY1" fmla="*/ 381000 h 828675"/>
            <a:gd name="connsiteX2" fmla="*/ 811 w 67486"/>
            <a:gd name="connsiteY2" fmla="*/ 0 h 828675"/>
            <a:gd name="connsiteX0" fmla="*/ 811 w 67486"/>
            <a:gd name="connsiteY0" fmla="*/ 828675 h 828675"/>
            <a:gd name="connsiteX1" fmla="*/ 67486 w 67486"/>
            <a:gd name="connsiteY1" fmla="*/ 381000 h 828675"/>
            <a:gd name="connsiteX2" fmla="*/ 811 w 67486"/>
            <a:gd name="connsiteY2" fmla="*/ 0 h 828675"/>
            <a:gd name="connsiteX0" fmla="*/ 811 w 67486"/>
            <a:gd name="connsiteY0" fmla="*/ 828675 h 828675"/>
            <a:gd name="connsiteX1" fmla="*/ 67486 w 67486"/>
            <a:gd name="connsiteY1" fmla="*/ 381000 h 828675"/>
            <a:gd name="connsiteX2" fmla="*/ 811 w 67486"/>
            <a:gd name="connsiteY2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486" h="828675">
              <a:moveTo>
                <a:pt x="811" y="828675"/>
              </a:moveTo>
              <a:cubicBezTo>
                <a:pt x="-5539" y="584200"/>
                <a:pt x="26211" y="454025"/>
                <a:pt x="67486" y="381000"/>
              </a:cubicBezTo>
              <a:cubicBezTo>
                <a:pt x="16686" y="320675"/>
                <a:pt x="-5539" y="260350"/>
                <a:pt x="811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1020730</xdr:colOff>
      <xdr:row>51</xdr:row>
      <xdr:rowOff>123825</xdr:rowOff>
    </xdr:from>
    <xdr:to>
      <xdr:col>35</xdr:col>
      <xdr:colOff>762000</xdr:colOff>
      <xdr:row>53</xdr:row>
      <xdr:rowOff>161925</xdr:rowOff>
    </xdr:to>
    <xdr:sp macro="" textlink="">
      <xdr:nvSpPr>
        <xdr:cNvPr id="461" name="フリーフォーム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/>
      </xdr:nvSpPr>
      <xdr:spPr>
        <a:xfrm flipV="1">
          <a:off x="30624430" y="88677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38100</xdr:colOff>
      <xdr:row>54</xdr:row>
      <xdr:rowOff>0</xdr:rowOff>
    </xdr:from>
    <xdr:to>
      <xdr:col>34</xdr:col>
      <xdr:colOff>1020730</xdr:colOff>
      <xdr:row>56</xdr:row>
      <xdr:rowOff>114300</xdr:rowOff>
    </xdr:to>
    <xdr:sp macro="" textlink="">
      <xdr:nvSpPr>
        <xdr:cNvPr id="462" name="フリーフォーム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/>
      </xdr:nvSpPr>
      <xdr:spPr>
        <a:xfrm flipH="1">
          <a:off x="29641800" y="92583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930957</xdr:colOff>
      <xdr:row>53</xdr:row>
      <xdr:rowOff>75845</xdr:rowOff>
    </xdr:from>
    <xdr:to>
      <xdr:col>35</xdr:col>
      <xdr:colOff>75057</xdr:colOff>
      <xdr:row>54</xdr:row>
      <xdr:rowOff>78693</xdr:rowOff>
    </xdr:to>
    <xdr:sp macro="" textlink="">
      <xdr:nvSpPr>
        <xdr:cNvPr id="463" name="円/楕円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/>
      </xdr:nvSpPr>
      <xdr:spPr>
        <a:xfrm>
          <a:off x="30534657" y="91626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363856</xdr:colOff>
      <xdr:row>53</xdr:row>
      <xdr:rowOff>76200</xdr:rowOff>
    </xdr:from>
    <xdr:to>
      <xdr:col>34</xdr:col>
      <xdr:colOff>731522</xdr:colOff>
      <xdr:row>54</xdr:row>
      <xdr:rowOff>93270</xdr:rowOff>
    </xdr:to>
    <xdr:sp macro="" textlink="">
      <xdr:nvSpPr>
        <xdr:cNvPr id="464" name="六角形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/>
      </xdr:nvSpPr>
      <xdr:spPr>
        <a:xfrm>
          <a:off x="29967556" y="91630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257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95249</xdr:colOff>
      <xdr:row>45</xdr:row>
      <xdr:rowOff>19049</xdr:rowOff>
    </xdr:from>
    <xdr:to>
      <xdr:col>34</xdr:col>
      <xdr:colOff>1006730</xdr:colOff>
      <xdr:row>47</xdr:row>
      <xdr:rowOff>9524</xdr:rowOff>
    </xdr:to>
    <xdr:sp macro="" textlink="">
      <xdr:nvSpPr>
        <xdr:cNvPr id="465" name="フリーフォーム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/>
      </xdr:nvSpPr>
      <xdr:spPr>
        <a:xfrm flipH="1" flipV="1">
          <a:off x="29698949" y="773429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1016258</xdr:colOff>
      <xdr:row>47</xdr:row>
      <xdr:rowOff>9524</xdr:rowOff>
    </xdr:from>
    <xdr:to>
      <xdr:col>35</xdr:col>
      <xdr:colOff>885825</xdr:colOff>
      <xdr:row>49</xdr:row>
      <xdr:rowOff>133349</xdr:rowOff>
    </xdr:to>
    <xdr:sp macro="" textlink="">
      <xdr:nvSpPr>
        <xdr:cNvPr id="466" name="フリーフォーム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/>
      </xdr:nvSpPr>
      <xdr:spPr>
        <a:xfrm>
          <a:off x="30619958" y="8067674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936011</xdr:colOff>
      <xdr:row>46</xdr:row>
      <xdr:rowOff>104420</xdr:rowOff>
    </xdr:from>
    <xdr:to>
      <xdr:col>35</xdr:col>
      <xdr:colOff>80111</xdr:colOff>
      <xdr:row>47</xdr:row>
      <xdr:rowOff>107268</xdr:rowOff>
    </xdr:to>
    <xdr:sp macro="" textlink="">
      <xdr:nvSpPr>
        <xdr:cNvPr id="467" name="円/楕円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/>
      </xdr:nvSpPr>
      <xdr:spPr>
        <a:xfrm>
          <a:off x="30539711" y="79911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123825</xdr:colOff>
      <xdr:row>47</xdr:row>
      <xdr:rowOff>142875</xdr:rowOff>
    </xdr:from>
    <xdr:to>
      <xdr:col>35</xdr:col>
      <xdr:colOff>762001</xdr:colOff>
      <xdr:row>49</xdr:row>
      <xdr:rowOff>19050</xdr:rowOff>
    </xdr:to>
    <xdr:sp macro="" textlink="">
      <xdr:nvSpPr>
        <xdr:cNvPr id="468" name="正方形/長方形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/>
      </xdr:nvSpPr>
      <xdr:spPr>
        <a:xfrm>
          <a:off x="30756225" y="8201025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ベルク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204487</xdr:colOff>
      <xdr:row>46</xdr:row>
      <xdr:rowOff>14578</xdr:rowOff>
    </xdr:from>
    <xdr:to>
      <xdr:col>35</xdr:col>
      <xdr:colOff>599650</xdr:colOff>
      <xdr:row>47</xdr:row>
      <xdr:rowOff>84805</xdr:rowOff>
    </xdr:to>
    <xdr:sp macro="" textlink="">
      <xdr:nvSpPr>
        <xdr:cNvPr id="469" name="フリーフォーム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/>
      </xdr:nvSpPr>
      <xdr:spPr>
        <a:xfrm>
          <a:off x="30836887" y="79012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17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1020730</xdr:colOff>
      <xdr:row>37</xdr:row>
      <xdr:rowOff>152400</xdr:rowOff>
    </xdr:from>
    <xdr:to>
      <xdr:col>35</xdr:col>
      <xdr:colOff>762000</xdr:colOff>
      <xdr:row>40</xdr:row>
      <xdr:rowOff>19050</xdr:rowOff>
    </xdr:to>
    <xdr:sp macro="" textlink="">
      <xdr:nvSpPr>
        <xdr:cNvPr id="470" name="フリーフォーム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/>
      </xdr:nvSpPr>
      <xdr:spPr>
        <a:xfrm flipV="1">
          <a:off x="30624430" y="64960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38100</xdr:colOff>
      <xdr:row>40</xdr:row>
      <xdr:rowOff>28575</xdr:rowOff>
    </xdr:from>
    <xdr:to>
      <xdr:col>34</xdr:col>
      <xdr:colOff>1020730</xdr:colOff>
      <xdr:row>42</xdr:row>
      <xdr:rowOff>142875</xdr:rowOff>
    </xdr:to>
    <xdr:sp macro="" textlink="">
      <xdr:nvSpPr>
        <xdr:cNvPr id="471" name="フリーフォーム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/>
      </xdr:nvSpPr>
      <xdr:spPr>
        <a:xfrm flipH="1">
          <a:off x="29641800" y="688657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930957</xdr:colOff>
      <xdr:row>39</xdr:row>
      <xdr:rowOff>104420</xdr:rowOff>
    </xdr:from>
    <xdr:to>
      <xdr:col>35</xdr:col>
      <xdr:colOff>75057</xdr:colOff>
      <xdr:row>40</xdr:row>
      <xdr:rowOff>107268</xdr:rowOff>
    </xdr:to>
    <xdr:sp macro="" textlink="">
      <xdr:nvSpPr>
        <xdr:cNvPr id="472" name="円/楕円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/>
      </xdr:nvSpPr>
      <xdr:spPr>
        <a:xfrm>
          <a:off x="30534657" y="67909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123825</xdr:colOff>
      <xdr:row>40</xdr:row>
      <xdr:rowOff>142875</xdr:rowOff>
    </xdr:from>
    <xdr:to>
      <xdr:col>35</xdr:col>
      <xdr:colOff>762001</xdr:colOff>
      <xdr:row>42</xdr:row>
      <xdr:rowOff>19050</xdr:rowOff>
    </xdr:to>
    <xdr:sp macro="" textlink="">
      <xdr:nvSpPr>
        <xdr:cNvPr id="473" name="正方形/長方形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/>
      </xdr:nvSpPr>
      <xdr:spPr>
        <a:xfrm>
          <a:off x="30756225" y="7000875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ベルク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95248</xdr:colOff>
      <xdr:row>31</xdr:row>
      <xdr:rowOff>28574</xdr:rowOff>
    </xdr:from>
    <xdr:to>
      <xdr:col>34</xdr:col>
      <xdr:colOff>1006729</xdr:colOff>
      <xdr:row>32</xdr:row>
      <xdr:rowOff>95248</xdr:rowOff>
    </xdr:to>
    <xdr:sp macro="" textlink="">
      <xdr:nvSpPr>
        <xdr:cNvPr id="474" name="フリーフォーム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/>
      </xdr:nvSpPr>
      <xdr:spPr>
        <a:xfrm flipH="1" flipV="1">
          <a:off x="29698948" y="5343524"/>
          <a:ext cx="911481" cy="238124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1016258</xdr:colOff>
      <xdr:row>32</xdr:row>
      <xdr:rowOff>95249</xdr:rowOff>
    </xdr:from>
    <xdr:to>
      <xdr:col>35</xdr:col>
      <xdr:colOff>885825</xdr:colOff>
      <xdr:row>36</xdr:row>
      <xdr:rowOff>9525</xdr:rowOff>
    </xdr:to>
    <xdr:sp macro="" textlink="">
      <xdr:nvSpPr>
        <xdr:cNvPr id="475" name="フリーフォーム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/>
      </xdr:nvSpPr>
      <xdr:spPr>
        <a:xfrm>
          <a:off x="30619958" y="5581649"/>
          <a:ext cx="898267" cy="600076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887380</xdr:colOff>
      <xdr:row>23</xdr:row>
      <xdr:rowOff>123825</xdr:rowOff>
    </xdr:from>
    <xdr:to>
      <xdr:col>35</xdr:col>
      <xdr:colOff>628650</xdr:colOff>
      <xdr:row>25</xdr:row>
      <xdr:rowOff>161925</xdr:rowOff>
    </xdr:to>
    <xdr:sp macro="" textlink="">
      <xdr:nvSpPr>
        <xdr:cNvPr id="478" name="フリーフォーム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/>
      </xdr:nvSpPr>
      <xdr:spPr>
        <a:xfrm flipV="1">
          <a:off x="30491080" y="40671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57150</xdr:colOff>
      <xdr:row>26</xdr:row>
      <xdr:rowOff>0</xdr:rowOff>
    </xdr:from>
    <xdr:to>
      <xdr:col>34</xdr:col>
      <xdr:colOff>887380</xdr:colOff>
      <xdr:row>28</xdr:row>
      <xdr:rowOff>114300</xdr:rowOff>
    </xdr:to>
    <xdr:sp macro="" textlink="">
      <xdr:nvSpPr>
        <xdr:cNvPr id="479" name="フリーフォーム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/>
      </xdr:nvSpPr>
      <xdr:spPr>
        <a:xfrm flipH="1">
          <a:off x="29660850" y="4457700"/>
          <a:ext cx="8302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28575</xdr:colOff>
      <xdr:row>23</xdr:row>
      <xdr:rowOff>123825</xdr:rowOff>
    </xdr:from>
    <xdr:to>
      <xdr:col>35</xdr:col>
      <xdr:colOff>28575</xdr:colOff>
      <xdr:row>28</xdr:row>
      <xdr:rowOff>104775</xdr:rowOff>
    </xdr:to>
    <xdr:cxnSp macro="">
      <xdr:nvCxnSpPr>
        <xdr:cNvPr id="482" name="直線コネクタ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CxnSpPr/>
      </xdr:nvCxnSpPr>
      <xdr:spPr>
        <a:xfrm>
          <a:off x="30660975" y="4067175"/>
          <a:ext cx="0" cy="8382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883332</xdr:colOff>
      <xdr:row>25</xdr:row>
      <xdr:rowOff>75845</xdr:rowOff>
    </xdr:from>
    <xdr:to>
      <xdr:col>35</xdr:col>
      <xdr:colOff>27432</xdr:colOff>
      <xdr:row>26</xdr:row>
      <xdr:rowOff>78693</xdr:rowOff>
    </xdr:to>
    <xdr:sp macro="" textlink="">
      <xdr:nvSpPr>
        <xdr:cNvPr id="480" name="円/楕円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/>
      </xdr:nvSpPr>
      <xdr:spPr>
        <a:xfrm>
          <a:off x="30487032" y="43620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104774</xdr:colOff>
      <xdr:row>16</xdr:row>
      <xdr:rowOff>152399</xdr:rowOff>
    </xdr:from>
    <xdr:to>
      <xdr:col>34</xdr:col>
      <xdr:colOff>1016255</xdr:colOff>
      <xdr:row>18</xdr:row>
      <xdr:rowOff>142874</xdr:rowOff>
    </xdr:to>
    <xdr:sp macro="" textlink="">
      <xdr:nvSpPr>
        <xdr:cNvPr id="485" name="フリーフォーム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/>
      </xdr:nvSpPr>
      <xdr:spPr>
        <a:xfrm flipH="1" flipV="1">
          <a:off x="29708474" y="2895599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1025783</xdr:colOff>
      <xdr:row>18</xdr:row>
      <xdr:rowOff>152399</xdr:rowOff>
    </xdr:from>
    <xdr:to>
      <xdr:col>35</xdr:col>
      <xdr:colOff>895350</xdr:colOff>
      <xdr:row>21</xdr:row>
      <xdr:rowOff>104774</xdr:rowOff>
    </xdr:to>
    <xdr:sp macro="" textlink="">
      <xdr:nvSpPr>
        <xdr:cNvPr id="486" name="フリーフォーム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/>
      </xdr:nvSpPr>
      <xdr:spPr>
        <a:xfrm>
          <a:off x="30629483" y="323849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945536</xdr:colOff>
      <xdr:row>18</xdr:row>
      <xdr:rowOff>66320</xdr:rowOff>
    </xdr:from>
    <xdr:to>
      <xdr:col>35</xdr:col>
      <xdr:colOff>89636</xdr:colOff>
      <xdr:row>19</xdr:row>
      <xdr:rowOff>69168</xdr:rowOff>
    </xdr:to>
    <xdr:sp macro="" textlink="">
      <xdr:nvSpPr>
        <xdr:cNvPr id="487" name="円/楕円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/>
      </xdr:nvSpPr>
      <xdr:spPr>
        <a:xfrm>
          <a:off x="30549236" y="3152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242587</xdr:colOff>
      <xdr:row>18</xdr:row>
      <xdr:rowOff>33628</xdr:rowOff>
    </xdr:from>
    <xdr:to>
      <xdr:col>35</xdr:col>
      <xdr:colOff>637750</xdr:colOff>
      <xdr:row>19</xdr:row>
      <xdr:rowOff>103855</xdr:rowOff>
    </xdr:to>
    <xdr:sp macro="" textlink="">
      <xdr:nvSpPr>
        <xdr:cNvPr id="488" name="フリーフォーム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/>
      </xdr:nvSpPr>
      <xdr:spPr>
        <a:xfrm>
          <a:off x="30874987" y="31197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125</a:t>
          </a:r>
          <a:endParaRPr kumimoji="1" lang="ja-JP" altLang="en-US" sz="1200" b="1"/>
        </a:p>
      </xdr:txBody>
    </xdr:sp>
    <xdr:clientData/>
  </xdr:twoCellAnchor>
  <xdr:twoCellAnchor>
    <xdr:from>
      <xdr:col>34</xdr:col>
      <xdr:colOff>866775</xdr:colOff>
      <xdr:row>9</xdr:row>
      <xdr:rowOff>133350</xdr:rowOff>
    </xdr:from>
    <xdr:to>
      <xdr:col>35</xdr:col>
      <xdr:colOff>180975</xdr:colOff>
      <xdr:row>14</xdr:row>
      <xdr:rowOff>104775</xdr:rowOff>
    </xdr:to>
    <xdr:sp macro="" textlink="">
      <xdr:nvSpPr>
        <xdr:cNvPr id="199" name="フリーフォーム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/>
      </xdr:nvSpPr>
      <xdr:spPr>
        <a:xfrm>
          <a:off x="30470475" y="1676400"/>
          <a:ext cx="342900" cy="828675"/>
        </a:xfrm>
        <a:custGeom>
          <a:avLst/>
          <a:gdLst>
            <a:gd name="connsiteX0" fmla="*/ 161925 w 342900"/>
            <a:gd name="connsiteY0" fmla="*/ 828675 h 828675"/>
            <a:gd name="connsiteX1" fmla="*/ 161925 w 342900"/>
            <a:gd name="connsiteY1" fmla="*/ 523875 h 828675"/>
            <a:gd name="connsiteX2" fmla="*/ 342900 w 342900"/>
            <a:gd name="connsiteY2" fmla="*/ 342900 h 828675"/>
            <a:gd name="connsiteX3" fmla="*/ 0 w 342900"/>
            <a:gd name="connsiteY3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2900" h="828675">
              <a:moveTo>
                <a:pt x="161925" y="828675"/>
              </a:moveTo>
              <a:lnTo>
                <a:pt x="161925" y="523875"/>
              </a:lnTo>
              <a:lnTo>
                <a:pt x="342900" y="342900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97811</xdr:colOff>
      <xdr:row>11</xdr:row>
      <xdr:rowOff>47270</xdr:rowOff>
    </xdr:from>
    <xdr:to>
      <xdr:col>35</xdr:col>
      <xdr:colOff>270611</xdr:colOff>
      <xdr:row>12</xdr:row>
      <xdr:rowOff>50118</xdr:rowOff>
    </xdr:to>
    <xdr:sp macro="" textlink="">
      <xdr:nvSpPr>
        <xdr:cNvPr id="496" name="円/楕円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/>
      </xdr:nvSpPr>
      <xdr:spPr>
        <a:xfrm>
          <a:off x="30730211" y="19332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265380</xdr:colOff>
      <xdr:row>3</xdr:row>
      <xdr:rowOff>159308</xdr:rowOff>
    </xdr:from>
    <xdr:to>
      <xdr:col>34</xdr:col>
      <xdr:colOff>976240</xdr:colOff>
      <xdr:row>6</xdr:row>
      <xdr:rowOff>97383</xdr:rowOff>
    </xdr:to>
    <xdr:sp macro="" textlink="">
      <xdr:nvSpPr>
        <xdr:cNvPr id="498" name="フリーフォーム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/>
      </xdr:nvSpPr>
      <xdr:spPr>
        <a:xfrm rot="19589309" flipH="1" flipV="1">
          <a:off x="29869080" y="673658"/>
          <a:ext cx="710860" cy="4524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9525</xdr:colOff>
      <xdr:row>2</xdr:row>
      <xdr:rowOff>152400</xdr:rowOff>
    </xdr:from>
    <xdr:to>
      <xdr:col>35</xdr:col>
      <xdr:colOff>600075</xdr:colOff>
      <xdr:row>7</xdr:row>
      <xdr:rowOff>133350</xdr:rowOff>
    </xdr:to>
    <xdr:sp macro="" textlink="">
      <xdr:nvSpPr>
        <xdr:cNvPr id="497" name="フリーフォーム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/>
      </xdr:nvSpPr>
      <xdr:spPr>
        <a:xfrm>
          <a:off x="30641925" y="495300"/>
          <a:ext cx="590550" cy="838200"/>
        </a:xfrm>
        <a:custGeom>
          <a:avLst/>
          <a:gdLst>
            <a:gd name="connsiteX0" fmla="*/ 0 w 590550"/>
            <a:gd name="connsiteY0" fmla="*/ 838200 h 838200"/>
            <a:gd name="connsiteX1" fmla="*/ 0 w 590550"/>
            <a:gd name="connsiteY1" fmla="*/ 400050 h 838200"/>
            <a:gd name="connsiteX2" fmla="*/ 590550 w 590550"/>
            <a:gd name="connsiteY2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838200">
              <a:moveTo>
                <a:pt x="0" y="838200"/>
              </a:moveTo>
              <a:lnTo>
                <a:pt x="0" y="400050"/>
              </a:lnTo>
              <a:lnTo>
                <a:pt x="5905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955061</xdr:colOff>
      <xdr:row>4</xdr:row>
      <xdr:rowOff>132995</xdr:rowOff>
    </xdr:from>
    <xdr:to>
      <xdr:col>35</xdr:col>
      <xdr:colOff>99161</xdr:colOff>
      <xdr:row>5</xdr:row>
      <xdr:rowOff>135843</xdr:rowOff>
    </xdr:to>
    <xdr:sp macro="" textlink="">
      <xdr:nvSpPr>
        <xdr:cNvPr id="499" name="円/楕円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/>
      </xdr:nvSpPr>
      <xdr:spPr>
        <a:xfrm>
          <a:off x="30558761" y="8187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487681</xdr:colOff>
      <xdr:row>9</xdr:row>
      <xdr:rowOff>142875</xdr:rowOff>
    </xdr:from>
    <xdr:to>
      <xdr:col>34</xdr:col>
      <xdr:colOff>855347</xdr:colOff>
      <xdr:row>10</xdr:row>
      <xdr:rowOff>159945</xdr:rowOff>
    </xdr:to>
    <xdr:sp macro="" textlink="">
      <xdr:nvSpPr>
        <xdr:cNvPr id="500" name="六角形 499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/>
      </xdr:nvSpPr>
      <xdr:spPr>
        <a:xfrm>
          <a:off x="30091381" y="16859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35</xdr:col>
      <xdr:colOff>116206</xdr:colOff>
      <xdr:row>3</xdr:row>
      <xdr:rowOff>123825</xdr:rowOff>
    </xdr:from>
    <xdr:to>
      <xdr:col>35</xdr:col>
      <xdr:colOff>483872</xdr:colOff>
      <xdr:row>4</xdr:row>
      <xdr:rowOff>140895</xdr:rowOff>
    </xdr:to>
    <xdr:sp macro="" textlink="">
      <xdr:nvSpPr>
        <xdr:cNvPr id="501" name="六角形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/>
      </xdr:nvSpPr>
      <xdr:spPr>
        <a:xfrm>
          <a:off x="30748606" y="6381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885825</xdr:colOff>
      <xdr:row>61</xdr:row>
      <xdr:rowOff>0</xdr:rowOff>
    </xdr:to>
    <xdr:cxnSp macro="">
      <xdr:nvCxnSpPr>
        <xdr:cNvPr id="502" name="直線コネクタ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CxnSpPr/>
      </xdr:nvCxnSpPr>
      <xdr:spPr>
        <a:xfrm>
          <a:off x="33270825" y="1045845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38100</xdr:colOff>
      <xdr:row>61</xdr:row>
      <xdr:rowOff>0</xdr:rowOff>
    </xdr:from>
    <xdr:to>
      <xdr:col>37</xdr:col>
      <xdr:colOff>1020730</xdr:colOff>
      <xdr:row>63</xdr:row>
      <xdr:rowOff>114300</xdr:rowOff>
    </xdr:to>
    <xdr:sp macro="" textlink="">
      <xdr:nvSpPr>
        <xdr:cNvPr id="503" name="フリーフォーム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/>
      </xdr:nvSpPr>
      <xdr:spPr>
        <a:xfrm flipH="1">
          <a:off x="32280225" y="1045845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930957</xdr:colOff>
      <xdr:row>60</xdr:row>
      <xdr:rowOff>85370</xdr:rowOff>
    </xdr:from>
    <xdr:to>
      <xdr:col>38</xdr:col>
      <xdr:colOff>75057</xdr:colOff>
      <xdr:row>61</xdr:row>
      <xdr:rowOff>88218</xdr:rowOff>
    </xdr:to>
    <xdr:sp macro="" textlink="">
      <xdr:nvSpPr>
        <xdr:cNvPr id="504" name="円/楕円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/>
      </xdr:nvSpPr>
      <xdr:spPr>
        <a:xfrm>
          <a:off x="33173082" y="103723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421006</xdr:colOff>
      <xdr:row>60</xdr:row>
      <xdr:rowOff>76200</xdr:rowOff>
    </xdr:from>
    <xdr:to>
      <xdr:col>37</xdr:col>
      <xdr:colOff>788672</xdr:colOff>
      <xdr:row>61</xdr:row>
      <xdr:rowOff>93270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/>
      </xdr:nvSpPr>
      <xdr:spPr>
        <a:xfrm>
          <a:off x="32663131" y="103632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38100</xdr:colOff>
      <xdr:row>54</xdr:row>
      <xdr:rowOff>28576</xdr:rowOff>
    </xdr:from>
    <xdr:to>
      <xdr:col>37</xdr:col>
      <xdr:colOff>1020730</xdr:colOff>
      <xdr:row>56</xdr:row>
      <xdr:rowOff>142876</xdr:rowOff>
    </xdr:to>
    <xdr:sp macro="" textlink="">
      <xdr:nvSpPr>
        <xdr:cNvPr id="507" name="フリーフォーム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/>
      </xdr:nvSpPr>
      <xdr:spPr>
        <a:xfrm flipH="1">
          <a:off x="32280225" y="9286876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930957</xdr:colOff>
      <xdr:row>53</xdr:row>
      <xdr:rowOff>66321</xdr:rowOff>
    </xdr:from>
    <xdr:to>
      <xdr:col>38</xdr:col>
      <xdr:colOff>75057</xdr:colOff>
      <xdr:row>54</xdr:row>
      <xdr:rowOff>69169</xdr:rowOff>
    </xdr:to>
    <xdr:sp macro="" textlink="">
      <xdr:nvSpPr>
        <xdr:cNvPr id="508" name="円/楕円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/>
      </xdr:nvSpPr>
      <xdr:spPr>
        <a:xfrm>
          <a:off x="33173082" y="9153171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309262</xdr:colOff>
      <xdr:row>53</xdr:row>
      <xdr:rowOff>33629</xdr:rowOff>
    </xdr:from>
    <xdr:to>
      <xdr:col>37</xdr:col>
      <xdr:colOff>704425</xdr:colOff>
      <xdr:row>54</xdr:row>
      <xdr:rowOff>103856</xdr:rowOff>
    </xdr:to>
    <xdr:sp macro="" textlink="">
      <xdr:nvSpPr>
        <xdr:cNvPr id="519" name="フリーフォーム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/>
      </xdr:nvSpPr>
      <xdr:spPr>
        <a:xfrm>
          <a:off x="32551387" y="9120479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0</xdr:colOff>
      <xdr:row>37</xdr:row>
      <xdr:rowOff>104775</xdr:rowOff>
    </xdr:from>
    <xdr:to>
      <xdr:col>38</xdr:col>
      <xdr:colOff>0</xdr:colOff>
      <xdr:row>43</xdr:row>
      <xdr:rowOff>9525</xdr:rowOff>
    </xdr:to>
    <xdr:cxnSp macro="">
      <xdr:nvCxnSpPr>
        <xdr:cNvPr id="520" name="直線矢印コネクタ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CxnSpPr/>
      </xdr:nvCxnSpPr>
      <xdr:spPr>
        <a:xfrm flipV="1">
          <a:off x="33270825" y="6448425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48208</xdr:colOff>
      <xdr:row>38</xdr:row>
      <xdr:rowOff>152983</xdr:rowOff>
    </xdr:from>
    <xdr:to>
      <xdr:col>38</xdr:col>
      <xdr:colOff>514350</xdr:colOff>
      <xdr:row>40</xdr:row>
      <xdr:rowOff>38100</xdr:rowOff>
    </xdr:to>
    <xdr:sp macro="" textlink="">
      <xdr:nvSpPr>
        <xdr:cNvPr id="521" name="正方形/長方形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/>
      </xdr:nvSpPr>
      <xdr:spPr>
        <a:xfrm>
          <a:off x="33319033" y="6668083"/>
          <a:ext cx="466142" cy="2280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PC4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37</xdr:col>
      <xdr:colOff>950007</xdr:colOff>
      <xdr:row>40</xdr:row>
      <xdr:rowOff>113945</xdr:rowOff>
    </xdr:from>
    <xdr:to>
      <xdr:col>38</xdr:col>
      <xdr:colOff>65307</xdr:colOff>
      <xdr:row>41</xdr:row>
      <xdr:rowOff>86495</xdr:rowOff>
    </xdr:to>
    <xdr:sp macro="" textlink="">
      <xdr:nvSpPr>
        <xdr:cNvPr id="524" name="円/楕円 52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/>
      </xdr:nvSpPr>
      <xdr:spPr>
        <a:xfrm>
          <a:off x="33192132" y="6971945"/>
          <a:ext cx="144000" cy="144000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104774</xdr:colOff>
      <xdr:row>31</xdr:row>
      <xdr:rowOff>47624</xdr:rowOff>
    </xdr:from>
    <xdr:to>
      <xdr:col>37</xdr:col>
      <xdr:colOff>1016255</xdr:colOff>
      <xdr:row>33</xdr:row>
      <xdr:rowOff>38099</xdr:rowOff>
    </xdr:to>
    <xdr:sp macro="" textlink="">
      <xdr:nvSpPr>
        <xdr:cNvPr id="525" name="フリーフォーム 52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/>
      </xdr:nvSpPr>
      <xdr:spPr>
        <a:xfrm flipH="1" flipV="1">
          <a:off x="32346899" y="5362574"/>
          <a:ext cx="911481" cy="3333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1025783</xdr:colOff>
      <xdr:row>33</xdr:row>
      <xdr:rowOff>38099</xdr:rowOff>
    </xdr:from>
    <xdr:to>
      <xdr:col>38</xdr:col>
      <xdr:colOff>895350</xdr:colOff>
      <xdr:row>35</xdr:row>
      <xdr:rowOff>161924</xdr:rowOff>
    </xdr:to>
    <xdr:sp macro="" textlink="">
      <xdr:nvSpPr>
        <xdr:cNvPr id="526" name="フリーフォーム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/>
      </xdr:nvSpPr>
      <xdr:spPr>
        <a:xfrm>
          <a:off x="33267908" y="5695949"/>
          <a:ext cx="898267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945536</xdr:colOff>
      <xdr:row>32</xdr:row>
      <xdr:rowOff>132995</xdr:rowOff>
    </xdr:from>
    <xdr:to>
      <xdr:col>38</xdr:col>
      <xdr:colOff>89636</xdr:colOff>
      <xdr:row>33</xdr:row>
      <xdr:rowOff>135843</xdr:rowOff>
    </xdr:to>
    <xdr:sp macro="" textlink="">
      <xdr:nvSpPr>
        <xdr:cNvPr id="527" name="円/楕円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/>
      </xdr:nvSpPr>
      <xdr:spPr>
        <a:xfrm>
          <a:off x="33187661" y="56193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230506</xdr:colOff>
      <xdr:row>32</xdr:row>
      <xdr:rowOff>104775</xdr:rowOff>
    </xdr:from>
    <xdr:to>
      <xdr:col>38</xdr:col>
      <xdr:colOff>598172</xdr:colOff>
      <xdr:row>33</xdr:row>
      <xdr:rowOff>121845</xdr:rowOff>
    </xdr:to>
    <xdr:sp macro="" textlink="">
      <xdr:nvSpPr>
        <xdr:cNvPr id="528" name="六角形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/>
      </xdr:nvSpPr>
      <xdr:spPr>
        <a:xfrm>
          <a:off x="33501331" y="55911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318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1019175</xdr:colOff>
      <xdr:row>26</xdr:row>
      <xdr:rowOff>0</xdr:rowOff>
    </xdr:from>
    <xdr:to>
      <xdr:col>38</xdr:col>
      <xdr:colOff>809625</xdr:colOff>
      <xdr:row>29</xdr:row>
      <xdr:rowOff>0</xdr:rowOff>
    </xdr:to>
    <xdr:sp macro="" textlink="">
      <xdr:nvSpPr>
        <xdr:cNvPr id="493" name="フリーフォーム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/>
      </xdr:nvSpPr>
      <xdr:spPr>
        <a:xfrm>
          <a:off x="33261300" y="4457700"/>
          <a:ext cx="819150" cy="514350"/>
        </a:xfrm>
        <a:custGeom>
          <a:avLst/>
          <a:gdLst>
            <a:gd name="connsiteX0" fmla="*/ 0 w 819150"/>
            <a:gd name="connsiteY0" fmla="*/ 628650 h 628650"/>
            <a:gd name="connsiteX1" fmla="*/ 0 w 819150"/>
            <a:gd name="connsiteY1" fmla="*/ 171450 h 628650"/>
            <a:gd name="connsiteX2" fmla="*/ 114300 w 819150"/>
            <a:gd name="connsiteY2" fmla="*/ 0 h 628650"/>
            <a:gd name="connsiteX3" fmla="*/ 819150 w 819150"/>
            <a:gd name="connsiteY3" fmla="*/ 219075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9150" h="628650">
              <a:moveTo>
                <a:pt x="0" y="628650"/>
              </a:moveTo>
              <a:lnTo>
                <a:pt x="0" y="171450"/>
              </a:lnTo>
              <a:lnTo>
                <a:pt x="114300" y="0"/>
              </a:lnTo>
              <a:lnTo>
                <a:pt x="819150" y="219075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21611</xdr:colOff>
      <xdr:row>25</xdr:row>
      <xdr:rowOff>85370</xdr:rowOff>
    </xdr:from>
    <xdr:to>
      <xdr:col>38</xdr:col>
      <xdr:colOff>194411</xdr:colOff>
      <xdr:row>26</xdr:row>
      <xdr:rowOff>88218</xdr:rowOff>
    </xdr:to>
    <xdr:sp macro="" textlink="">
      <xdr:nvSpPr>
        <xdr:cNvPr id="533" name="円/楕円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/>
      </xdr:nvSpPr>
      <xdr:spPr>
        <a:xfrm>
          <a:off x="33292436" y="43716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487681</xdr:colOff>
      <xdr:row>25</xdr:row>
      <xdr:rowOff>0</xdr:rowOff>
    </xdr:from>
    <xdr:to>
      <xdr:col>38</xdr:col>
      <xdr:colOff>855347</xdr:colOff>
      <xdr:row>26</xdr:row>
      <xdr:rowOff>17070</xdr:rowOff>
    </xdr:to>
    <xdr:sp macro="" textlink="">
      <xdr:nvSpPr>
        <xdr:cNvPr id="534" name="六角形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/>
      </xdr:nvSpPr>
      <xdr:spPr>
        <a:xfrm>
          <a:off x="33758506" y="42862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369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0</xdr:colOff>
      <xdr:row>16</xdr:row>
      <xdr:rowOff>152400</xdr:rowOff>
    </xdr:from>
    <xdr:to>
      <xdr:col>38</xdr:col>
      <xdr:colOff>0</xdr:colOff>
      <xdr:row>18</xdr:row>
      <xdr:rowOff>152400</xdr:rowOff>
    </xdr:to>
    <xdr:cxnSp macro="">
      <xdr:nvCxnSpPr>
        <xdr:cNvPr id="535" name="直線コネクタ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CxnSpPr/>
      </xdr:nvCxnSpPr>
      <xdr:spPr>
        <a:xfrm>
          <a:off x="33270825" y="2895600"/>
          <a:ext cx="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95251</xdr:colOff>
      <xdr:row>18</xdr:row>
      <xdr:rowOff>152399</xdr:rowOff>
    </xdr:from>
    <xdr:to>
      <xdr:col>38</xdr:col>
      <xdr:colOff>6609</xdr:colOff>
      <xdr:row>21</xdr:row>
      <xdr:rowOff>104774</xdr:rowOff>
    </xdr:to>
    <xdr:sp macro="" textlink="">
      <xdr:nvSpPr>
        <xdr:cNvPr id="536" name="フリーフォーム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/>
      </xdr:nvSpPr>
      <xdr:spPr>
        <a:xfrm flipH="1">
          <a:off x="32337376" y="3238499"/>
          <a:ext cx="940058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955061</xdr:colOff>
      <xdr:row>18</xdr:row>
      <xdr:rowOff>66320</xdr:rowOff>
    </xdr:from>
    <xdr:to>
      <xdr:col>38</xdr:col>
      <xdr:colOff>99161</xdr:colOff>
      <xdr:row>19</xdr:row>
      <xdr:rowOff>69168</xdr:rowOff>
    </xdr:to>
    <xdr:sp macro="" textlink="">
      <xdr:nvSpPr>
        <xdr:cNvPr id="537" name="円/楕円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/>
      </xdr:nvSpPr>
      <xdr:spPr>
        <a:xfrm>
          <a:off x="33197186" y="31524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373381</xdr:colOff>
      <xdr:row>18</xdr:row>
      <xdr:rowOff>47625</xdr:rowOff>
    </xdr:from>
    <xdr:to>
      <xdr:col>37</xdr:col>
      <xdr:colOff>741047</xdr:colOff>
      <xdr:row>19</xdr:row>
      <xdr:rowOff>64695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/>
      </xdr:nvSpPr>
      <xdr:spPr>
        <a:xfrm>
          <a:off x="32615506" y="31337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363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238125</xdr:colOff>
      <xdr:row>8</xdr:row>
      <xdr:rowOff>85725</xdr:rowOff>
    </xdr:from>
    <xdr:to>
      <xdr:col>38</xdr:col>
      <xdr:colOff>9525</xdr:colOff>
      <xdr:row>11</xdr:row>
      <xdr:rowOff>152400</xdr:rowOff>
    </xdr:to>
    <xdr:sp macro="" textlink="">
      <xdr:nvSpPr>
        <xdr:cNvPr id="539" name="フリーフォーム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/>
      </xdr:nvSpPr>
      <xdr:spPr>
        <a:xfrm>
          <a:off x="32480250" y="1457325"/>
          <a:ext cx="800100" cy="581025"/>
        </a:xfrm>
        <a:custGeom>
          <a:avLst/>
          <a:gdLst>
            <a:gd name="connsiteX0" fmla="*/ 695325 w 695325"/>
            <a:gd name="connsiteY0" fmla="*/ 0 h 581025"/>
            <a:gd name="connsiteX1" fmla="*/ 695325 w 695325"/>
            <a:gd name="connsiteY1" fmla="*/ 581025 h 581025"/>
            <a:gd name="connsiteX2" fmla="*/ 0 w 695325"/>
            <a:gd name="connsiteY2" fmla="*/ 28575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581025">
              <a:moveTo>
                <a:pt x="695325" y="0"/>
              </a:moveTo>
              <a:lnTo>
                <a:pt x="695325" y="581025"/>
              </a:lnTo>
              <a:lnTo>
                <a:pt x="0" y="28575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6607</xdr:colOff>
      <xdr:row>11</xdr:row>
      <xdr:rowOff>152399</xdr:rowOff>
    </xdr:from>
    <xdr:to>
      <xdr:col>38</xdr:col>
      <xdr:colOff>933449</xdr:colOff>
      <xdr:row>14</xdr:row>
      <xdr:rowOff>104774</xdr:rowOff>
    </xdr:to>
    <xdr:sp macro="" textlink="">
      <xdr:nvSpPr>
        <xdr:cNvPr id="540" name="フリーフォーム 53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/>
      </xdr:nvSpPr>
      <xdr:spPr>
        <a:xfrm>
          <a:off x="33277432" y="2038349"/>
          <a:ext cx="926842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955061</xdr:colOff>
      <xdr:row>11</xdr:row>
      <xdr:rowOff>75845</xdr:rowOff>
    </xdr:from>
    <xdr:to>
      <xdr:col>38</xdr:col>
      <xdr:colOff>99161</xdr:colOff>
      <xdr:row>12</xdr:row>
      <xdr:rowOff>78693</xdr:rowOff>
    </xdr:to>
    <xdr:sp macro="" textlink="">
      <xdr:nvSpPr>
        <xdr:cNvPr id="541" name="円/楕円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/>
      </xdr:nvSpPr>
      <xdr:spPr>
        <a:xfrm>
          <a:off x="33197186" y="19617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259081</xdr:colOff>
      <xdr:row>11</xdr:row>
      <xdr:rowOff>57150</xdr:rowOff>
    </xdr:from>
    <xdr:to>
      <xdr:col>38</xdr:col>
      <xdr:colOff>626747</xdr:colOff>
      <xdr:row>12</xdr:row>
      <xdr:rowOff>74220</xdr:rowOff>
    </xdr:to>
    <xdr:sp macro="" textlink="">
      <xdr:nvSpPr>
        <xdr:cNvPr id="542" name="六角形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/>
      </xdr:nvSpPr>
      <xdr:spPr>
        <a:xfrm>
          <a:off x="33529906" y="19431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373</a:t>
          </a:r>
          <a:endParaRPr kumimoji="1" lang="ja-JP" altLang="en-US" sz="1200" b="1"/>
        </a:p>
      </xdr:txBody>
    </xdr:sp>
    <xdr:clientData/>
  </xdr:twoCellAnchor>
  <xdr:twoCellAnchor>
    <xdr:from>
      <xdr:col>38</xdr:col>
      <xdr:colOff>1555</xdr:colOff>
      <xdr:row>2</xdr:row>
      <xdr:rowOff>152400</xdr:rowOff>
    </xdr:from>
    <xdr:to>
      <xdr:col>38</xdr:col>
      <xdr:colOff>771525</xdr:colOff>
      <xdr:row>5</xdr:row>
      <xdr:rowOff>19050</xdr:rowOff>
    </xdr:to>
    <xdr:sp macro="" textlink="">
      <xdr:nvSpPr>
        <xdr:cNvPr id="543" name="フリーフォーム 54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/>
      </xdr:nvSpPr>
      <xdr:spPr>
        <a:xfrm flipV="1">
          <a:off x="33272380" y="4953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47625</xdr:colOff>
      <xdr:row>5</xdr:row>
      <xdr:rowOff>28575</xdr:rowOff>
    </xdr:from>
    <xdr:to>
      <xdr:col>38</xdr:col>
      <xdr:colOff>1555</xdr:colOff>
      <xdr:row>7</xdr:row>
      <xdr:rowOff>133350</xdr:rowOff>
    </xdr:to>
    <xdr:sp macro="" textlink="">
      <xdr:nvSpPr>
        <xdr:cNvPr id="544" name="フリーフォーム 543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/>
      </xdr:nvSpPr>
      <xdr:spPr>
        <a:xfrm flipH="1">
          <a:off x="32289750" y="885825"/>
          <a:ext cx="982630" cy="44767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940482</xdr:colOff>
      <xdr:row>4</xdr:row>
      <xdr:rowOff>104420</xdr:rowOff>
    </xdr:from>
    <xdr:to>
      <xdr:col>38</xdr:col>
      <xdr:colOff>84582</xdr:colOff>
      <xdr:row>5</xdr:row>
      <xdr:rowOff>107268</xdr:rowOff>
    </xdr:to>
    <xdr:sp macro="" textlink="">
      <xdr:nvSpPr>
        <xdr:cNvPr id="545" name="円/楕円 544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/>
      </xdr:nvSpPr>
      <xdr:spPr>
        <a:xfrm>
          <a:off x="33182607" y="7902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411481</xdr:colOff>
      <xdr:row>4</xdr:row>
      <xdr:rowOff>104775</xdr:rowOff>
    </xdr:from>
    <xdr:to>
      <xdr:col>37</xdr:col>
      <xdr:colOff>779147</xdr:colOff>
      <xdr:row>5</xdr:row>
      <xdr:rowOff>121845</xdr:rowOff>
    </xdr:to>
    <xdr:sp macro="" textlink="">
      <xdr:nvSpPr>
        <xdr:cNvPr id="546" name="六角形 545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/>
      </xdr:nvSpPr>
      <xdr:spPr>
        <a:xfrm>
          <a:off x="32653606" y="7905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364</a:t>
          </a:r>
          <a:endParaRPr kumimoji="1" lang="ja-JP" altLang="en-US" sz="1200" b="1"/>
        </a:p>
      </xdr:txBody>
    </xdr:sp>
    <xdr:clientData/>
  </xdr:twoCellAnchor>
  <xdr:twoCellAnchor>
    <xdr:from>
      <xdr:col>40</xdr:col>
      <xdr:colOff>133350</xdr:colOff>
      <xdr:row>60</xdr:row>
      <xdr:rowOff>19050</xdr:rowOff>
    </xdr:from>
    <xdr:to>
      <xdr:col>40</xdr:col>
      <xdr:colOff>1019175</xdr:colOff>
      <xdr:row>60</xdr:row>
      <xdr:rowOff>19050</xdr:rowOff>
    </xdr:to>
    <xdr:cxnSp macro="">
      <xdr:nvCxnSpPr>
        <xdr:cNvPr id="547" name="直線コネクタ 546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CxnSpPr/>
      </xdr:nvCxnSpPr>
      <xdr:spPr>
        <a:xfrm>
          <a:off x="35013900" y="1030605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1020730</xdr:colOff>
      <xdr:row>60</xdr:row>
      <xdr:rowOff>19050</xdr:rowOff>
    </xdr:from>
    <xdr:to>
      <xdr:col>41</xdr:col>
      <xdr:colOff>971550</xdr:colOff>
      <xdr:row>64</xdr:row>
      <xdr:rowOff>0</xdr:rowOff>
    </xdr:to>
    <xdr:sp macro="" textlink="">
      <xdr:nvSpPr>
        <xdr:cNvPr id="548" name="フリーフォーム 547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/>
      </xdr:nvSpPr>
      <xdr:spPr>
        <a:xfrm>
          <a:off x="35901280" y="10306050"/>
          <a:ext cx="979520" cy="6667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930957</xdr:colOff>
      <xdr:row>59</xdr:row>
      <xdr:rowOff>104420</xdr:rowOff>
    </xdr:from>
    <xdr:to>
      <xdr:col>41</xdr:col>
      <xdr:colOff>75057</xdr:colOff>
      <xdr:row>60</xdr:row>
      <xdr:rowOff>107268</xdr:rowOff>
    </xdr:to>
    <xdr:sp macro="" textlink="">
      <xdr:nvSpPr>
        <xdr:cNvPr id="549" name="円/楕円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/>
      </xdr:nvSpPr>
      <xdr:spPr>
        <a:xfrm>
          <a:off x="35811507" y="102199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249556</xdr:colOff>
      <xdr:row>59</xdr:row>
      <xdr:rowOff>85725</xdr:rowOff>
    </xdr:from>
    <xdr:to>
      <xdr:col>41</xdr:col>
      <xdr:colOff>617222</xdr:colOff>
      <xdr:row>60</xdr:row>
      <xdr:rowOff>102795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/>
      </xdr:nvSpPr>
      <xdr:spPr>
        <a:xfrm>
          <a:off x="36158806" y="102012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57</a:t>
          </a:r>
          <a:endParaRPr kumimoji="1" lang="ja-JP" altLang="en-US" sz="1200" b="1"/>
        </a:p>
      </xdr:txBody>
    </xdr:sp>
    <xdr:clientData/>
  </xdr:twoCellAnchor>
  <xdr:twoCellAnchor>
    <xdr:from>
      <xdr:col>41</xdr:col>
      <xdr:colOff>9525</xdr:colOff>
      <xdr:row>53</xdr:row>
      <xdr:rowOff>19050</xdr:rowOff>
    </xdr:from>
    <xdr:to>
      <xdr:col>41</xdr:col>
      <xdr:colOff>895350</xdr:colOff>
      <xdr:row>53</xdr:row>
      <xdr:rowOff>19050</xdr:rowOff>
    </xdr:to>
    <xdr:cxnSp macro="">
      <xdr:nvCxnSpPr>
        <xdr:cNvPr id="551" name="直線コネクタ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CxnSpPr/>
      </xdr:nvCxnSpPr>
      <xdr:spPr>
        <a:xfrm>
          <a:off x="35918775" y="9105900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47625</xdr:colOff>
      <xdr:row>53</xdr:row>
      <xdr:rowOff>19050</xdr:rowOff>
    </xdr:from>
    <xdr:to>
      <xdr:col>41</xdr:col>
      <xdr:colOff>1555</xdr:colOff>
      <xdr:row>56</xdr:row>
      <xdr:rowOff>152400</xdr:rowOff>
    </xdr:to>
    <xdr:sp macro="" textlink="">
      <xdr:nvSpPr>
        <xdr:cNvPr id="552" name="フリーフォーム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/>
      </xdr:nvSpPr>
      <xdr:spPr>
        <a:xfrm flipH="1">
          <a:off x="34928175" y="9105900"/>
          <a:ext cx="982630" cy="6477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940482</xdr:colOff>
      <xdr:row>52</xdr:row>
      <xdr:rowOff>104420</xdr:rowOff>
    </xdr:from>
    <xdr:to>
      <xdr:col>41</xdr:col>
      <xdr:colOff>84582</xdr:colOff>
      <xdr:row>53</xdr:row>
      <xdr:rowOff>107268</xdr:rowOff>
    </xdr:to>
    <xdr:sp macro="" textlink="">
      <xdr:nvSpPr>
        <xdr:cNvPr id="553" name="円/楕円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/>
      </xdr:nvSpPr>
      <xdr:spPr>
        <a:xfrm>
          <a:off x="35821032" y="90198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430531</xdr:colOff>
      <xdr:row>52</xdr:row>
      <xdr:rowOff>95250</xdr:rowOff>
    </xdr:from>
    <xdr:to>
      <xdr:col>40</xdr:col>
      <xdr:colOff>798197</xdr:colOff>
      <xdr:row>53</xdr:row>
      <xdr:rowOff>112320</xdr:rowOff>
    </xdr:to>
    <xdr:sp macro="" textlink="">
      <xdr:nvSpPr>
        <xdr:cNvPr id="554" name="六角形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/>
      </xdr:nvSpPr>
      <xdr:spPr>
        <a:xfrm>
          <a:off x="35311081" y="90106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11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104775</xdr:colOff>
      <xdr:row>18</xdr:row>
      <xdr:rowOff>95250</xdr:rowOff>
    </xdr:from>
    <xdr:to>
      <xdr:col>23</xdr:col>
      <xdr:colOff>923925</xdr:colOff>
      <xdr:row>18</xdr:row>
      <xdr:rowOff>95251</xdr:rowOff>
    </xdr:to>
    <xdr:cxnSp macro="">
      <xdr:nvCxnSpPr>
        <xdr:cNvPr id="532" name="直線コネクタ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CxnSpPr/>
      </xdr:nvCxnSpPr>
      <xdr:spPr>
        <a:xfrm flipH="1">
          <a:off x="19154775" y="3181350"/>
          <a:ext cx="1847850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180975</xdr:colOff>
      <xdr:row>20</xdr:row>
      <xdr:rowOff>0</xdr:rowOff>
    </xdr:from>
    <xdr:to>
      <xdr:col>23</xdr:col>
      <xdr:colOff>933451</xdr:colOff>
      <xdr:row>21</xdr:row>
      <xdr:rowOff>104775</xdr:rowOff>
    </xdr:to>
    <xdr:cxnSp macro="">
      <xdr:nvCxnSpPr>
        <xdr:cNvPr id="555" name="直線コネクタ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CxnSpPr/>
      </xdr:nvCxnSpPr>
      <xdr:spPr>
        <a:xfrm flipH="1">
          <a:off x="19230975" y="3429000"/>
          <a:ext cx="1781176" cy="2762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966976</xdr:colOff>
      <xdr:row>20</xdr:row>
      <xdr:rowOff>68813</xdr:rowOff>
    </xdr:from>
    <xdr:to>
      <xdr:col>23</xdr:col>
      <xdr:colOff>89476</xdr:colOff>
      <xdr:row>21</xdr:row>
      <xdr:rowOff>47625</xdr:rowOff>
    </xdr:to>
    <xdr:sp macro="" textlink="">
      <xdr:nvSpPr>
        <xdr:cNvPr id="556" name="円/楕円 33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/>
      </xdr:nvSpPr>
      <xdr:spPr>
        <a:xfrm>
          <a:off x="20016976" y="3497813"/>
          <a:ext cx="151200" cy="150262"/>
        </a:xfrm>
        <a:prstGeom prst="ellipse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11080</xdr:colOff>
      <xdr:row>2</xdr:row>
      <xdr:rowOff>152400</xdr:rowOff>
    </xdr:from>
    <xdr:to>
      <xdr:col>23</xdr:col>
      <xdr:colOff>781050</xdr:colOff>
      <xdr:row>5</xdr:row>
      <xdr:rowOff>19050</xdr:rowOff>
    </xdr:to>
    <xdr:sp macro="" textlink="">
      <xdr:nvSpPr>
        <xdr:cNvPr id="557" name="フリーフォーム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/>
      </xdr:nvSpPr>
      <xdr:spPr>
        <a:xfrm flipV="1">
          <a:off x="20089780" y="49530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5</xdr:row>
      <xdr:rowOff>28575</xdr:rowOff>
    </xdr:from>
    <xdr:to>
      <xdr:col>23</xdr:col>
      <xdr:colOff>11080</xdr:colOff>
      <xdr:row>7</xdr:row>
      <xdr:rowOff>142875</xdr:rowOff>
    </xdr:to>
    <xdr:sp macro="" textlink="">
      <xdr:nvSpPr>
        <xdr:cNvPr id="558" name="フリーフォーム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/>
      </xdr:nvSpPr>
      <xdr:spPr>
        <a:xfrm flipH="1">
          <a:off x="19107150" y="885825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950007</xdr:colOff>
      <xdr:row>4</xdr:row>
      <xdr:rowOff>104420</xdr:rowOff>
    </xdr:from>
    <xdr:to>
      <xdr:col>23</xdr:col>
      <xdr:colOff>94107</xdr:colOff>
      <xdr:row>5</xdr:row>
      <xdr:rowOff>107268</xdr:rowOff>
    </xdr:to>
    <xdr:sp macro="" textlink="">
      <xdr:nvSpPr>
        <xdr:cNvPr id="559" name="円/楕円 385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/>
      </xdr:nvSpPr>
      <xdr:spPr>
        <a:xfrm>
          <a:off x="20000007" y="7902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11080</xdr:colOff>
      <xdr:row>9</xdr:row>
      <xdr:rowOff>161925</xdr:rowOff>
    </xdr:from>
    <xdr:to>
      <xdr:col>23</xdr:col>
      <xdr:colOff>781050</xdr:colOff>
      <xdr:row>12</xdr:row>
      <xdr:rowOff>28575</xdr:rowOff>
    </xdr:to>
    <xdr:sp macro="" textlink="">
      <xdr:nvSpPr>
        <xdr:cNvPr id="560" name="フリーフォーム 55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/>
      </xdr:nvSpPr>
      <xdr:spPr>
        <a:xfrm flipV="1">
          <a:off x="20089780" y="1704975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57150</xdr:colOff>
      <xdr:row>12</xdr:row>
      <xdr:rowOff>38100</xdr:rowOff>
    </xdr:from>
    <xdr:to>
      <xdr:col>23</xdr:col>
      <xdr:colOff>11080</xdr:colOff>
      <xdr:row>14</xdr:row>
      <xdr:rowOff>152400</xdr:rowOff>
    </xdr:to>
    <xdr:sp macro="" textlink="">
      <xdr:nvSpPr>
        <xdr:cNvPr id="561" name="フリーフォーム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/>
      </xdr:nvSpPr>
      <xdr:spPr>
        <a:xfrm flipH="1">
          <a:off x="19107150" y="2095500"/>
          <a:ext cx="98263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950007</xdr:colOff>
      <xdr:row>11</xdr:row>
      <xdr:rowOff>113945</xdr:rowOff>
    </xdr:from>
    <xdr:to>
      <xdr:col>23</xdr:col>
      <xdr:colOff>94107</xdr:colOff>
      <xdr:row>12</xdr:row>
      <xdr:rowOff>116793</xdr:rowOff>
    </xdr:to>
    <xdr:sp macro="" textlink="">
      <xdr:nvSpPr>
        <xdr:cNvPr id="562" name="円/楕円 385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/>
      </xdr:nvSpPr>
      <xdr:spPr>
        <a:xfrm>
          <a:off x="20000007" y="19998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433087</xdr:colOff>
      <xdr:row>11</xdr:row>
      <xdr:rowOff>100303</xdr:rowOff>
    </xdr:from>
    <xdr:to>
      <xdr:col>22</xdr:col>
      <xdr:colOff>828250</xdr:colOff>
      <xdr:row>12</xdr:row>
      <xdr:rowOff>170530</xdr:rowOff>
    </xdr:to>
    <xdr:sp macro="" textlink="">
      <xdr:nvSpPr>
        <xdr:cNvPr id="563" name="フリーフォーム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/>
      </xdr:nvSpPr>
      <xdr:spPr>
        <a:xfrm>
          <a:off x="19483087" y="19862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361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955061</xdr:colOff>
      <xdr:row>18</xdr:row>
      <xdr:rowOff>9170</xdr:rowOff>
    </xdr:from>
    <xdr:to>
      <xdr:col>23</xdr:col>
      <xdr:colOff>99161</xdr:colOff>
      <xdr:row>19</xdr:row>
      <xdr:rowOff>12018</xdr:rowOff>
    </xdr:to>
    <xdr:sp macro="" textlink="">
      <xdr:nvSpPr>
        <xdr:cNvPr id="564" name="円/楕円 335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/>
      </xdr:nvSpPr>
      <xdr:spPr>
        <a:xfrm>
          <a:off x="20005061" y="30952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781050</xdr:colOff>
      <xdr:row>18</xdr:row>
      <xdr:rowOff>130562</xdr:rowOff>
    </xdr:from>
    <xdr:to>
      <xdr:col>26</xdr:col>
      <xdr:colOff>171450</xdr:colOff>
      <xdr:row>21</xdr:row>
      <xdr:rowOff>95249</xdr:rowOff>
    </xdr:to>
    <xdr:sp macro="" textlink="">
      <xdr:nvSpPr>
        <xdr:cNvPr id="168" name="フリーフォーム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/>
      </xdr:nvSpPr>
      <xdr:spPr>
        <a:xfrm>
          <a:off x="22469475" y="3216662"/>
          <a:ext cx="419100" cy="479037"/>
        </a:xfrm>
        <a:custGeom>
          <a:avLst/>
          <a:gdLst>
            <a:gd name="connsiteX0" fmla="*/ 419100 w 419100"/>
            <a:gd name="connsiteY0" fmla="*/ 0 h 476250"/>
            <a:gd name="connsiteX1" fmla="*/ 0 w 419100"/>
            <a:gd name="connsiteY1" fmla="*/ 476250 h 476250"/>
            <a:gd name="connsiteX0" fmla="*/ 419100 w 419100"/>
            <a:gd name="connsiteY0" fmla="*/ 2027 h 478277"/>
            <a:gd name="connsiteX1" fmla="*/ 0 w 419100"/>
            <a:gd name="connsiteY1" fmla="*/ 478277 h 478277"/>
            <a:gd name="connsiteX0" fmla="*/ 419100 w 419100"/>
            <a:gd name="connsiteY0" fmla="*/ 2787 h 479037"/>
            <a:gd name="connsiteX1" fmla="*/ 0 w 419100"/>
            <a:gd name="connsiteY1" fmla="*/ 479037 h 4790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9100" h="479037">
              <a:moveTo>
                <a:pt x="419100" y="2787"/>
              </a:moveTo>
              <a:cubicBezTo>
                <a:pt x="222250" y="-28963"/>
                <a:pt x="63500" y="215512"/>
                <a:pt x="0" y="479037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180975</xdr:colOff>
      <xdr:row>16</xdr:row>
      <xdr:rowOff>0</xdr:rowOff>
    </xdr:from>
    <xdr:to>
      <xdr:col>26</xdr:col>
      <xdr:colOff>390525</xdr:colOff>
      <xdr:row>21</xdr:row>
      <xdr:rowOff>133350</xdr:rowOff>
    </xdr:to>
    <xdr:sp macro="" textlink="">
      <xdr:nvSpPr>
        <xdr:cNvPr id="167" name="フリーフォーム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/>
      </xdr:nvSpPr>
      <xdr:spPr>
        <a:xfrm>
          <a:off x="22898100" y="2743200"/>
          <a:ext cx="209550" cy="990600"/>
        </a:xfrm>
        <a:custGeom>
          <a:avLst/>
          <a:gdLst>
            <a:gd name="connsiteX0" fmla="*/ 209550 w 209550"/>
            <a:gd name="connsiteY0" fmla="*/ 990600 h 990600"/>
            <a:gd name="connsiteX1" fmla="*/ 0 w 209550"/>
            <a:gd name="connsiteY1" fmla="*/ 495300 h 990600"/>
            <a:gd name="connsiteX2" fmla="*/ 104775 w 209550"/>
            <a:gd name="connsiteY2" fmla="*/ 0 h 990600"/>
            <a:gd name="connsiteX0" fmla="*/ 209550 w 209550"/>
            <a:gd name="connsiteY0" fmla="*/ 990600 h 990600"/>
            <a:gd name="connsiteX1" fmla="*/ 0 w 209550"/>
            <a:gd name="connsiteY1" fmla="*/ 495300 h 990600"/>
            <a:gd name="connsiteX2" fmla="*/ 104775 w 209550"/>
            <a:gd name="connsiteY2" fmla="*/ 0 h 990600"/>
            <a:gd name="connsiteX0" fmla="*/ 209550 w 209550"/>
            <a:gd name="connsiteY0" fmla="*/ 990600 h 990600"/>
            <a:gd name="connsiteX1" fmla="*/ 0 w 209550"/>
            <a:gd name="connsiteY1" fmla="*/ 495300 h 990600"/>
            <a:gd name="connsiteX2" fmla="*/ 104775 w 209550"/>
            <a:gd name="connsiteY2" fmla="*/ 0 h 990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9550" h="990600">
              <a:moveTo>
                <a:pt x="209550" y="990600"/>
              </a:moveTo>
              <a:cubicBezTo>
                <a:pt x="206375" y="749300"/>
                <a:pt x="184150" y="517525"/>
                <a:pt x="0" y="495300"/>
              </a:cubicBezTo>
              <a:lnTo>
                <a:pt x="10477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163480</xdr:colOff>
      <xdr:row>16</xdr:row>
      <xdr:rowOff>152400</xdr:rowOff>
    </xdr:from>
    <xdr:to>
      <xdr:col>26</xdr:col>
      <xdr:colOff>133350</xdr:colOff>
      <xdr:row>18</xdr:row>
      <xdr:rowOff>133350</xdr:rowOff>
    </xdr:to>
    <xdr:grpSp>
      <xdr:nvGrpSpPr>
        <xdr:cNvPr id="565" name="グループ化 26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GrpSpPr>
          <a:grpSpLocks/>
        </xdr:cNvGrpSpPr>
      </xdr:nvGrpSpPr>
      <xdr:grpSpPr bwMode="auto">
        <a:xfrm>
          <a:off x="21851905" y="2895600"/>
          <a:ext cx="998570" cy="323850"/>
          <a:chOff x="-32560" y="3619500"/>
          <a:chExt cx="998570" cy="400050"/>
        </a:xfrm>
      </xdr:grpSpPr>
      <xdr:sp macro="" textlink="">
        <xdr:nvSpPr>
          <xdr:cNvPr id="566" name="正方形/長方形 565">
            <a:extLst>
              <a:ext uri="{FF2B5EF4-FFF2-40B4-BE49-F238E27FC236}">
                <a16:creationId xmlns:a16="http://schemas.microsoft.com/office/drawing/2014/main" id="{00000000-0008-0000-0200-000036020000}"/>
              </a:ext>
            </a:extLst>
          </xdr:cNvPr>
          <xdr:cNvSpPr/>
        </xdr:nvSpPr>
        <xdr:spPr>
          <a:xfrm>
            <a:off x="-32560" y="3619500"/>
            <a:ext cx="99857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</a:rPr>
              <a:t>林道矢弓沢線</a:t>
            </a:r>
          </a:p>
        </xdr:txBody>
      </xdr:sp>
      <xdr:cxnSp macro="">
        <xdr:nvCxnSpPr>
          <xdr:cNvPr id="567" name="直線コネクタ 566">
            <a:extLst>
              <a:ext uri="{FF2B5EF4-FFF2-40B4-BE49-F238E27FC236}">
                <a16:creationId xmlns:a16="http://schemas.microsoft.com/office/drawing/2014/main" id="{00000000-0008-0000-0200-00003702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25</xdr:col>
      <xdr:colOff>295275</xdr:colOff>
      <xdr:row>9</xdr:row>
      <xdr:rowOff>142875</xdr:rowOff>
    </xdr:from>
    <xdr:to>
      <xdr:col>26</xdr:col>
      <xdr:colOff>0</xdr:colOff>
      <xdr:row>14</xdr:row>
      <xdr:rowOff>123825</xdr:rowOff>
    </xdr:to>
    <xdr:sp macro="" textlink="">
      <xdr:nvSpPr>
        <xdr:cNvPr id="568" name="フリーフォーム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/>
      </xdr:nvSpPr>
      <xdr:spPr>
        <a:xfrm flipH="1">
          <a:off x="21983700" y="1685925"/>
          <a:ext cx="733425" cy="838200"/>
        </a:xfrm>
        <a:custGeom>
          <a:avLst/>
          <a:gdLst>
            <a:gd name="connsiteX0" fmla="*/ 0 w 590550"/>
            <a:gd name="connsiteY0" fmla="*/ 838200 h 838200"/>
            <a:gd name="connsiteX1" fmla="*/ 0 w 590550"/>
            <a:gd name="connsiteY1" fmla="*/ 400050 h 838200"/>
            <a:gd name="connsiteX2" fmla="*/ 590550 w 590550"/>
            <a:gd name="connsiteY2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0550" h="838200">
              <a:moveTo>
                <a:pt x="0" y="838200"/>
              </a:moveTo>
              <a:lnTo>
                <a:pt x="0" y="400050"/>
              </a:lnTo>
              <a:lnTo>
                <a:pt x="5905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695325</xdr:colOff>
      <xdr:row>12</xdr:row>
      <xdr:rowOff>19050</xdr:rowOff>
    </xdr:from>
    <xdr:to>
      <xdr:col>25</xdr:col>
      <xdr:colOff>948322</xdr:colOff>
      <xdr:row>13</xdr:row>
      <xdr:rowOff>104466</xdr:rowOff>
    </xdr:to>
    <xdr:grpSp>
      <xdr:nvGrpSpPr>
        <xdr:cNvPr id="574" name="グループ化 17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GrpSpPr>
          <a:grpSpLocks/>
        </xdr:cNvGrpSpPr>
      </xdr:nvGrpSpPr>
      <xdr:grpSpPr bwMode="auto">
        <a:xfrm>
          <a:off x="22383750" y="2076450"/>
          <a:ext cx="252997" cy="256866"/>
          <a:chOff x="4138030" y="8135127"/>
          <a:chExt cx="236647" cy="258233"/>
        </a:xfrm>
      </xdr:grpSpPr>
      <xdr:sp macro="" textlink="">
        <xdr:nvSpPr>
          <xdr:cNvPr id="575" name="二等辺三角形 574">
            <a:extLst>
              <a:ext uri="{FF2B5EF4-FFF2-40B4-BE49-F238E27FC236}">
                <a16:creationId xmlns:a16="http://schemas.microsoft.com/office/drawing/2014/main" id="{00000000-0008-0000-0200-00003F020000}"/>
              </a:ext>
            </a:extLst>
          </xdr:cNvPr>
          <xdr:cNvSpPr/>
        </xdr:nvSpPr>
        <xdr:spPr bwMode="auto">
          <a:xfrm flipV="1">
            <a:off x="4150079" y="8183666"/>
            <a:ext cx="224598" cy="209694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576" name="テキスト ボックス 575">
            <a:extLst>
              <a:ext uri="{FF2B5EF4-FFF2-40B4-BE49-F238E27FC236}">
                <a16:creationId xmlns:a16="http://schemas.microsoft.com/office/drawing/2014/main" id="{00000000-0008-0000-0200-000040020000}"/>
              </a:ext>
            </a:extLst>
          </xdr:cNvPr>
          <xdr:cNvSpPr txBox="1"/>
        </xdr:nvSpPr>
        <xdr:spPr bwMode="auto">
          <a:xfrm>
            <a:off x="4138030" y="8135127"/>
            <a:ext cx="196007" cy="173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>
    <xdr:from>
      <xdr:col>25</xdr:col>
      <xdr:colOff>123825</xdr:colOff>
      <xdr:row>5</xdr:row>
      <xdr:rowOff>28575</xdr:rowOff>
    </xdr:from>
    <xdr:to>
      <xdr:col>25</xdr:col>
      <xdr:colOff>1009650</xdr:colOff>
      <xdr:row>5</xdr:row>
      <xdr:rowOff>28575</xdr:rowOff>
    </xdr:to>
    <xdr:cxnSp macro="">
      <xdr:nvCxnSpPr>
        <xdr:cNvPr id="577" name="直線コネクタ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CxnSpPr/>
      </xdr:nvCxnSpPr>
      <xdr:spPr>
        <a:xfrm>
          <a:off x="21812250" y="8858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11080</xdr:colOff>
      <xdr:row>5</xdr:row>
      <xdr:rowOff>28575</xdr:rowOff>
    </xdr:from>
    <xdr:to>
      <xdr:col>26</xdr:col>
      <xdr:colOff>933450</xdr:colOff>
      <xdr:row>7</xdr:row>
      <xdr:rowOff>142875</xdr:rowOff>
    </xdr:to>
    <xdr:sp macro="" textlink="">
      <xdr:nvSpPr>
        <xdr:cNvPr id="578" name="フリーフォーム 577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/>
      </xdr:nvSpPr>
      <xdr:spPr>
        <a:xfrm>
          <a:off x="22728205" y="885825"/>
          <a:ext cx="922370" cy="4572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704850</xdr:colOff>
      <xdr:row>5</xdr:row>
      <xdr:rowOff>57150</xdr:rowOff>
    </xdr:from>
    <xdr:to>
      <xdr:col>25</xdr:col>
      <xdr:colOff>957847</xdr:colOff>
      <xdr:row>6</xdr:row>
      <xdr:rowOff>142566</xdr:rowOff>
    </xdr:to>
    <xdr:grpSp>
      <xdr:nvGrpSpPr>
        <xdr:cNvPr id="579" name="グループ化 17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GrpSpPr>
          <a:grpSpLocks/>
        </xdr:cNvGrpSpPr>
      </xdr:nvGrpSpPr>
      <xdr:grpSpPr bwMode="auto">
        <a:xfrm>
          <a:off x="22393275" y="914400"/>
          <a:ext cx="252997" cy="256866"/>
          <a:chOff x="4138030" y="8135127"/>
          <a:chExt cx="236647" cy="258233"/>
        </a:xfrm>
      </xdr:grpSpPr>
      <xdr:sp macro="" textlink="">
        <xdr:nvSpPr>
          <xdr:cNvPr id="580" name="二等辺三角形 579">
            <a:extLst>
              <a:ext uri="{FF2B5EF4-FFF2-40B4-BE49-F238E27FC236}">
                <a16:creationId xmlns:a16="http://schemas.microsoft.com/office/drawing/2014/main" id="{00000000-0008-0000-0200-000044020000}"/>
              </a:ext>
            </a:extLst>
          </xdr:cNvPr>
          <xdr:cNvSpPr/>
        </xdr:nvSpPr>
        <xdr:spPr bwMode="auto">
          <a:xfrm flipV="1">
            <a:off x="4150079" y="8183666"/>
            <a:ext cx="224598" cy="209694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581" name="テキスト ボックス 580">
            <a:extLst>
              <a:ext uri="{FF2B5EF4-FFF2-40B4-BE49-F238E27FC236}">
                <a16:creationId xmlns:a16="http://schemas.microsoft.com/office/drawing/2014/main" id="{00000000-0008-0000-0200-000045020000}"/>
              </a:ext>
            </a:extLst>
          </xdr:cNvPr>
          <xdr:cNvSpPr txBox="1"/>
        </xdr:nvSpPr>
        <xdr:spPr bwMode="auto">
          <a:xfrm>
            <a:off x="4138030" y="8135127"/>
            <a:ext cx="196007" cy="173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>
    <xdr:from>
      <xdr:col>26</xdr:col>
      <xdr:colOff>114300</xdr:colOff>
      <xdr:row>5</xdr:row>
      <xdr:rowOff>104775</xdr:rowOff>
    </xdr:from>
    <xdr:to>
      <xdr:col>26</xdr:col>
      <xdr:colOff>381000</xdr:colOff>
      <xdr:row>7</xdr:row>
      <xdr:rowOff>28575</xdr:rowOff>
    </xdr:to>
    <xdr:sp macro="" textlink="">
      <xdr:nvSpPr>
        <xdr:cNvPr id="200" name="楕円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/>
      </xdr:nvSpPr>
      <xdr:spPr>
        <a:xfrm>
          <a:off x="22831425" y="962025"/>
          <a:ext cx="266700" cy="266700"/>
        </a:xfrm>
        <a:prstGeom prst="ellipse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〒</a:t>
          </a:r>
        </a:p>
      </xdr:txBody>
    </xdr:sp>
    <xdr:clientData/>
  </xdr:twoCellAnchor>
  <xdr:twoCellAnchor>
    <xdr:from>
      <xdr:col>26</xdr:col>
      <xdr:colOff>261637</xdr:colOff>
      <xdr:row>4</xdr:row>
      <xdr:rowOff>81253</xdr:rowOff>
    </xdr:from>
    <xdr:to>
      <xdr:col>26</xdr:col>
      <xdr:colOff>656800</xdr:colOff>
      <xdr:row>5</xdr:row>
      <xdr:rowOff>151480</xdr:rowOff>
    </xdr:to>
    <xdr:sp macro="" textlink="">
      <xdr:nvSpPr>
        <xdr:cNvPr id="582" name="フリーフォーム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/>
      </xdr:nvSpPr>
      <xdr:spPr>
        <a:xfrm>
          <a:off x="22978762" y="767053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299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497206</xdr:colOff>
      <xdr:row>10</xdr:row>
      <xdr:rowOff>85725</xdr:rowOff>
    </xdr:from>
    <xdr:to>
      <xdr:col>25</xdr:col>
      <xdr:colOff>864872</xdr:colOff>
      <xdr:row>11</xdr:row>
      <xdr:rowOff>102795</xdr:rowOff>
    </xdr:to>
    <xdr:sp macro="" textlink="">
      <xdr:nvSpPr>
        <xdr:cNvPr id="583" name="六角形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/>
      </xdr:nvSpPr>
      <xdr:spPr>
        <a:xfrm>
          <a:off x="22185631" y="18002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124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704850</xdr:colOff>
      <xdr:row>5</xdr:row>
      <xdr:rowOff>0</xdr:rowOff>
    </xdr:from>
    <xdr:to>
      <xdr:col>16</xdr:col>
      <xdr:colOff>957847</xdr:colOff>
      <xdr:row>6</xdr:row>
      <xdr:rowOff>85416</xdr:rowOff>
    </xdr:to>
    <xdr:grpSp>
      <xdr:nvGrpSpPr>
        <xdr:cNvPr id="584" name="グループ化 17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GrpSpPr>
          <a:grpSpLocks/>
        </xdr:cNvGrpSpPr>
      </xdr:nvGrpSpPr>
      <xdr:grpSpPr bwMode="auto">
        <a:xfrm>
          <a:off x="14478000" y="857250"/>
          <a:ext cx="252997" cy="256866"/>
          <a:chOff x="4138030" y="8135127"/>
          <a:chExt cx="236647" cy="258233"/>
        </a:xfrm>
      </xdr:grpSpPr>
      <xdr:sp macro="" textlink="">
        <xdr:nvSpPr>
          <xdr:cNvPr id="585" name="二等辺三角形 584">
            <a:extLst>
              <a:ext uri="{FF2B5EF4-FFF2-40B4-BE49-F238E27FC236}">
                <a16:creationId xmlns:a16="http://schemas.microsoft.com/office/drawing/2014/main" id="{00000000-0008-0000-0200-000049020000}"/>
              </a:ext>
            </a:extLst>
          </xdr:cNvPr>
          <xdr:cNvSpPr/>
        </xdr:nvSpPr>
        <xdr:spPr bwMode="auto">
          <a:xfrm flipV="1">
            <a:off x="4150079" y="8183666"/>
            <a:ext cx="224598" cy="209694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586" name="テキスト ボックス 585">
            <a:extLst>
              <a:ext uri="{FF2B5EF4-FFF2-40B4-BE49-F238E27FC236}">
                <a16:creationId xmlns:a16="http://schemas.microsoft.com/office/drawing/2014/main" id="{00000000-0008-0000-0200-00004A020000}"/>
              </a:ext>
            </a:extLst>
          </xdr:cNvPr>
          <xdr:cNvSpPr txBox="1"/>
        </xdr:nvSpPr>
        <xdr:spPr bwMode="auto">
          <a:xfrm>
            <a:off x="4138030" y="8135127"/>
            <a:ext cx="196007" cy="173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>
    <xdr:from>
      <xdr:col>19</xdr:col>
      <xdr:colOff>695325</xdr:colOff>
      <xdr:row>54</xdr:row>
      <xdr:rowOff>104775</xdr:rowOff>
    </xdr:from>
    <xdr:to>
      <xdr:col>19</xdr:col>
      <xdr:colOff>948322</xdr:colOff>
      <xdr:row>56</xdr:row>
      <xdr:rowOff>18741</xdr:rowOff>
    </xdr:to>
    <xdr:grpSp>
      <xdr:nvGrpSpPr>
        <xdr:cNvPr id="587" name="グループ化 17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GrpSpPr>
          <a:grpSpLocks/>
        </xdr:cNvGrpSpPr>
      </xdr:nvGrpSpPr>
      <xdr:grpSpPr bwMode="auto">
        <a:xfrm>
          <a:off x="17106900" y="9363075"/>
          <a:ext cx="252997" cy="256866"/>
          <a:chOff x="4138030" y="8135127"/>
          <a:chExt cx="236647" cy="258233"/>
        </a:xfrm>
      </xdr:grpSpPr>
      <xdr:sp macro="" textlink="">
        <xdr:nvSpPr>
          <xdr:cNvPr id="588" name="二等辺三角形 587">
            <a:extLst>
              <a:ext uri="{FF2B5EF4-FFF2-40B4-BE49-F238E27FC236}">
                <a16:creationId xmlns:a16="http://schemas.microsoft.com/office/drawing/2014/main" id="{00000000-0008-0000-0200-00004C020000}"/>
              </a:ext>
            </a:extLst>
          </xdr:cNvPr>
          <xdr:cNvSpPr/>
        </xdr:nvSpPr>
        <xdr:spPr bwMode="auto">
          <a:xfrm flipV="1">
            <a:off x="4150079" y="8183666"/>
            <a:ext cx="224598" cy="209694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589" name="テキスト ボックス 588">
            <a:extLst>
              <a:ext uri="{FF2B5EF4-FFF2-40B4-BE49-F238E27FC236}">
                <a16:creationId xmlns:a16="http://schemas.microsoft.com/office/drawing/2014/main" id="{00000000-0008-0000-0200-00004D020000}"/>
              </a:ext>
            </a:extLst>
          </xdr:cNvPr>
          <xdr:cNvSpPr txBox="1"/>
        </xdr:nvSpPr>
        <xdr:spPr bwMode="auto">
          <a:xfrm>
            <a:off x="4138030" y="8135127"/>
            <a:ext cx="196007" cy="173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>
    <xdr:from>
      <xdr:col>19</xdr:col>
      <xdr:colOff>295275</xdr:colOff>
      <xdr:row>52</xdr:row>
      <xdr:rowOff>19049</xdr:rowOff>
    </xdr:from>
    <xdr:to>
      <xdr:col>19</xdr:col>
      <xdr:colOff>1000126</xdr:colOff>
      <xdr:row>53</xdr:row>
      <xdr:rowOff>85724</xdr:rowOff>
    </xdr:to>
    <xdr:sp macro="" textlink="">
      <xdr:nvSpPr>
        <xdr:cNvPr id="590" name="正方形/長方形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/>
      </xdr:nvSpPr>
      <xdr:spPr>
        <a:xfrm>
          <a:off x="16706850" y="8934449"/>
          <a:ext cx="704851" cy="238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パン・ド・ミー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704850</xdr:colOff>
      <xdr:row>32</xdr:row>
      <xdr:rowOff>104775</xdr:rowOff>
    </xdr:from>
    <xdr:to>
      <xdr:col>34</xdr:col>
      <xdr:colOff>957847</xdr:colOff>
      <xdr:row>34</xdr:row>
      <xdr:rowOff>18741</xdr:rowOff>
    </xdr:to>
    <xdr:grpSp>
      <xdr:nvGrpSpPr>
        <xdr:cNvPr id="591" name="グループ化 17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GrpSpPr>
          <a:grpSpLocks/>
        </xdr:cNvGrpSpPr>
      </xdr:nvGrpSpPr>
      <xdr:grpSpPr bwMode="auto">
        <a:xfrm>
          <a:off x="30308550" y="5591175"/>
          <a:ext cx="252997" cy="256866"/>
          <a:chOff x="4138030" y="8135127"/>
          <a:chExt cx="236647" cy="258233"/>
        </a:xfrm>
      </xdr:grpSpPr>
      <xdr:sp macro="" textlink="">
        <xdr:nvSpPr>
          <xdr:cNvPr id="592" name="二等辺三角形 591">
            <a:extLst>
              <a:ext uri="{FF2B5EF4-FFF2-40B4-BE49-F238E27FC236}">
                <a16:creationId xmlns:a16="http://schemas.microsoft.com/office/drawing/2014/main" id="{00000000-0008-0000-0200-000050020000}"/>
              </a:ext>
            </a:extLst>
          </xdr:cNvPr>
          <xdr:cNvSpPr/>
        </xdr:nvSpPr>
        <xdr:spPr bwMode="auto">
          <a:xfrm flipV="1">
            <a:off x="4150079" y="8183666"/>
            <a:ext cx="224598" cy="209694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593" name="テキスト ボックス 592">
            <a:extLst>
              <a:ext uri="{FF2B5EF4-FFF2-40B4-BE49-F238E27FC236}">
                <a16:creationId xmlns:a16="http://schemas.microsoft.com/office/drawing/2014/main" id="{00000000-0008-0000-0200-000051020000}"/>
              </a:ext>
            </a:extLst>
          </xdr:cNvPr>
          <xdr:cNvSpPr txBox="1"/>
        </xdr:nvSpPr>
        <xdr:spPr bwMode="auto">
          <a:xfrm>
            <a:off x="4138030" y="8135127"/>
            <a:ext cx="196007" cy="173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 editAs="oneCell">
    <xdr:from>
      <xdr:col>16</xdr:col>
      <xdr:colOff>590550</xdr:colOff>
      <xdr:row>61</xdr:row>
      <xdr:rowOff>123825</xdr:rowOff>
    </xdr:from>
    <xdr:to>
      <xdr:col>16</xdr:col>
      <xdr:colOff>929173</xdr:colOff>
      <xdr:row>63</xdr:row>
      <xdr:rowOff>123825</xdr:rowOff>
    </xdr:to>
    <xdr:pic>
      <xdr:nvPicPr>
        <xdr:cNvPr id="594" name="図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363700" y="10582275"/>
          <a:ext cx="338623" cy="342900"/>
        </a:xfrm>
        <a:prstGeom prst="rect">
          <a:avLst/>
        </a:prstGeom>
      </xdr:spPr>
    </xdr:pic>
    <xdr:clientData/>
  </xdr:twoCellAnchor>
  <xdr:twoCellAnchor>
    <xdr:from>
      <xdr:col>26</xdr:col>
      <xdr:colOff>104775</xdr:colOff>
      <xdr:row>48</xdr:row>
      <xdr:rowOff>28575</xdr:rowOff>
    </xdr:from>
    <xdr:to>
      <xdr:col>26</xdr:col>
      <xdr:colOff>742951</xdr:colOff>
      <xdr:row>49</xdr:row>
      <xdr:rowOff>76200</xdr:rowOff>
    </xdr:to>
    <xdr:sp macro="" textlink="">
      <xdr:nvSpPr>
        <xdr:cNvPr id="595" name="正方形/長方形 594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/>
      </xdr:nvSpPr>
      <xdr:spPr>
        <a:xfrm>
          <a:off x="22821900" y="8258175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コンビニ跡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28</xdr:col>
      <xdr:colOff>581025</xdr:colOff>
      <xdr:row>51</xdr:row>
      <xdr:rowOff>142875</xdr:rowOff>
    </xdr:from>
    <xdr:to>
      <xdr:col>28</xdr:col>
      <xdr:colOff>908625</xdr:colOff>
      <xdr:row>53</xdr:row>
      <xdr:rowOff>124417</xdr:rowOff>
    </xdr:to>
    <xdr:pic>
      <xdr:nvPicPr>
        <xdr:cNvPr id="596" name="図 595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907875" y="8886825"/>
          <a:ext cx="327600" cy="324442"/>
        </a:xfrm>
        <a:prstGeom prst="rect">
          <a:avLst/>
        </a:prstGeom>
      </xdr:spPr>
    </xdr:pic>
    <xdr:clientData/>
  </xdr:twoCellAnchor>
  <xdr:twoCellAnchor>
    <xdr:from>
      <xdr:col>29</xdr:col>
      <xdr:colOff>95833</xdr:colOff>
      <xdr:row>30</xdr:row>
      <xdr:rowOff>162508</xdr:rowOff>
    </xdr:from>
    <xdr:to>
      <xdr:col>29</xdr:col>
      <xdr:colOff>561975</xdr:colOff>
      <xdr:row>32</xdr:row>
      <xdr:rowOff>133933</xdr:rowOff>
    </xdr:to>
    <xdr:sp macro="" textlink="">
      <xdr:nvSpPr>
        <xdr:cNvPr id="597" name="正方形/長方形 596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/>
      </xdr:nvSpPr>
      <xdr:spPr>
        <a:xfrm>
          <a:off x="25451383" y="5306008"/>
          <a:ext cx="466142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CK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95250</xdr:colOff>
      <xdr:row>51</xdr:row>
      <xdr:rowOff>0</xdr:rowOff>
    </xdr:from>
    <xdr:to>
      <xdr:col>38</xdr:col>
      <xdr:colOff>904875</xdr:colOff>
      <xdr:row>53</xdr:row>
      <xdr:rowOff>38100</xdr:rowOff>
    </xdr:to>
    <xdr:sp macro="" textlink="">
      <xdr:nvSpPr>
        <xdr:cNvPr id="599" name="正方形/長方形 10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>
          <a:spLocks noChangeArrowheads="1"/>
        </xdr:cNvSpPr>
      </xdr:nvSpPr>
      <xdr:spPr bwMode="auto">
        <a:xfrm>
          <a:off x="33366075" y="8743950"/>
          <a:ext cx="809625" cy="38100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はにゅう</a:t>
          </a:r>
        </a:p>
      </xdr:txBody>
    </xdr:sp>
    <xdr:clientData/>
  </xdr:twoCellAnchor>
  <xdr:twoCellAnchor editAs="oneCell">
    <xdr:from>
      <xdr:col>38</xdr:col>
      <xdr:colOff>533400</xdr:colOff>
      <xdr:row>38</xdr:row>
      <xdr:rowOff>104775</xdr:rowOff>
    </xdr:from>
    <xdr:to>
      <xdr:col>38</xdr:col>
      <xdr:colOff>873579</xdr:colOff>
      <xdr:row>40</xdr:row>
      <xdr:rowOff>95056</xdr:rowOff>
    </xdr:to>
    <xdr:pic>
      <xdr:nvPicPr>
        <xdr:cNvPr id="600" name="図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804225" y="6619875"/>
          <a:ext cx="340179" cy="333181"/>
        </a:xfrm>
        <a:prstGeom prst="rect">
          <a:avLst/>
        </a:prstGeom>
      </xdr:spPr>
    </xdr:pic>
    <xdr:clientData/>
  </xdr:twoCellAnchor>
  <xdr:twoCellAnchor>
    <xdr:from>
      <xdr:col>23</xdr:col>
      <xdr:colOff>38100</xdr:colOff>
      <xdr:row>59</xdr:row>
      <xdr:rowOff>0</xdr:rowOff>
    </xdr:from>
    <xdr:to>
      <xdr:col>23</xdr:col>
      <xdr:colOff>295275</xdr:colOff>
      <xdr:row>60</xdr:row>
      <xdr:rowOff>85725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0116800" y="10115550"/>
          <a:ext cx="257175" cy="257175"/>
        </a:xfrm>
        <a:prstGeom prst="ellipse">
          <a:avLst/>
        </a:prstGeom>
        <a:solidFill>
          <a:srgbClr val="FF0000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0">
              <a:latin typeface="Arial Black" panose="020B0A04020102020204" pitchFamily="34" charset="0"/>
            </a:rPr>
            <a:t>―</a:t>
          </a:r>
          <a:endParaRPr kumimoji="1" lang="ja-JP" altLang="en-US" sz="1100" b="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22</xdr:col>
      <xdr:colOff>104775</xdr:colOff>
      <xdr:row>51</xdr:row>
      <xdr:rowOff>133350</xdr:rowOff>
    </xdr:from>
    <xdr:to>
      <xdr:col>22</xdr:col>
      <xdr:colOff>1016256</xdr:colOff>
      <xdr:row>54</xdr:row>
      <xdr:rowOff>0</xdr:rowOff>
    </xdr:to>
    <xdr:sp macro="" textlink="">
      <xdr:nvSpPr>
        <xdr:cNvPr id="601" name="フリーフォーム 60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/>
      </xdr:nvSpPr>
      <xdr:spPr>
        <a:xfrm flipH="1" flipV="1">
          <a:off x="19154775" y="887730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1025783</xdr:colOff>
      <xdr:row>53</xdr:row>
      <xdr:rowOff>171449</xdr:rowOff>
    </xdr:from>
    <xdr:to>
      <xdr:col>23</xdr:col>
      <xdr:colOff>809624</xdr:colOff>
      <xdr:row>56</xdr:row>
      <xdr:rowOff>123824</xdr:rowOff>
    </xdr:to>
    <xdr:sp macro="" textlink="">
      <xdr:nvSpPr>
        <xdr:cNvPr id="602" name="フリーフォーム 60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/>
      </xdr:nvSpPr>
      <xdr:spPr>
        <a:xfrm>
          <a:off x="20075783" y="925829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945536</xdr:colOff>
      <xdr:row>53</xdr:row>
      <xdr:rowOff>94895</xdr:rowOff>
    </xdr:from>
    <xdr:to>
      <xdr:col>23</xdr:col>
      <xdr:colOff>89636</xdr:colOff>
      <xdr:row>54</xdr:row>
      <xdr:rowOff>97743</xdr:rowOff>
    </xdr:to>
    <xdr:sp macro="" textlink="">
      <xdr:nvSpPr>
        <xdr:cNvPr id="603" name="円/楕円 26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/>
      </xdr:nvSpPr>
      <xdr:spPr>
        <a:xfrm>
          <a:off x="19995536" y="91817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156862</xdr:colOff>
      <xdr:row>53</xdr:row>
      <xdr:rowOff>71728</xdr:rowOff>
    </xdr:from>
    <xdr:to>
      <xdr:col>23</xdr:col>
      <xdr:colOff>552025</xdr:colOff>
      <xdr:row>54</xdr:row>
      <xdr:rowOff>141955</xdr:rowOff>
    </xdr:to>
    <xdr:sp macro="" textlink="">
      <xdr:nvSpPr>
        <xdr:cNvPr id="604" name="フリーフォーム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/>
      </xdr:nvSpPr>
      <xdr:spPr>
        <a:xfrm>
          <a:off x="20235562" y="915857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143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66675</xdr:colOff>
      <xdr:row>51</xdr:row>
      <xdr:rowOff>114300</xdr:rowOff>
    </xdr:from>
    <xdr:to>
      <xdr:col>23</xdr:col>
      <xdr:colOff>704851</xdr:colOff>
      <xdr:row>52</xdr:row>
      <xdr:rowOff>161925</xdr:rowOff>
    </xdr:to>
    <xdr:sp macro="" textlink="">
      <xdr:nvSpPr>
        <xdr:cNvPr id="605" name="正方形/長方形 604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/>
      </xdr:nvSpPr>
      <xdr:spPr>
        <a:xfrm>
          <a:off x="20145375" y="8858250"/>
          <a:ext cx="638176" cy="2190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魚万　汲田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47</xdr:row>
      <xdr:rowOff>104775</xdr:rowOff>
    </xdr:from>
    <xdr:to>
      <xdr:col>23</xdr:col>
      <xdr:colOff>0</xdr:colOff>
      <xdr:row>47</xdr:row>
      <xdr:rowOff>104775</xdr:rowOff>
    </xdr:to>
    <xdr:cxnSp macro="">
      <xdr:nvCxnSpPr>
        <xdr:cNvPr id="606" name="直線コネクタ 60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CxnSpPr/>
      </xdr:nvCxnSpPr>
      <xdr:spPr>
        <a:xfrm>
          <a:off x="19192875" y="8162925"/>
          <a:ext cx="8858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1554</xdr:colOff>
      <xdr:row>47</xdr:row>
      <xdr:rowOff>104775</xdr:rowOff>
    </xdr:from>
    <xdr:to>
      <xdr:col>23</xdr:col>
      <xdr:colOff>952499</xdr:colOff>
      <xdr:row>49</xdr:row>
      <xdr:rowOff>152400</xdr:rowOff>
    </xdr:to>
    <xdr:sp macro="" textlink="">
      <xdr:nvSpPr>
        <xdr:cNvPr id="607" name="フリーフォーム 60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/>
      </xdr:nvSpPr>
      <xdr:spPr>
        <a:xfrm>
          <a:off x="20080254" y="8162925"/>
          <a:ext cx="950945" cy="3905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940482</xdr:colOff>
      <xdr:row>47</xdr:row>
      <xdr:rowOff>18695</xdr:rowOff>
    </xdr:from>
    <xdr:to>
      <xdr:col>23</xdr:col>
      <xdr:colOff>84582</xdr:colOff>
      <xdr:row>48</xdr:row>
      <xdr:rowOff>21543</xdr:rowOff>
    </xdr:to>
    <xdr:sp macro="" textlink="">
      <xdr:nvSpPr>
        <xdr:cNvPr id="608" name="円/楕円 360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/>
      </xdr:nvSpPr>
      <xdr:spPr>
        <a:xfrm>
          <a:off x="19990482" y="8076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233062</xdr:colOff>
      <xdr:row>47</xdr:row>
      <xdr:rowOff>52678</xdr:rowOff>
    </xdr:from>
    <xdr:to>
      <xdr:col>23</xdr:col>
      <xdr:colOff>628225</xdr:colOff>
      <xdr:row>48</xdr:row>
      <xdr:rowOff>122905</xdr:rowOff>
    </xdr:to>
    <xdr:sp macro="" textlink="">
      <xdr:nvSpPr>
        <xdr:cNvPr id="609" name="フリーフォーム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/>
      </xdr:nvSpPr>
      <xdr:spPr>
        <a:xfrm>
          <a:off x="20311762" y="8110828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143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1009650</xdr:colOff>
      <xdr:row>44</xdr:row>
      <xdr:rowOff>161925</xdr:rowOff>
    </xdr:from>
    <xdr:to>
      <xdr:col>23</xdr:col>
      <xdr:colOff>676275</xdr:colOff>
      <xdr:row>46</xdr:row>
      <xdr:rowOff>152400</xdr:rowOff>
    </xdr:to>
    <xdr:sp macro="" textlink="">
      <xdr:nvSpPr>
        <xdr:cNvPr id="610" name="正方形/長方形 60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/>
      </xdr:nvSpPr>
      <xdr:spPr>
        <a:xfrm>
          <a:off x="20059650" y="7705725"/>
          <a:ext cx="695325" cy="3333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信濃補聴器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センター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95250</xdr:colOff>
      <xdr:row>38</xdr:row>
      <xdr:rowOff>9525</xdr:rowOff>
    </xdr:from>
    <xdr:to>
      <xdr:col>22</xdr:col>
      <xdr:colOff>885825</xdr:colOff>
      <xdr:row>40</xdr:row>
      <xdr:rowOff>0</xdr:rowOff>
    </xdr:to>
    <xdr:sp macro="" textlink="">
      <xdr:nvSpPr>
        <xdr:cNvPr id="614" name="正方形/長方形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/>
      </xdr:nvSpPr>
      <xdr:spPr>
        <a:xfrm>
          <a:off x="19145250" y="6524625"/>
          <a:ext cx="790575" cy="3333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チャレンジ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個別指導学院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1555</xdr:colOff>
      <xdr:row>38</xdr:row>
      <xdr:rowOff>57150</xdr:rowOff>
    </xdr:from>
    <xdr:to>
      <xdr:col>23</xdr:col>
      <xdr:colOff>771525</xdr:colOff>
      <xdr:row>40</xdr:row>
      <xdr:rowOff>95250</xdr:rowOff>
    </xdr:to>
    <xdr:sp macro="" textlink="">
      <xdr:nvSpPr>
        <xdr:cNvPr id="611" name="フリーフォーム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/>
      </xdr:nvSpPr>
      <xdr:spPr>
        <a:xfrm flipV="1">
          <a:off x="20080255" y="6572250"/>
          <a:ext cx="769970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40</xdr:row>
      <xdr:rowOff>95250</xdr:rowOff>
    </xdr:from>
    <xdr:to>
      <xdr:col>23</xdr:col>
      <xdr:colOff>1555</xdr:colOff>
      <xdr:row>42</xdr:row>
      <xdr:rowOff>152400</xdr:rowOff>
    </xdr:to>
    <xdr:sp macro="" textlink="">
      <xdr:nvSpPr>
        <xdr:cNvPr id="612" name="フリーフォーム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/>
      </xdr:nvSpPr>
      <xdr:spPr>
        <a:xfrm flipH="1">
          <a:off x="19097625" y="6953250"/>
          <a:ext cx="982630" cy="40005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940482</xdr:colOff>
      <xdr:row>40</xdr:row>
      <xdr:rowOff>9170</xdr:rowOff>
    </xdr:from>
    <xdr:to>
      <xdr:col>23</xdr:col>
      <xdr:colOff>84582</xdr:colOff>
      <xdr:row>41</xdr:row>
      <xdr:rowOff>12018</xdr:rowOff>
    </xdr:to>
    <xdr:sp macro="" textlink="">
      <xdr:nvSpPr>
        <xdr:cNvPr id="613" name="円/楕円 30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/>
      </xdr:nvSpPr>
      <xdr:spPr>
        <a:xfrm>
          <a:off x="19990482" y="68671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133350</xdr:colOff>
      <xdr:row>32</xdr:row>
      <xdr:rowOff>0</xdr:rowOff>
    </xdr:from>
    <xdr:to>
      <xdr:col>23</xdr:col>
      <xdr:colOff>971550</xdr:colOff>
      <xdr:row>34</xdr:row>
      <xdr:rowOff>152400</xdr:rowOff>
    </xdr:to>
    <xdr:cxnSp macro="">
      <xdr:nvCxnSpPr>
        <xdr:cNvPr id="616" name="直線コネクタ 6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CxnSpPr/>
      </xdr:nvCxnSpPr>
      <xdr:spPr>
        <a:xfrm>
          <a:off x="19183350" y="5486400"/>
          <a:ext cx="1866900" cy="4953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30</xdr:row>
      <xdr:rowOff>76200</xdr:rowOff>
    </xdr:from>
    <xdr:to>
      <xdr:col>23</xdr:col>
      <xdr:colOff>0</xdr:colOff>
      <xdr:row>35</xdr:row>
      <xdr:rowOff>152400</xdr:rowOff>
    </xdr:to>
    <xdr:cxnSp macro="">
      <xdr:nvCxnSpPr>
        <xdr:cNvPr id="615" name="直線矢印コネクタ 61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CxnSpPr/>
      </xdr:nvCxnSpPr>
      <xdr:spPr>
        <a:xfrm flipV="1">
          <a:off x="20078700" y="521970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940482</xdr:colOff>
      <xdr:row>32</xdr:row>
      <xdr:rowOff>161570</xdr:rowOff>
    </xdr:from>
    <xdr:to>
      <xdr:col>23</xdr:col>
      <xdr:colOff>84582</xdr:colOff>
      <xdr:row>33</xdr:row>
      <xdr:rowOff>164418</xdr:rowOff>
    </xdr:to>
    <xdr:sp macro="" textlink="">
      <xdr:nvSpPr>
        <xdr:cNvPr id="617" name="円/楕円 302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/>
      </xdr:nvSpPr>
      <xdr:spPr>
        <a:xfrm>
          <a:off x="19990482" y="564797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514350</xdr:colOff>
      <xdr:row>39</xdr:row>
      <xdr:rowOff>2381</xdr:rowOff>
    </xdr:from>
    <xdr:ext cx="721351" cy="45910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26898600" y="6688931"/>
          <a:ext cx="721351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側道から</a:t>
          </a:r>
          <a:endParaRPr kumimoji="1" lang="en-US" altLang="ja-JP" sz="1100"/>
        </a:p>
        <a:p>
          <a:r>
            <a:rPr kumimoji="1" lang="en-US" altLang="ja-JP" sz="1100"/>
            <a:t>K30</a:t>
          </a:r>
          <a:r>
            <a:rPr kumimoji="1" lang="ja-JP" altLang="en-US" sz="1100"/>
            <a:t>へ</a:t>
          </a:r>
        </a:p>
      </xdr:txBody>
    </xdr:sp>
    <xdr:clientData/>
  </xdr:oneCellAnchor>
  <xdr:twoCellAnchor>
    <xdr:from>
      <xdr:col>37</xdr:col>
      <xdr:colOff>933450</xdr:colOff>
      <xdr:row>44</xdr:row>
      <xdr:rowOff>38100</xdr:rowOff>
    </xdr:from>
    <xdr:to>
      <xdr:col>38</xdr:col>
      <xdr:colOff>342900</xdr:colOff>
      <xdr:row>49</xdr:row>
      <xdr:rowOff>142875</xdr:rowOff>
    </xdr:to>
    <xdr:sp macro="" textlink="">
      <xdr:nvSpPr>
        <xdr:cNvPr id="202" name="フリーフォーム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/>
      </xdr:nvSpPr>
      <xdr:spPr>
        <a:xfrm>
          <a:off x="33175575" y="7581900"/>
          <a:ext cx="438150" cy="962025"/>
        </a:xfrm>
        <a:custGeom>
          <a:avLst/>
          <a:gdLst>
            <a:gd name="connsiteX0" fmla="*/ 0 w 342900"/>
            <a:gd name="connsiteY0" fmla="*/ 962025 h 962025"/>
            <a:gd name="connsiteX1" fmla="*/ 0 w 342900"/>
            <a:gd name="connsiteY1" fmla="*/ 590550 h 962025"/>
            <a:gd name="connsiteX2" fmla="*/ 342900 w 342900"/>
            <a:gd name="connsiteY2" fmla="*/ 0 h 962025"/>
            <a:gd name="connsiteX0" fmla="*/ 95250 w 438150"/>
            <a:gd name="connsiteY0" fmla="*/ 962025 h 962025"/>
            <a:gd name="connsiteX1" fmla="*/ 0 w 438150"/>
            <a:gd name="connsiteY1" fmla="*/ 571500 h 962025"/>
            <a:gd name="connsiteX2" fmla="*/ 438150 w 438150"/>
            <a:gd name="connsiteY2" fmla="*/ 0 h 962025"/>
            <a:gd name="connsiteX0" fmla="*/ 95250 w 438150"/>
            <a:gd name="connsiteY0" fmla="*/ 962025 h 962025"/>
            <a:gd name="connsiteX1" fmla="*/ 0 w 438150"/>
            <a:gd name="connsiteY1" fmla="*/ 571500 h 962025"/>
            <a:gd name="connsiteX2" fmla="*/ 438150 w 438150"/>
            <a:gd name="connsiteY2" fmla="*/ 0 h 962025"/>
            <a:gd name="connsiteX0" fmla="*/ 95250 w 438150"/>
            <a:gd name="connsiteY0" fmla="*/ 962025 h 962025"/>
            <a:gd name="connsiteX1" fmla="*/ 0 w 438150"/>
            <a:gd name="connsiteY1" fmla="*/ 571500 h 962025"/>
            <a:gd name="connsiteX2" fmla="*/ 438150 w 438150"/>
            <a:gd name="connsiteY2" fmla="*/ 0 h 962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8150" h="962025">
              <a:moveTo>
                <a:pt x="95250" y="962025"/>
              </a:moveTo>
              <a:cubicBezTo>
                <a:pt x="101600" y="765175"/>
                <a:pt x="79375" y="701675"/>
                <a:pt x="0" y="571500"/>
              </a:cubicBezTo>
              <a:lnTo>
                <a:pt x="43815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845232</xdr:colOff>
      <xdr:row>46</xdr:row>
      <xdr:rowOff>171096</xdr:rowOff>
    </xdr:from>
    <xdr:to>
      <xdr:col>37</xdr:col>
      <xdr:colOff>1018032</xdr:colOff>
      <xdr:row>48</xdr:row>
      <xdr:rowOff>2494</xdr:rowOff>
    </xdr:to>
    <xdr:sp macro="" textlink="">
      <xdr:nvSpPr>
        <xdr:cNvPr id="623" name="円/楕円 507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/>
      </xdr:nvSpPr>
      <xdr:spPr>
        <a:xfrm>
          <a:off x="33087357" y="8057796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1023637</xdr:colOff>
      <xdr:row>45</xdr:row>
      <xdr:rowOff>90779</xdr:rowOff>
    </xdr:from>
    <xdr:to>
      <xdr:col>38</xdr:col>
      <xdr:colOff>390100</xdr:colOff>
      <xdr:row>46</xdr:row>
      <xdr:rowOff>161006</xdr:rowOff>
    </xdr:to>
    <xdr:sp macro="" textlink="">
      <xdr:nvSpPr>
        <xdr:cNvPr id="624" name="フリーフォーム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/>
      </xdr:nvSpPr>
      <xdr:spPr>
        <a:xfrm>
          <a:off x="33265762" y="7806029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37</xdr:col>
      <xdr:colOff>661687</xdr:colOff>
      <xdr:row>38</xdr:row>
      <xdr:rowOff>138404</xdr:rowOff>
    </xdr:from>
    <xdr:to>
      <xdr:col>38</xdr:col>
      <xdr:colOff>28150</xdr:colOff>
      <xdr:row>40</xdr:row>
      <xdr:rowOff>37181</xdr:rowOff>
    </xdr:to>
    <xdr:sp macro="" textlink="">
      <xdr:nvSpPr>
        <xdr:cNvPr id="625" name="フリーフォーム 624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/>
      </xdr:nvSpPr>
      <xdr:spPr>
        <a:xfrm>
          <a:off x="32903812" y="6653504"/>
          <a:ext cx="395163" cy="2416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122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114300</xdr:colOff>
      <xdr:row>59</xdr:row>
      <xdr:rowOff>0</xdr:rowOff>
    </xdr:from>
    <xdr:to>
      <xdr:col>13</xdr:col>
      <xdr:colOff>1025781</xdr:colOff>
      <xdr:row>61</xdr:row>
      <xdr:rowOff>38100</xdr:rowOff>
    </xdr:to>
    <xdr:sp macro="" textlink="">
      <xdr:nvSpPr>
        <xdr:cNvPr id="626" name="フリーフォーム 625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/>
      </xdr:nvSpPr>
      <xdr:spPr>
        <a:xfrm flipH="1" flipV="1">
          <a:off x="11249025" y="10115550"/>
          <a:ext cx="911481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6608</xdr:colOff>
      <xdr:row>61</xdr:row>
      <xdr:rowOff>38099</xdr:rowOff>
    </xdr:from>
    <xdr:to>
      <xdr:col>14</xdr:col>
      <xdr:colOff>819149</xdr:colOff>
      <xdr:row>63</xdr:row>
      <xdr:rowOff>161924</xdr:rowOff>
    </xdr:to>
    <xdr:sp macro="" textlink="">
      <xdr:nvSpPr>
        <xdr:cNvPr id="627" name="フリーフォーム 626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/>
      </xdr:nvSpPr>
      <xdr:spPr>
        <a:xfrm>
          <a:off x="12170033" y="10496549"/>
          <a:ext cx="812541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955061</xdr:colOff>
      <xdr:row>60</xdr:row>
      <xdr:rowOff>132995</xdr:rowOff>
    </xdr:from>
    <xdr:to>
      <xdr:col>14</xdr:col>
      <xdr:colOff>99161</xdr:colOff>
      <xdr:row>61</xdr:row>
      <xdr:rowOff>135843</xdr:rowOff>
    </xdr:to>
    <xdr:sp macro="" textlink="">
      <xdr:nvSpPr>
        <xdr:cNvPr id="628" name="円/楕円 126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/>
      </xdr:nvSpPr>
      <xdr:spPr>
        <a:xfrm>
          <a:off x="12089786" y="1041999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1025780</xdr:colOff>
      <xdr:row>52</xdr:row>
      <xdr:rowOff>0</xdr:rowOff>
    </xdr:from>
    <xdr:to>
      <xdr:col>14</xdr:col>
      <xdr:colOff>885824</xdr:colOff>
      <xdr:row>54</xdr:row>
      <xdr:rowOff>38100</xdr:rowOff>
    </xdr:to>
    <xdr:sp macro="" textlink="">
      <xdr:nvSpPr>
        <xdr:cNvPr id="629" name="フリーフォーム 62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/>
      </xdr:nvSpPr>
      <xdr:spPr>
        <a:xfrm flipV="1">
          <a:off x="12160505" y="8915400"/>
          <a:ext cx="888744" cy="381000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114301</xdr:colOff>
      <xdr:row>54</xdr:row>
      <xdr:rowOff>38099</xdr:rowOff>
    </xdr:from>
    <xdr:to>
      <xdr:col>14</xdr:col>
      <xdr:colOff>6609</xdr:colOff>
      <xdr:row>56</xdr:row>
      <xdr:rowOff>161924</xdr:rowOff>
    </xdr:to>
    <xdr:sp macro="" textlink="">
      <xdr:nvSpPr>
        <xdr:cNvPr id="630" name="フリーフォーム 62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/>
      </xdr:nvSpPr>
      <xdr:spPr>
        <a:xfrm flipH="1">
          <a:off x="11249026" y="9296399"/>
          <a:ext cx="921008" cy="466725"/>
        </a:xfrm>
        <a:custGeom>
          <a:avLst/>
          <a:gdLst>
            <a:gd name="connsiteX0" fmla="*/ 0 w 809625"/>
            <a:gd name="connsiteY0" fmla="*/ 381000 h 381000"/>
            <a:gd name="connsiteX1" fmla="*/ 0 w 809625"/>
            <a:gd name="connsiteY1" fmla="*/ 0 h 381000"/>
            <a:gd name="connsiteX2" fmla="*/ 809625 w 809625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625" h="381000">
              <a:moveTo>
                <a:pt x="0" y="381000"/>
              </a:moveTo>
              <a:lnTo>
                <a:pt x="0" y="0"/>
              </a:lnTo>
              <a:lnTo>
                <a:pt x="80962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955061</xdr:colOff>
      <xdr:row>53</xdr:row>
      <xdr:rowOff>132995</xdr:rowOff>
    </xdr:from>
    <xdr:to>
      <xdr:col>14</xdr:col>
      <xdr:colOff>99161</xdr:colOff>
      <xdr:row>54</xdr:row>
      <xdr:rowOff>135843</xdr:rowOff>
    </xdr:to>
    <xdr:sp macro="" textlink="">
      <xdr:nvSpPr>
        <xdr:cNvPr id="631" name="円/楕円 126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/>
      </xdr:nvSpPr>
      <xdr:spPr>
        <a:xfrm>
          <a:off x="12089786" y="92198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962025</xdr:colOff>
      <xdr:row>44</xdr:row>
      <xdr:rowOff>76200</xdr:rowOff>
    </xdr:from>
    <xdr:to>
      <xdr:col>14</xdr:col>
      <xdr:colOff>152400</xdr:colOff>
      <xdr:row>49</xdr:row>
      <xdr:rowOff>152400</xdr:rowOff>
    </xdr:to>
    <xdr:sp macro="" textlink="">
      <xdr:nvSpPr>
        <xdr:cNvPr id="235" name="フリーフォーム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/>
      </xdr:nvSpPr>
      <xdr:spPr>
        <a:xfrm>
          <a:off x="12096750" y="7620000"/>
          <a:ext cx="219075" cy="933450"/>
        </a:xfrm>
        <a:custGeom>
          <a:avLst/>
          <a:gdLst>
            <a:gd name="connsiteX0" fmla="*/ 66675 w 219075"/>
            <a:gd name="connsiteY0" fmla="*/ 933450 h 933450"/>
            <a:gd name="connsiteX1" fmla="*/ 0 w 219075"/>
            <a:gd name="connsiteY1" fmla="*/ 466725 h 933450"/>
            <a:gd name="connsiteX2" fmla="*/ 219075 w 219075"/>
            <a:gd name="connsiteY2" fmla="*/ 0 h 933450"/>
            <a:gd name="connsiteX0" fmla="*/ 66675 w 219075"/>
            <a:gd name="connsiteY0" fmla="*/ 933450 h 933450"/>
            <a:gd name="connsiteX1" fmla="*/ 0 w 219075"/>
            <a:gd name="connsiteY1" fmla="*/ 466725 h 933450"/>
            <a:gd name="connsiteX2" fmla="*/ 219075 w 219075"/>
            <a:gd name="connsiteY2" fmla="*/ 0 h 933450"/>
            <a:gd name="connsiteX0" fmla="*/ 66675 w 219075"/>
            <a:gd name="connsiteY0" fmla="*/ 933450 h 933450"/>
            <a:gd name="connsiteX1" fmla="*/ 0 w 219075"/>
            <a:gd name="connsiteY1" fmla="*/ 466725 h 933450"/>
            <a:gd name="connsiteX2" fmla="*/ 219075 w 219075"/>
            <a:gd name="connsiteY2" fmla="*/ 0 h 933450"/>
            <a:gd name="connsiteX0" fmla="*/ 66675 w 219075"/>
            <a:gd name="connsiteY0" fmla="*/ 933450 h 933450"/>
            <a:gd name="connsiteX1" fmla="*/ 0 w 219075"/>
            <a:gd name="connsiteY1" fmla="*/ 466725 h 933450"/>
            <a:gd name="connsiteX2" fmla="*/ 219075 w 219075"/>
            <a:gd name="connsiteY2" fmla="*/ 0 h 933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9075" h="933450">
              <a:moveTo>
                <a:pt x="66675" y="933450"/>
              </a:moveTo>
              <a:cubicBezTo>
                <a:pt x="63500" y="701675"/>
                <a:pt x="50800" y="584200"/>
                <a:pt x="0" y="466725"/>
              </a:cubicBezTo>
              <a:lnTo>
                <a:pt x="219075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1009650</xdr:colOff>
      <xdr:row>47</xdr:row>
      <xdr:rowOff>0</xdr:rowOff>
    </xdr:from>
    <xdr:to>
      <xdr:col>14</xdr:col>
      <xdr:colOff>233947</xdr:colOff>
      <xdr:row>48</xdr:row>
      <xdr:rowOff>85416</xdr:rowOff>
    </xdr:to>
    <xdr:grpSp>
      <xdr:nvGrpSpPr>
        <xdr:cNvPr id="633" name="グループ化 17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GrpSpPr>
          <a:grpSpLocks/>
        </xdr:cNvGrpSpPr>
      </xdr:nvGrpSpPr>
      <xdr:grpSpPr bwMode="auto">
        <a:xfrm>
          <a:off x="12144375" y="8058150"/>
          <a:ext cx="252997" cy="256866"/>
          <a:chOff x="4138030" y="8135127"/>
          <a:chExt cx="236647" cy="258233"/>
        </a:xfrm>
      </xdr:grpSpPr>
      <xdr:sp macro="" textlink="">
        <xdr:nvSpPr>
          <xdr:cNvPr id="634" name="二等辺三角形 633">
            <a:extLst>
              <a:ext uri="{FF2B5EF4-FFF2-40B4-BE49-F238E27FC236}">
                <a16:creationId xmlns:a16="http://schemas.microsoft.com/office/drawing/2014/main" id="{00000000-0008-0000-0200-00007A020000}"/>
              </a:ext>
            </a:extLst>
          </xdr:cNvPr>
          <xdr:cNvSpPr/>
        </xdr:nvSpPr>
        <xdr:spPr bwMode="auto">
          <a:xfrm flipV="1">
            <a:off x="4150079" y="8183666"/>
            <a:ext cx="224598" cy="209694"/>
          </a:xfrm>
          <a:prstGeom prst="triangle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endParaRPr kumimoji="1" lang="ja-JP" altLang="en-US" sz="800"/>
          </a:p>
        </xdr:txBody>
      </xdr:sp>
      <xdr:sp macro="" textlink="">
        <xdr:nvSpPr>
          <xdr:cNvPr id="635" name="テキスト ボックス 634">
            <a:extLst>
              <a:ext uri="{FF2B5EF4-FFF2-40B4-BE49-F238E27FC236}">
                <a16:creationId xmlns:a16="http://schemas.microsoft.com/office/drawing/2014/main" id="{00000000-0008-0000-0200-00007B020000}"/>
              </a:ext>
            </a:extLst>
          </xdr:cNvPr>
          <xdr:cNvSpPr txBox="1"/>
        </xdr:nvSpPr>
        <xdr:spPr bwMode="auto">
          <a:xfrm>
            <a:off x="4138030" y="8135127"/>
            <a:ext cx="196007" cy="173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 b="1">
                <a:solidFill>
                  <a:schemeClr val="bg1"/>
                </a:solidFill>
              </a:rPr>
              <a:t>止</a:t>
            </a:r>
          </a:p>
        </xdr:txBody>
      </xdr:sp>
    </xdr:grpSp>
    <xdr:clientData/>
  </xdr:twoCellAnchor>
  <xdr:twoCellAnchor>
    <xdr:from>
      <xdr:col>10</xdr:col>
      <xdr:colOff>495300</xdr:colOff>
      <xdr:row>1</xdr:row>
      <xdr:rowOff>95250</xdr:rowOff>
    </xdr:from>
    <xdr:to>
      <xdr:col>11</xdr:col>
      <xdr:colOff>209550</xdr:colOff>
      <xdr:row>7</xdr:row>
      <xdr:rowOff>152400</xdr:rowOff>
    </xdr:to>
    <xdr:sp macro="" textlink="">
      <xdr:nvSpPr>
        <xdr:cNvPr id="237" name="フリーフォーム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/>
      </xdr:nvSpPr>
      <xdr:spPr>
        <a:xfrm>
          <a:off x="8991600" y="266700"/>
          <a:ext cx="742950" cy="1085850"/>
        </a:xfrm>
        <a:custGeom>
          <a:avLst/>
          <a:gdLst>
            <a:gd name="connsiteX0" fmla="*/ 742950 w 742950"/>
            <a:gd name="connsiteY0" fmla="*/ 1085850 h 1085850"/>
            <a:gd name="connsiteX1" fmla="*/ 0 w 742950"/>
            <a:gd name="connsiteY1" fmla="*/ 0 h 1085850"/>
            <a:gd name="connsiteX0" fmla="*/ 742950 w 742950"/>
            <a:gd name="connsiteY0" fmla="*/ 1085850 h 1085850"/>
            <a:gd name="connsiteX1" fmla="*/ 0 w 742950"/>
            <a:gd name="connsiteY1" fmla="*/ 0 h 1085850"/>
            <a:gd name="connsiteX0" fmla="*/ 742950 w 743039"/>
            <a:gd name="connsiteY0" fmla="*/ 1085850 h 1085850"/>
            <a:gd name="connsiteX1" fmla="*/ 0 w 743039"/>
            <a:gd name="connsiteY1" fmla="*/ 0 h 1085850"/>
            <a:gd name="connsiteX0" fmla="*/ 744995 w 745079"/>
            <a:gd name="connsiteY0" fmla="*/ 1085850 h 1085850"/>
            <a:gd name="connsiteX1" fmla="*/ 2045 w 745079"/>
            <a:gd name="connsiteY1" fmla="*/ 0 h 1085850"/>
            <a:gd name="connsiteX0" fmla="*/ 742950 w 743048"/>
            <a:gd name="connsiteY0" fmla="*/ 1085850 h 1085850"/>
            <a:gd name="connsiteX1" fmla="*/ 0 w 743048"/>
            <a:gd name="connsiteY1" fmla="*/ 0 h 1085850"/>
            <a:gd name="connsiteX0" fmla="*/ 742950 w 743040"/>
            <a:gd name="connsiteY0" fmla="*/ 1085850 h 1085850"/>
            <a:gd name="connsiteX1" fmla="*/ 0 w 743040"/>
            <a:gd name="connsiteY1" fmla="*/ 0 h 1085850"/>
            <a:gd name="connsiteX0" fmla="*/ 742950 w 742950"/>
            <a:gd name="connsiteY0" fmla="*/ 1085850 h 1085850"/>
            <a:gd name="connsiteX1" fmla="*/ 0 w 742950"/>
            <a:gd name="connsiteY1" fmla="*/ 0 h 1085850"/>
            <a:gd name="connsiteX0" fmla="*/ 743043 w 743043"/>
            <a:gd name="connsiteY0" fmla="*/ 1085850 h 1085850"/>
            <a:gd name="connsiteX1" fmla="*/ 93 w 743043"/>
            <a:gd name="connsiteY1" fmla="*/ 0 h 1085850"/>
            <a:gd name="connsiteX0" fmla="*/ 742950 w 742950"/>
            <a:gd name="connsiteY0" fmla="*/ 1085850 h 1085850"/>
            <a:gd name="connsiteX1" fmla="*/ 0 w 742950"/>
            <a:gd name="connsiteY1" fmla="*/ 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2950" h="1085850">
              <a:moveTo>
                <a:pt x="742950" y="1085850"/>
              </a:moveTo>
              <a:cubicBezTo>
                <a:pt x="714375" y="581025"/>
                <a:pt x="0" y="990600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947738</xdr:colOff>
      <xdr:row>5</xdr:row>
      <xdr:rowOff>0</xdr:rowOff>
    </xdr:from>
    <xdr:to>
      <xdr:col>11</xdr:col>
      <xdr:colOff>133354</xdr:colOff>
      <xdr:row>7</xdr:row>
      <xdr:rowOff>157164</xdr:rowOff>
    </xdr:to>
    <xdr:grpSp>
      <xdr:nvGrpSpPr>
        <xdr:cNvPr id="636" name="グループ化 49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GrpSpPr>
          <a:grpSpLocks/>
        </xdr:cNvGrpSpPr>
      </xdr:nvGrpSpPr>
      <xdr:grpSpPr bwMode="auto">
        <a:xfrm rot="16200000">
          <a:off x="9301164" y="1000124"/>
          <a:ext cx="500064" cy="214316"/>
          <a:chOff x="724766" y="3132726"/>
          <a:chExt cx="414304" cy="247650"/>
        </a:xfrm>
      </xdr:grpSpPr>
      <xdr:sp macro="" textlink="">
        <xdr:nvSpPr>
          <xdr:cNvPr id="637" name="正方形/長方形 636">
            <a:extLst>
              <a:ext uri="{FF2B5EF4-FFF2-40B4-BE49-F238E27FC236}">
                <a16:creationId xmlns:a16="http://schemas.microsoft.com/office/drawing/2014/main" id="{00000000-0008-0000-0200-00007D020000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38" name="フリーフォーム 637">
            <a:extLst>
              <a:ext uri="{FF2B5EF4-FFF2-40B4-BE49-F238E27FC236}">
                <a16:creationId xmlns:a16="http://schemas.microsoft.com/office/drawing/2014/main" id="{00000000-0008-0000-0200-00007E02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39" name="フリーフォーム 638">
            <a:extLst>
              <a:ext uri="{FF2B5EF4-FFF2-40B4-BE49-F238E27FC236}">
                <a16:creationId xmlns:a16="http://schemas.microsoft.com/office/drawing/2014/main" id="{00000000-0008-0000-0200-00007F02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11</xdr:col>
      <xdr:colOff>28575</xdr:colOff>
      <xdr:row>2</xdr:row>
      <xdr:rowOff>9525</xdr:rowOff>
    </xdr:from>
    <xdr:to>
      <xdr:col>11</xdr:col>
      <xdr:colOff>28575</xdr:colOff>
      <xdr:row>7</xdr:row>
      <xdr:rowOff>161925</xdr:rowOff>
    </xdr:to>
    <xdr:cxnSp macro="">
      <xdr:nvCxnSpPr>
        <xdr:cNvPr id="640" name="直線コネクタ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CxnSpPr/>
      </xdr:nvCxnSpPr>
      <xdr:spPr>
        <a:xfrm flipV="1">
          <a:off x="9553575" y="352425"/>
          <a:ext cx="0" cy="10096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788082</xdr:colOff>
      <xdr:row>5</xdr:row>
      <xdr:rowOff>56795</xdr:rowOff>
    </xdr:from>
    <xdr:to>
      <xdr:col>10</xdr:col>
      <xdr:colOff>960882</xdr:colOff>
      <xdr:row>6</xdr:row>
      <xdr:rowOff>59643</xdr:rowOff>
    </xdr:to>
    <xdr:sp macro="" textlink="">
      <xdr:nvSpPr>
        <xdr:cNvPr id="641" name="円/楕円 227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/>
      </xdr:nvSpPr>
      <xdr:spPr>
        <a:xfrm>
          <a:off x="9284382" y="914045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316231</xdr:colOff>
      <xdr:row>3</xdr:row>
      <xdr:rowOff>28575</xdr:rowOff>
    </xdr:from>
    <xdr:to>
      <xdr:col>10</xdr:col>
      <xdr:colOff>683897</xdr:colOff>
      <xdr:row>4</xdr:row>
      <xdr:rowOff>45645</xdr:rowOff>
    </xdr:to>
    <xdr:sp macro="" textlink="">
      <xdr:nvSpPr>
        <xdr:cNvPr id="642" name="六角形 64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/>
      </xdr:nvSpPr>
      <xdr:spPr>
        <a:xfrm>
          <a:off x="8812531" y="54292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217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201931</xdr:colOff>
      <xdr:row>60</xdr:row>
      <xdr:rowOff>114300</xdr:rowOff>
    </xdr:from>
    <xdr:to>
      <xdr:col>14</xdr:col>
      <xdr:colOff>569597</xdr:colOff>
      <xdr:row>61</xdr:row>
      <xdr:rowOff>131370</xdr:rowOff>
    </xdr:to>
    <xdr:sp macro="" textlink="">
      <xdr:nvSpPr>
        <xdr:cNvPr id="643" name="六角形 64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/>
      </xdr:nvSpPr>
      <xdr:spPr>
        <a:xfrm>
          <a:off x="12365356" y="104013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212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333376</xdr:colOff>
      <xdr:row>59</xdr:row>
      <xdr:rowOff>95251</xdr:rowOff>
    </xdr:from>
    <xdr:to>
      <xdr:col>13</xdr:col>
      <xdr:colOff>904876</xdr:colOff>
      <xdr:row>60</xdr:row>
      <xdr:rowOff>152401</xdr:rowOff>
    </xdr:to>
    <xdr:sp macro="" textlink="">
      <xdr:nvSpPr>
        <xdr:cNvPr id="644" name="正方形/長方形 643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/>
      </xdr:nvSpPr>
      <xdr:spPr>
        <a:xfrm>
          <a:off x="11468101" y="10210801"/>
          <a:ext cx="571500" cy="2286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新島学園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401956</xdr:colOff>
      <xdr:row>53</xdr:row>
      <xdr:rowOff>114300</xdr:rowOff>
    </xdr:from>
    <xdr:to>
      <xdr:col>13</xdr:col>
      <xdr:colOff>769622</xdr:colOff>
      <xdr:row>54</xdr:row>
      <xdr:rowOff>131370</xdr:rowOff>
    </xdr:to>
    <xdr:sp macro="" textlink="">
      <xdr:nvSpPr>
        <xdr:cNvPr id="646" name="六角形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/>
      </xdr:nvSpPr>
      <xdr:spPr>
        <a:xfrm>
          <a:off x="11536681" y="92011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125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754381</xdr:colOff>
      <xdr:row>45</xdr:row>
      <xdr:rowOff>85725</xdr:rowOff>
    </xdr:from>
    <xdr:to>
      <xdr:col>14</xdr:col>
      <xdr:colOff>93347</xdr:colOff>
      <xdr:row>46</xdr:row>
      <xdr:rowOff>102795</xdr:rowOff>
    </xdr:to>
    <xdr:sp macro="" textlink="">
      <xdr:nvSpPr>
        <xdr:cNvPr id="647" name="六角形 646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/>
      </xdr:nvSpPr>
      <xdr:spPr>
        <a:xfrm>
          <a:off x="11889106" y="7800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216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497206</xdr:colOff>
      <xdr:row>4</xdr:row>
      <xdr:rowOff>104775</xdr:rowOff>
    </xdr:from>
    <xdr:to>
      <xdr:col>19</xdr:col>
      <xdr:colOff>864872</xdr:colOff>
      <xdr:row>5</xdr:row>
      <xdr:rowOff>121845</xdr:rowOff>
    </xdr:to>
    <xdr:sp macro="" textlink="">
      <xdr:nvSpPr>
        <xdr:cNvPr id="648" name="六角形 647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/>
      </xdr:nvSpPr>
      <xdr:spPr>
        <a:xfrm>
          <a:off x="16908781" y="7905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295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838199</xdr:colOff>
      <xdr:row>32</xdr:row>
      <xdr:rowOff>66675</xdr:rowOff>
    </xdr:from>
    <xdr:to>
      <xdr:col>22</xdr:col>
      <xdr:colOff>885824</xdr:colOff>
      <xdr:row>34</xdr:row>
      <xdr:rowOff>66675</xdr:rowOff>
    </xdr:to>
    <xdr:sp macro="" textlink="">
      <xdr:nvSpPr>
        <xdr:cNvPr id="273" name="フリーフォーム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/>
      </xdr:nvSpPr>
      <xdr:spPr>
        <a:xfrm>
          <a:off x="19888199" y="5553075"/>
          <a:ext cx="47625" cy="342900"/>
        </a:xfrm>
        <a:custGeom>
          <a:avLst/>
          <a:gdLst>
            <a:gd name="connsiteX0" fmla="*/ 0 w 247650"/>
            <a:gd name="connsiteY0" fmla="*/ 0 h 1028700"/>
            <a:gd name="connsiteX1" fmla="*/ 247650 w 247650"/>
            <a:gd name="connsiteY1" fmla="*/ 180975 h 1028700"/>
            <a:gd name="connsiteX2" fmla="*/ 247650 w 247650"/>
            <a:gd name="connsiteY2" fmla="*/ 857250 h 1028700"/>
            <a:gd name="connsiteX3" fmla="*/ 9525 w 247650"/>
            <a:gd name="connsiteY3" fmla="*/ 1028700 h 1028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7650" h="1028700">
              <a:moveTo>
                <a:pt x="0" y="0"/>
              </a:moveTo>
              <a:lnTo>
                <a:pt x="247650" y="180975"/>
              </a:lnTo>
              <a:lnTo>
                <a:pt x="247650" y="857250"/>
              </a:lnTo>
              <a:lnTo>
                <a:pt x="9525" y="1028700"/>
              </a:lnTo>
            </a:path>
          </a:pathLst>
        </a:custGeom>
        <a:noFill/>
        <a:ln w="28575">
          <a:solidFill>
            <a:schemeClr val="accent3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837581</xdr:colOff>
      <xdr:row>34</xdr:row>
      <xdr:rowOff>73257</xdr:rowOff>
    </xdr:from>
    <xdr:to>
      <xdr:col>23</xdr:col>
      <xdr:colOff>181839</xdr:colOff>
      <xdr:row>34</xdr:row>
      <xdr:rowOff>125034</xdr:rowOff>
    </xdr:to>
    <xdr:sp macro="" textlink="">
      <xdr:nvSpPr>
        <xdr:cNvPr id="649" name="フリーフォーム 648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/>
      </xdr:nvSpPr>
      <xdr:spPr>
        <a:xfrm rot="-4260000">
          <a:off x="20048171" y="5741967"/>
          <a:ext cx="51777" cy="372958"/>
        </a:xfrm>
        <a:custGeom>
          <a:avLst/>
          <a:gdLst>
            <a:gd name="connsiteX0" fmla="*/ 0 w 247650"/>
            <a:gd name="connsiteY0" fmla="*/ 0 h 1028700"/>
            <a:gd name="connsiteX1" fmla="*/ 247650 w 247650"/>
            <a:gd name="connsiteY1" fmla="*/ 180975 h 1028700"/>
            <a:gd name="connsiteX2" fmla="*/ 247650 w 247650"/>
            <a:gd name="connsiteY2" fmla="*/ 857250 h 1028700"/>
            <a:gd name="connsiteX3" fmla="*/ 9525 w 247650"/>
            <a:gd name="connsiteY3" fmla="*/ 1028700 h 1028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7650" h="1028700">
              <a:moveTo>
                <a:pt x="0" y="0"/>
              </a:moveTo>
              <a:lnTo>
                <a:pt x="247650" y="180975"/>
              </a:lnTo>
              <a:lnTo>
                <a:pt x="247650" y="857250"/>
              </a:lnTo>
              <a:lnTo>
                <a:pt x="9525" y="1028700"/>
              </a:lnTo>
            </a:path>
          </a:pathLst>
        </a:custGeom>
        <a:noFill/>
        <a:ln w="28575">
          <a:solidFill>
            <a:schemeClr val="accent3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523875</xdr:colOff>
      <xdr:row>61</xdr:row>
      <xdr:rowOff>85725</xdr:rowOff>
    </xdr:from>
    <xdr:to>
      <xdr:col>13</xdr:col>
      <xdr:colOff>933450</xdr:colOff>
      <xdr:row>63</xdr:row>
      <xdr:rowOff>152400</xdr:rowOff>
    </xdr:to>
    <xdr:pic>
      <xdr:nvPicPr>
        <xdr:cNvPr id="653" name="図 652" descr="Yamazaki Baking company logo.svg">
          <a:extLst>
            <a:ext uri="{FF2B5EF4-FFF2-40B4-BE49-F238E27FC236}">
              <a16:creationId xmlns:a16="http://schemas.microsoft.com/office/drawing/2014/main" id="{FE4E3B58-7689-4A4B-9784-BEC3037E67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428"/>
        <a:stretch/>
      </xdr:blipFill>
      <xdr:spPr bwMode="auto">
        <a:xfrm>
          <a:off x="11658600" y="10544175"/>
          <a:ext cx="4095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847725</xdr:colOff>
      <xdr:row>17</xdr:row>
      <xdr:rowOff>28575</xdr:rowOff>
    </xdr:from>
    <xdr:to>
      <xdr:col>14</xdr:col>
      <xdr:colOff>38100</xdr:colOff>
      <xdr:row>19</xdr:row>
      <xdr:rowOff>152400</xdr:rowOff>
    </xdr:to>
    <xdr:sp macro="" textlink="">
      <xdr:nvSpPr>
        <xdr:cNvPr id="164" name="フリーフォーム: 図形 163">
          <a:extLst>
            <a:ext uri="{FF2B5EF4-FFF2-40B4-BE49-F238E27FC236}">
              <a16:creationId xmlns:a16="http://schemas.microsoft.com/office/drawing/2014/main" id="{04B1A73D-EA47-4BBC-B6A9-EDC9883584D9}"/>
            </a:ext>
          </a:extLst>
        </xdr:cNvPr>
        <xdr:cNvSpPr/>
      </xdr:nvSpPr>
      <xdr:spPr>
        <a:xfrm>
          <a:off x="11982450" y="2943225"/>
          <a:ext cx="219075" cy="466725"/>
        </a:xfrm>
        <a:custGeom>
          <a:avLst/>
          <a:gdLst>
            <a:gd name="connsiteX0" fmla="*/ 219075 w 219075"/>
            <a:gd name="connsiteY0" fmla="*/ 466725 h 466725"/>
            <a:gd name="connsiteX1" fmla="*/ 0 w 219075"/>
            <a:gd name="connsiteY1" fmla="*/ 0 h 466725"/>
            <a:gd name="connsiteX0" fmla="*/ 219075 w 219075"/>
            <a:gd name="connsiteY0" fmla="*/ 466725 h 466725"/>
            <a:gd name="connsiteX1" fmla="*/ 0 w 219075"/>
            <a:gd name="connsiteY1" fmla="*/ 0 h 466725"/>
            <a:gd name="connsiteX0" fmla="*/ 219075 w 219075"/>
            <a:gd name="connsiteY0" fmla="*/ 466725 h 466725"/>
            <a:gd name="connsiteX1" fmla="*/ 0 w 219075"/>
            <a:gd name="connsiteY1" fmla="*/ 0 h 466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075" h="466725">
              <a:moveTo>
                <a:pt x="219075" y="466725"/>
              </a:moveTo>
              <a:cubicBezTo>
                <a:pt x="88900" y="387350"/>
                <a:pt x="44450" y="203200"/>
                <a:pt x="0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17</xdr:row>
      <xdr:rowOff>9525</xdr:rowOff>
    </xdr:from>
    <xdr:to>
      <xdr:col>14</xdr:col>
      <xdr:colOff>285750</xdr:colOff>
      <xdr:row>21</xdr:row>
      <xdr:rowOff>152400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DD465324-CE68-437D-AD40-BCCB605B7AE6}"/>
            </a:ext>
          </a:extLst>
        </xdr:cNvPr>
        <xdr:cNvSpPr/>
      </xdr:nvSpPr>
      <xdr:spPr>
        <a:xfrm>
          <a:off x="12163425" y="2924175"/>
          <a:ext cx="285750" cy="828675"/>
        </a:xfrm>
        <a:custGeom>
          <a:avLst/>
          <a:gdLst>
            <a:gd name="connsiteX0" fmla="*/ 0 w 285750"/>
            <a:gd name="connsiteY0" fmla="*/ 828675 h 828675"/>
            <a:gd name="connsiteX1" fmla="*/ 285750 w 285750"/>
            <a:gd name="connsiteY1" fmla="*/ 0 h 828675"/>
            <a:gd name="connsiteX0" fmla="*/ 0 w 285750"/>
            <a:gd name="connsiteY0" fmla="*/ 828675 h 828675"/>
            <a:gd name="connsiteX1" fmla="*/ 285750 w 285750"/>
            <a:gd name="connsiteY1" fmla="*/ 0 h 828675"/>
            <a:gd name="connsiteX0" fmla="*/ 0 w 285750"/>
            <a:gd name="connsiteY0" fmla="*/ 828675 h 828675"/>
            <a:gd name="connsiteX1" fmla="*/ 285750 w 285750"/>
            <a:gd name="connsiteY1" fmla="*/ 0 h 828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5750" h="828675">
              <a:moveTo>
                <a:pt x="0" y="828675"/>
              </a:moveTo>
              <a:cubicBezTo>
                <a:pt x="0" y="514350"/>
                <a:pt x="85725" y="342900"/>
                <a:pt x="28575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542925</xdr:colOff>
      <xdr:row>44</xdr:row>
      <xdr:rowOff>85725</xdr:rowOff>
    </xdr:from>
    <xdr:ext cx="1191352" cy="45910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377A311E-0BCB-47F3-A48C-7423C05429B2}"/>
            </a:ext>
          </a:extLst>
        </xdr:cNvPr>
        <xdr:cNvSpPr txBox="1"/>
      </xdr:nvSpPr>
      <xdr:spPr>
        <a:xfrm>
          <a:off x="5819775" y="7629525"/>
          <a:ext cx="119135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オレンジタイル内</a:t>
          </a:r>
          <a:endParaRPr kumimoji="1" lang="en-US" altLang="ja-JP" sz="1100"/>
        </a:p>
        <a:p>
          <a:r>
            <a:rPr kumimoji="1" lang="ja-JP" altLang="en-US" sz="1100"/>
            <a:t>駐輪禁止</a:t>
          </a:r>
        </a:p>
      </xdr:txBody>
    </xdr:sp>
    <xdr:clientData/>
  </xdr:oneCellAnchor>
  <xdr:twoCellAnchor>
    <xdr:from>
      <xdr:col>10</xdr:col>
      <xdr:colOff>361951</xdr:colOff>
      <xdr:row>38</xdr:row>
      <xdr:rowOff>38101</xdr:rowOff>
    </xdr:from>
    <xdr:to>
      <xdr:col>10</xdr:col>
      <xdr:colOff>933451</xdr:colOff>
      <xdr:row>39</xdr:row>
      <xdr:rowOff>95251</xdr:rowOff>
    </xdr:to>
    <xdr:sp macro="" textlink="">
      <xdr:nvSpPr>
        <xdr:cNvPr id="645" name="正方形/長方形 644">
          <a:extLst>
            <a:ext uri="{FF2B5EF4-FFF2-40B4-BE49-F238E27FC236}">
              <a16:creationId xmlns:a16="http://schemas.microsoft.com/office/drawing/2014/main" id="{1C4D8C96-BBC9-4DED-97F7-98FCDF0FF9BC}"/>
            </a:ext>
          </a:extLst>
        </xdr:cNvPr>
        <xdr:cNvSpPr/>
      </xdr:nvSpPr>
      <xdr:spPr>
        <a:xfrm>
          <a:off x="8858251" y="6553201"/>
          <a:ext cx="571500" cy="2286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900">
              <a:solidFill>
                <a:schemeClr val="tx1"/>
              </a:solidFill>
            </a:rPr>
            <a:t>GS</a:t>
          </a:r>
        </a:p>
      </xdr:txBody>
    </xdr:sp>
    <xdr:clientData/>
  </xdr:twoCellAnchor>
  <xdr:oneCellAnchor>
    <xdr:from>
      <xdr:col>10</xdr:col>
      <xdr:colOff>285750</xdr:colOff>
      <xdr:row>17</xdr:row>
      <xdr:rowOff>133350</xdr:rowOff>
    </xdr:from>
    <xdr:ext cx="607859" cy="275717"/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916B58F7-5501-427A-8FC4-8C79935DAA96}"/>
            </a:ext>
          </a:extLst>
        </xdr:cNvPr>
        <xdr:cNvSpPr txBox="1"/>
      </xdr:nvSpPr>
      <xdr:spPr>
        <a:xfrm>
          <a:off x="8782050" y="30480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側道へ</a:t>
          </a:r>
        </a:p>
      </xdr:txBody>
    </xdr:sp>
    <xdr:clientData/>
  </xdr:oneCellAnchor>
  <xdr:twoCellAnchor>
    <xdr:from>
      <xdr:col>31</xdr:col>
      <xdr:colOff>788194</xdr:colOff>
      <xdr:row>36</xdr:row>
      <xdr:rowOff>76200</xdr:rowOff>
    </xdr:from>
    <xdr:to>
      <xdr:col>32</xdr:col>
      <xdr:colOff>704850</xdr:colOff>
      <xdr:row>42</xdr:row>
      <xdr:rowOff>142875</xdr:rowOff>
    </xdr:to>
    <xdr:sp macro="" textlink="">
      <xdr:nvSpPr>
        <xdr:cNvPr id="217" name="フリーフォーム: 図形 216">
          <a:extLst>
            <a:ext uri="{FF2B5EF4-FFF2-40B4-BE49-F238E27FC236}">
              <a16:creationId xmlns:a16="http://schemas.microsoft.com/office/drawing/2014/main" id="{321C8588-7F5D-47B1-83DF-877FCB4E77E8}"/>
            </a:ext>
          </a:extLst>
        </xdr:cNvPr>
        <xdr:cNvSpPr/>
      </xdr:nvSpPr>
      <xdr:spPr>
        <a:xfrm>
          <a:off x="27753469" y="6248400"/>
          <a:ext cx="945356" cy="1095375"/>
        </a:xfrm>
        <a:custGeom>
          <a:avLst/>
          <a:gdLst>
            <a:gd name="connsiteX0" fmla="*/ 133350 w 838200"/>
            <a:gd name="connsiteY0" fmla="*/ 1095375 h 1095375"/>
            <a:gd name="connsiteX1" fmla="*/ 133350 w 838200"/>
            <a:gd name="connsiteY1" fmla="*/ 838200 h 1095375"/>
            <a:gd name="connsiteX2" fmla="*/ 0 w 838200"/>
            <a:gd name="connsiteY2" fmla="*/ 371475 h 1095375"/>
            <a:gd name="connsiteX3" fmla="*/ 838200 w 838200"/>
            <a:gd name="connsiteY3" fmla="*/ 0 h 1095375"/>
            <a:gd name="connsiteX0" fmla="*/ 133350 w 838200"/>
            <a:gd name="connsiteY0" fmla="*/ 1095375 h 1095375"/>
            <a:gd name="connsiteX1" fmla="*/ 133350 w 838200"/>
            <a:gd name="connsiteY1" fmla="*/ 838200 h 1095375"/>
            <a:gd name="connsiteX2" fmla="*/ 0 w 838200"/>
            <a:gd name="connsiteY2" fmla="*/ 371475 h 1095375"/>
            <a:gd name="connsiteX3" fmla="*/ 838200 w 838200"/>
            <a:gd name="connsiteY3" fmla="*/ 0 h 1095375"/>
            <a:gd name="connsiteX0" fmla="*/ 133350 w 838200"/>
            <a:gd name="connsiteY0" fmla="*/ 1095375 h 1095375"/>
            <a:gd name="connsiteX1" fmla="*/ 133350 w 838200"/>
            <a:gd name="connsiteY1" fmla="*/ 838200 h 1095375"/>
            <a:gd name="connsiteX2" fmla="*/ 0 w 838200"/>
            <a:gd name="connsiteY2" fmla="*/ 371475 h 1095375"/>
            <a:gd name="connsiteX3" fmla="*/ 838200 w 838200"/>
            <a:gd name="connsiteY3" fmla="*/ 0 h 1095375"/>
            <a:gd name="connsiteX0" fmla="*/ 133350 w 838200"/>
            <a:gd name="connsiteY0" fmla="*/ 1095375 h 1095375"/>
            <a:gd name="connsiteX1" fmla="*/ 133350 w 838200"/>
            <a:gd name="connsiteY1" fmla="*/ 838200 h 1095375"/>
            <a:gd name="connsiteX2" fmla="*/ 0 w 838200"/>
            <a:gd name="connsiteY2" fmla="*/ 371475 h 1095375"/>
            <a:gd name="connsiteX3" fmla="*/ 838200 w 838200"/>
            <a:gd name="connsiteY3" fmla="*/ 0 h 1095375"/>
            <a:gd name="connsiteX0" fmla="*/ 133350 w 838200"/>
            <a:gd name="connsiteY0" fmla="*/ 1095375 h 1095375"/>
            <a:gd name="connsiteX1" fmla="*/ 133350 w 838200"/>
            <a:gd name="connsiteY1" fmla="*/ 838200 h 1095375"/>
            <a:gd name="connsiteX2" fmla="*/ 0 w 838200"/>
            <a:gd name="connsiteY2" fmla="*/ 371475 h 1095375"/>
            <a:gd name="connsiteX3" fmla="*/ 838200 w 838200"/>
            <a:gd name="connsiteY3" fmla="*/ 0 h 1095375"/>
            <a:gd name="connsiteX0" fmla="*/ 240506 w 945356"/>
            <a:gd name="connsiteY0" fmla="*/ 1095375 h 1095375"/>
            <a:gd name="connsiteX1" fmla="*/ 240506 w 945356"/>
            <a:gd name="connsiteY1" fmla="*/ 838200 h 1095375"/>
            <a:gd name="connsiteX2" fmla="*/ 0 w 945356"/>
            <a:gd name="connsiteY2" fmla="*/ 314325 h 1095375"/>
            <a:gd name="connsiteX3" fmla="*/ 945356 w 945356"/>
            <a:gd name="connsiteY3" fmla="*/ 0 h 1095375"/>
            <a:gd name="connsiteX0" fmla="*/ 240506 w 945356"/>
            <a:gd name="connsiteY0" fmla="*/ 1095375 h 1095375"/>
            <a:gd name="connsiteX1" fmla="*/ 240506 w 945356"/>
            <a:gd name="connsiteY1" fmla="*/ 838200 h 1095375"/>
            <a:gd name="connsiteX2" fmla="*/ 0 w 945356"/>
            <a:gd name="connsiteY2" fmla="*/ 314325 h 1095375"/>
            <a:gd name="connsiteX3" fmla="*/ 945356 w 945356"/>
            <a:gd name="connsiteY3" fmla="*/ 0 h 1095375"/>
            <a:gd name="connsiteX0" fmla="*/ 240506 w 945356"/>
            <a:gd name="connsiteY0" fmla="*/ 1095375 h 1095375"/>
            <a:gd name="connsiteX1" fmla="*/ 240506 w 945356"/>
            <a:gd name="connsiteY1" fmla="*/ 838200 h 1095375"/>
            <a:gd name="connsiteX2" fmla="*/ 0 w 945356"/>
            <a:gd name="connsiteY2" fmla="*/ 314325 h 1095375"/>
            <a:gd name="connsiteX3" fmla="*/ 945356 w 945356"/>
            <a:gd name="connsiteY3" fmla="*/ 0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5356" h="1095375">
              <a:moveTo>
                <a:pt x="240506" y="1095375"/>
              </a:moveTo>
              <a:lnTo>
                <a:pt x="240506" y="838200"/>
              </a:lnTo>
              <a:cubicBezTo>
                <a:pt x="243681" y="682625"/>
                <a:pt x="6350" y="527050"/>
                <a:pt x="0" y="314325"/>
              </a:cubicBezTo>
              <a:cubicBezTo>
                <a:pt x="312738" y="266700"/>
                <a:pt x="382588" y="340519"/>
                <a:pt x="945356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952500</xdr:colOff>
      <xdr:row>37</xdr:row>
      <xdr:rowOff>28578</xdr:rowOff>
    </xdr:from>
    <xdr:to>
      <xdr:col>32</xdr:col>
      <xdr:colOff>86236</xdr:colOff>
      <xdr:row>39</xdr:row>
      <xdr:rowOff>57150</xdr:rowOff>
    </xdr:to>
    <xdr:grpSp>
      <xdr:nvGrpSpPr>
        <xdr:cNvPr id="655" name="グループ化 4933">
          <a:extLst>
            <a:ext uri="{FF2B5EF4-FFF2-40B4-BE49-F238E27FC236}">
              <a16:creationId xmlns:a16="http://schemas.microsoft.com/office/drawing/2014/main" id="{29AA42B6-E277-4DC9-904C-58DF468F18D8}"/>
            </a:ext>
          </a:extLst>
        </xdr:cNvPr>
        <xdr:cNvGrpSpPr>
          <a:grpSpLocks/>
        </xdr:cNvGrpSpPr>
      </xdr:nvGrpSpPr>
      <xdr:grpSpPr bwMode="auto">
        <a:xfrm rot="16200000">
          <a:off x="27813257" y="6476746"/>
          <a:ext cx="371472" cy="162436"/>
          <a:chOff x="724766" y="3132726"/>
          <a:chExt cx="414304" cy="247650"/>
        </a:xfrm>
      </xdr:grpSpPr>
      <xdr:sp macro="" textlink="">
        <xdr:nvSpPr>
          <xdr:cNvPr id="656" name="正方形/長方形 655">
            <a:extLst>
              <a:ext uri="{FF2B5EF4-FFF2-40B4-BE49-F238E27FC236}">
                <a16:creationId xmlns:a16="http://schemas.microsoft.com/office/drawing/2014/main" id="{D5D1D302-0A03-48F6-AC59-3EF712BD568A}"/>
              </a:ext>
            </a:extLst>
          </xdr:cNvPr>
          <xdr:cNvSpPr/>
        </xdr:nvSpPr>
        <xdr:spPr bwMode="auto">
          <a:xfrm rot="10800000">
            <a:off x="777762" y="3189875"/>
            <a:ext cx="296072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57" name="フリーフォーム 511">
            <a:extLst>
              <a:ext uri="{FF2B5EF4-FFF2-40B4-BE49-F238E27FC236}">
                <a16:creationId xmlns:a16="http://schemas.microsoft.com/office/drawing/2014/main" id="{1A3D0116-98FB-4AE1-8FB3-4925B52ABA72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58" name="フリーフォーム 512">
            <a:extLst>
              <a:ext uri="{FF2B5EF4-FFF2-40B4-BE49-F238E27FC236}">
                <a16:creationId xmlns:a16="http://schemas.microsoft.com/office/drawing/2014/main" id="{A7437377-AD33-4922-A673-792F20274373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31</xdr:col>
      <xdr:colOff>1026319</xdr:colOff>
      <xdr:row>36</xdr:row>
      <xdr:rowOff>66677</xdr:rowOff>
    </xdr:from>
    <xdr:to>
      <xdr:col>31</xdr:col>
      <xdr:colOff>1026319</xdr:colOff>
      <xdr:row>39</xdr:row>
      <xdr:rowOff>154781</xdr:rowOff>
    </xdr:to>
    <xdr:cxnSp macro="">
      <xdr:nvCxnSpPr>
        <xdr:cNvPr id="234" name="直線コネクタ 233">
          <a:extLst>
            <a:ext uri="{FF2B5EF4-FFF2-40B4-BE49-F238E27FC236}">
              <a16:creationId xmlns:a16="http://schemas.microsoft.com/office/drawing/2014/main" id="{F6C70F21-0761-4C39-B099-DA17079E6C63}"/>
            </a:ext>
          </a:extLst>
        </xdr:cNvPr>
        <xdr:cNvCxnSpPr/>
      </xdr:nvCxnSpPr>
      <xdr:spPr>
        <a:xfrm flipV="1">
          <a:off x="27991594" y="6238877"/>
          <a:ext cx="0" cy="60245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201931</xdr:colOff>
      <xdr:row>37</xdr:row>
      <xdr:rowOff>38100</xdr:rowOff>
    </xdr:from>
    <xdr:to>
      <xdr:col>32</xdr:col>
      <xdr:colOff>569597</xdr:colOff>
      <xdr:row>38</xdr:row>
      <xdr:rowOff>55170</xdr:rowOff>
    </xdr:to>
    <xdr:sp macro="" textlink="">
      <xdr:nvSpPr>
        <xdr:cNvPr id="659" name="六角形 658">
          <a:extLst>
            <a:ext uri="{FF2B5EF4-FFF2-40B4-BE49-F238E27FC236}">
              <a16:creationId xmlns:a16="http://schemas.microsoft.com/office/drawing/2014/main" id="{18931618-515D-40A4-AC76-E0D32EB5073A}"/>
            </a:ext>
          </a:extLst>
        </xdr:cNvPr>
        <xdr:cNvSpPr/>
      </xdr:nvSpPr>
      <xdr:spPr>
        <a:xfrm>
          <a:off x="28195906" y="638175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30</a:t>
          </a:r>
          <a:endParaRPr kumimoji="1" lang="ja-JP" altLang="en-US" sz="1200" b="1"/>
        </a:p>
      </xdr:txBody>
    </xdr:sp>
    <xdr:clientData/>
  </xdr:twoCellAnchor>
  <xdr:twoCellAnchor>
    <xdr:from>
      <xdr:col>31</xdr:col>
      <xdr:colOff>950007</xdr:colOff>
      <xdr:row>40</xdr:row>
      <xdr:rowOff>66320</xdr:rowOff>
    </xdr:from>
    <xdr:to>
      <xdr:col>32</xdr:col>
      <xdr:colOff>94107</xdr:colOff>
      <xdr:row>41</xdr:row>
      <xdr:rowOff>69168</xdr:rowOff>
    </xdr:to>
    <xdr:sp macro="" textlink="">
      <xdr:nvSpPr>
        <xdr:cNvPr id="660" name="円/楕円 430">
          <a:extLst>
            <a:ext uri="{FF2B5EF4-FFF2-40B4-BE49-F238E27FC236}">
              <a16:creationId xmlns:a16="http://schemas.microsoft.com/office/drawing/2014/main" id="{19E47E96-6D37-4B1A-AC02-C316C1A1A044}"/>
            </a:ext>
          </a:extLst>
        </xdr:cNvPr>
        <xdr:cNvSpPr/>
      </xdr:nvSpPr>
      <xdr:spPr>
        <a:xfrm>
          <a:off x="27915282" y="6924320"/>
          <a:ext cx="172800" cy="174298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123825</xdr:colOff>
      <xdr:row>29</xdr:row>
      <xdr:rowOff>95251</xdr:rowOff>
    </xdr:from>
    <xdr:to>
      <xdr:col>35</xdr:col>
      <xdr:colOff>762001</xdr:colOff>
      <xdr:row>31</xdr:row>
      <xdr:rowOff>133351</xdr:rowOff>
    </xdr:to>
    <xdr:sp macro="" textlink="">
      <xdr:nvSpPr>
        <xdr:cNvPr id="661" name="正方形/長方形 660">
          <a:extLst>
            <a:ext uri="{FF2B5EF4-FFF2-40B4-BE49-F238E27FC236}">
              <a16:creationId xmlns:a16="http://schemas.microsoft.com/office/drawing/2014/main" id="{66E2BB67-BD2D-419A-8566-68A523B84DBF}"/>
            </a:ext>
          </a:extLst>
        </xdr:cNvPr>
        <xdr:cNvSpPr/>
      </xdr:nvSpPr>
      <xdr:spPr>
        <a:xfrm>
          <a:off x="30756225" y="5067301"/>
          <a:ext cx="638176" cy="381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熊谷流通</a:t>
          </a:r>
          <a:endParaRPr kumimoji="1" lang="en-US" altLang="ja-JP" sz="900">
            <a:solidFill>
              <a:schemeClr val="tx1"/>
            </a:solidFill>
          </a:endParaRPr>
        </a:p>
        <a:p>
          <a:pPr algn="ctr"/>
          <a:r>
            <a:rPr kumimoji="1" lang="ja-JP" altLang="en-US" sz="900">
              <a:solidFill>
                <a:schemeClr val="tx1"/>
              </a:solidFill>
            </a:rPr>
            <a:t>センター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oneCellAnchor>
    <xdr:from>
      <xdr:col>38</xdr:col>
      <xdr:colOff>57150</xdr:colOff>
      <xdr:row>30</xdr:row>
      <xdr:rowOff>21431</xdr:rowOff>
    </xdr:from>
    <xdr:ext cx="889987" cy="459100"/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34A2FE05-74B2-42D3-B3CE-546707D7E14F}"/>
            </a:ext>
          </a:extLst>
        </xdr:cNvPr>
        <xdr:cNvSpPr txBox="1"/>
      </xdr:nvSpPr>
      <xdr:spPr>
        <a:xfrm>
          <a:off x="33327975" y="5164931"/>
          <a:ext cx="889987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川俣駅の後</a:t>
          </a:r>
          <a:endParaRPr kumimoji="1" lang="en-US" altLang="ja-JP" sz="1100"/>
        </a:p>
        <a:p>
          <a:r>
            <a:rPr kumimoji="1" lang="ja-JP" altLang="en-US" sz="1100"/>
            <a:t>線路渡る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4"/>
  <sheetViews>
    <sheetView view="pageBreakPreview" zoomScale="80" zoomScaleNormal="100" zoomScaleSheetLayoutView="80" workbookViewId="0">
      <pane xSplit="5" ySplit="4" topLeftCell="F62" activePane="bottomRight" state="frozen"/>
      <selection pane="topRight" activeCell="F1" sqref="F1"/>
      <selection pane="bottomLeft" activeCell="A5" sqref="A5"/>
      <selection pane="bottomRight" activeCell="E90" sqref="E90"/>
    </sheetView>
  </sheetViews>
  <sheetFormatPr defaultRowHeight="13.5" x14ac:dyDescent="0.15"/>
  <cols>
    <col min="1" max="1" width="5" bestFit="1" customWidth="1"/>
    <col min="2" max="2" width="5.25" bestFit="1" customWidth="1"/>
    <col min="3" max="3" width="5.375" bestFit="1" customWidth="1"/>
    <col min="4" max="4" width="6.5" bestFit="1" customWidth="1"/>
    <col min="5" max="5" width="7.5" bestFit="1" customWidth="1"/>
    <col min="6" max="6" width="29.375" bestFit="1" customWidth="1"/>
    <col min="7" max="7" width="5.25" bestFit="1" customWidth="1"/>
    <col min="8" max="8" width="11" bestFit="1" customWidth="1"/>
    <col min="9" max="9" width="4.375" bestFit="1" customWidth="1"/>
    <col min="10" max="10" width="5.75" bestFit="1" customWidth="1"/>
    <col min="11" max="11" width="23.375" style="13" customWidth="1"/>
    <col min="12" max="12" width="30.25" customWidth="1"/>
    <col min="13" max="14" width="8.875" bestFit="1" customWidth="1"/>
    <col min="15" max="15" width="2.625" customWidth="1"/>
    <col min="16" max="16" width="7.875" style="60" bestFit="1" customWidth="1"/>
    <col min="17" max="17" width="8.875" style="60" bestFit="1" customWidth="1"/>
    <col min="18" max="18" width="6" style="60" bestFit="1" customWidth="1"/>
    <col min="19" max="19" width="5.875" style="60" customWidth="1"/>
    <col min="20" max="24" width="6" style="60" bestFit="1" customWidth="1"/>
    <col min="25" max="25" width="5.875" style="60" customWidth="1"/>
    <col min="26" max="26" width="1.625" style="60" customWidth="1"/>
    <col min="27" max="27" width="5.875" style="60" bestFit="1" customWidth="1"/>
    <col min="28" max="28" width="6" style="60" bestFit="1" customWidth="1"/>
    <col min="29" max="30" width="7.625" style="60" bestFit="1" customWidth="1"/>
    <col min="31" max="32" width="5.875" style="60" bestFit="1" customWidth="1"/>
    <col min="33" max="34" width="6" style="60" bestFit="1" customWidth="1"/>
    <col min="35" max="35" width="9" style="60"/>
    <col min="36" max="36" width="6.5" style="60" bestFit="1" customWidth="1"/>
    <col min="37" max="37" width="7" style="60" bestFit="1" customWidth="1"/>
    <col min="38" max="46" width="9" style="60" bestFit="1" customWidth="1"/>
  </cols>
  <sheetData>
    <row r="1" spans="1:46" x14ac:dyDescent="0.15">
      <c r="A1" s="21" t="s">
        <v>38</v>
      </c>
      <c r="B1" s="103" t="s">
        <v>39</v>
      </c>
      <c r="C1" s="103"/>
      <c r="D1" s="23" t="s">
        <v>33</v>
      </c>
      <c r="E1" s="23" t="s">
        <v>34</v>
      </c>
      <c r="F1" s="21" t="s">
        <v>40</v>
      </c>
      <c r="G1" s="103" t="s">
        <v>41</v>
      </c>
      <c r="H1" s="103"/>
      <c r="I1" s="23"/>
      <c r="J1" s="23"/>
      <c r="K1" s="42" t="s">
        <v>42</v>
      </c>
      <c r="L1" s="43" t="s">
        <v>44</v>
      </c>
      <c r="M1" s="57"/>
      <c r="N1" s="57"/>
      <c r="P1" s="60" t="s">
        <v>32</v>
      </c>
      <c r="R1" s="61" t="s">
        <v>59</v>
      </c>
      <c r="AA1" s="60" t="s">
        <v>60</v>
      </c>
      <c r="AJ1" s="60" t="s">
        <v>35</v>
      </c>
    </row>
    <row r="2" spans="1:46" x14ac:dyDescent="0.15">
      <c r="A2" s="2">
        <v>3</v>
      </c>
      <c r="B2" s="102" t="s">
        <v>413</v>
      </c>
      <c r="C2" s="102"/>
      <c r="D2" s="41" t="s">
        <v>304</v>
      </c>
      <c r="E2" s="2">
        <v>600</v>
      </c>
      <c r="F2" s="2" t="s">
        <v>75</v>
      </c>
      <c r="G2" s="104">
        <v>0.25</v>
      </c>
      <c r="H2" s="104"/>
      <c r="I2" s="23"/>
      <c r="J2" s="23"/>
      <c r="K2" s="44" t="s">
        <v>43</v>
      </c>
      <c r="L2" s="45" t="s">
        <v>45</v>
      </c>
      <c r="M2" s="57"/>
      <c r="N2" s="57"/>
      <c r="P2" s="62"/>
      <c r="Q2" s="62"/>
      <c r="R2" s="63">
        <v>0</v>
      </c>
      <c r="S2" s="62">
        <v>201</v>
      </c>
      <c r="T2" s="62">
        <v>401</v>
      </c>
      <c r="U2" s="62">
        <v>601</v>
      </c>
      <c r="V2" s="62">
        <v>1001</v>
      </c>
      <c r="W2" s="62">
        <v>1201</v>
      </c>
      <c r="X2" s="62">
        <v>1801</v>
      </c>
      <c r="Y2" s="62" t="s">
        <v>61</v>
      </c>
      <c r="Z2" s="62"/>
      <c r="AA2" s="62">
        <v>0</v>
      </c>
      <c r="AB2" s="62">
        <v>61</v>
      </c>
      <c r="AC2" s="62">
        <v>601</v>
      </c>
      <c r="AD2" s="62">
        <v>1201</v>
      </c>
      <c r="AE2" s="62">
        <v>1401</v>
      </c>
      <c r="AF2" s="62">
        <v>1801</v>
      </c>
      <c r="AG2" s="62"/>
      <c r="AJ2" s="62" t="s">
        <v>34</v>
      </c>
      <c r="AK2" s="62"/>
      <c r="AL2" s="62">
        <v>200</v>
      </c>
      <c r="AM2" s="62">
        <v>300</v>
      </c>
      <c r="AN2" s="62">
        <v>400</v>
      </c>
      <c r="AO2" s="62">
        <v>600</v>
      </c>
      <c r="AP2" s="62">
        <v>1000</v>
      </c>
      <c r="AQ2" s="62">
        <v>1200</v>
      </c>
      <c r="AR2" s="62">
        <v>1400</v>
      </c>
      <c r="AS2" s="62">
        <v>1800</v>
      </c>
      <c r="AT2" s="62">
        <v>2000</v>
      </c>
    </row>
    <row r="3" spans="1:46" x14ac:dyDescent="0.15">
      <c r="P3" s="62"/>
      <c r="Q3" s="62"/>
      <c r="R3" s="62">
        <v>200</v>
      </c>
      <c r="S3" s="62">
        <v>400</v>
      </c>
      <c r="T3" s="62">
        <v>600</v>
      </c>
      <c r="U3" s="62">
        <v>1000</v>
      </c>
      <c r="V3" s="62">
        <v>1200</v>
      </c>
      <c r="W3" s="62">
        <v>1800</v>
      </c>
      <c r="X3" s="62">
        <v>2000</v>
      </c>
      <c r="Y3" s="62"/>
      <c r="Z3" s="62"/>
      <c r="AA3" s="62">
        <v>60</v>
      </c>
      <c r="AB3" s="62">
        <v>600</v>
      </c>
      <c r="AC3" s="62">
        <v>1000</v>
      </c>
      <c r="AD3" s="62">
        <v>1400</v>
      </c>
      <c r="AE3" s="62">
        <v>1800</v>
      </c>
      <c r="AF3" s="62">
        <v>2000</v>
      </c>
      <c r="AG3" s="62"/>
      <c r="AJ3" s="62" t="s">
        <v>61</v>
      </c>
      <c r="AK3" s="62" t="s">
        <v>62</v>
      </c>
      <c r="AL3" s="62">
        <v>34</v>
      </c>
      <c r="AM3" s="62">
        <v>32</v>
      </c>
      <c r="AN3" s="62">
        <v>32</v>
      </c>
      <c r="AO3" s="62">
        <v>30</v>
      </c>
      <c r="AP3" s="62">
        <v>28</v>
      </c>
      <c r="AQ3" s="62">
        <v>26</v>
      </c>
      <c r="AR3" s="62">
        <v>25</v>
      </c>
      <c r="AS3" s="62">
        <v>25</v>
      </c>
      <c r="AT3" s="62">
        <v>23</v>
      </c>
    </row>
    <row r="4" spans="1:46" x14ac:dyDescent="0.15">
      <c r="A4" s="1" t="s">
        <v>3</v>
      </c>
      <c r="B4" s="1" t="s">
        <v>0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27</v>
      </c>
      <c r="H4" s="1" t="s">
        <v>25</v>
      </c>
      <c r="I4" s="1" t="s">
        <v>28</v>
      </c>
      <c r="J4" s="1" t="s">
        <v>29</v>
      </c>
      <c r="K4" s="1" t="s">
        <v>30</v>
      </c>
      <c r="L4" s="1" t="s">
        <v>26</v>
      </c>
      <c r="M4" s="1" t="s">
        <v>63</v>
      </c>
      <c r="N4" s="1" t="s">
        <v>64</v>
      </c>
      <c r="P4" s="62" t="s">
        <v>65</v>
      </c>
      <c r="Q4" s="62" t="s">
        <v>66</v>
      </c>
      <c r="R4" s="62">
        <v>34</v>
      </c>
      <c r="S4" s="62">
        <v>32</v>
      </c>
      <c r="T4" s="62">
        <v>30</v>
      </c>
      <c r="U4" s="62">
        <v>28</v>
      </c>
      <c r="V4" s="62">
        <v>26</v>
      </c>
      <c r="W4" s="62">
        <v>25</v>
      </c>
      <c r="X4" s="62">
        <v>23</v>
      </c>
      <c r="Y4" s="62"/>
      <c r="Z4" s="62"/>
      <c r="AA4" s="62">
        <v>20</v>
      </c>
      <c r="AB4" s="62">
        <v>15</v>
      </c>
      <c r="AC4" s="62">
        <v>11.428000000000001</v>
      </c>
      <c r="AD4" s="62">
        <v>13.333</v>
      </c>
      <c r="AE4" s="62">
        <v>10</v>
      </c>
      <c r="AF4" s="62">
        <v>9</v>
      </c>
      <c r="AG4" s="62"/>
      <c r="AJ4" s="62" t="s">
        <v>59</v>
      </c>
      <c r="AK4" s="62" t="s">
        <v>37</v>
      </c>
      <c r="AL4" s="64">
        <f>AL$2/AL3/24</f>
        <v>0.24509803921568629</v>
      </c>
      <c r="AM4" s="64">
        <f>AL4+(AM$2-AL$2)/AM3/24</f>
        <v>0.37530637254901966</v>
      </c>
      <c r="AN4" s="64">
        <f t="shared" ref="AN4:AT4" si="0">AM4+(AN$2-AM$2)/AN3/24</f>
        <v>0.50551470588235303</v>
      </c>
      <c r="AO4" s="64">
        <f t="shared" si="0"/>
        <v>0.78329248366013082</v>
      </c>
      <c r="AP4" s="64">
        <f t="shared" si="0"/>
        <v>1.3785305788982261</v>
      </c>
      <c r="AQ4" s="64">
        <f t="shared" si="0"/>
        <v>1.6990433994110465</v>
      </c>
      <c r="AR4" s="64">
        <f t="shared" si="0"/>
        <v>2.03237673274438</v>
      </c>
      <c r="AS4" s="64">
        <f t="shared" si="0"/>
        <v>2.6990433994110465</v>
      </c>
      <c r="AT4" s="64">
        <f t="shared" si="0"/>
        <v>3.0613622399907565</v>
      </c>
    </row>
    <row r="5" spans="1:46" x14ac:dyDescent="0.15">
      <c r="A5" s="5">
        <v>1</v>
      </c>
      <c r="B5" s="2" t="s">
        <v>76</v>
      </c>
      <c r="C5" s="5">
        <v>0</v>
      </c>
      <c r="D5" s="4">
        <v>0</v>
      </c>
      <c r="E5" s="3">
        <v>0</v>
      </c>
      <c r="F5" s="2" t="s">
        <v>81</v>
      </c>
      <c r="G5" s="2" t="s">
        <v>82</v>
      </c>
      <c r="H5" s="2" t="s">
        <v>83</v>
      </c>
      <c r="I5" s="2"/>
      <c r="J5" s="2"/>
      <c r="K5" s="12"/>
      <c r="L5" s="2"/>
      <c r="M5" s="24">
        <f>D2+G2</f>
        <v>43295.25</v>
      </c>
      <c r="N5" s="24">
        <f>M5+0.5/24</f>
        <v>43295.270833333336</v>
      </c>
      <c r="P5" s="65">
        <f t="shared" ref="P5:P68" si="1">IF(E5&lt;&gt;"",ROUND(E5,0),"")</f>
        <v>0</v>
      </c>
      <c r="Q5" s="65"/>
      <c r="R5" s="66">
        <f t="shared" ref="R5:R68" si="2">IF(E5&lt;&gt;"",M$5+P5/34/24,"")</f>
        <v>43295.25</v>
      </c>
      <c r="S5" s="66">
        <f t="shared" ref="S5:S68" si="3">IF(E5&lt;&gt;"",M$5+200/34/24+(P5-200)/32/24,"")</f>
        <v>43295.234681372553</v>
      </c>
      <c r="T5" s="66">
        <f t="shared" ref="T5:T68" si="4">IF(E5&lt;&gt;"",M$5+200/34/24+200/32/24+(P5-400)/30/24,"")</f>
        <v>43295.199959150326</v>
      </c>
      <c r="U5" s="66">
        <f t="shared" ref="U5:U68" si="5">IF(E5&lt;&gt;"",M$5+200/34/24+200/32/24+200/30/24+(P5-600)/28/24,"")</f>
        <v>43295.140435340807</v>
      </c>
      <c r="V5" s="66">
        <f t="shared" ref="V5:V68" si="6">IF(E5&lt;&gt;"",M$5+200/34/24+200/32/24+200/30/24+400/28/24+(P5-1000)/26/24,"")</f>
        <v>43295.025966476336</v>
      </c>
      <c r="W5" s="66">
        <f t="shared" ref="W5:W68" si="7">IF(E5&lt;&gt;"",M$5+200/34/24+200/32/24+200/30/24+400/28/24+200/26/24+(P5-1200)/25/24,"")</f>
        <v>43294.949043399414</v>
      </c>
      <c r="X5" s="66">
        <f t="shared" ref="X5:X68" si="8">IF(E5&lt;&gt;"",M$5+200/34/24+200/32/24+200/30/24+400/28/24+200/26/24+600/25/24+(P5-1800)/23/24,"")</f>
        <v>43294.688173834198</v>
      </c>
      <c r="Y5" s="66">
        <f t="shared" ref="Y5:Y68" si="9">IF(E5&lt;&gt;"",MAX(R5:X5)*24*60/24/60+1/120/24,"")</f>
        <v>43295.250347222223</v>
      </c>
      <c r="Z5" s="66"/>
      <c r="AA5" s="66">
        <f>$M5+1/24</f>
        <v>43295.291666666664</v>
      </c>
      <c r="AB5" s="66">
        <f t="shared" ref="AB5:AB68" si="10">IF(E5&lt;&gt;"",M$5+4/24+(P5-60)/15/24,"")</f>
        <v>43295.25</v>
      </c>
      <c r="AC5" s="66">
        <f t="shared" ref="AC5:AC68" si="11">IF(E5&lt;&gt;"",M$5+600/15/24+(P5-600)/11.428/24,"")</f>
        <v>43294.729057286197</v>
      </c>
      <c r="AD5" s="66">
        <f t="shared" ref="AD5:AD68" si="12">IF(E5&lt;&gt;"",M$5+600/15/24+400/11.428/24+200/13.333/24+(P5-1200)/13.333/24,"")</f>
        <v>43295.249994793354</v>
      </c>
      <c r="AE5" s="66">
        <f t="shared" ref="AE5:AE68" si="13">IF(E5&lt;&gt;"",M$5+600/15/24+400/11.428/24+200/13.333/24+200/13.333/24+(P5-1400)/10/24,"")</f>
        <v>43293.79177083775</v>
      </c>
      <c r="AF5" s="66">
        <f t="shared" ref="AF5:AF68" si="14">IF(E5&lt;&gt;"",M$5+600/15/24+400/11.428/24+200/13.333/24+200/13.333/24+400/10/24+(P5-1800)/9/24,"")</f>
        <v>43292.958437504414</v>
      </c>
      <c r="AG5" s="66">
        <f>IF(E5&lt;&gt;"",IF(P5&lt;1000,MAX(AB5:AC5),MAX(AD5:AF5)),"")</f>
        <v>43295.25</v>
      </c>
      <c r="AH5" s="66">
        <f t="shared" ref="AH5:AH68" si="15">IF(P5&lt;=60,AA5,AG5)</f>
        <v>43295.291666666664</v>
      </c>
    </row>
    <row r="6" spans="1:46" x14ac:dyDescent="0.15">
      <c r="A6" s="5">
        <f>IF(E6&lt;&gt;"",A5+1,"")</f>
        <v>2</v>
      </c>
      <c r="B6" s="2"/>
      <c r="C6" s="5">
        <f>IF(E6&lt;&gt;"",E6-E5,"")</f>
        <v>8.1</v>
      </c>
      <c r="D6" s="4">
        <f t="shared" ref="D6:D15" si="16">IF(E6&lt;&gt;"",IF(B5="",D5+C6,C6),"")</f>
        <v>8.1</v>
      </c>
      <c r="E6" s="3">
        <v>8.1</v>
      </c>
      <c r="F6" s="2" t="s">
        <v>84</v>
      </c>
      <c r="G6" s="2" t="s">
        <v>85</v>
      </c>
      <c r="H6" s="2" t="s">
        <v>86</v>
      </c>
      <c r="I6" s="99" t="s">
        <v>366</v>
      </c>
      <c r="J6" s="2" t="s">
        <v>87</v>
      </c>
      <c r="K6" s="12" t="s">
        <v>288</v>
      </c>
      <c r="L6" s="2"/>
      <c r="M6" s="67" t="str">
        <f t="shared" ref="M6:M69" si="17">IF(B6="finish",$M$5+$AL$10,IF(B6&lt;&gt;"",Y6,""))</f>
        <v/>
      </c>
      <c r="N6" s="68" t="str">
        <f t="shared" ref="N6:N69" si="18">IF(B6="finish",M$5+AL$11,IF(B6&lt;&gt;"",AH6,""))</f>
        <v/>
      </c>
      <c r="P6" s="65">
        <f t="shared" si="1"/>
        <v>8</v>
      </c>
      <c r="Q6" s="65"/>
      <c r="R6" s="66">
        <f t="shared" si="2"/>
        <v>43295.259803921566</v>
      </c>
      <c r="S6" s="66">
        <f t="shared" si="3"/>
        <v>43295.245098039217</v>
      </c>
      <c r="T6" s="66">
        <f t="shared" si="4"/>
        <v>43295.211070261437</v>
      </c>
      <c r="U6" s="66">
        <f t="shared" si="5"/>
        <v>43295.152340102708</v>
      </c>
      <c r="V6" s="66">
        <f t="shared" si="6"/>
        <v>43295.038786989157</v>
      </c>
      <c r="W6" s="66">
        <f t="shared" si="7"/>
        <v>43294.96237673275</v>
      </c>
      <c r="X6" s="66">
        <f t="shared" si="8"/>
        <v>43294.702666587822</v>
      </c>
      <c r="Y6" s="66">
        <f t="shared" si="9"/>
        <v>43295.26015114379</v>
      </c>
      <c r="Z6" s="66"/>
      <c r="AA6" s="66">
        <f t="shared" ref="AA6:AA69" si="19">IF(E6&lt;&gt;"",(AA$5+P6/20/24)+1/120/24,"")</f>
        <v>43295.308680555558</v>
      </c>
      <c r="AB6" s="66">
        <f t="shared" si="10"/>
        <v>43295.272222222222</v>
      </c>
      <c r="AC6" s="66">
        <f t="shared" si="11"/>
        <v>43294.758225411271</v>
      </c>
      <c r="AD6" s="66">
        <f t="shared" si="12"/>
        <v>43295.274995418367</v>
      </c>
      <c r="AE6" s="66">
        <f t="shared" si="13"/>
        <v>43293.825104171083</v>
      </c>
      <c r="AF6" s="66">
        <f t="shared" si="14"/>
        <v>43292.995474541451</v>
      </c>
      <c r="AG6" s="69">
        <f t="shared" ref="AG6:AG69" si="20">IF(E6&lt;&gt;"",IF(P6&lt;1000,MAX(AB6:AC6),MAX(AD6:AF6))+1/120/24,"")</f>
        <v>43295.272569444445</v>
      </c>
      <c r="AH6" s="66">
        <f t="shared" si="15"/>
        <v>43295.308680555558</v>
      </c>
      <c r="AJ6" s="62" t="s">
        <v>67</v>
      </c>
      <c r="AK6" s="62" t="s">
        <v>62</v>
      </c>
      <c r="AL6" s="62">
        <v>15</v>
      </c>
      <c r="AM6" s="62">
        <v>15</v>
      </c>
      <c r="AN6" s="62">
        <v>15</v>
      </c>
      <c r="AO6" s="62">
        <v>15</v>
      </c>
      <c r="AP6" s="62">
        <v>11.428000000000001</v>
      </c>
      <c r="AQ6" s="62">
        <v>13.333</v>
      </c>
      <c r="AR6" s="62">
        <v>13.333</v>
      </c>
      <c r="AS6" s="62">
        <v>10</v>
      </c>
      <c r="AT6" s="62">
        <v>9</v>
      </c>
    </row>
    <row r="7" spans="1:46" x14ac:dyDescent="0.15">
      <c r="A7" s="5">
        <f t="shared" ref="A7:A70" si="21">IF(E7&lt;&gt;"",A6+1,"")</f>
        <v>3</v>
      </c>
      <c r="B7" s="2"/>
      <c r="C7" s="5">
        <f>IF(E7&lt;&gt;"",E7-E6,"")</f>
        <v>1.4000000000000004</v>
      </c>
      <c r="D7" s="4">
        <f t="shared" si="16"/>
        <v>9.5</v>
      </c>
      <c r="E7" s="3">
        <v>9.5</v>
      </c>
      <c r="F7" s="2" t="s">
        <v>88</v>
      </c>
      <c r="G7" s="2" t="s">
        <v>85</v>
      </c>
      <c r="H7" s="2" t="s">
        <v>89</v>
      </c>
      <c r="I7" s="99" t="s">
        <v>366</v>
      </c>
      <c r="J7" s="2" t="s">
        <v>87</v>
      </c>
      <c r="K7" s="12" t="s">
        <v>288</v>
      </c>
      <c r="L7" s="2"/>
      <c r="M7" s="67" t="str">
        <f t="shared" si="17"/>
        <v/>
      </c>
      <c r="N7" s="68" t="str">
        <f t="shared" si="18"/>
        <v/>
      </c>
      <c r="P7" s="65">
        <f t="shared" si="1"/>
        <v>10</v>
      </c>
      <c r="Q7" s="65"/>
      <c r="R7" s="66">
        <f t="shared" si="2"/>
        <v>43295.262254901958</v>
      </c>
      <c r="S7" s="66">
        <f t="shared" si="3"/>
        <v>43295.247702205881</v>
      </c>
      <c r="T7" s="66">
        <f t="shared" si="4"/>
        <v>43295.213848039217</v>
      </c>
      <c r="U7" s="66">
        <f t="shared" si="5"/>
        <v>43295.155316293189</v>
      </c>
      <c r="V7" s="66">
        <f t="shared" si="6"/>
        <v>43295.04199211736</v>
      </c>
      <c r="W7" s="66">
        <f t="shared" si="7"/>
        <v>43294.965710066084</v>
      </c>
      <c r="X7" s="66">
        <f t="shared" si="8"/>
        <v>43294.706289776223</v>
      </c>
      <c r="Y7" s="66">
        <f t="shared" si="9"/>
        <v>43295.262602124181</v>
      </c>
      <c r="Z7" s="66"/>
      <c r="AA7" s="66">
        <f t="shared" si="19"/>
        <v>43295.312847222223</v>
      </c>
      <c r="AB7" s="66">
        <f t="shared" si="10"/>
        <v>43295.277777777774</v>
      </c>
      <c r="AC7" s="66">
        <f t="shared" si="11"/>
        <v>43294.765517442538</v>
      </c>
      <c r="AD7" s="66">
        <f t="shared" si="12"/>
        <v>43295.281245574624</v>
      </c>
      <c r="AE7" s="66">
        <f t="shared" si="13"/>
        <v>43293.833437504421</v>
      </c>
      <c r="AF7" s="66">
        <f t="shared" si="14"/>
        <v>43293.004733800713</v>
      </c>
      <c r="AG7" s="69">
        <f t="shared" si="20"/>
        <v>43295.278124999997</v>
      </c>
      <c r="AH7" s="66">
        <f t="shared" si="15"/>
        <v>43295.312847222223</v>
      </c>
      <c r="AJ7" s="62" t="s">
        <v>60</v>
      </c>
      <c r="AK7" s="62" t="s">
        <v>37</v>
      </c>
      <c r="AL7" s="64">
        <f>AL$2/AL6/24</f>
        <v>0.55555555555555558</v>
      </c>
      <c r="AM7" s="64">
        <f t="shared" ref="AM7:AT7" si="22">AL7+(AM$2-AL$2)/AM6/24</f>
        <v>0.83333333333333337</v>
      </c>
      <c r="AN7" s="64">
        <f t="shared" si="22"/>
        <v>1.1111111111111112</v>
      </c>
      <c r="AO7" s="64">
        <f t="shared" si="22"/>
        <v>1.6666666666666667</v>
      </c>
      <c r="AP7" s="64">
        <f t="shared" si="22"/>
        <v>3.1250729203126824</v>
      </c>
      <c r="AQ7" s="64">
        <f t="shared" si="22"/>
        <v>3.7500885457033171</v>
      </c>
      <c r="AR7" s="64">
        <f t="shared" si="22"/>
        <v>4.3751041710939518</v>
      </c>
      <c r="AS7" s="64">
        <f t="shared" si="22"/>
        <v>6.0417708377606187</v>
      </c>
      <c r="AT7" s="64">
        <f t="shared" si="22"/>
        <v>6.9676967636865443</v>
      </c>
    </row>
    <row r="8" spans="1:46" x14ac:dyDescent="0.15">
      <c r="A8" s="5">
        <f t="shared" si="21"/>
        <v>4</v>
      </c>
      <c r="B8" s="2"/>
      <c r="C8" s="5">
        <f t="shared" ref="C8:C71" si="23">IF(E8&lt;&gt;"",E8-E7,"")</f>
        <v>7.1000000000000014</v>
      </c>
      <c r="D8" s="4">
        <f t="shared" si="16"/>
        <v>16.600000000000001</v>
      </c>
      <c r="E8" s="3">
        <v>16.600000000000001</v>
      </c>
      <c r="F8" s="2" t="s">
        <v>90</v>
      </c>
      <c r="G8" s="2" t="s">
        <v>91</v>
      </c>
      <c r="H8" s="2" t="s">
        <v>86</v>
      </c>
      <c r="I8" s="99" t="s">
        <v>366</v>
      </c>
      <c r="J8" s="2" t="s">
        <v>87</v>
      </c>
      <c r="K8" s="12" t="s">
        <v>289</v>
      </c>
      <c r="L8" s="2"/>
      <c r="M8" s="67" t="str">
        <f t="shared" si="17"/>
        <v/>
      </c>
      <c r="N8" s="68" t="str">
        <f t="shared" si="18"/>
        <v/>
      </c>
      <c r="P8" s="65">
        <f t="shared" si="1"/>
        <v>17</v>
      </c>
      <c r="Q8" s="65"/>
      <c r="R8" s="66">
        <f t="shared" si="2"/>
        <v>43295.270833333336</v>
      </c>
      <c r="S8" s="66">
        <f t="shared" si="3"/>
        <v>43295.256816789217</v>
      </c>
      <c r="T8" s="66">
        <f t="shared" si="4"/>
        <v>43295.223570261434</v>
      </c>
      <c r="U8" s="66">
        <f t="shared" si="5"/>
        <v>43295.165732959853</v>
      </c>
      <c r="V8" s="66">
        <f t="shared" si="6"/>
        <v>43295.053210066078</v>
      </c>
      <c r="W8" s="66">
        <f t="shared" si="7"/>
        <v>43294.97737673275</v>
      </c>
      <c r="X8" s="66">
        <f t="shared" si="8"/>
        <v>43294.718970935646</v>
      </c>
      <c r="Y8" s="66">
        <f t="shared" si="9"/>
        <v>43295.271180555559</v>
      </c>
      <c r="Z8" s="66"/>
      <c r="AA8" s="66">
        <f t="shared" si="19"/>
        <v>43295.327430555553</v>
      </c>
      <c r="AB8" s="66">
        <f t="shared" si="10"/>
        <v>43295.297222222223</v>
      </c>
      <c r="AC8" s="66">
        <f t="shared" si="11"/>
        <v>43294.791039551972</v>
      </c>
      <c r="AD8" s="66">
        <f t="shared" si="12"/>
        <v>43295.303121121513</v>
      </c>
      <c r="AE8" s="66">
        <f t="shared" si="13"/>
        <v>43293.862604171089</v>
      </c>
      <c r="AF8" s="66">
        <f t="shared" si="14"/>
        <v>43293.037141208122</v>
      </c>
      <c r="AG8" s="69">
        <f t="shared" si="20"/>
        <v>43295.297569444447</v>
      </c>
      <c r="AH8" s="66">
        <f t="shared" si="15"/>
        <v>43295.327430555553</v>
      </c>
      <c r="AJ8" s="62"/>
      <c r="AK8" s="62" t="s">
        <v>36</v>
      </c>
      <c r="AL8" s="64">
        <v>0.5625</v>
      </c>
      <c r="AM8" s="64">
        <v>0.83333333333333337</v>
      </c>
      <c r="AN8" s="64">
        <v>1.125</v>
      </c>
      <c r="AO8" s="64">
        <v>1.6666666666666667</v>
      </c>
      <c r="AP8" s="64">
        <v>3.125</v>
      </c>
      <c r="AQ8" s="64">
        <v>3.75</v>
      </c>
      <c r="AR8" s="64">
        <v>4.375</v>
      </c>
      <c r="AS8" s="64">
        <v>6.041666666666667</v>
      </c>
      <c r="AT8" s="64">
        <v>6.958333333333333</v>
      </c>
    </row>
    <row r="9" spans="1:46" x14ac:dyDescent="0.15">
      <c r="A9" s="5">
        <f t="shared" si="21"/>
        <v>5</v>
      </c>
      <c r="B9" s="2"/>
      <c r="C9" s="5">
        <f t="shared" si="23"/>
        <v>3.0999999999999979</v>
      </c>
      <c r="D9" s="4">
        <f t="shared" si="16"/>
        <v>19.7</v>
      </c>
      <c r="E9" s="3">
        <v>19.7</v>
      </c>
      <c r="F9" s="2"/>
      <c r="G9" s="2" t="s">
        <v>85</v>
      </c>
      <c r="H9" s="2" t="s">
        <v>86</v>
      </c>
      <c r="I9" s="99" t="s">
        <v>366</v>
      </c>
      <c r="J9" s="2" t="s">
        <v>87</v>
      </c>
      <c r="K9" s="12" t="s">
        <v>290</v>
      </c>
      <c r="L9" s="2" t="s">
        <v>92</v>
      </c>
      <c r="M9" s="67" t="str">
        <f t="shared" si="17"/>
        <v/>
      </c>
      <c r="N9" s="68" t="str">
        <f t="shared" si="18"/>
        <v/>
      </c>
      <c r="P9" s="65">
        <f t="shared" si="1"/>
        <v>20</v>
      </c>
      <c r="Q9" s="65"/>
      <c r="R9" s="66">
        <f t="shared" si="2"/>
        <v>43295.274509803923</v>
      </c>
      <c r="S9" s="66">
        <f t="shared" si="3"/>
        <v>43295.260723039217</v>
      </c>
      <c r="T9" s="66">
        <f t="shared" si="4"/>
        <v>43295.2277369281</v>
      </c>
      <c r="U9" s="66">
        <f t="shared" si="5"/>
        <v>43295.17019724557</v>
      </c>
      <c r="V9" s="66">
        <f t="shared" si="6"/>
        <v>43295.058017758383</v>
      </c>
      <c r="W9" s="66">
        <f t="shared" si="7"/>
        <v>43294.982376732747</v>
      </c>
      <c r="X9" s="66">
        <f t="shared" si="8"/>
        <v>43294.724405718254</v>
      </c>
      <c r="Y9" s="66">
        <f t="shared" si="9"/>
        <v>43295.274857026154</v>
      </c>
      <c r="Z9" s="66"/>
      <c r="AA9" s="66">
        <f t="shared" si="19"/>
        <v>43295.333680555552</v>
      </c>
      <c r="AB9" s="66">
        <f t="shared" si="10"/>
        <v>43295.305555555555</v>
      </c>
      <c r="AC9" s="66">
        <f t="shared" si="11"/>
        <v>43294.80197759888</v>
      </c>
      <c r="AD9" s="66">
        <f t="shared" si="12"/>
        <v>43295.312496355895</v>
      </c>
      <c r="AE9" s="66">
        <f t="shared" si="13"/>
        <v>43293.875104171086</v>
      </c>
      <c r="AF9" s="66">
        <f t="shared" si="14"/>
        <v>43293.051030097013</v>
      </c>
      <c r="AG9" s="69">
        <f t="shared" si="20"/>
        <v>43295.305902777778</v>
      </c>
      <c r="AH9" s="66">
        <f t="shared" si="15"/>
        <v>43295.333680555552</v>
      </c>
    </row>
    <row r="10" spans="1:46" x14ac:dyDescent="0.15">
      <c r="A10" s="5">
        <f t="shared" si="21"/>
        <v>6</v>
      </c>
      <c r="B10" s="2"/>
      <c r="C10" s="5">
        <f t="shared" si="23"/>
        <v>2.4000000000000021</v>
      </c>
      <c r="D10" s="4">
        <f t="shared" si="16"/>
        <v>22.1</v>
      </c>
      <c r="E10" s="3">
        <v>22.1</v>
      </c>
      <c r="F10" s="2"/>
      <c r="G10" s="2" t="s">
        <v>85</v>
      </c>
      <c r="H10" s="2" t="s">
        <v>86</v>
      </c>
      <c r="I10" s="99" t="s">
        <v>366</v>
      </c>
      <c r="J10" s="2" t="s">
        <v>93</v>
      </c>
      <c r="K10" s="12" t="s">
        <v>291</v>
      </c>
      <c r="L10" s="2" t="s">
        <v>94</v>
      </c>
      <c r="M10" s="67" t="str">
        <f t="shared" si="17"/>
        <v/>
      </c>
      <c r="N10" s="68" t="str">
        <f t="shared" si="18"/>
        <v/>
      </c>
      <c r="P10" s="65">
        <f t="shared" si="1"/>
        <v>22</v>
      </c>
      <c r="Q10" s="65"/>
      <c r="R10" s="66">
        <f t="shared" si="2"/>
        <v>43295.276960784315</v>
      </c>
      <c r="S10" s="66">
        <f t="shared" si="3"/>
        <v>43295.263327205881</v>
      </c>
      <c r="T10" s="66">
        <f t="shared" si="4"/>
        <v>43295.23051470588</v>
      </c>
      <c r="U10" s="66">
        <f t="shared" si="5"/>
        <v>43295.173173436044</v>
      </c>
      <c r="V10" s="66">
        <f t="shared" si="6"/>
        <v>43295.061222886594</v>
      </c>
      <c r="W10" s="66">
        <f t="shared" si="7"/>
        <v>43294.985710066081</v>
      </c>
      <c r="X10" s="66">
        <f t="shared" si="8"/>
        <v>43294.728028906662</v>
      </c>
      <c r="Y10" s="66">
        <f t="shared" si="9"/>
        <v>43295.277308006538</v>
      </c>
      <c r="Z10" s="66"/>
      <c r="AA10" s="66">
        <f t="shared" si="19"/>
        <v>43295.337847222218</v>
      </c>
      <c r="AB10" s="66">
        <f t="shared" si="10"/>
        <v>43295.311111111107</v>
      </c>
      <c r="AC10" s="66">
        <f t="shared" si="11"/>
        <v>43294.809269630146</v>
      </c>
      <c r="AD10" s="66">
        <f t="shared" si="12"/>
        <v>43295.318746512145</v>
      </c>
      <c r="AE10" s="66">
        <f t="shared" si="13"/>
        <v>43293.883437504417</v>
      </c>
      <c r="AF10" s="66">
        <f t="shared" si="14"/>
        <v>43293.060289356268</v>
      </c>
      <c r="AG10" s="69">
        <f t="shared" si="20"/>
        <v>43295.31145833333</v>
      </c>
      <c r="AH10" s="66">
        <f t="shared" si="15"/>
        <v>43295.337847222218</v>
      </c>
      <c r="AJ10" s="70">
        <f>E2</f>
        <v>600</v>
      </c>
      <c r="AK10" s="71" t="s">
        <v>68</v>
      </c>
      <c r="AL10" s="67">
        <f ca="1">OFFSET($AK$2,2,MATCH($E$2,$AL$2:$AT$2,0))+1/120/24</f>
        <v>0.7836397058823531</v>
      </c>
    </row>
    <row r="11" spans="1:46" x14ac:dyDescent="0.15">
      <c r="A11" s="5">
        <f t="shared" si="21"/>
        <v>7</v>
      </c>
      <c r="B11" s="2"/>
      <c r="C11" s="5">
        <f t="shared" si="23"/>
        <v>0.29999999999999716</v>
      </c>
      <c r="D11" s="4">
        <f t="shared" si="16"/>
        <v>22.4</v>
      </c>
      <c r="E11" s="3">
        <v>22.4</v>
      </c>
      <c r="F11" s="2"/>
      <c r="G11" s="2" t="s">
        <v>85</v>
      </c>
      <c r="H11" s="2" t="s">
        <v>89</v>
      </c>
      <c r="I11" s="99" t="s">
        <v>366</v>
      </c>
      <c r="J11" s="2" t="s">
        <v>87</v>
      </c>
      <c r="K11" s="12" t="s">
        <v>292</v>
      </c>
      <c r="L11" s="2"/>
      <c r="M11" s="67" t="str">
        <f t="shared" si="17"/>
        <v/>
      </c>
      <c r="N11" s="68" t="str">
        <f t="shared" si="18"/>
        <v/>
      </c>
      <c r="P11" s="65">
        <f t="shared" si="1"/>
        <v>22</v>
      </c>
      <c r="Q11" s="65"/>
      <c r="R11" s="66">
        <f t="shared" si="2"/>
        <v>43295.276960784315</v>
      </c>
      <c r="S11" s="66">
        <f t="shared" si="3"/>
        <v>43295.263327205881</v>
      </c>
      <c r="T11" s="66">
        <f t="shared" si="4"/>
        <v>43295.23051470588</v>
      </c>
      <c r="U11" s="66">
        <f t="shared" si="5"/>
        <v>43295.173173436044</v>
      </c>
      <c r="V11" s="66">
        <f t="shared" si="6"/>
        <v>43295.061222886594</v>
      </c>
      <c r="W11" s="66">
        <f t="shared" si="7"/>
        <v>43294.985710066081</v>
      </c>
      <c r="X11" s="66">
        <f t="shared" si="8"/>
        <v>43294.728028906662</v>
      </c>
      <c r="Y11" s="66">
        <f t="shared" si="9"/>
        <v>43295.277308006538</v>
      </c>
      <c r="Z11" s="66"/>
      <c r="AA11" s="66">
        <f t="shared" si="19"/>
        <v>43295.337847222218</v>
      </c>
      <c r="AB11" s="66">
        <f t="shared" si="10"/>
        <v>43295.311111111107</v>
      </c>
      <c r="AC11" s="66">
        <f t="shared" si="11"/>
        <v>43294.809269630146</v>
      </c>
      <c r="AD11" s="66">
        <f t="shared" si="12"/>
        <v>43295.318746512145</v>
      </c>
      <c r="AE11" s="66">
        <f t="shared" si="13"/>
        <v>43293.883437504417</v>
      </c>
      <c r="AF11" s="66">
        <f t="shared" si="14"/>
        <v>43293.060289356268</v>
      </c>
      <c r="AG11" s="69">
        <f t="shared" si="20"/>
        <v>43295.31145833333</v>
      </c>
      <c r="AH11" s="66">
        <f t="shared" si="15"/>
        <v>43295.337847222218</v>
      </c>
      <c r="AL11" s="67">
        <f ca="1">OFFSET($AK$2,6,MATCH($E$2,$AL$2:$AT$2,0))</f>
        <v>1.6666666666666667</v>
      </c>
    </row>
    <row r="12" spans="1:46" x14ac:dyDescent="0.15">
      <c r="A12" s="5">
        <f t="shared" si="21"/>
        <v>8</v>
      </c>
      <c r="B12" s="2"/>
      <c r="C12" s="5">
        <f t="shared" si="23"/>
        <v>14.5</v>
      </c>
      <c r="D12" s="4">
        <f t="shared" si="16"/>
        <v>36.9</v>
      </c>
      <c r="E12" s="3">
        <v>36.9</v>
      </c>
      <c r="F12" s="2" t="s">
        <v>95</v>
      </c>
      <c r="G12" s="2" t="s">
        <v>96</v>
      </c>
      <c r="H12" s="2" t="s">
        <v>86</v>
      </c>
      <c r="I12" s="99" t="s">
        <v>366</v>
      </c>
      <c r="J12" s="2" t="s">
        <v>87</v>
      </c>
      <c r="K12" s="12" t="s">
        <v>293</v>
      </c>
      <c r="L12" s="2" t="s">
        <v>97</v>
      </c>
      <c r="M12" s="67" t="str">
        <f t="shared" si="17"/>
        <v/>
      </c>
      <c r="N12" s="68" t="str">
        <f t="shared" si="18"/>
        <v/>
      </c>
      <c r="P12" s="65">
        <f t="shared" si="1"/>
        <v>37</v>
      </c>
      <c r="Q12" s="65"/>
      <c r="R12" s="66">
        <f t="shared" si="2"/>
        <v>43295.295343137252</v>
      </c>
      <c r="S12" s="66">
        <f t="shared" si="3"/>
        <v>43295.282858455881</v>
      </c>
      <c r="T12" s="66">
        <f t="shared" si="4"/>
        <v>43295.251348039215</v>
      </c>
      <c r="U12" s="66">
        <f t="shared" si="5"/>
        <v>43295.195494864616</v>
      </c>
      <c r="V12" s="66">
        <f t="shared" si="6"/>
        <v>43295.085261348133</v>
      </c>
      <c r="W12" s="66">
        <f t="shared" si="7"/>
        <v>43295.010710066083</v>
      </c>
      <c r="X12" s="66">
        <f t="shared" si="8"/>
        <v>43294.755202819702</v>
      </c>
      <c r="Y12" s="66">
        <f t="shared" si="9"/>
        <v>43295.295690359468</v>
      </c>
      <c r="Z12" s="66"/>
      <c r="AA12" s="66">
        <f t="shared" si="19"/>
        <v>43295.369097222218</v>
      </c>
      <c r="AB12" s="66">
        <f t="shared" si="10"/>
        <v>43295.352777777778</v>
      </c>
      <c r="AC12" s="66">
        <f t="shared" si="11"/>
        <v>43294.863959864655</v>
      </c>
      <c r="AD12" s="66">
        <f t="shared" si="12"/>
        <v>43295.365622684054</v>
      </c>
      <c r="AE12" s="66">
        <f t="shared" si="13"/>
        <v>43293.945937504417</v>
      </c>
      <c r="AF12" s="66">
        <f t="shared" si="14"/>
        <v>43293.129733800713</v>
      </c>
      <c r="AG12" s="69">
        <f t="shared" si="20"/>
        <v>43295.353125000001</v>
      </c>
      <c r="AH12" s="66">
        <f t="shared" si="15"/>
        <v>43295.369097222218</v>
      </c>
      <c r="AK12" s="72"/>
    </row>
    <row r="13" spans="1:46" x14ac:dyDescent="0.15">
      <c r="A13" s="5">
        <f t="shared" si="21"/>
        <v>9</v>
      </c>
      <c r="B13" s="2"/>
      <c r="C13" s="5">
        <f t="shared" si="23"/>
        <v>18</v>
      </c>
      <c r="D13" s="4">
        <f t="shared" si="16"/>
        <v>54.9</v>
      </c>
      <c r="E13" s="3">
        <v>54.9</v>
      </c>
      <c r="F13" s="2" t="s">
        <v>98</v>
      </c>
      <c r="G13" s="2" t="s">
        <v>91</v>
      </c>
      <c r="H13" s="2" t="s">
        <v>99</v>
      </c>
      <c r="I13" s="99" t="s">
        <v>366</v>
      </c>
      <c r="J13" s="2" t="s">
        <v>87</v>
      </c>
      <c r="K13" s="12" t="s">
        <v>100</v>
      </c>
      <c r="L13" s="2"/>
      <c r="M13" s="67" t="str">
        <f t="shared" si="17"/>
        <v/>
      </c>
      <c r="N13" s="68" t="str">
        <f t="shared" si="18"/>
        <v/>
      </c>
      <c r="P13" s="65">
        <f t="shared" si="1"/>
        <v>55</v>
      </c>
      <c r="Q13" s="65"/>
      <c r="R13" s="66">
        <f t="shared" si="2"/>
        <v>43295.317401960783</v>
      </c>
      <c r="S13" s="66">
        <f t="shared" si="3"/>
        <v>43295.306295955881</v>
      </c>
      <c r="T13" s="66">
        <f t="shared" si="4"/>
        <v>43295.276348039217</v>
      </c>
      <c r="U13" s="66">
        <f t="shared" si="5"/>
        <v>43295.222280578899</v>
      </c>
      <c r="V13" s="66">
        <f t="shared" si="6"/>
        <v>43295.114107501977</v>
      </c>
      <c r="W13" s="66">
        <f t="shared" si="7"/>
        <v>43295.040710066081</v>
      </c>
      <c r="X13" s="66">
        <f t="shared" si="8"/>
        <v>43294.787811515358</v>
      </c>
      <c r="Y13" s="66">
        <f t="shared" si="9"/>
        <v>43295.317749182999</v>
      </c>
      <c r="Z13" s="66"/>
      <c r="AA13" s="66">
        <f t="shared" si="19"/>
        <v>43295.406597222223</v>
      </c>
      <c r="AB13" s="66">
        <f t="shared" si="10"/>
        <v>43295.402777777774</v>
      </c>
      <c r="AC13" s="66">
        <f t="shared" si="11"/>
        <v>43294.929588146071</v>
      </c>
      <c r="AD13" s="66">
        <f t="shared" si="12"/>
        <v>43295.421874090338</v>
      </c>
      <c r="AE13" s="66">
        <f t="shared" si="13"/>
        <v>43294.020937504421</v>
      </c>
      <c r="AF13" s="66">
        <f t="shared" si="14"/>
        <v>43293.213067134049</v>
      </c>
      <c r="AG13" s="69">
        <f t="shared" si="20"/>
        <v>43295.403124999997</v>
      </c>
      <c r="AH13" s="66">
        <f t="shared" si="15"/>
        <v>43295.406597222223</v>
      </c>
      <c r="AK13" s="72"/>
    </row>
    <row r="14" spans="1:46" x14ac:dyDescent="0.15">
      <c r="A14" s="5">
        <f t="shared" si="21"/>
        <v>10</v>
      </c>
      <c r="B14" s="2"/>
      <c r="C14" s="5">
        <f t="shared" si="23"/>
        <v>1.7000000000000028</v>
      </c>
      <c r="D14" s="4">
        <f t="shared" si="16"/>
        <v>56.6</v>
      </c>
      <c r="E14" s="3">
        <v>56.6</v>
      </c>
      <c r="F14" s="2" t="s">
        <v>101</v>
      </c>
      <c r="G14" s="2" t="s">
        <v>85</v>
      </c>
      <c r="H14" s="2" t="s">
        <v>102</v>
      </c>
      <c r="I14" s="99" t="s">
        <v>366</v>
      </c>
      <c r="J14" s="2" t="s">
        <v>87</v>
      </c>
      <c r="K14" s="12"/>
      <c r="L14" s="2" t="s">
        <v>296</v>
      </c>
      <c r="M14" s="67" t="str">
        <f t="shared" si="17"/>
        <v/>
      </c>
      <c r="N14" s="68" t="str">
        <f t="shared" si="18"/>
        <v/>
      </c>
      <c r="P14" s="65">
        <f t="shared" si="1"/>
        <v>57</v>
      </c>
      <c r="Q14" s="65"/>
      <c r="R14" s="66">
        <f t="shared" si="2"/>
        <v>43295.319852941175</v>
      </c>
      <c r="S14" s="66">
        <f t="shared" si="3"/>
        <v>43295.308900122553</v>
      </c>
      <c r="T14" s="66">
        <f t="shared" si="4"/>
        <v>43295.279125816989</v>
      </c>
      <c r="U14" s="66">
        <f t="shared" si="5"/>
        <v>43295.225256769379</v>
      </c>
      <c r="V14" s="66">
        <f t="shared" si="6"/>
        <v>43295.11731263018</v>
      </c>
      <c r="W14" s="66">
        <f t="shared" si="7"/>
        <v>43295.044043399415</v>
      </c>
      <c r="X14" s="66">
        <f t="shared" si="8"/>
        <v>43294.791434703759</v>
      </c>
      <c r="Y14" s="66">
        <f t="shared" si="9"/>
        <v>43295.320200163398</v>
      </c>
      <c r="Z14" s="66"/>
      <c r="AA14" s="66">
        <f t="shared" si="19"/>
        <v>43295.410763888889</v>
      </c>
      <c r="AB14" s="66">
        <f t="shared" si="10"/>
        <v>43295.408333333333</v>
      </c>
      <c r="AC14" s="66">
        <f t="shared" si="11"/>
        <v>43294.936880177338</v>
      </c>
      <c r="AD14" s="66">
        <f t="shared" si="12"/>
        <v>43295.428124246588</v>
      </c>
      <c r="AE14" s="66">
        <f t="shared" si="13"/>
        <v>43294.029270837753</v>
      </c>
      <c r="AF14" s="66">
        <f t="shared" si="14"/>
        <v>43293.222326393305</v>
      </c>
      <c r="AG14" s="69">
        <f t="shared" si="20"/>
        <v>43295.408680555556</v>
      </c>
      <c r="AH14" s="66">
        <f t="shared" si="15"/>
        <v>43295.410763888889</v>
      </c>
    </row>
    <row r="15" spans="1:46" x14ac:dyDescent="0.15">
      <c r="A15" s="5">
        <f t="shared" si="21"/>
        <v>11</v>
      </c>
      <c r="B15" s="2"/>
      <c r="C15" s="5">
        <f t="shared" si="23"/>
        <v>1</v>
      </c>
      <c r="D15" s="4">
        <f t="shared" si="16"/>
        <v>57.6</v>
      </c>
      <c r="E15" s="3">
        <v>57.6</v>
      </c>
      <c r="F15" s="2" t="s">
        <v>103</v>
      </c>
      <c r="G15" s="2" t="s">
        <v>85</v>
      </c>
      <c r="H15" s="2" t="s">
        <v>99</v>
      </c>
      <c r="I15" s="99" t="s">
        <v>366</v>
      </c>
      <c r="J15" s="2" t="s">
        <v>104</v>
      </c>
      <c r="K15" s="12" t="s">
        <v>105</v>
      </c>
      <c r="L15" s="2" t="s">
        <v>297</v>
      </c>
      <c r="M15" s="67" t="str">
        <f t="shared" si="17"/>
        <v/>
      </c>
      <c r="N15" s="68" t="str">
        <f t="shared" si="18"/>
        <v/>
      </c>
      <c r="P15" s="65">
        <f t="shared" si="1"/>
        <v>58</v>
      </c>
      <c r="Q15" s="65"/>
      <c r="R15" s="66">
        <f t="shared" si="2"/>
        <v>43295.321078431371</v>
      </c>
      <c r="S15" s="66">
        <f t="shared" si="3"/>
        <v>43295.310202205881</v>
      </c>
      <c r="T15" s="66">
        <f t="shared" si="4"/>
        <v>43295.280514705883</v>
      </c>
      <c r="U15" s="66">
        <f t="shared" si="5"/>
        <v>43295.226744864616</v>
      </c>
      <c r="V15" s="66">
        <f t="shared" si="6"/>
        <v>43295.118915194282</v>
      </c>
      <c r="W15" s="66">
        <f t="shared" si="7"/>
        <v>43295.045710066079</v>
      </c>
      <c r="X15" s="66">
        <f t="shared" si="8"/>
        <v>43294.793246297966</v>
      </c>
      <c r="Y15" s="66">
        <f t="shared" si="9"/>
        <v>43295.321425653587</v>
      </c>
      <c r="Z15" s="66"/>
      <c r="AA15" s="66">
        <f t="shared" si="19"/>
        <v>43295.412847222222</v>
      </c>
      <c r="AB15" s="66">
        <f t="shared" si="10"/>
        <v>43295.411111111105</v>
      </c>
      <c r="AC15" s="66">
        <f t="shared" si="11"/>
        <v>43294.940526192971</v>
      </c>
      <c r="AD15" s="66">
        <f t="shared" si="12"/>
        <v>43295.43124932472</v>
      </c>
      <c r="AE15" s="66">
        <f t="shared" si="13"/>
        <v>43294.033437504419</v>
      </c>
      <c r="AF15" s="66">
        <f t="shared" si="14"/>
        <v>43293.226956022932</v>
      </c>
      <c r="AG15" s="69">
        <f t="shared" si="20"/>
        <v>43295.411458333328</v>
      </c>
      <c r="AH15" s="66">
        <f t="shared" si="15"/>
        <v>43295.412847222222</v>
      </c>
    </row>
    <row r="16" spans="1:46" x14ac:dyDescent="0.15">
      <c r="A16" s="5">
        <f t="shared" si="21"/>
        <v>12</v>
      </c>
      <c r="B16" s="2" t="s">
        <v>77</v>
      </c>
      <c r="C16" s="5">
        <f t="shared" si="23"/>
        <v>3.8999999999999986</v>
      </c>
      <c r="D16" s="4">
        <f>IF(E16&lt;&gt;"",IF(B15="",D15+C16,C16),"")</f>
        <v>61.5</v>
      </c>
      <c r="E16" s="3">
        <v>61.5</v>
      </c>
      <c r="F16" s="2" t="s">
        <v>106</v>
      </c>
      <c r="G16" s="2" t="s">
        <v>82</v>
      </c>
      <c r="H16" s="2" t="s">
        <v>83</v>
      </c>
      <c r="I16" s="2"/>
      <c r="J16" s="2" t="s">
        <v>104</v>
      </c>
      <c r="K16" s="12"/>
      <c r="L16" s="2" t="s">
        <v>414</v>
      </c>
      <c r="M16" s="67">
        <f t="shared" si="17"/>
        <v>43295.326327614377</v>
      </c>
      <c r="N16" s="68">
        <f t="shared" si="18"/>
        <v>43295.422569444447</v>
      </c>
      <c r="P16" s="65">
        <f t="shared" si="1"/>
        <v>62</v>
      </c>
      <c r="Q16" s="65"/>
      <c r="R16" s="66">
        <f t="shared" si="2"/>
        <v>43295.325980392154</v>
      </c>
      <c r="S16" s="66">
        <f t="shared" si="3"/>
        <v>43295.315410539217</v>
      </c>
      <c r="T16" s="66">
        <f t="shared" si="4"/>
        <v>43295.286070261434</v>
      </c>
      <c r="U16" s="66">
        <f t="shared" si="5"/>
        <v>43295.23269724557</v>
      </c>
      <c r="V16" s="66">
        <f t="shared" si="6"/>
        <v>43295.125325450696</v>
      </c>
      <c r="W16" s="66">
        <f t="shared" si="7"/>
        <v>43295.052376732747</v>
      </c>
      <c r="X16" s="66">
        <f t="shared" si="8"/>
        <v>43294.800492674774</v>
      </c>
      <c r="Y16" s="66">
        <f t="shared" si="9"/>
        <v>43295.326327614377</v>
      </c>
      <c r="Z16" s="66"/>
      <c r="AA16" s="66">
        <f t="shared" si="19"/>
        <v>43295.421180555553</v>
      </c>
      <c r="AB16" s="66">
        <f t="shared" si="10"/>
        <v>43295.422222222223</v>
      </c>
      <c r="AC16" s="66">
        <f t="shared" si="11"/>
        <v>43294.955110255512</v>
      </c>
      <c r="AD16" s="66">
        <f t="shared" si="12"/>
        <v>43295.443749637227</v>
      </c>
      <c r="AE16" s="66">
        <f t="shared" si="13"/>
        <v>43294.050104171089</v>
      </c>
      <c r="AF16" s="66">
        <f t="shared" si="14"/>
        <v>43293.245474541451</v>
      </c>
      <c r="AG16" s="69">
        <f t="shared" si="20"/>
        <v>43295.422569444447</v>
      </c>
      <c r="AH16" s="66">
        <f t="shared" si="15"/>
        <v>43295.422569444447</v>
      </c>
    </row>
    <row r="17" spans="1:34" x14ac:dyDescent="0.15">
      <c r="A17" s="5">
        <f t="shared" si="21"/>
        <v>13</v>
      </c>
      <c r="B17" s="2"/>
      <c r="C17" s="5">
        <f t="shared" si="23"/>
        <v>0.60000000000000142</v>
      </c>
      <c r="D17" s="4">
        <f t="shared" ref="D17:D80" si="24">IF(E17&lt;&gt;"",IF(B16="",D16+C17,C17),"")</f>
        <v>0.60000000000000142</v>
      </c>
      <c r="E17" s="3">
        <v>62.1</v>
      </c>
      <c r="F17" s="2" t="s">
        <v>107</v>
      </c>
      <c r="G17" s="2" t="s">
        <v>108</v>
      </c>
      <c r="H17" s="2" t="s">
        <v>102</v>
      </c>
      <c r="I17" s="99" t="s">
        <v>366</v>
      </c>
      <c r="J17" s="2" t="s">
        <v>109</v>
      </c>
      <c r="K17" s="12" t="s">
        <v>110</v>
      </c>
      <c r="L17" s="2"/>
      <c r="M17" s="67" t="str">
        <f t="shared" si="17"/>
        <v/>
      </c>
      <c r="N17" s="68" t="str">
        <f t="shared" si="18"/>
        <v/>
      </c>
      <c r="P17" s="65">
        <f t="shared" si="1"/>
        <v>62</v>
      </c>
      <c r="Q17" s="65"/>
      <c r="R17" s="66">
        <f t="shared" si="2"/>
        <v>43295.325980392154</v>
      </c>
      <c r="S17" s="66">
        <f t="shared" si="3"/>
        <v>43295.315410539217</v>
      </c>
      <c r="T17" s="66">
        <f t="shared" si="4"/>
        <v>43295.286070261434</v>
      </c>
      <c r="U17" s="66">
        <f t="shared" si="5"/>
        <v>43295.23269724557</v>
      </c>
      <c r="V17" s="66">
        <f t="shared" si="6"/>
        <v>43295.125325450696</v>
      </c>
      <c r="W17" s="66">
        <f t="shared" si="7"/>
        <v>43295.052376732747</v>
      </c>
      <c r="X17" s="66">
        <f t="shared" si="8"/>
        <v>43294.800492674774</v>
      </c>
      <c r="Y17" s="66">
        <f t="shared" si="9"/>
        <v>43295.326327614377</v>
      </c>
      <c r="Z17" s="66"/>
      <c r="AA17" s="66">
        <f t="shared" si="19"/>
        <v>43295.421180555553</v>
      </c>
      <c r="AB17" s="66">
        <f t="shared" si="10"/>
        <v>43295.422222222223</v>
      </c>
      <c r="AC17" s="66">
        <f t="shared" si="11"/>
        <v>43294.955110255512</v>
      </c>
      <c r="AD17" s="66">
        <f t="shared" si="12"/>
        <v>43295.443749637227</v>
      </c>
      <c r="AE17" s="66">
        <f t="shared" si="13"/>
        <v>43294.050104171089</v>
      </c>
      <c r="AF17" s="66">
        <f t="shared" si="14"/>
        <v>43293.245474541451</v>
      </c>
      <c r="AG17" s="69">
        <f t="shared" si="20"/>
        <v>43295.422569444447</v>
      </c>
      <c r="AH17" s="66">
        <f t="shared" si="15"/>
        <v>43295.422569444447</v>
      </c>
    </row>
    <row r="18" spans="1:34" x14ac:dyDescent="0.15">
      <c r="A18" s="5">
        <f t="shared" si="21"/>
        <v>14</v>
      </c>
      <c r="B18" s="2"/>
      <c r="C18" s="5">
        <f t="shared" si="23"/>
        <v>1.2999999999999972</v>
      </c>
      <c r="D18" s="4">
        <f t="shared" si="24"/>
        <v>1.8999999999999986</v>
      </c>
      <c r="E18" s="3">
        <v>63.4</v>
      </c>
      <c r="F18" s="2" t="s">
        <v>111</v>
      </c>
      <c r="G18" s="2" t="s">
        <v>85</v>
      </c>
      <c r="H18" s="2" t="s">
        <v>99</v>
      </c>
      <c r="I18" s="99" t="s">
        <v>366</v>
      </c>
      <c r="J18" s="2" t="s">
        <v>112</v>
      </c>
      <c r="K18" s="12" t="s">
        <v>113</v>
      </c>
      <c r="L18" s="2" t="s">
        <v>295</v>
      </c>
      <c r="M18" s="67" t="str">
        <f t="shared" si="17"/>
        <v/>
      </c>
      <c r="N18" s="68" t="str">
        <f t="shared" si="18"/>
        <v/>
      </c>
      <c r="P18" s="65">
        <f t="shared" si="1"/>
        <v>63</v>
      </c>
      <c r="Q18" s="65"/>
      <c r="R18" s="66">
        <f t="shared" si="2"/>
        <v>43295.32720588235</v>
      </c>
      <c r="S18" s="66">
        <f t="shared" si="3"/>
        <v>43295.316712622553</v>
      </c>
      <c r="T18" s="66">
        <f t="shared" si="4"/>
        <v>43295.287459150328</v>
      </c>
      <c r="U18" s="66">
        <f t="shared" si="5"/>
        <v>43295.234185340807</v>
      </c>
      <c r="V18" s="66">
        <f t="shared" si="6"/>
        <v>43295.126928014797</v>
      </c>
      <c r="W18" s="66">
        <f t="shared" si="7"/>
        <v>43295.054043399417</v>
      </c>
      <c r="X18" s="66">
        <f t="shared" si="8"/>
        <v>43294.802304268982</v>
      </c>
      <c r="Y18" s="66">
        <f t="shared" si="9"/>
        <v>43295.32755310458</v>
      </c>
      <c r="Z18" s="66"/>
      <c r="AA18" s="66">
        <f t="shared" si="19"/>
        <v>43295.423263888886</v>
      </c>
      <c r="AB18" s="66">
        <f t="shared" si="10"/>
        <v>43295.424999999996</v>
      </c>
      <c r="AC18" s="66">
        <f t="shared" si="11"/>
        <v>43294.958756271146</v>
      </c>
      <c r="AD18" s="66">
        <f t="shared" si="12"/>
        <v>43295.446874715351</v>
      </c>
      <c r="AE18" s="66">
        <f t="shared" si="13"/>
        <v>43294.054270837754</v>
      </c>
      <c r="AF18" s="66">
        <f t="shared" si="14"/>
        <v>43293.250104171086</v>
      </c>
      <c r="AG18" s="69">
        <f t="shared" si="20"/>
        <v>43295.425347222219</v>
      </c>
      <c r="AH18" s="66">
        <f t="shared" si="15"/>
        <v>43295.425347222219</v>
      </c>
    </row>
    <row r="19" spans="1:34" x14ac:dyDescent="0.15">
      <c r="A19" s="5">
        <f t="shared" si="21"/>
        <v>15</v>
      </c>
      <c r="B19" s="2"/>
      <c r="C19" s="5">
        <f t="shared" si="23"/>
        <v>18.300000000000004</v>
      </c>
      <c r="D19" s="4">
        <f t="shared" si="24"/>
        <v>20.200000000000003</v>
      </c>
      <c r="E19" s="3">
        <v>81.7</v>
      </c>
      <c r="F19" s="2" t="s">
        <v>114</v>
      </c>
      <c r="G19" s="2" t="s">
        <v>85</v>
      </c>
      <c r="H19" s="2" t="s">
        <v>102</v>
      </c>
      <c r="I19" s="99" t="s">
        <v>366</v>
      </c>
      <c r="J19" s="2" t="s">
        <v>115</v>
      </c>
      <c r="K19" s="12" t="s">
        <v>116</v>
      </c>
      <c r="L19" s="2"/>
      <c r="M19" s="67" t="str">
        <f t="shared" si="17"/>
        <v/>
      </c>
      <c r="N19" s="68" t="str">
        <f t="shared" si="18"/>
        <v/>
      </c>
      <c r="P19" s="65">
        <f t="shared" si="1"/>
        <v>82</v>
      </c>
      <c r="Q19" s="65"/>
      <c r="R19" s="66">
        <f t="shared" si="2"/>
        <v>43295.350490196077</v>
      </c>
      <c r="S19" s="66">
        <f t="shared" si="3"/>
        <v>43295.341452205881</v>
      </c>
      <c r="T19" s="66">
        <f t="shared" si="4"/>
        <v>43295.313848039215</v>
      </c>
      <c r="U19" s="66">
        <f t="shared" si="5"/>
        <v>43295.262459150326</v>
      </c>
      <c r="V19" s="66">
        <f t="shared" si="6"/>
        <v>43295.157376732743</v>
      </c>
      <c r="W19" s="66">
        <f t="shared" si="7"/>
        <v>43295.08571006608</v>
      </c>
      <c r="X19" s="66">
        <f t="shared" si="8"/>
        <v>43294.836724558838</v>
      </c>
      <c r="Y19" s="66">
        <f t="shared" si="9"/>
        <v>43295.350837418293</v>
      </c>
      <c r="Z19" s="66"/>
      <c r="AA19" s="66">
        <f t="shared" si="19"/>
        <v>43295.462847222218</v>
      </c>
      <c r="AB19" s="66">
        <f t="shared" si="10"/>
        <v>43295.477777777778</v>
      </c>
      <c r="AC19" s="66">
        <f t="shared" si="11"/>
        <v>43295.028030568195</v>
      </c>
      <c r="AD19" s="66">
        <f t="shared" si="12"/>
        <v>43295.50625119976</v>
      </c>
      <c r="AE19" s="66">
        <f t="shared" si="13"/>
        <v>43294.133437504417</v>
      </c>
      <c r="AF19" s="66">
        <f t="shared" si="14"/>
        <v>43293.338067134049</v>
      </c>
      <c r="AG19" s="69">
        <f t="shared" si="20"/>
        <v>43295.478125000001</v>
      </c>
      <c r="AH19" s="66">
        <f t="shared" si="15"/>
        <v>43295.478125000001</v>
      </c>
    </row>
    <row r="20" spans="1:34" x14ac:dyDescent="0.15">
      <c r="A20" s="5">
        <f t="shared" si="21"/>
        <v>16</v>
      </c>
      <c r="B20" s="2"/>
      <c r="C20" s="5">
        <f t="shared" si="23"/>
        <v>1.2999999999999972</v>
      </c>
      <c r="D20" s="4">
        <f t="shared" si="24"/>
        <v>21.5</v>
      </c>
      <c r="E20" s="3">
        <v>83</v>
      </c>
      <c r="F20" s="85" t="s">
        <v>117</v>
      </c>
      <c r="G20" s="85" t="s">
        <v>85</v>
      </c>
      <c r="H20" s="85" t="s">
        <v>99</v>
      </c>
      <c r="I20" s="99" t="s">
        <v>366</v>
      </c>
      <c r="J20" s="85" t="s">
        <v>115</v>
      </c>
      <c r="K20" s="12" t="s">
        <v>118</v>
      </c>
      <c r="L20" s="85" t="s">
        <v>298</v>
      </c>
      <c r="M20" s="67" t="str">
        <f t="shared" si="17"/>
        <v/>
      </c>
      <c r="N20" s="68" t="str">
        <f t="shared" si="18"/>
        <v/>
      </c>
      <c r="P20" s="65">
        <f t="shared" si="1"/>
        <v>83</v>
      </c>
      <c r="Q20" s="65"/>
      <c r="R20" s="66">
        <f t="shared" si="2"/>
        <v>43295.351715686273</v>
      </c>
      <c r="S20" s="66">
        <f t="shared" si="3"/>
        <v>43295.342754289217</v>
      </c>
      <c r="T20" s="66">
        <f t="shared" si="4"/>
        <v>43295.315236928102</v>
      </c>
      <c r="U20" s="66">
        <f t="shared" si="5"/>
        <v>43295.26394724557</v>
      </c>
      <c r="V20" s="66">
        <f t="shared" si="6"/>
        <v>43295.158979296844</v>
      </c>
      <c r="W20" s="66">
        <f t="shared" si="7"/>
        <v>43295.08737673275</v>
      </c>
      <c r="X20" s="66">
        <f t="shared" si="8"/>
        <v>43294.838536153038</v>
      </c>
      <c r="Y20" s="66">
        <f t="shared" si="9"/>
        <v>43295.352062908496</v>
      </c>
      <c r="Z20" s="66"/>
      <c r="AA20" s="66">
        <f t="shared" si="19"/>
        <v>43295.464930555558</v>
      </c>
      <c r="AB20" s="66">
        <f t="shared" si="10"/>
        <v>43295.48055555555</v>
      </c>
      <c r="AC20" s="66">
        <f t="shared" si="11"/>
        <v>43295.031676583829</v>
      </c>
      <c r="AD20" s="66">
        <f t="shared" si="12"/>
        <v>43295.509376277892</v>
      </c>
      <c r="AE20" s="66">
        <f t="shared" si="13"/>
        <v>43294.137604171083</v>
      </c>
      <c r="AF20" s="66">
        <f t="shared" si="14"/>
        <v>43293.342696763677</v>
      </c>
      <c r="AG20" s="69">
        <f t="shared" si="20"/>
        <v>43295.480902777774</v>
      </c>
      <c r="AH20" s="66">
        <f t="shared" si="15"/>
        <v>43295.480902777774</v>
      </c>
    </row>
    <row r="21" spans="1:34" x14ac:dyDescent="0.15">
      <c r="A21" s="5">
        <f t="shared" si="21"/>
        <v>17</v>
      </c>
      <c r="B21" s="2"/>
      <c r="C21" s="5">
        <f t="shared" si="23"/>
        <v>7.7999999999999972</v>
      </c>
      <c r="D21" s="4">
        <f t="shared" si="24"/>
        <v>29.299999999999997</v>
      </c>
      <c r="E21" s="3">
        <v>90.8</v>
      </c>
      <c r="F21" s="85" t="s">
        <v>119</v>
      </c>
      <c r="G21" s="85" t="s">
        <v>120</v>
      </c>
      <c r="H21" s="85" t="s">
        <v>102</v>
      </c>
      <c r="I21" s="99" t="s">
        <v>366</v>
      </c>
      <c r="J21" s="85" t="s">
        <v>121</v>
      </c>
      <c r="K21" s="12" t="s">
        <v>118</v>
      </c>
      <c r="L21" s="85"/>
      <c r="M21" s="67" t="str">
        <f t="shared" si="17"/>
        <v/>
      </c>
      <c r="N21" s="68" t="str">
        <f t="shared" si="18"/>
        <v/>
      </c>
      <c r="P21" s="65">
        <f t="shared" si="1"/>
        <v>91</v>
      </c>
      <c r="Q21" s="65"/>
      <c r="R21" s="66">
        <f t="shared" si="2"/>
        <v>43295.361519607846</v>
      </c>
      <c r="S21" s="66">
        <f t="shared" si="3"/>
        <v>43295.353170955881</v>
      </c>
      <c r="T21" s="66">
        <f t="shared" si="4"/>
        <v>43295.326348039212</v>
      </c>
      <c r="U21" s="66">
        <f t="shared" si="5"/>
        <v>43295.275852007471</v>
      </c>
      <c r="V21" s="66">
        <f t="shared" si="6"/>
        <v>43295.171799809665</v>
      </c>
      <c r="W21" s="66">
        <f t="shared" si="7"/>
        <v>43295.100710066079</v>
      </c>
      <c r="X21" s="66">
        <f t="shared" si="8"/>
        <v>43294.853028906662</v>
      </c>
      <c r="Y21" s="66">
        <f t="shared" si="9"/>
        <v>43295.36186683007</v>
      </c>
      <c r="Z21" s="66"/>
      <c r="AA21" s="66">
        <f t="shared" si="19"/>
        <v>43295.48159722222</v>
      </c>
      <c r="AB21" s="66">
        <f t="shared" si="10"/>
        <v>43295.502777777772</v>
      </c>
      <c r="AC21" s="66">
        <f t="shared" si="11"/>
        <v>43295.060844708896</v>
      </c>
      <c r="AD21" s="66">
        <f t="shared" si="12"/>
        <v>43295.534376902906</v>
      </c>
      <c r="AE21" s="66">
        <f t="shared" si="13"/>
        <v>43294.170937504416</v>
      </c>
      <c r="AF21" s="66">
        <f t="shared" si="14"/>
        <v>43293.379733800713</v>
      </c>
      <c r="AG21" s="69">
        <f t="shared" si="20"/>
        <v>43295.503124999996</v>
      </c>
      <c r="AH21" s="66">
        <f t="shared" si="15"/>
        <v>43295.503124999996</v>
      </c>
    </row>
    <row r="22" spans="1:34" x14ac:dyDescent="0.15">
      <c r="A22" s="5">
        <f t="shared" si="21"/>
        <v>18</v>
      </c>
      <c r="B22" s="2"/>
      <c r="C22" s="5">
        <f t="shared" si="23"/>
        <v>0.5</v>
      </c>
      <c r="D22" s="4">
        <f t="shared" si="24"/>
        <v>29.799999999999997</v>
      </c>
      <c r="E22" s="3">
        <v>91.3</v>
      </c>
      <c r="F22" s="85" t="s">
        <v>122</v>
      </c>
      <c r="G22" s="85" t="s">
        <v>85</v>
      </c>
      <c r="H22" s="85" t="s">
        <v>99</v>
      </c>
      <c r="I22" s="99" t="s">
        <v>366</v>
      </c>
      <c r="J22" s="85" t="s">
        <v>121</v>
      </c>
      <c r="K22" s="12"/>
      <c r="L22" s="85" t="s">
        <v>299</v>
      </c>
      <c r="M22" s="67" t="str">
        <f t="shared" si="17"/>
        <v/>
      </c>
      <c r="N22" s="68" t="str">
        <f t="shared" si="18"/>
        <v/>
      </c>
      <c r="P22" s="65">
        <f t="shared" si="1"/>
        <v>91</v>
      </c>
      <c r="Q22" s="65"/>
      <c r="R22" s="66">
        <f t="shared" si="2"/>
        <v>43295.361519607846</v>
      </c>
      <c r="S22" s="66">
        <f t="shared" si="3"/>
        <v>43295.353170955881</v>
      </c>
      <c r="T22" s="66">
        <f t="shared" si="4"/>
        <v>43295.326348039212</v>
      </c>
      <c r="U22" s="66">
        <f t="shared" si="5"/>
        <v>43295.275852007471</v>
      </c>
      <c r="V22" s="66">
        <f t="shared" si="6"/>
        <v>43295.171799809665</v>
      </c>
      <c r="W22" s="66">
        <f t="shared" si="7"/>
        <v>43295.100710066079</v>
      </c>
      <c r="X22" s="66">
        <f t="shared" si="8"/>
        <v>43294.853028906662</v>
      </c>
      <c r="Y22" s="66">
        <f t="shared" si="9"/>
        <v>43295.36186683007</v>
      </c>
      <c r="Z22" s="66"/>
      <c r="AA22" s="66">
        <f t="shared" si="19"/>
        <v>43295.48159722222</v>
      </c>
      <c r="AB22" s="66">
        <f t="shared" si="10"/>
        <v>43295.502777777772</v>
      </c>
      <c r="AC22" s="66">
        <f t="shared" si="11"/>
        <v>43295.060844708896</v>
      </c>
      <c r="AD22" s="66">
        <f t="shared" si="12"/>
        <v>43295.534376902906</v>
      </c>
      <c r="AE22" s="66">
        <f t="shared" si="13"/>
        <v>43294.170937504416</v>
      </c>
      <c r="AF22" s="66">
        <f t="shared" si="14"/>
        <v>43293.379733800713</v>
      </c>
      <c r="AG22" s="69">
        <f t="shared" si="20"/>
        <v>43295.503124999996</v>
      </c>
      <c r="AH22" s="66">
        <f t="shared" si="15"/>
        <v>43295.503124999996</v>
      </c>
    </row>
    <row r="23" spans="1:34" x14ac:dyDescent="0.15">
      <c r="A23" s="5">
        <f t="shared" si="21"/>
        <v>19</v>
      </c>
      <c r="B23" s="2"/>
      <c r="C23" s="5">
        <f t="shared" si="23"/>
        <v>4.9000000000000057</v>
      </c>
      <c r="D23" s="4">
        <f t="shared" si="24"/>
        <v>34.700000000000003</v>
      </c>
      <c r="E23" s="3">
        <v>96.2</v>
      </c>
      <c r="F23" s="85" t="s">
        <v>123</v>
      </c>
      <c r="G23" s="85" t="s">
        <v>91</v>
      </c>
      <c r="H23" s="85" t="s">
        <v>99</v>
      </c>
      <c r="I23" s="99" t="s">
        <v>366</v>
      </c>
      <c r="J23" s="85" t="s">
        <v>124</v>
      </c>
      <c r="K23" s="12"/>
      <c r="L23" s="85"/>
      <c r="M23" s="67" t="str">
        <f t="shared" si="17"/>
        <v/>
      </c>
      <c r="N23" s="68" t="str">
        <f t="shared" si="18"/>
        <v/>
      </c>
      <c r="P23" s="65">
        <f t="shared" si="1"/>
        <v>96</v>
      </c>
      <c r="Q23" s="65"/>
      <c r="R23" s="66">
        <f t="shared" si="2"/>
        <v>43295.367647058825</v>
      </c>
      <c r="S23" s="66">
        <f t="shared" si="3"/>
        <v>43295.359681372553</v>
      </c>
      <c r="T23" s="66">
        <f t="shared" si="4"/>
        <v>43295.333292483658</v>
      </c>
      <c r="U23" s="66">
        <f t="shared" si="5"/>
        <v>43295.283292483662</v>
      </c>
      <c r="V23" s="66">
        <f t="shared" si="6"/>
        <v>43295.17981263018</v>
      </c>
      <c r="W23" s="66">
        <f t="shared" si="7"/>
        <v>43295.109043399418</v>
      </c>
      <c r="X23" s="66">
        <f t="shared" si="8"/>
        <v>43294.862086877678</v>
      </c>
      <c r="Y23" s="66">
        <f t="shared" si="9"/>
        <v>43295.367994281049</v>
      </c>
      <c r="Z23" s="66"/>
      <c r="AA23" s="66">
        <f t="shared" si="19"/>
        <v>43295.492013888885</v>
      </c>
      <c r="AB23" s="66">
        <f t="shared" si="10"/>
        <v>43295.516666666663</v>
      </c>
      <c r="AC23" s="66">
        <f t="shared" si="11"/>
        <v>43295.079074787071</v>
      </c>
      <c r="AD23" s="66">
        <f t="shared" si="12"/>
        <v>43295.550002293545</v>
      </c>
      <c r="AE23" s="66">
        <f t="shared" si="13"/>
        <v>43294.191770837751</v>
      </c>
      <c r="AF23" s="66">
        <f t="shared" si="14"/>
        <v>43293.402881948859</v>
      </c>
      <c r="AG23" s="69">
        <f t="shared" si="20"/>
        <v>43295.517013888886</v>
      </c>
      <c r="AH23" s="66">
        <f t="shared" si="15"/>
        <v>43295.517013888886</v>
      </c>
    </row>
    <row r="24" spans="1:34" x14ac:dyDescent="0.15">
      <c r="A24" s="5">
        <f t="shared" si="21"/>
        <v>20</v>
      </c>
      <c r="B24" s="2"/>
      <c r="C24" s="5">
        <f t="shared" si="23"/>
        <v>5.7000000000000028</v>
      </c>
      <c r="D24" s="4">
        <f t="shared" si="24"/>
        <v>40.400000000000006</v>
      </c>
      <c r="E24" s="3">
        <v>101.9</v>
      </c>
      <c r="F24" s="85" t="s">
        <v>125</v>
      </c>
      <c r="G24" s="85" t="s">
        <v>85</v>
      </c>
      <c r="H24" s="85" t="s">
        <v>102</v>
      </c>
      <c r="I24" s="99" t="s">
        <v>366</v>
      </c>
      <c r="J24" s="85" t="s">
        <v>126</v>
      </c>
      <c r="K24" s="12" t="s">
        <v>127</v>
      </c>
      <c r="L24" s="85"/>
      <c r="M24" s="67" t="str">
        <f t="shared" si="17"/>
        <v/>
      </c>
      <c r="N24" s="68" t="str">
        <f t="shared" si="18"/>
        <v/>
      </c>
      <c r="P24" s="65">
        <f t="shared" si="1"/>
        <v>102</v>
      </c>
      <c r="Q24" s="65"/>
      <c r="R24" s="66">
        <f t="shared" si="2"/>
        <v>43295.375</v>
      </c>
      <c r="S24" s="66">
        <f t="shared" si="3"/>
        <v>43295.367493872553</v>
      </c>
      <c r="T24" s="66">
        <f t="shared" si="4"/>
        <v>43295.341625816989</v>
      </c>
      <c r="U24" s="66">
        <f t="shared" si="5"/>
        <v>43295.29222105509</v>
      </c>
      <c r="V24" s="66">
        <f t="shared" si="6"/>
        <v>43295.189428014797</v>
      </c>
      <c r="W24" s="66">
        <f t="shared" si="7"/>
        <v>43295.119043399412</v>
      </c>
      <c r="X24" s="66">
        <f t="shared" si="8"/>
        <v>43294.872956442894</v>
      </c>
      <c r="Y24" s="66">
        <f t="shared" si="9"/>
        <v>43295.375347222223</v>
      </c>
      <c r="Z24" s="66"/>
      <c r="AA24" s="66">
        <f t="shared" si="19"/>
        <v>43295.504513888889</v>
      </c>
      <c r="AB24" s="66">
        <f t="shared" si="10"/>
        <v>43295.533333333333</v>
      </c>
      <c r="AC24" s="66">
        <f t="shared" si="11"/>
        <v>43295.100950880878</v>
      </c>
      <c r="AD24" s="66">
        <f t="shared" si="12"/>
        <v>43295.568752762301</v>
      </c>
      <c r="AE24" s="66">
        <f t="shared" si="13"/>
        <v>43294.216770837753</v>
      </c>
      <c r="AF24" s="66">
        <f t="shared" si="14"/>
        <v>43293.43065972664</v>
      </c>
      <c r="AG24" s="69">
        <f t="shared" si="20"/>
        <v>43295.533680555556</v>
      </c>
      <c r="AH24" s="66">
        <f t="shared" si="15"/>
        <v>43295.533680555556</v>
      </c>
    </row>
    <row r="25" spans="1:34" x14ac:dyDescent="0.15">
      <c r="A25" s="5">
        <f t="shared" si="21"/>
        <v>21</v>
      </c>
      <c r="B25" s="2"/>
      <c r="C25" s="5">
        <f t="shared" si="23"/>
        <v>0.5</v>
      </c>
      <c r="D25" s="4">
        <f t="shared" si="24"/>
        <v>40.900000000000006</v>
      </c>
      <c r="E25" s="3">
        <v>102.4</v>
      </c>
      <c r="F25" s="85" t="s">
        <v>128</v>
      </c>
      <c r="G25" s="85" t="s">
        <v>85</v>
      </c>
      <c r="H25" s="85" t="s">
        <v>99</v>
      </c>
      <c r="I25" s="99" t="s">
        <v>366</v>
      </c>
      <c r="J25" s="85" t="s">
        <v>129</v>
      </c>
      <c r="K25" s="12" t="s">
        <v>130</v>
      </c>
      <c r="L25" s="85" t="s">
        <v>300</v>
      </c>
      <c r="M25" s="67" t="str">
        <f t="shared" si="17"/>
        <v/>
      </c>
      <c r="N25" s="68" t="str">
        <f t="shared" si="18"/>
        <v/>
      </c>
      <c r="P25" s="65">
        <f t="shared" si="1"/>
        <v>102</v>
      </c>
      <c r="Q25" s="65"/>
      <c r="R25" s="66">
        <f t="shared" si="2"/>
        <v>43295.375</v>
      </c>
      <c r="S25" s="66">
        <f t="shared" si="3"/>
        <v>43295.367493872553</v>
      </c>
      <c r="T25" s="66">
        <f t="shared" si="4"/>
        <v>43295.341625816989</v>
      </c>
      <c r="U25" s="66">
        <f t="shared" si="5"/>
        <v>43295.29222105509</v>
      </c>
      <c r="V25" s="66">
        <f t="shared" si="6"/>
        <v>43295.189428014797</v>
      </c>
      <c r="W25" s="66">
        <f t="shared" si="7"/>
        <v>43295.119043399412</v>
      </c>
      <c r="X25" s="66">
        <f t="shared" si="8"/>
        <v>43294.872956442894</v>
      </c>
      <c r="Y25" s="66">
        <f t="shared" si="9"/>
        <v>43295.375347222223</v>
      </c>
      <c r="Z25" s="66"/>
      <c r="AA25" s="66">
        <f t="shared" si="19"/>
        <v>43295.504513888889</v>
      </c>
      <c r="AB25" s="66">
        <f t="shared" si="10"/>
        <v>43295.533333333333</v>
      </c>
      <c r="AC25" s="66">
        <f t="shared" si="11"/>
        <v>43295.100950880878</v>
      </c>
      <c r="AD25" s="66">
        <f t="shared" si="12"/>
        <v>43295.568752762301</v>
      </c>
      <c r="AE25" s="66">
        <f t="shared" si="13"/>
        <v>43294.216770837753</v>
      </c>
      <c r="AF25" s="66">
        <f t="shared" si="14"/>
        <v>43293.43065972664</v>
      </c>
      <c r="AG25" s="69">
        <f t="shared" si="20"/>
        <v>43295.533680555556</v>
      </c>
      <c r="AH25" s="66">
        <f t="shared" si="15"/>
        <v>43295.533680555556</v>
      </c>
    </row>
    <row r="26" spans="1:34" x14ac:dyDescent="0.15">
      <c r="A26" s="5">
        <f t="shared" si="21"/>
        <v>22</v>
      </c>
      <c r="B26" s="85"/>
      <c r="C26" s="5">
        <f t="shared" si="23"/>
        <v>1.3999999999999915</v>
      </c>
      <c r="D26" s="4">
        <f t="shared" si="24"/>
        <v>42.3</v>
      </c>
      <c r="E26" s="3">
        <v>103.8</v>
      </c>
      <c r="F26" s="85" t="s">
        <v>131</v>
      </c>
      <c r="G26" s="85" t="s">
        <v>85</v>
      </c>
      <c r="H26" s="85" t="s">
        <v>99</v>
      </c>
      <c r="I26" s="99" t="s">
        <v>366</v>
      </c>
      <c r="J26" s="85" t="s">
        <v>129</v>
      </c>
      <c r="K26" s="12" t="s">
        <v>132</v>
      </c>
      <c r="L26" s="85" t="s">
        <v>415</v>
      </c>
      <c r="M26" s="67" t="str">
        <f t="shared" si="17"/>
        <v/>
      </c>
      <c r="N26" s="68" t="str">
        <f t="shared" si="18"/>
        <v/>
      </c>
      <c r="P26" s="65">
        <f t="shared" si="1"/>
        <v>104</v>
      </c>
      <c r="Q26" s="65"/>
      <c r="R26" s="66">
        <f t="shared" si="2"/>
        <v>43295.377450980392</v>
      </c>
      <c r="S26" s="66">
        <f t="shared" si="3"/>
        <v>43295.370098039217</v>
      </c>
      <c r="T26" s="66">
        <f t="shared" si="4"/>
        <v>43295.344403594769</v>
      </c>
      <c r="U26" s="66">
        <f t="shared" si="5"/>
        <v>43295.29519724557</v>
      </c>
      <c r="V26" s="66">
        <f t="shared" si="6"/>
        <v>43295.192633143</v>
      </c>
      <c r="W26" s="66">
        <f t="shared" si="7"/>
        <v>43295.122376732746</v>
      </c>
      <c r="X26" s="66">
        <f t="shared" si="8"/>
        <v>43294.876579631302</v>
      </c>
      <c r="Y26" s="66">
        <f t="shared" si="9"/>
        <v>43295.377798202615</v>
      </c>
      <c r="Z26" s="66"/>
      <c r="AA26" s="66">
        <f t="shared" si="19"/>
        <v>43295.508680555555</v>
      </c>
      <c r="AB26" s="66">
        <f t="shared" si="10"/>
        <v>43295.538888888885</v>
      </c>
      <c r="AC26" s="66">
        <f t="shared" si="11"/>
        <v>43295.108242912145</v>
      </c>
      <c r="AD26" s="66">
        <f t="shared" si="12"/>
        <v>43295.575002918558</v>
      </c>
      <c r="AE26" s="66">
        <f t="shared" si="13"/>
        <v>43294.225104171084</v>
      </c>
      <c r="AF26" s="66">
        <f t="shared" si="14"/>
        <v>43293.439918985896</v>
      </c>
      <c r="AG26" s="69">
        <f t="shared" si="20"/>
        <v>43295.539236111108</v>
      </c>
      <c r="AH26" s="66">
        <f t="shared" si="15"/>
        <v>43295.539236111108</v>
      </c>
    </row>
    <row r="27" spans="1:34" x14ac:dyDescent="0.15">
      <c r="A27" s="5">
        <f t="shared" si="21"/>
        <v>23</v>
      </c>
      <c r="B27" s="85"/>
      <c r="C27" s="5">
        <f t="shared" si="23"/>
        <v>6.4000000000000057</v>
      </c>
      <c r="D27" s="4">
        <f t="shared" si="24"/>
        <v>48.7</v>
      </c>
      <c r="E27" s="3">
        <v>110.2</v>
      </c>
      <c r="F27" s="85" t="s">
        <v>133</v>
      </c>
      <c r="G27" s="85" t="s">
        <v>416</v>
      </c>
      <c r="H27" s="85" t="s">
        <v>99</v>
      </c>
      <c r="I27" s="99" t="s">
        <v>366</v>
      </c>
      <c r="J27" s="85" t="s">
        <v>134</v>
      </c>
      <c r="K27" s="12"/>
      <c r="L27" s="85"/>
      <c r="M27" s="67" t="str">
        <f t="shared" si="17"/>
        <v/>
      </c>
      <c r="N27" s="68" t="str">
        <f t="shared" si="18"/>
        <v/>
      </c>
      <c r="P27" s="65">
        <f t="shared" si="1"/>
        <v>110</v>
      </c>
      <c r="Q27" s="65"/>
      <c r="R27" s="66">
        <f t="shared" si="2"/>
        <v>43295.384803921566</v>
      </c>
      <c r="S27" s="66">
        <f t="shared" si="3"/>
        <v>43295.377910539217</v>
      </c>
      <c r="T27" s="66">
        <f t="shared" si="4"/>
        <v>43295.3527369281</v>
      </c>
      <c r="U27" s="66">
        <f t="shared" si="5"/>
        <v>43295.304125816998</v>
      </c>
      <c r="V27" s="66">
        <f t="shared" si="6"/>
        <v>43295.202248527617</v>
      </c>
      <c r="W27" s="66">
        <f t="shared" si="7"/>
        <v>43295.132376732749</v>
      </c>
      <c r="X27" s="66">
        <f t="shared" si="8"/>
        <v>43294.887449196518</v>
      </c>
      <c r="Y27" s="66">
        <f t="shared" si="9"/>
        <v>43295.38515114379</v>
      </c>
      <c r="Z27" s="66"/>
      <c r="AA27" s="66">
        <f t="shared" si="19"/>
        <v>43295.521180555552</v>
      </c>
      <c r="AB27" s="66">
        <f t="shared" si="10"/>
        <v>43295.555555555555</v>
      </c>
      <c r="AC27" s="66">
        <f t="shared" si="11"/>
        <v>43295.130119005946</v>
      </c>
      <c r="AD27" s="66">
        <f t="shared" si="12"/>
        <v>43295.593753387322</v>
      </c>
      <c r="AE27" s="66">
        <f t="shared" si="13"/>
        <v>43294.250104171086</v>
      </c>
      <c r="AF27" s="66">
        <f t="shared" si="14"/>
        <v>43293.467696763677</v>
      </c>
      <c r="AG27" s="69">
        <f t="shared" si="20"/>
        <v>43295.555902777778</v>
      </c>
      <c r="AH27" s="66">
        <f t="shared" si="15"/>
        <v>43295.555902777778</v>
      </c>
    </row>
    <row r="28" spans="1:34" x14ac:dyDescent="0.15">
      <c r="A28" s="5">
        <f t="shared" si="21"/>
        <v>24</v>
      </c>
      <c r="B28" s="85"/>
      <c r="C28" s="5">
        <f t="shared" si="23"/>
        <v>0.20000000000000284</v>
      </c>
      <c r="D28" s="4">
        <f t="shared" si="24"/>
        <v>48.900000000000006</v>
      </c>
      <c r="E28" s="3">
        <v>110.4</v>
      </c>
      <c r="F28" s="85" t="s">
        <v>135</v>
      </c>
      <c r="G28" s="85" t="s">
        <v>85</v>
      </c>
      <c r="H28" s="85" t="s">
        <v>102</v>
      </c>
      <c r="I28" s="99" t="s">
        <v>366</v>
      </c>
      <c r="J28" s="85" t="s">
        <v>136</v>
      </c>
      <c r="K28" s="12" t="s">
        <v>137</v>
      </c>
      <c r="L28" s="85"/>
      <c r="M28" s="67" t="str">
        <f t="shared" si="17"/>
        <v/>
      </c>
      <c r="N28" s="68" t="str">
        <f t="shared" si="18"/>
        <v/>
      </c>
      <c r="P28" s="65">
        <f t="shared" si="1"/>
        <v>110</v>
      </c>
      <c r="Q28" s="65"/>
      <c r="R28" s="66">
        <f t="shared" si="2"/>
        <v>43295.384803921566</v>
      </c>
      <c r="S28" s="66">
        <f t="shared" si="3"/>
        <v>43295.377910539217</v>
      </c>
      <c r="T28" s="66">
        <f t="shared" si="4"/>
        <v>43295.3527369281</v>
      </c>
      <c r="U28" s="66">
        <f t="shared" si="5"/>
        <v>43295.304125816998</v>
      </c>
      <c r="V28" s="66">
        <f t="shared" si="6"/>
        <v>43295.202248527617</v>
      </c>
      <c r="W28" s="66">
        <f t="shared" si="7"/>
        <v>43295.132376732749</v>
      </c>
      <c r="X28" s="66">
        <f t="shared" si="8"/>
        <v>43294.887449196518</v>
      </c>
      <c r="Y28" s="66">
        <f t="shared" si="9"/>
        <v>43295.38515114379</v>
      </c>
      <c r="Z28" s="66"/>
      <c r="AA28" s="66">
        <f t="shared" si="19"/>
        <v>43295.521180555552</v>
      </c>
      <c r="AB28" s="66">
        <f t="shared" si="10"/>
        <v>43295.555555555555</v>
      </c>
      <c r="AC28" s="66">
        <f t="shared" si="11"/>
        <v>43295.130119005946</v>
      </c>
      <c r="AD28" s="66">
        <f t="shared" si="12"/>
        <v>43295.593753387322</v>
      </c>
      <c r="AE28" s="66">
        <f t="shared" si="13"/>
        <v>43294.250104171086</v>
      </c>
      <c r="AF28" s="66">
        <f t="shared" si="14"/>
        <v>43293.467696763677</v>
      </c>
      <c r="AG28" s="69">
        <f t="shared" si="20"/>
        <v>43295.555902777778</v>
      </c>
      <c r="AH28" s="66">
        <f t="shared" si="15"/>
        <v>43295.555902777778</v>
      </c>
    </row>
    <row r="29" spans="1:34" x14ac:dyDescent="0.15">
      <c r="A29" s="5">
        <f t="shared" si="21"/>
        <v>25</v>
      </c>
      <c r="B29" s="85"/>
      <c r="C29" s="5">
        <f t="shared" si="23"/>
        <v>1.0999999999999943</v>
      </c>
      <c r="D29" s="4">
        <f t="shared" si="24"/>
        <v>50</v>
      </c>
      <c r="E29" s="3">
        <v>111.5</v>
      </c>
      <c r="F29" s="85"/>
      <c r="G29" s="85" t="s">
        <v>91</v>
      </c>
      <c r="H29" s="85" t="s">
        <v>102</v>
      </c>
      <c r="I29" s="99" t="s">
        <v>366</v>
      </c>
      <c r="J29" s="85" t="s">
        <v>136</v>
      </c>
      <c r="K29" s="12" t="s">
        <v>138</v>
      </c>
      <c r="L29" s="85" t="s">
        <v>417</v>
      </c>
      <c r="M29" s="67" t="str">
        <f t="shared" si="17"/>
        <v/>
      </c>
      <c r="N29" s="68" t="str">
        <f t="shared" si="18"/>
        <v/>
      </c>
      <c r="P29" s="65">
        <f t="shared" si="1"/>
        <v>112</v>
      </c>
      <c r="Q29" s="65"/>
      <c r="R29" s="66">
        <f t="shared" si="2"/>
        <v>43295.387254901958</v>
      </c>
      <c r="S29" s="66">
        <f t="shared" si="3"/>
        <v>43295.380514705881</v>
      </c>
      <c r="T29" s="66">
        <f t="shared" si="4"/>
        <v>43295.35551470588</v>
      </c>
      <c r="U29" s="66">
        <f t="shared" si="5"/>
        <v>43295.307102007471</v>
      </c>
      <c r="V29" s="66">
        <f t="shared" si="6"/>
        <v>43295.205453655821</v>
      </c>
      <c r="W29" s="66">
        <f t="shared" si="7"/>
        <v>43295.135710066083</v>
      </c>
      <c r="X29" s="66">
        <f t="shared" si="8"/>
        <v>43294.891072384919</v>
      </c>
      <c r="Y29" s="66">
        <f t="shared" si="9"/>
        <v>43295.387602124181</v>
      </c>
      <c r="Z29" s="66"/>
      <c r="AA29" s="66">
        <f t="shared" si="19"/>
        <v>43295.525347222218</v>
      </c>
      <c r="AB29" s="66">
        <f t="shared" si="10"/>
        <v>43295.561111111107</v>
      </c>
      <c r="AC29" s="66">
        <f t="shared" si="11"/>
        <v>43295.137411037213</v>
      </c>
      <c r="AD29" s="66">
        <f t="shared" si="12"/>
        <v>43295.600003543572</v>
      </c>
      <c r="AE29" s="66">
        <f t="shared" si="13"/>
        <v>43294.258437504417</v>
      </c>
      <c r="AF29" s="66">
        <f t="shared" si="14"/>
        <v>43293.476956022932</v>
      </c>
      <c r="AG29" s="69">
        <f t="shared" si="20"/>
        <v>43295.56145833333</v>
      </c>
      <c r="AH29" s="66">
        <f t="shared" si="15"/>
        <v>43295.56145833333</v>
      </c>
    </row>
    <row r="30" spans="1:34" x14ac:dyDescent="0.15">
      <c r="A30" s="5">
        <f t="shared" si="21"/>
        <v>26</v>
      </c>
      <c r="B30" s="85"/>
      <c r="C30" s="5">
        <f t="shared" si="23"/>
        <v>0.40000000000000568</v>
      </c>
      <c r="D30" s="4">
        <f t="shared" si="24"/>
        <v>50.400000000000006</v>
      </c>
      <c r="E30" s="3">
        <v>111.9</v>
      </c>
      <c r="F30" s="85" t="s">
        <v>139</v>
      </c>
      <c r="G30" s="85" t="s">
        <v>91</v>
      </c>
      <c r="H30" s="85" t="s">
        <v>102</v>
      </c>
      <c r="I30" s="99" t="s">
        <v>366</v>
      </c>
      <c r="J30" s="85" t="s">
        <v>136</v>
      </c>
      <c r="K30" s="12" t="s">
        <v>374</v>
      </c>
      <c r="L30" s="85" t="s">
        <v>376</v>
      </c>
      <c r="M30" s="67" t="str">
        <f t="shared" si="17"/>
        <v/>
      </c>
      <c r="N30" s="68" t="str">
        <f t="shared" si="18"/>
        <v/>
      </c>
      <c r="P30" s="65">
        <f t="shared" si="1"/>
        <v>112</v>
      </c>
      <c r="Q30" s="65"/>
      <c r="R30" s="66">
        <f t="shared" si="2"/>
        <v>43295.387254901958</v>
      </c>
      <c r="S30" s="66">
        <f t="shared" si="3"/>
        <v>43295.380514705881</v>
      </c>
      <c r="T30" s="66">
        <f t="shared" si="4"/>
        <v>43295.35551470588</v>
      </c>
      <c r="U30" s="66">
        <f t="shared" si="5"/>
        <v>43295.307102007471</v>
      </c>
      <c r="V30" s="66">
        <f t="shared" si="6"/>
        <v>43295.205453655821</v>
      </c>
      <c r="W30" s="66">
        <f t="shared" si="7"/>
        <v>43295.135710066083</v>
      </c>
      <c r="X30" s="66">
        <f t="shared" si="8"/>
        <v>43294.891072384919</v>
      </c>
      <c r="Y30" s="66">
        <f t="shared" si="9"/>
        <v>43295.387602124181</v>
      </c>
      <c r="Z30" s="66"/>
      <c r="AA30" s="66">
        <f t="shared" si="19"/>
        <v>43295.525347222218</v>
      </c>
      <c r="AB30" s="66">
        <f t="shared" si="10"/>
        <v>43295.561111111107</v>
      </c>
      <c r="AC30" s="66">
        <f t="shared" si="11"/>
        <v>43295.137411037213</v>
      </c>
      <c r="AD30" s="66">
        <f t="shared" si="12"/>
        <v>43295.600003543572</v>
      </c>
      <c r="AE30" s="66">
        <f t="shared" si="13"/>
        <v>43294.258437504417</v>
      </c>
      <c r="AF30" s="66">
        <f t="shared" si="14"/>
        <v>43293.476956022932</v>
      </c>
      <c r="AG30" s="69">
        <f t="shared" si="20"/>
        <v>43295.56145833333</v>
      </c>
      <c r="AH30" s="66">
        <f t="shared" si="15"/>
        <v>43295.56145833333</v>
      </c>
    </row>
    <row r="31" spans="1:34" x14ac:dyDescent="0.15">
      <c r="A31" s="5">
        <f t="shared" si="21"/>
        <v>27</v>
      </c>
      <c r="B31" s="85"/>
      <c r="C31" s="5">
        <f t="shared" si="23"/>
        <v>9.9999999999994316E-2</v>
      </c>
      <c r="D31" s="4">
        <f t="shared" si="24"/>
        <v>50.5</v>
      </c>
      <c r="E31" s="3">
        <v>112</v>
      </c>
      <c r="F31" s="85"/>
      <c r="G31" s="85" t="s">
        <v>96</v>
      </c>
      <c r="H31" s="85" t="s">
        <v>372</v>
      </c>
      <c r="I31" s="99" t="s">
        <v>366</v>
      </c>
      <c r="J31" s="85" t="s">
        <v>373</v>
      </c>
      <c r="K31" s="12" t="s">
        <v>375</v>
      </c>
      <c r="L31" s="85"/>
      <c r="M31" s="67" t="str">
        <f t="shared" si="17"/>
        <v/>
      </c>
      <c r="N31" s="68" t="str">
        <f t="shared" si="18"/>
        <v/>
      </c>
      <c r="P31" s="65">
        <f t="shared" si="1"/>
        <v>112</v>
      </c>
      <c r="Q31" s="65"/>
      <c r="R31" s="66">
        <f t="shared" si="2"/>
        <v>43295.387254901958</v>
      </c>
      <c r="S31" s="66">
        <f t="shared" si="3"/>
        <v>43295.380514705881</v>
      </c>
      <c r="T31" s="66">
        <f t="shared" si="4"/>
        <v>43295.35551470588</v>
      </c>
      <c r="U31" s="66">
        <f t="shared" si="5"/>
        <v>43295.307102007471</v>
      </c>
      <c r="V31" s="66">
        <f t="shared" si="6"/>
        <v>43295.205453655821</v>
      </c>
      <c r="W31" s="66">
        <f t="shared" si="7"/>
        <v>43295.135710066083</v>
      </c>
      <c r="X31" s="66">
        <f t="shared" si="8"/>
        <v>43294.891072384919</v>
      </c>
      <c r="Y31" s="66">
        <f t="shared" si="9"/>
        <v>43295.387602124181</v>
      </c>
      <c r="Z31" s="66"/>
      <c r="AA31" s="66">
        <f t="shared" si="19"/>
        <v>43295.525347222218</v>
      </c>
      <c r="AB31" s="66">
        <f t="shared" si="10"/>
        <v>43295.561111111107</v>
      </c>
      <c r="AC31" s="66">
        <f t="shared" si="11"/>
        <v>43295.137411037213</v>
      </c>
      <c r="AD31" s="66">
        <f t="shared" si="12"/>
        <v>43295.600003543572</v>
      </c>
      <c r="AE31" s="66">
        <f t="shared" si="13"/>
        <v>43294.258437504417</v>
      </c>
      <c r="AF31" s="66">
        <f t="shared" si="14"/>
        <v>43293.476956022932</v>
      </c>
      <c r="AG31" s="69">
        <f t="shared" si="20"/>
        <v>43295.56145833333</v>
      </c>
      <c r="AH31" s="66">
        <f t="shared" si="15"/>
        <v>43295.56145833333</v>
      </c>
    </row>
    <row r="32" spans="1:34" x14ac:dyDescent="0.15">
      <c r="A32" s="5">
        <f t="shared" si="21"/>
        <v>28</v>
      </c>
      <c r="B32" s="85"/>
      <c r="C32" s="5">
        <f t="shared" si="23"/>
        <v>1.2000000000000028</v>
      </c>
      <c r="D32" s="4">
        <f t="shared" si="24"/>
        <v>51.7</v>
      </c>
      <c r="E32" s="3">
        <v>113.2</v>
      </c>
      <c r="F32" s="85"/>
      <c r="G32" s="85" t="s">
        <v>377</v>
      </c>
      <c r="H32" s="85" t="s">
        <v>378</v>
      </c>
      <c r="I32" s="99" t="s">
        <v>326</v>
      </c>
      <c r="J32" s="85" t="s">
        <v>379</v>
      </c>
      <c r="K32" s="12" t="s">
        <v>385</v>
      </c>
      <c r="L32" s="85" t="s">
        <v>380</v>
      </c>
      <c r="M32" s="67" t="str">
        <f t="shared" si="17"/>
        <v/>
      </c>
      <c r="N32" s="68" t="str">
        <f t="shared" si="18"/>
        <v/>
      </c>
      <c r="P32" s="65">
        <f t="shared" si="1"/>
        <v>113</v>
      </c>
      <c r="Q32" s="65"/>
      <c r="R32" s="66">
        <f t="shared" si="2"/>
        <v>43295.388480392154</v>
      </c>
      <c r="S32" s="66">
        <f t="shared" si="3"/>
        <v>43295.381816789217</v>
      </c>
      <c r="T32" s="66">
        <f t="shared" si="4"/>
        <v>43295.356903594773</v>
      </c>
      <c r="U32" s="66">
        <f t="shared" si="5"/>
        <v>43295.308590102708</v>
      </c>
      <c r="V32" s="66">
        <f t="shared" si="6"/>
        <v>43295.207056219922</v>
      </c>
      <c r="W32" s="66">
        <f t="shared" si="7"/>
        <v>43295.137376732746</v>
      </c>
      <c r="X32" s="66">
        <f t="shared" si="8"/>
        <v>43294.892883979126</v>
      </c>
      <c r="Y32" s="66">
        <f t="shared" si="9"/>
        <v>43295.388827614377</v>
      </c>
      <c r="Z32" s="66"/>
      <c r="AA32" s="66">
        <f t="shared" si="19"/>
        <v>43295.527430555558</v>
      </c>
      <c r="AB32" s="66">
        <f t="shared" si="10"/>
        <v>43295.563888888886</v>
      </c>
      <c r="AC32" s="66">
        <f t="shared" si="11"/>
        <v>43295.141057052853</v>
      </c>
      <c r="AD32" s="66">
        <f t="shared" si="12"/>
        <v>43295.603128621697</v>
      </c>
      <c r="AE32" s="66">
        <f t="shared" si="13"/>
        <v>43294.262604171083</v>
      </c>
      <c r="AF32" s="66">
        <f t="shared" si="14"/>
        <v>43293.481585652567</v>
      </c>
      <c r="AG32" s="69">
        <f t="shared" si="20"/>
        <v>43295.564236111109</v>
      </c>
      <c r="AH32" s="66">
        <f t="shared" si="15"/>
        <v>43295.564236111109</v>
      </c>
    </row>
    <row r="33" spans="1:34" x14ac:dyDescent="0.15">
      <c r="A33" s="5">
        <f t="shared" si="21"/>
        <v>29</v>
      </c>
      <c r="B33" s="85"/>
      <c r="C33" s="5">
        <f t="shared" si="23"/>
        <v>0.39999999999999147</v>
      </c>
      <c r="D33" s="4">
        <f t="shared" si="24"/>
        <v>52.099999999999994</v>
      </c>
      <c r="E33" s="3">
        <v>113.6</v>
      </c>
      <c r="F33" s="100" t="s">
        <v>381</v>
      </c>
      <c r="G33" s="100" t="s">
        <v>377</v>
      </c>
      <c r="H33" s="100" t="s">
        <v>382</v>
      </c>
      <c r="I33" s="100" t="s">
        <v>326</v>
      </c>
      <c r="J33" s="100" t="s">
        <v>383</v>
      </c>
      <c r="K33" s="12" t="s">
        <v>384</v>
      </c>
      <c r="L33" s="100"/>
      <c r="M33" s="67" t="str">
        <f t="shared" si="17"/>
        <v/>
      </c>
      <c r="N33" s="68" t="str">
        <f t="shared" si="18"/>
        <v/>
      </c>
      <c r="P33" s="65">
        <f t="shared" si="1"/>
        <v>114</v>
      </c>
      <c r="Q33" s="65"/>
      <c r="R33" s="66">
        <f t="shared" si="2"/>
        <v>43295.38970588235</v>
      </c>
      <c r="S33" s="66">
        <f t="shared" si="3"/>
        <v>43295.383118872553</v>
      </c>
      <c r="T33" s="66">
        <f t="shared" si="4"/>
        <v>43295.358292483659</v>
      </c>
      <c r="U33" s="66">
        <f t="shared" si="5"/>
        <v>43295.310078197945</v>
      </c>
      <c r="V33" s="66">
        <f t="shared" si="6"/>
        <v>43295.208658784024</v>
      </c>
      <c r="W33" s="66">
        <f t="shared" si="7"/>
        <v>43295.139043399417</v>
      </c>
      <c r="X33" s="66">
        <f t="shared" si="8"/>
        <v>43294.894695573326</v>
      </c>
      <c r="Y33" s="66">
        <f t="shared" si="9"/>
        <v>43295.39005310458</v>
      </c>
      <c r="Z33" s="66"/>
      <c r="AA33" s="66">
        <f t="shared" si="19"/>
        <v>43295.529513888891</v>
      </c>
      <c r="AB33" s="66">
        <f t="shared" si="10"/>
        <v>43295.566666666666</v>
      </c>
      <c r="AC33" s="66">
        <f t="shared" si="11"/>
        <v>43295.144703068487</v>
      </c>
      <c r="AD33" s="66">
        <f t="shared" si="12"/>
        <v>43295.606253699829</v>
      </c>
      <c r="AE33" s="66">
        <f t="shared" si="13"/>
        <v>43294.266770837756</v>
      </c>
      <c r="AF33" s="66">
        <f t="shared" si="14"/>
        <v>43293.486215282195</v>
      </c>
      <c r="AG33" s="69">
        <f t="shared" si="20"/>
        <v>43295.567013888889</v>
      </c>
      <c r="AH33" s="66">
        <f t="shared" si="15"/>
        <v>43295.567013888889</v>
      </c>
    </row>
    <row r="34" spans="1:34" x14ac:dyDescent="0.15">
      <c r="A34" s="5">
        <f t="shared" si="21"/>
        <v>30</v>
      </c>
      <c r="B34" s="85"/>
      <c r="C34" s="5">
        <f t="shared" si="23"/>
        <v>4.2000000000000028</v>
      </c>
      <c r="D34" s="4">
        <f t="shared" si="24"/>
        <v>56.3</v>
      </c>
      <c r="E34" s="3">
        <v>117.8</v>
      </c>
      <c r="F34" s="100"/>
      <c r="G34" s="100" t="s">
        <v>386</v>
      </c>
      <c r="H34" s="100" t="s">
        <v>378</v>
      </c>
      <c r="I34" s="100" t="s">
        <v>349</v>
      </c>
      <c r="J34" s="100" t="s">
        <v>387</v>
      </c>
      <c r="K34" s="12"/>
      <c r="L34" s="100"/>
      <c r="M34" s="67" t="str">
        <f t="shared" si="17"/>
        <v/>
      </c>
      <c r="N34" s="68" t="str">
        <f t="shared" si="18"/>
        <v/>
      </c>
      <c r="P34" s="65">
        <f t="shared" si="1"/>
        <v>118</v>
      </c>
      <c r="Q34" s="65"/>
      <c r="R34" s="66">
        <f t="shared" si="2"/>
        <v>43295.39460784314</v>
      </c>
      <c r="S34" s="66">
        <f t="shared" si="3"/>
        <v>43295.388327205881</v>
      </c>
      <c r="T34" s="66">
        <f t="shared" si="4"/>
        <v>43295.363848039211</v>
      </c>
      <c r="U34" s="66">
        <f t="shared" si="5"/>
        <v>43295.316030578899</v>
      </c>
      <c r="V34" s="66">
        <f t="shared" si="6"/>
        <v>43295.215069040438</v>
      </c>
      <c r="W34" s="66">
        <f t="shared" si="7"/>
        <v>43295.145710066077</v>
      </c>
      <c r="X34" s="66">
        <f t="shared" si="8"/>
        <v>43294.901941950142</v>
      </c>
      <c r="Y34" s="66">
        <f t="shared" si="9"/>
        <v>43295.394955065363</v>
      </c>
      <c r="Z34" s="66"/>
      <c r="AA34" s="66">
        <f t="shared" si="19"/>
        <v>43295.537847222222</v>
      </c>
      <c r="AB34" s="66">
        <f t="shared" si="10"/>
        <v>43295.577777777777</v>
      </c>
      <c r="AC34" s="66">
        <f t="shared" si="11"/>
        <v>43295.15928713102</v>
      </c>
      <c r="AD34" s="66">
        <f t="shared" si="12"/>
        <v>43295.618754012336</v>
      </c>
      <c r="AE34" s="66">
        <f t="shared" si="13"/>
        <v>43294.283437504419</v>
      </c>
      <c r="AF34" s="66">
        <f t="shared" si="14"/>
        <v>43293.504733800713</v>
      </c>
      <c r="AG34" s="69">
        <f t="shared" si="20"/>
        <v>43295.578125</v>
      </c>
      <c r="AH34" s="66">
        <f t="shared" si="15"/>
        <v>43295.578125</v>
      </c>
    </row>
    <row r="35" spans="1:34" x14ac:dyDescent="0.15">
      <c r="A35" s="5">
        <f t="shared" si="21"/>
        <v>31</v>
      </c>
      <c r="B35" s="100"/>
      <c r="C35" s="5">
        <f t="shared" si="23"/>
        <v>3.2000000000000028</v>
      </c>
      <c r="D35" s="4">
        <f t="shared" si="24"/>
        <v>59.5</v>
      </c>
      <c r="E35" s="3">
        <v>121</v>
      </c>
      <c r="F35" s="100" t="s">
        <v>367</v>
      </c>
      <c r="G35" s="100" t="s">
        <v>140</v>
      </c>
      <c r="H35" s="100" t="s">
        <v>86</v>
      </c>
      <c r="I35" s="100" t="s">
        <v>326</v>
      </c>
      <c r="J35" s="100" t="s">
        <v>136</v>
      </c>
      <c r="K35" s="12"/>
      <c r="L35" s="100"/>
      <c r="M35" s="67" t="str">
        <f t="shared" si="17"/>
        <v/>
      </c>
      <c r="N35" s="68" t="str">
        <f t="shared" si="18"/>
        <v/>
      </c>
      <c r="P35" s="65">
        <f t="shared" si="1"/>
        <v>121</v>
      </c>
      <c r="Q35" s="65"/>
      <c r="R35" s="66">
        <f t="shared" si="2"/>
        <v>43295.398284313727</v>
      </c>
      <c r="S35" s="66">
        <f t="shared" si="3"/>
        <v>43295.392233455881</v>
      </c>
      <c r="T35" s="66">
        <f t="shared" si="4"/>
        <v>43295.368014705884</v>
      </c>
      <c r="U35" s="66">
        <f t="shared" si="5"/>
        <v>43295.320494864616</v>
      </c>
      <c r="V35" s="66">
        <f t="shared" si="6"/>
        <v>43295.219876732743</v>
      </c>
      <c r="W35" s="66">
        <f t="shared" si="7"/>
        <v>43295.150710066082</v>
      </c>
      <c r="X35" s="66">
        <f t="shared" si="8"/>
        <v>43294.90737673275</v>
      </c>
      <c r="Y35" s="66">
        <f t="shared" si="9"/>
        <v>43295.398631535951</v>
      </c>
      <c r="Z35" s="66"/>
      <c r="AA35" s="66">
        <f t="shared" si="19"/>
        <v>43295.54409722222</v>
      </c>
      <c r="AB35" s="66">
        <f t="shared" si="10"/>
        <v>43295.586111111108</v>
      </c>
      <c r="AC35" s="66">
        <f t="shared" si="11"/>
        <v>43295.170225177921</v>
      </c>
      <c r="AD35" s="66">
        <f t="shared" si="12"/>
        <v>43295.628129246717</v>
      </c>
      <c r="AE35" s="66">
        <f t="shared" si="13"/>
        <v>43294.295937504416</v>
      </c>
      <c r="AF35" s="66">
        <f t="shared" si="14"/>
        <v>43293.518622689604</v>
      </c>
      <c r="AG35" s="69">
        <f t="shared" si="20"/>
        <v>43295.586458333331</v>
      </c>
      <c r="AH35" s="66">
        <f t="shared" si="15"/>
        <v>43295.586458333331</v>
      </c>
    </row>
    <row r="36" spans="1:34" x14ac:dyDescent="0.15">
      <c r="A36" s="5">
        <f t="shared" si="21"/>
        <v>32</v>
      </c>
      <c r="B36" s="100"/>
      <c r="C36" s="5">
        <f t="shared" si="23"/>
        <v>0.5</v>
      </c>
      <c r="D36" s="4">
        <f t="shared" si="24"/>
        <v>60</v>
      </c>
      <c r="E36" s="3">
        <v>121.5</v>
      </c>
      <c r="F36" s="100" t="s">
        <v>141</v>
      </c>
      <c r="G36" s="100" t="s">
        <v>108</v>
      </c>
      <c r="H36" s="100" t="s">
        <v>102</v>
      </c>
      <c r="I36" s="100" t="s">
        <v>326</v>
      </c>
      <c r="J36" s="100" t="s">
        <v>142</v>
      </c>
      <c r="K36" s="12" t="s">
        <v>143</v>
      </c>
      <c r="L36" s="100"/>
      <c r="M36" s="67" t="str">
        <f t="shared" si="17"/>
        <v/>
      </c>
      <c r="N36" s="68" t="str">
        <f t="shared" si="18"/>
        <v/>
      </c>
      <c r="P36" s="65">
        <f t="shared" si="1"/>
        <v>122</v>
      </c>
      <c r="Q36" s="65"/>
      <c r="R36" s="66">
        <f t="shared" si="2"/>
        <v>43295.399509803923</v>
      </c>
      <c r="S36" s="66">
        <f t="shared" si="3"/>
        <v>43295.393535539217</v>
      </c>
      <c r="T36" s="66">
        <f t="shared" si="4"/>
        <v>43295.36940359477</v>
      </c>
      <c r="U36" s="66">
        <f t="shared" si="5"/>
        <v>43295.321982959853</v>
      </c>
      <c r="V36" s="66">
        <f t="shared" si="6"/>
        <v>43295.221479296844</v>
      </c>
      <c r="W36" s="66">
        <f t="shared" si="7"/>
        <v>43295.152376732745</v>
      </c>
      <c r="X36" s="66">
        <f t="shared" si="8"/>
        <v>43294.90918832695</v>
      </c>
      <c r="Y36" s="66">
        <f t="shared" si="9"/>
        <v>43295.399857026154</v>
      </c>
      <c r="Z36" s="66"/>
      <c r="AA36" s="66">
        <f t="shared" si="19"/>
        <v>43295.546180555553</v>
      </c>
      <c r="AB36" s="66">
        <f t="shared" si="10"/>
        <v>43295.588888888888</v>
      </c>
      <c r="AC36" s="66">
        <f t="shared" si="11"/>
        <v>43295.173871193554</v>
      </c>
      <c r="AD36" s="66">
        <f t="shared" si="12"/>
        <v>43295.631254324842</v>
      </c>
      <c r="AE36" s="66">
        <f t="shared" si="13"/>
        <v>43294.300104171089</v>
      </c>
      <c r="AF36" s="66">
        <f t="shared" si="14"/>
        <v>43293.523252319232</v>
      </c>
      <c r="AG36" s="69">
        <f t="shared" si="20"/>
        <v>43295.589236111111</v>
      </c>
      <c r="AH36" s="66">
        <f t="shared" si="15"/>
        <v>43295.589236111111</v>
      </c>
    </row>
    <row r="37" spans="1:34" x14ac:dyDescent="0.15">
      <c r="A37" s="5">
        <f t="shared" si="21"/>
        <v>33</v>
      </c>
      <c r="B37" s="100"/>
      <c r="C37" s="5">
        <f t="shared" si="23"/>
        <v>8.6999999999999886</v>
      </c>
      <c r="D37" s="4">
        <f t="shared" si="24"/>
        <v>68.699999999999989</v>
      </c>
      <c r="E37" s="3">
        <v>130.19999999999999</v>
      </c>
      <c r="F37" s="100"/>
      <c r="G37" s="100" t="s">
        <v>91</v>
      </c>
      <c r="H37" s="100" t="s">
        <v>102</v>
      </c>
      <c r="I37" s="100"/>
      <c r="J37" s="100" t="s">
        <v>136</v>
      </c>
      <c r="K37" s="12" t="s">
        <v>144</v>
      </c>
      <c r="L37" s="100"/>
      <c r="M37" s="67" t="str">
        <f t="shared" si="17"/>
        <v/>
      </c>
      <c r="N37" s="68" t="str">
        <f t="shared" si="18"/>
        <v/>
      </c>
      <c r="P37" s="65">
        <f t="shared" si="1"/>
        <v>130</v>
      </c>
      <c r="Q37" s="65"/>
      <c r="R37" s="66">
        <f t="shared" si="2"/>
        <v>43295.409313725489</v>
      </c>
      <c r="S37" s="66">
        <f t="shared" si="3"/>
        <v>43295.403952205881</v>
      </c>
      <c r="T37" s="66">
        <f t="shared" si="4"/>
        <v>43295.380514705881</v>
      </c>
      <c r="U37" s="66">
        <f t="shared" si="5"/>
        <v>43295.333887721754</v>
      </c>
      <c r="V37" s="66">
        <f t="shared" si="6"/>
        <v>43295.234299809665</v>
      </c>
      <c r="W37" s="66">
        <f t="shared" si="7"/>
        <v>43295.165710066081</v>
      </c>
      <c r="X37" s="66">
        <f t="shared" si="8"/>
        <v>43294.923681080574</v>
      </c>
      <c r="Y37" s="66">
        <f t="shared" si="9"/>
        <v>43295.40966094772</v>
      </c>
      <c r="Z37" s="66"/>
      <c r="AA37" s="66">
        <f t="shared" si="19"/>
        <v>43295.562847222223</v>
      </c>
      <c r="AB37" s="66">
        <f t="shared" si="10"/>
        <v>43295.611111111109</v>
      </c>
      <c r="AC37" s="66">
        <f t="shared" si="11"/>
        <v>43295.203039318629</v>
      </c>
      <c r="AD37" s="66">
        <f t="shared" si="12"/>
        <v>43295.656254949856</v>
      </c>
      <c r="AE37" s="66">
        <f t="shared" si="13"/>
        <v>43294.333437504421</v>
      </c>
      <c r="AF37" s="66">
        <f t="shared" si="14"/>
        <v>43293.560289356268</v>
      </c>
      <c r="AG37" s="69">
        <f t="shared" si="20"/>
        <v>43295.611458333333</v>
      </c>
      <c r="AH37" s="66">
        <f t="shared" si="15"/>
        <v>43295.611458333333</v>
      </c>
    </row>
    <row r="38" spans="1:34" x14ac:dyDescent="0.15">
      <c r="A38" s="5">
        <f t="shared" si="21"/>
        <v>34</v>
      </c>
      <c r="B38" s="101"/>
      <c r="C38" s="5">
        <f t="shared" si="23"/>
        <v>14.700000000000017</v>
      </c>
      <c r="D38" s="4">
        <f t="shared" si="24"/>
        <v>83.4</v>
      </c>
      <c r="E38" s="3">
        <v>144.9</v>
      </c>
      <c r="F38" s="100"/>
      <c r="G38" s="100" t="s">
        <v>410</v>
      </c>
      <c r="H38" s="100" t="s">
        <v>411</v>
      </c>
      <c r="I38" s="100"/>
      <c r="J38" s="100" t="s">
        <v>136</v>
      </c>
      <c r="K38" s="12" t="s">
        <v>412</v>
      </c>
      <c r="L38" s="100"/>
      <c r="M38" s="67" t="str">
        <f t="shared" si="17"/>
        <v/>
      </c>
      <c r="N38" s="68" t="str">
        <f t="shared" si="18"/>
        <v/>
      </c>
      <c r="P38" s="65">
        <f t="shared" si="1"/>
        <v>145</v>
      </c>
      <c r="Q38" s="65"/>
      <c r="R38" s="66">
        <f t="shared" si="2"/>
        <v>43295.427696078434</v>
      </c>
      <c r="S38" s="66">
        <f t="shared" si="3"/>
        <v>43295.423483455881</v>
      </c>
      <c r="T38" s="66">
        <f t="shared" si="4"/>
        <v>43295.401348039217</v>
      </c>
      <c r="U38" s="66">
        <f t="shared" si="5"/>
        <v>43295.356209150326</v>
      </c>
      <c r="V38" s="66">
        <f t="shared" si="6"/>
        <v>43295.258338271204</v>
      </c>
      <c r="W38" s="66">
        <f t="shared" si="7"/>
        <v>43295.190710066083</v>
      </c>
      <c r="X38" s="66">
        <f t="shared" si="8"/>
        <v>43294.950854993614</v>
      </c>
      <c r="Y38" s="66">
        <f t="shared" si="9"/>
        <v>43295.428043300657</v>
      </c>
      <c r="Z38" s="66"/>
      <c r="AA38" s="66">
        <f t="shared" si="19"/>
        <v>43295.594097222223</v>
      </c>
      <c r="AB38" s="66">
        <f t="shared" si="10"/>
        <v>43295.652777777774</v>
      </c>
      <c r="AC38" s="66">
        <f t="shared" si="11"/>
        <v>43295.257729553145</v>
      </c>
      <c r="AD38" s="66">
        <f t="shared" si="12"/>
        <v>43295.703131121765</v>
      </c>
      <c r="AE38" s="66">
        <f t="shared" si="13"/>
        <v>43294.395937504421</v>
      </c>
      <c r="AF38" s="66">
        <f t="shared" si="14"/>
        <v>43293.629733800713</v>
      </c>
      <c r="AG38" s="69">
        <f t="shared" si="20"/>
        <v>43295.653124999997</v>
      </c>
      <c r="AH38" s="66">
        <f t="shared" si="15"/>
        <v>43295.653124999997</v>
      </c>
    </row>
    <row r="39" spans="1:34" x14ac:dyDescent="0.15">
      <c r="A39" s="5">
        <f t="shared" si="21"/>
        <v>35</v>
      </c>
      <c r="B39" s="101" t="s">
        <v>78</v>
      </c>
      <c r="C39" s="5">
        <f t="shared" si="23"/>
        <v>0.90000000000000568</v>
      </c>
      <c r="D39" s="4">
        <f t="shared" si="24"/>
        <v>84.300000000000011</v>
      </c>
      <c r="E39" s="3">
        <v>145.80000000000001</v>
      </c>
      <c r="F39" s="101" t="s">
        <v>145</v>
      </c>
      <c r="G39" s="101" t="s">
        <v>82</v>
      </c>
      <c r="H39" s="101" t="s">
        <v>83</v>
      </c>
      <c r="I39" s="101"/>
      <c r="J39" s="101" t="s">
        <v>136</v>
      </c>
      <c r="K39" s="12"/>
      <c r="L39" s="101" t="s">
        <v>294</v>
      </c>
      <c r="M39" s="67">
        <f t="shared" si="17"/>
        <v>43295.42926879086</v>
      </c>
      <c r="N39" s="68">
        <f t="shared" si="18"/>
        <v>43295.655902777777</v>
      </c>
      <c r="P39" s="65">
        <f t="shared" si="1"/>
        <v>146</v>
      </c>
      <c r="Q39" s="65"/>
      <c r="R39" s="66">
        <f t="shared" si="2"/>
        <v>43295.428921568629</v>
      </c>
      <c r="S39" s="66">
        <f t="shared" si="3"/>
        <v>43295.424785539217</v>
      </c>
      <c r="T39" s="66">
        <f t="shared" si="4"/>
        <v>43295.402736928103</v>
      </c>
      <c r="U39" s="66">
        <f t="shared" si="5"/>
        <v>43295.35769724557</v>
      </c>
      <c r="V39" s="66">
        <f t="shared" si="6"/>
        <v>43295.259940835313</v>
      </c>
      <c r="W39" s="66">
        <f t="shared" si="7"/>
        <v>43295.192376732746</v>
      </c>
      <c r="X39" s="66">
        <f t="shared" si="8"/>
        <v>43294.952666587822</v>
      </c>
      <c r="Y39" s="66">
        <f t="shared" si="9"/>
        <v>43295.42926879086</v>
      </c>
      <c r="Z39" s="66"/>
      <c r="AA39" s="66">
        <f t="shared" si="19"/>
        <v>43295.596180555556</v>
      </c>
      <c r="AB39" s="66">
        <f t="shared" si="10"/>
        <v>43295.655555555553</v>
      </c>
      <c r="AC39" s="66">
        <f t="shared" si="11"/>
        <v>43295.261375568778</v>
      </c>
      <c r="AD39" s="66">
        <f t="shared" si="12"/>
        <v>43295.70625619989</v>
      </c>
      <c r="AE39" s="66">
        <f t="shared" si="13"/>
        <v>43294.400104171087</v>
      </c>
      <c r="AF39" s="66">
        <f t="shared" si="14"/>
        <v>43293.634363430341</v>
      </c>
      <c r="AG39" s="69">
        <f t="shared" si="20"/>
        <v>43295.655902777777</v>
      </c>
      <c r="AH39" s="66">
        <f t="shared" si="15"/>
        <v>43295.655902777777</v>
      </c>
    </row>
    <row r="40" spans="1:34" x14ac:dyDescent="0.15">
      <c r="A40" s="5">
        <f t="shared" si="21"/>
        <v>36</v>
      </c>
      <c r="B40" s="101"/>
      <c r="C40" s="5">
        <f t="shared" si="23"/>
        <v>9.0999999999999943</v>
      </c>
      <c r="D40" s="4">
        <f t="shared" si="24"/>
        <v>9.0999999999999943</v>
      </c>
      <c r="E40" s="3">
        <v>154.9</v>
      </c>
      <c r="F40" s="101" t="s">
        <v>146</v>
      </c>
      <c r="G40" s="101" t="s">
        <v>96</v>
      </c>
      <c r="H40" s="101" t="s">
        <v>99</v>
      </c>
      <c r="I40" s="101" t="s">
        <v>326</v>
      </c>
      <c r="J40" s="101" t="s">
        <v>147</v>
      </c>
      <c r="K40" s="12" t="s">
        <v>148</v>
      </c>
      <c r="L40" s="101"/>
      <c r="M40" s="67" t="str">
        <f t="shared" si="17"/>
        <v/>
      </c>
      <c r="N40" s="68" t="str">
        <f t="shared" si="18"/>
        <v/>
      </c>
      <c r="P40" s="65">
        <f t="shared" si="1"/>
        <v>155</v>
      </c>
      <c r="Q40" s="65"/>
      <c r="R40" s="66">
        <f t="shared" si="2"/>
        <v>43295.439950980392</v>
      </c>
      <c r="S40" s="66">
        <f t="shared" si="3"/>
        <v>43295.436504289217</v>
      </c>
      <c r="T40" s="66">
        <f t="shared" si="4"/>
        <v>43295.4152369281</v>
      </c>
      <c r="U40" s="66">
        <f t="shared" si="5"/>
        <v>43295.371090102708</v>
      </c>
      <c r="V40" s="66">
        <f t="shared" si="6"/>
        <v>43295.274363912235</v>
      </c>
      <c r="W40" s="66">
        <f t="shared" si="7"/>
        <v>43295.207376732746</v>
      </c>
      <c r="X40" s="66">
        <f t="shared" si="8"/>
        <v>43294.968970935646</v>
      </c>
      <c r="Y40" s="66">
        <f t="shared" si="9"/>
        <v>43295.440298202615</v>
      </c>
      <c r="Z40" s="66"/>
      <c r="AA40" s="66">
        <f t="shared" si="19"/>
        <v>43295.614930555552</v>
      </c>
      <c r="AB40" s="66">
        <f t="shared" si="10"/>
        <v>43295.680555555555</v>
      </c>
      <c r="AC40" s="66">
        <f t="shared" si="11"/>
        <v>43295.294189709486</v>
      </c>
      <c r="AD40" s="66">
        <f t="shared" si="12"/>
        <v>43295.734381903028</v>
      </c>
      <c r="AE40" s="66">
        <f t="shared" si="13"/>
        <v>43294.437604171086</v>
      </c>
      <c r="AF40" s="66">
        <f t="shared" si="14"/>
        <v>43293.676030097013</v>
      </c>
      <c r="AG40" s="69">
        <f t="shared" si="20"/>
        <v>43295.680902777778</v>
      </c>
      <c r="AH40" s="66">
        <f t="shared" si="15"/>
        <v>43295.680902777778</v>
      </c>
    </row>
    <row r="41" spans="1:34" x14ac:dyDescent="0.15">
      <c r="A41" s="5">
        <f t="shared" si="21"/>
        <v>37</v>
      </c>
      <c r="B41" s="101"/>
      <c r="C41" s="5">
        <f t="shared" si="23"/>
        <v>18.400000000000006</v>
      </c>
      <c r="D41" s="4">
        <f t="shared" si="24"/>
        <v>27.5</v>
      </c>
      <c r="E41" s="3">
        <v>173.3</v>
      </c>
      <c r="F41" s="101" t="s">
        <v>149</v>
      </c>
      <c r="G41" s="101" t="s">
        <v>85</v>
      </c>
      <c r="H41" s="101" t="s">
        <v>102</v>
      </c>
      <c r="I41" s="101" t="s">
        <v>326</v>
      </c>
      <c r="J41" s="101" t="s">
        <v>150</v>
      </c>
      <c r="K41" s="12" t="s">
        <v>151</v>
      </c>
      <c r="L41" s="11" t="s">
        <v>368</v>
      </c>
      <c r="M41" s="67" t="str">
        <f t="shared" si="17"/>
        <v/>
      </c>
      <c r="N41" s="68" t="str">
        <f t="shared" si="18"/>
        <v/>
      </c>
      <c r="P41" s="65">
        <f t="shared" si="1"/>
        <v>173</v>
      </c>
      <c r="Q41" s="65"/>
      <c r="R41" s="66">
        <f t="shared" si="2"/>
        <v>43295.462009803923</v>
      </c>
      <c r="S41" s="66">
        <f t="shared" si="3"/>
        <v>43295.459941789217</v>
      </c>
      <c r="T41" s="66">
        <f t="shared" si="4"/>
        <v>43295.440236928102</v>
      </c>
      <c r="U41" s="66">
        <f t="shared" si="5"/>
        <v>43295.397875816998</v>
      </c>
      <c r="V41" s="66">
        <f t="shared" si="6"/>
        <v>43295.303210066078</v>
      </c>
      <c r="W41" s="66">
        <f t="shared" si="7"/>
        <v>43295.237376732744</v>
      </c>
      <c r="X41" s="66">
        <f t="shared" si="8"/>
        <v>43295.001579631302</v>
      </c>
      <c r="Y41" s="66">
        <f t="shared" si="9"/>
        <v>43295.462357026154</v>
      </c>
      <c r="Z41" s="66"/>
      <c r="AA41" s="66">
        <f t="shared" si="19"/>
        <v>43295.652430555558</v>
      </c>
      <c r="AB41" s="66">
        <f t="shared" si="10"/>
        <v>43295.73055555555</v>
      </c>
      <c r="AC41" s="66">
        <f t="shared" si="11"/>
        <v>43295.359817990895</v>
      </c>
      <c r="AD41" s="66">
        <f t="shared" si="12"/>
        <v>43295.79063330932</v>
      </c>
      <c r="AE41" s="66">
        <f t="shared" si="13"/>
        <v>43294.512604171083</v>
      </c>
      <c r="AF41" s="66">
        <f t="shared" si="14"/>
        <v>43293.759363430341</v>
      </c>
      <c r="AG41" s="69">
        <f t="shared" si="20"/>
        <v>43295.730902777774</v>
      </c>
      <c r="AH41" s="66">
        <f t="shared" si="15"/>
        <v>43295.730902777774</v>
      </c>
    </row>
    <row r="42" spans="1:34" x14ac:dyDescent="0.15">
      <c r="A42" s="5">
        <f t="shared" si="21"/>
        <v>38</v>
      </c>
      <c r="B42" s="101"/>
      <c r="C42" s="5">
        <f t="shared" si="23"/>
        <v>1.5</v>
      </c>
      <c r="D42" s="4">
        <f t="shared" si="24"/>
        <v>29</v>
      </c>
      <c r="E42" s="3">
        <v>174.8</v>
      </c>
      <c r="F42" s="101" t="s">
        <v>152</v>
      </c>
      <c r="G42" s="101" t="s">
        <v>85</v>
      </c>
      <c r="H42" s="101" t="s">
        <v>99</v>
      </c>
      <c r="I42" s="101" t="s">
        <v>326</v>
      </c>
      <c r="J42" s="101" t="s">
        <v>136</v>
      </c>
      <c r="K42" s="12" t="s">
        <v>153</v>
      </c>
      <c r="L42" s="101"/>
      <c r="M42" s="67" t="str">
        <f t="shared" si="17"/>
        <v/>
      </c>
      <c r="N42" s="68" t="str">
        <f t="shared" si="18"/>
        <v/>
      </c>
      <c r="P42" s="65">
        <f t="shared" si="1"/>
        <v>175</v>
      </c>
      <c r="Q42" s="65"/>
      <c r="R42" s="66">
        <f t="shared" si="2"/>
        <v>43295.464460784315</v>
      </c>
      <c r="S42" s="66">
        <f t="shared" si="3"/>
        <v>43295.462545955881</v>
      </c>
      <c r="T42" s="66">
        <f t="shared" si="4"/>
        <v>43295.443014705881</v>
      </c>
      <c r="U42" s="66">
        <f t="shared" si="5"/>
        <v>43295.400852007471</v>
      </c>
      <c r="V42" s="66">
        <f t="shared" si="6"/>
        <v>43295.306415194282</v>
      </c>
      <c r="W42" s="66">
        <f t="shared" si="7"/>
        <v>43295.240710066078</v>
      </c>
      <c r="X42" s="66">
        <f t="shared" si="8"/>
        <v>43295.005202819702</v>
      </c>
      <c r="Y42" s="66">
        <f t="shared" si="9"/>
        <v>43295.464808006538</v>
      </c>
      <c r="Z42" s="66"/>
      <c r="AA42" s="66">
        <f t="shared" si="19"/>
        <v>43295.656597222223</v>
      </c>
      <c r="AB42" s="66">
        <f t="shared" si="10"/>
        <v>43295.736111111109</v>
      </c>
      <c r="AC42" s="66">
        <f t="shared" si="11"/>
        <v>43295.367110022162</v>
      </c>
      <c r="AD42" s="66">
        <f t="shared" si="12"/>
        <v>43295.796883465569</v>
      </c>
      <c r="AE42" s="66">
        <f t="shared" si="13"/>
        <v>43294.520937504421</v>
      </c>
      <c r="AF42" s="66">
        <f t="shared" si="14"/>
        <v>43293.768622689604</v>
      </c>
      <c r="AG42" s="69">
        <f t="shared" si="20"/>
        <v>43295.736458333333</v>
      </c>
      <c r="AH42" s="66">
        <f t="shared" si="15"/>
        <v>43295.736458333333</v>
      </c>
    </row>
    <row r="43" spans="1:34" x14ac:dyDescent="0.15">
      <c r="A43" s="5">
        <f t="shared" si="21"/>
        <v>39</v>
      </c>
      <c r="B43" s="101"/>
      <c r="C43" s="5">
        <f t="shared" si="23"/>
        <v>1.6999999999999886</v>
      </c>
      <c r="D43" s="4">
        <f t="shared" si="24"/>
        <v>30.699999999999989</v>
      </c>
      <c r="E43" s="3">
        <v>176.5</v>
      </c>
      <c r="F43" s="101" t="s">
        <v>154</v>
      </c>
      <c r="G43" s="101" t="s">
        <v>85</v>
      </c>
      <c r="H43" s="101" t="s">
        <v>102</v>
      </c>
      <c r="I43" s="101" t="s">
        <v>326</v>
      </c>
      <c r="J43" s="101"/>
      <c r="K43" s="12" t="s">
        <v>155</v>
      </c>
      <c r="L43" s="101"/>
      <c r="M43" s="67" t="str">
        <f t="shared" si="17"/>
        <v/>
      </c>
      <c r="N43" s="68" t="str">
        <f t="shared" si="18"/>
        <v/>
      </c>
      <c r="P43" s="65">
        <f t="shared" si="1"/>
        <v>177</v>
      </c>
      <c r="Q43" s="65"/>
      <c r="R43" s="66">
        <f t="shared" si="2"/>
        <v>43295.466911764706</v>
      </c>
      <c r="S43" s="66">
        <f t="shared" si="3"/>
        <v>43295.465150122553</v>
      </c>
      <c r="T43" s="66">
        <f t="shared" si="4"/>
        <v>43295.445792483661</v>
      </c>
      <c r="U43" s="66">
        <f t="shared" si="5"/>
        <v>43295.403828197945</v>
      </c>
      <c r="V43" s="66">
        <f t="shared" si="6"/>
        <v>43295.309620322485</v>
      </c>
      <c r="W43" s="66">
        <f t="shared" si="7"/>
        <v>43295.244043399412</v>
      </c>
      <c r="X43" s="66">
        <f t="shared" si="8"/>
        <v>43295.00882600811</v>
      </c>
      <c r="Y43" s="66">
        <f t="shared" si="9"/>
        <v>43295.46725898693</v>
      </c>
      <c r="Z43" s="66"/>
      <c r="AA43" s="66">
        <f t="shared" si="19"/>
        <v>43295.660763888889</v>
      </c>
      <c r="AB43" s="66">
        <f t="shared" si="10"/>
        <v>43295.741666666661</v>
      </c>
      <c r="AC43" s="66">
        <f t="shared" si="11"/>
        <v>43295.374402053436</v>
      </c>
      <c r="AD43" s="66">
        <f t="shared" si="12"/>
        <v>43295.803133621826</v>
      </c>
      <c r="AE43" s="66">
        <f t="shared" si="13"/>
        <v>43294.529270837753</v>
      </c>
      <c r="AF43" s="66">
        <f t="shared" si="14"/>
        <v>43293.777881948859</v>
      </c>
      <c r="AG43" s="69">
        <f t="shared" si="20"/>
        <v>43295.742013888885</v>
      </c>
      <c r="AH43" s="66">
        <f t="shared" si="15"/>
        <v>43295.742013888885</v>
      </c>
    </row>
    <row r="44" spans="1:34" x14ac:dyDescent="0.15">
      <c r="A44" s="5">
        <f t="shared" si="21"/>
        <v>40</v>
      </c>
      <c r="B44" s="101"/>
      <c r="C44" s="5">
        <f t="shared" si="23"/>
        <v>0.40000000000000568</v>
      </c>
      <c r="D44" s="4">
        <f t="shared" si="24"/>
        <v>31.099999999999994</v>
      </c>
      <c r="E44" s="3">
        <v>176.9</v>
      </c>
      <c r="F44" s="101"/>
      <c r="G44" s="101" t="s">
        <v>96</v>
      </c>
      <c r="H44" s="101" t="s">
        <v>99</v>
      </c>
      <c r="I44" s="101"/>
      <c r="J44" s="101"/>
      <c r="K44" s="12"/>
      <c r="L44" s="101" t="s">
        <v>156</v>
      </c>
      <c r="M44" s="67" t="str">
        <f t="shared" si="17"/>
        <v/>
      </c>
      <c r="N44" s="68" t="str">
        <f t="shared" si="18"/>
        <v/>
      </c>
      <c r="P44" s="65">
        <f t="shared" si="1"/>
        <v>177</v>
      </c>
      <c r="Q44" s="65"/>
      <c r="R44" s="66">
        <f t="shared" si="2"/>
        <v>43295.466911764706</v>
      </c>
      <c r="S44" s="66">
        <f t="shared" si="3"/>
        <v>43295.465150122553</v>
      </c>
      <c r="T44" s="66">
        <f t="shared" si="4"/>
        <v>43295.445792483661</v>
      </c>
      <c r="U44" s="66">
        <f t="shared" si="5"/>
        <v>43295.403828197945</v>
      </c>
      <c r="V44" s="66">
        <f t="shared" si="6"/>
        <v>43295.309620322485</v>
      </c>
      <c r="W44" s="66">
        <f t="shared" si="7"/>
        <v>43295.244043399412</v>
      </c>
      <c r="X44" s="66">
        <f t="shared" si="8"/>
        <v>43295.00882600811</v>
      </c>
      <c r="Y44" s="66">
        <f t="shared" si="9"/>
        <v>43295.46725898693</v>
      </c>
      <c r="Z44" s="66"/>
      <c r="AA44" s="66">
        <f t="shared" si="19"/>
        <v>43295.660763888889</v>
      </c>
      <c r="AB44" s="66">
        <f t="shared" si="10"/>
        <v>43295.741666666661</v>
      </c>
      <c r="AC44" s="66">
        <f t="shared" si="11"/>
        <v>43295.374402053436</v>
      </c>
      <c r="AD44" s="66">
        <f t="shared" si="12"/>
        <v>43295.803133621826</v>
      </c>
      <c r="AE44" s="66">
        <f t="shared" si="13"/>
        <v>43294.529270837753</v>
      </c>
      <c r="AF44" s="66">
        <f t="shared" si="14"/>
        <v>43293.777881948859</v>
      </c>
      <c r="AG44" s="69">
        <f t="shared" si="20"/>
        <v>43295.742013888885</v>
      </c>
      <c r="AH44" s="66">
        <f t="shared" si="15"/>
        <v>43295.742013888885</v>
      </c>
    </row>
    <row r="45" spans="1:34" x14ac:dyDescent="0.15">
      <c r="A45" s="5">
        <f t="shared" si="21"/>
        <v>41</v>
      </c>
      <c r="B45" s="101"/>
      <c r="C45" s="5">
        <f t="shared" si="23"/>
        <v>1.5999999999999943</v>
      </c>
      <c r="D45" s="4">
        <f t="shared" si="24"/>
        <v>32.699999999999989</v>
      </c>
      <c r="E45" s="3">
        <v>178.5</v>
      </c>
      <c r="F45" s="101"/>
      <c r="G45" s="101" t="s">
        <v>120</v>
      </c>
      <c r="H45" s="101" t="s">
        <v>86</v>
      </c>
      <c r="I45" s="101"/>
      <c r="J45" s="101"/>
      <c r="K45" s="12"/>
      <c r="L45" s="101"/>
      <c r="M45" s="67" t="str">
        <f t="shared" si="17"/>
        <v/>
      </c>
      <c r="N45" s="68" t="str">
        <f t="shared" si="18"/>
        <v/>
      </c>
      <c r="P45" s="65">
        <f t="shared" si="1"/>
        <v>179</v>
      </c>
      <c r="Q45" s="65"/>
      <c r="R45" s="66">
        <f t="shared" si="2"/>
        <v>43295.469362745098</v>
      </c>
      <c r="S45" s="66">
        <f t="shared" si="3"/>
        <v>43295.467754289217</v>
      </c>
      <c r="T45" s="66">
        <f t="shared" si="4"/>
        <v>43295.44857026144</v>
      </c>
      <c r="U45" s="66">
        <f t="shared" si="5"/>
        <v>43295.406804388425</v>
      </c>
      <c r="V45" s="66">
        <f t="shared" si="6"/>
        <v>43295.312825450696</v>
      </c>
      <c r="W45" s="66">
        <f t="shared" si="7"/>
        <v>43295.247376732746</v>
      </c>
      <c r="X45" s="66">
        <f t="shared" si="8"/>
        <v>43295.012449196518</v>
      </c>
      <c r="Y45" s="66">
        <f t="shared" si="9"/>
        <v>43295.469709967321</v>
      </c>
      <c r="Z45" s="66"/>
      <c r="AA45" s="66">
        <f t="shared" si="19"/>
        <v>43295.664930555555</v>
      </c>
      <c r="AB45" s="66">
        <f t="shared" si="10"/>
        <v>43295.74722222222</v>
      </c>
      <c r="AC45" s="66">
        <f t="shared" si="11"/>
        <v>43295.381694084703</v>
      </c>
      <c r="AD45" s="66">
        <f t="shared" si="12"/>
        <v>43295.809383778076</v>
      </c>
      <c r="AE45" s="66">
        <f t="shared" si="13"/>
        <v>43294.537604171084</v>
      </c>
      <c r="AF45" s="66">
        <f t="shared" si="14"/>
        <v>43293.787141208122</v>
      </c>
      <c r="AG45" s="69">
        <f t="shared" si="20"/>
        <v>43295.747569444444</v>
      </c>
      <c r="AH45" s="66">
        <f t="shared" si="15"/>
        <v>43295.747569444444</v>
      </c>
    </row>
    <row r="46" spans="1:34" x14ac:dyDescent="0.15">
      <c r="A46" s="5">
        <f t="shared" si="21"/>
        <v>42</v>
      </c>
      <c r="B46" s="101"/>
      <c r="C46" s="5">
        <f t="shared" si="23"/>
        <v>0.5</v>
      </c>
      <c r="D46" s="4">
        <f t="shared" si="24"/>
        <v>33.199999999999989</v>
      </c>
      <c r="E46" s="3">
        <v>179</v>
      </c>
      <c r="F46" s="101" t="s">
        <v>157</v>
      </c>
      <c r="G46" s="101" t="s">
        <v>108</v>
      </c>
      <c r="H46" s="101" t="s">
        <v>102</v>
      </c>
      <c r="I46" s="101" t="s">
        <v>326</v>
      </c>
      <c r="J46" s="101" t="s">
        <v>158</v>
      </c>
      <c r="K46" s="12"/>
      <c r="L46" s="101"/>
      <c r="M46" s="67" t="str">
        <f t="shared" si="17"/>
        <v/>
      </c>
      <c r="N46" s="68" t="str">
        <f t="shared" si="18"/>
        <v/>
      </c>
      <c r="P46" s="65">
        <f t="shared" si="1"/>
        <v>179</v>
      </c>
      <c r="Q46" s="65"/>
      <c r="R46" s="66">
        <f t="shared" si="2"/>
        <v>43295.469362745098</v>
      </c>
      <c r="S46" s="66">
        <f t="shared" si="3"/>
        <v>43295.467754289217</v>
      </c>
      <c r="T46" s="66">
        <f t="shared" si="4"/>
        <v>43295.44857026144</v>
      </c>
      <c r="U46" s="66">
        <f t="shared" si="5"/>
        <v>43295.406804388425</v>
      </c>
      <c r="V46" s="66">
        <f t="shared" si="6"/>
        <v>43295.312825450696</v>
      </c>
      <c r="W46" s="66">
        <f t="shared" si="7"/>
        <v>43295.247376732746</v>
      </c>
      <c r="X46" s="66">
        <f t="shared" si="8"/>
        <v>43295.012449196518</v>
      </c>
      <c r="Y46" s="66">
        <f t="shared" si="9"/>
        <v>43295.469709967321</v>
      </c>
      <c r="Z46" s="66"/>
      <c r="AA46" s="66">
        <f t="shared" si="19"/>
        <v>43295.664930555555</v>
      </c>
      <c r="AB46" s="66">
        <f t="shared" si="10"/>
        <v>43295.74722222222</v>
      </c>
      <c r="AC46" s="66">
        <f t="shared" si="11"/>
        <v>43295.381694084703</v>
      </c>
      <c r="AD46" s="66">
        <f t="shared" si="12"/>
        <v>43295.809383778076</v>
      </c>
      <c r="AE46" s="66">
        <f t="shared" si="13"/>
        <v>43294.537604171084</v>
      </c>
      <c r="AF46" s="66">
        <f t="shared" si="14"/>
        <v>43293.787141208122</v>
      </c>
      <c r="AG46" s="69">
        <f t="shared" si="20"/>
        <v>43295.747569444444</v>
      </c>
      <c r="AH46" s="66">
        <f t="shared" si="15"/>
        <v>43295.747569444444</v>
      </c>
    </row>
    <row r="47" spans="1:34" x14ac:dyDescent="0.15">
      <c r="A47" s="5">
        <f t="shared" si="21"/>
        <v>43</v>
      </c>
      <c r="B47" s="101"/>
      <c r="C47" s="5">
        <f t="shared" si="23"/>
        <v>2.5999999999999943</v>
      </c>
      <c r="D47" s="4">
        <f t="shared" si="24"/>
        <v>35.799999999999983</v>
      </c>
      <c r="E47" s="3">
        <v>181.6</v>
      </c>
      <c r="F47" s="101" t="s">
        <v>159</v>
      </c>
      <c r="G47" s="101" t="s">
        <v>96</v>
      </c>
      <c r="H47" s="101" t="s">
        <v>99</v>
      </c>
      <c r="I47" s="101" t="s">
        <v>326</v>
      </c>
      <c r="J47" s="101" t="s">
        <v>160</v>
      </c>
      <c r="K47" s="12" t="s">
        <v>161</v>
      </c>
      <c r="L47" s="101"/>
      <c r="M47" s="67" t="str">
        <f t="shared" si="17"/>
        <v/>
      </c>
      <c r="N47" s="68" t="str">
        <f t="shared" si="18"/>
        <v/>
      </c>
      <c r="P47" s="65">
        <f t="shared" si="1"/>
        <v>182</v>
      </c>
      <c r="Q47" s="65"/>
      <c r="R47" s="66">
        <f t="shared" si="2"/>
        <v>43295.473039215685</v>
      </c>
      <c r="S47" s="66">
        <f t="shared" si="3"/>
        <v>43295.471660539217</v>
      </c>
      <c r="T47" s="66">
        <f t="shared" si="4"/>
        <v>43295.452736928106</v>
      </c>
      <c r="U47" s="66">
        <f t="shared" si="5"/>
        <v>43295.411268674135</v>
      </c>
      <c r="V47" s="66">
        <f t="shared" si="6"/>
        <v>43295.317633143</v>
      </c>
      <c r="W47" s="66">
        <f t="shared" si="7"/>
        <v>43295.252376732751</v>
      </c>
      <c r="X47" s="66">
        <f t="shared" si="8"/>
        <v>43295.017883979126</v>
      </c>
      <c r="Y47" s="66">
        <f t="shared" si="9"/>
        <v>43295.473386437909</v>
      </c>
      <c r="Z47" s="66"/>
      <c r="AA47" s="66">
        <f t="shared" si="19"/>
        <v>43295.671180555553</v>
      </c>
      <c r="AB47" s="66">
        <f t="shared" si="10"/>
        <v>43295.755555555552</v>
      </c>
      <c r="AC47" s="66">
        <f t="shared" si="11"/>
        <v>43295.392632131603</v>
      </c>
      <c r="AD47" s="66">
        <f t="shared" si="12"/>
        <v>43295.818759012458</v>
      </c>
      <c r="AE47" s="66">
        <f t="shared" si="13"/>
        <v>43294.550104171089</v>
      </c>
      <c r="AF47" s="66">
        <f t="shared" si="14"/>
        <v>43293.801030097013</v>
      </c>
      <c r="AG47" s="69">
        <f t="shared" si="20"/>
        <v>43295.755902777775</v>
      </c>
      <c r="AH47" s="66">
        <f t="shared" si="15"/>
        <v>43295.755902777775</v>
      </c>
    </row>
    <row r="48" spans="1:34" x14ac:dyDescent="0.15">
      <c r="A48" s="5">
        <f t="shared" si="21"/>
        <v>44</v>
      </c>
      <c r="B48" s="101"/>
      <c r="C48" s="5">
        <f t="shared" si="23"/>
        <v>2.3000000000000114</v>
      </c>
      <c r="D48" s="4">
        <f t="shared" si="24"/>
        <v>38.099999999999994</v>
      </c>
      <c r="E48" s="3">
        <v>183.9</v>
      </c>
      <c r="F48" s="101" t="s">
        <v>162</v>
      </c>
      <c r="G48" s="101" t="s">
        <v>120</v>
      </c>
      <c r="H48" s="101" t="s">
        <v>99</v>
      </c>
      <c r="I48" s="101" t="s">
        <v>326</v>
      </c>
      <c r="J48" s="101" t="s">
        <v>163</v>
      </c>
      <c r="K48" s="12"/>
      <c r="L48" s="101"/>
      <c r="M48" s="67" t="str">
        <f t="shared" si="17"/>
        <v/>
      </c>
      <c r="N48" s="68" t="str">
        <f t="shared" si="18"/>
        <v/>
      </c>
      <c r="P48" s="65">
        <f t="shared" si="1"/>
        <v>184</v>
      </c>
      <c r="Q48" s="65"/>
      <c r="R48" s="66">
        <f t="shared" si="2"/>
        <v>43295.475490196077</v>
      </c>
      <c r="S48" s="66">
        <f t="shared" si="3"/>
        <v>43295.474264705881</v>
      </c>
      <c r="T48" s="66">
        <f t="shared" si="4"/>
        <v>43295.455514705878</v>
      </c>
      <c r="U48" s="66">
        <f t="shared" si="5"/>
        <v>43295.414244864616</v>
      </c>
      <c r="V48" s="66">
        <f t="shared" si="6"/>
        <v>43295.320838271204</v>
      </c>
      <c r="W48" s="66">
        <f t="shared" si="7"/>
        <v>43295.255710066078</v>
      </c>
      <c r="X48" s="66">
        <f t="shared" si="8"/>
        <v>43295.021507167527</v>
      </c>
      <c r="Y48" s="66">
        <f t="shared" si="9"/>
        <v>43295.475837418293</v>
      </c>
      <c r="Z48" s="66"/>
      <c r="AA48" s="66">
        <f t="shared" si="19"/>
        <v>43295.675347222219</v>
      </c>
      <c r="AB48" s="66">
        <f t="shared" si="10"/>
        <v>43295.761111111111</v>
      </c>
      <c r="AC48" s="66">
        <f t="shared" si="11"/>
        <v>43295.39992416287</v>
      </c>
      <c r="AD48" s="66">
        <f t="shared" si="12"/>
        <v>43295.825009168715</v>
      </c>
      <c r="AE48" s="66">
        <f t="shared" si="13"/>
        <v>43294.55843750442</v>
      </c>
      <c r="AF48" s="66">
        <f t="shared" si="14"/>
        <v>43293.810289356268</v>
      </c>
      <c r="AG48" s="69">
        <f t="shared" si="20"/>
        <v>43295.761458333334</v>
      </c>
      <c r="AH48" s="66">
        <f t="shared" si="15"/>
        <v>43295.761458333334</v>
      </c>
    </row>
    <row r="49" spans="1:34" x14ac:dyDescent="0.15">
      <c r="A49" s="5">
        <f t="shared" si="21"/>
        <v>45</v>
      </c>
      <c r="B49" s="101"/>
      <c r="C49" s="5">
        <f t="shared" si="23"/>
        <v>3.4000000000000057</v>
      </c>
      <c r="D49" s="4">
        <f t="shared" si="24"/>
        <v>41.5</v>
      </c>
      <c r="E49" s="3">
        <v>187.3</v>
      </c>
      <c r="F49" s="101"/>
      <c r="G49" s="101" t="s">
        <v>120</v>
      </c>
      <c r="H49" s="101" t="s">
        <v>99</v>
      </c>
      <c r="I49" s="101" t="s">
        <v>349</v>
      </c>
      <c r="J49" s="101" t="s">
        <v>164</v>
      </c>
      <c r="K49" s="12"/>
      <c r="L49" s="101" t="s">
        <v>165</v>
      </c>
      <c r="M49" s="67" t="str">
        <f t="shared" si="17"/>
        <v/>
      </c>
      <c r="N49" s="68" t="str">
        <f t="shared" si="18"/>
        <v/>
      </c>
      <c r="P49" s="65">
        <f t="shared" si="1"/>
        <v>187</v>
      </c>
      <c r="Q49" s="65"/>
      <c r="R49" s="66">
        <f t="shared" si="2"/>
        <v>43295.479166666664</v>
      </c>
      <c r="S49" s="66">
        <f t="shared" si="3"/>
        <v>43295.478170955881</v>
      </c>
      <c r="T49" s="66">
        <f t="shared" si="4"/>
        <v>43295.459681372551</v>
      </c>
      <c r="U49" s="66">
        <f t="shared" si="5"/>
        <v>43295.418709150326</v>
      </c>
      <c r="V49" s="66">
        <f t="shared" si="6"/>
        <v>43295.325645963516</v>
      </c>
      <c r="W49" s="66">
        <f t="shared" si="7"/>
        <v>43295.260710066083</v>
      </c>
      <c r="X49" s="66">
        <f t="shared" si="8"/>
        <v>43295.026941950142</v>
      </c>
      <c r="Y49" s="66">
        <f t="shared" si="9"/>
        <v>43295.479513888888</v>
      </c>
      <c r="Z49" s="66"/>
      <c r="AA49" s="66">
        <f t="shared" si="19"/>
        <v>43295.681597222218</v>
      </c>
      <c r="AB49" s="66">
        <f t="shared" si="10"/>
        <v>43295.769444444442</v>
      </c>
      <c r="AC49" s="66">
        <f t="shared" si="11"/>
        <v>43295.410862209777</v>
      </c>
      <c r="AD49" s="66">
        <f t="shared" si="12"/>
        <v>43295.834384403097</v>
      </c>
      <c r="AE49" s="66">
        <f t="shared" si="13"/>
        <v>43294.570937504417</v>
      </c>
      <c r="AF49" s="66">
        <f t="shared" si="14"/>
        <v>43293.824178245159</v>
      </c>
      <c r="AG49" s="69">
        <f t="shared" si="20"/>
        <v>43295.769791666666</v>
      </c>
      <c r="AH49" s="66">
        <f t="shared" si="15"/>
        <v>43295.769791666666</v>
      </c>
    </row>
    <row r="50" spans="1:34" x14ac:dyDescent="0.15">
      <c r="A50" s="5">
        <f t="shared" si="21"/>
        <v>46</v>
      </c>
      <c r="B50" s="101"/>
      <c r="C50" s="5">
        <f t="shared" si="23"/>
        <v>1.7999999999999829</v>
      </c>
      <c r="D50" s="4">
        <f t="shared" si="24"/>
        <v>43.299999999999983</v>
      </c>
      <c r="E50" s="3">
        <v>189.1</v>
      </c>
      <c r="F50" s="101" t="s">
        <v>166</v>
      </c>
      <c r="G50" s="101" t="s">
        <v>85</v>
      </c>
      <c r="H50" s="101" t="s">
        <v>102</v>
      </c>
      <c r="I50" s="101" t="s">
        <v>326</v>
      </c>
      <c r="J50" s="101" t="s">
        <v>167</v>
      </c>
      <c r="K50" s="12"/>
      <c r="L50" s="101"/>
      <c r="M50" s="67" t="str">
        <f t="shared" si="17"/>
        <v/>
      </c>
      <c r="N50" s="68" t="str">
        <f t="shared" si="18"/>
        <v/>
      </c>
      <c r="P50" s="65">
        <f t="shared" si="1"/>
        <v>189</v>
      </c>
      <c r="Q50" s="65"/>
      <c r="R50" s="66">
        <f t="shared" si="2"/>
        <v>43295.481617647056</v>
      </c>
      <c r="S50" s="66">
        <f t="shared" si="3"/>
        <v>43295.480775122553</v>
      </c>
      <c r="T50" s="66">
        <f t="shared" si="4"/>
        <v>43295.462459150323</v>
      </c>
      <c r="U50" s="66">
        <f t="shared" si="5"/>
        <v>43295.421685340807</v>
      </c>
      <c r="V50" s="66">
        <f t="shared" si="6"/>
        <v>43295.328851091719</v>
      </c>
      <c r="W50" s="66">
        <f t="shared" si="7"/>
        <v>43295.264043399417</v>
      </c>
      <c r="X50" s="66">
        <f t="shared" si="8"/>
        <v>43295.030565138542</v>
      </c>
      <c r="Y50" s="66">
        <f t="shared" si="9"/>
        <v>43295.481964869286</v>
      </c>
      <c r="Z50" s="66"/>
      <c r="AA50" s="66">
        <f t="shared" si="19"/>
        <v>43295.685763888891</v>
      </c>
      <c r="AB50" s="66">
        <f t="shared" si="10"/>
        <v>43295.774999999994</v>
      </c>
      <c r="AC50" s="66">
        <f t="shared" si="11"/>
        <v>43295.418154241044</v>
      </c>
      <c r="AD50" s="66">
        <f t="shared" si="12"/>
        <v>43295.840634559347</v>
      </c>
      <c r="AE50" s="66">
        <f t="shared" si="13"/>
        <v>43294.579270837756</v>
      </c>
      <c r="AF50" s="66">
        <f t="shared" si="14"/>
        <v>43293.833437504414</v>
      </c>
      <c r="AG50" s="69">
        <f t="shared" si="20"/>
        <v>43295.775347222218</v>
      </c>
      <c r="AH50" s="66">
        <f t="shared" si="15"/>
        <v>43295.775347222218</v>
      </c>
    </row>
    <row r="51" spans="1:34" x14ac:dyDescent="0.15">
      <c r="A51" s="5">
        <f t="shared" si="21"/>
        <v>47</v>
      </c>
      <c r="B51" s="101"/>
      <c r="C51" s="5">
        <f t="shared" si="23"/>
        <v>1.8000000000000114</v>
      </c>
      <c r="D51" s="4">
        <f t="shared" si="24"/>
        <v>45.099999999999994</v>
      </c>
      <c r="E51" s="3">
        <v>190.9</v>
      </c>
      <c r="F51" s="101"/>
      <c r="G51" s="101" t="s">
        <v>85</v>
      </c>
      <c r="H51" s="101" t="s">
        <v>102</v>
      </c>
      <c r="I51" s="101" t="s">
        <v>349</v>
      </c>
      <c r="J51" s="101" t="s">
        <v>167</v>
      </c>
      <c r="K51" s="12"/>
      <c r="L51" s="101" t="s">
        <v>165</v>
      </c>
      <c r="M51" s="67" t="str">
        <f t="shared" si="17"/>
        <v/>
      </c>
      <c r="N51" s="68" t="str">
        <f t="shared" si="18"/>
        <v/>
      </c>
      <c r="P51" s="65">
        <f t="shared" si="1"/>
        <v>191</v>
      </c>
      <c r="Q51" s="65"/>
      <c r="R51" s="66">
        <f t="shared" si="2"/>
        <v>43295.484068627447</v>
      </c>
      <c r="S51" s="66">
        <f t="shared" si="3"/>
        <v>43295.483379289217</v>
      </c>
      <c r="T51" s="66">
        <f t="shared" si="4"/>
        <v>43295.465236928103</v>
      </c>
      <c r="U51" s="66">
        <f t="shared" si="5"/>
        <v>43295.42466153128</v>
      </c>
      <c r="V51" s="66">
        <f t="shared" si="6"/>
        <v>43295.332056219922</v>
      </c>
      <c r="W51" s="66">
        <f t="shared" si="7"/>
        <v>43295.267376732751</v>
      </c>
      <c r="X51" s="66">
        <f t="shared" si="8"/>
        <v>43295.03418832695</v>
      </c>
      <c r="Y51" s="66">
        <f t="shared" si="9"/>
        <v>43295.484415849671</v>
      </c>
      <c r="Z51" s="66"/>
      <c r="AA51" s="66">
        <f t="shared" si="19"/>
        <v>43295.689930555556</v>
      </c>
      <c r="AB51" s="66">
        <f t="shared" si="10"/>
        <v>43295.780555555553</v>
      </c>
      <c r="AC51" s="66">
        <f t="shared" si="11"/>
        <v>43295.425446272311</v>
      </c>
      <c r="AD51" s="66">
        <f t="shared" si="12"/>
        <v>43295.846884715604</v>
      </c>
      <c r="AE51" s="66">
        <f t="shared" si="13"/>
        <v>43294.587604171087</v>
      </c>
      <c r="AF51" s="66">
        <f t="shared" si="14"/>
        <v>43293.842696763677</v>
      </c>
      <c r="AG51" s="69">
        <f t="shared" si="20"/>
        <v>43295.780902777777</v>
      </c>
      <c r="AH51" s="66">
        <f t="shared" si="15"/>
        <v>43295.780902777777</v>
      </c>
    </row>
    <row r="52" spans="1:34" x14ac:dyDescent="0.15">
      <c r="A52" s="5">
        <f t="shared" si="21"/>
        <v>48</v>
      </c>
      <c r="B52" s="101"/>
      <c r="C52" s="5">
        <f t="shared" si="23"/>
        <v>4.4000000000000057</v>
      </c>
      <c r="D52" s="4">
        <f t="shared" si="24"/>
        <v>49.5</v>
      </c>
      <c r="E52" s="3">
        <v>195.3</v>
      </c>
      <c r="F52" s="101" t="s">
        <v>168</v>
      </c>
      <c r="G52" s="101" t="s">
        <v>85</v>
      </c>
      <c r="H52" s="101" t="s">
        <v>102</v>
      </c>
      <c r="I52" s="101" t="s">
        <v>326</v>
      </c>
      <c r="J52" s="101" t="s">
        <v>169</v>
      </c>
      <c r="K52" s="12"/>
      <c r="L52" s="101"/>
      <c r="M52" s="67" t="str">
        <f t="shared" si="17"/>
        <v/>
      </c>
      <c r="N52" s="68" t="str">
        <f t="shared" si="18"/>
        <v/>
      </c>
      <c r="P52" s="65">
        <f t="shared" si="1"/>
        <v>195</v>
      </c>
      <c r="Q52" s="65"/>
      <c r="R52" s="66">
        <f t="shared" si="2"/>
        <v>43295.488970588238</v>
      </c>
      <c r="S52" s="66">
        <f t="shared" si="3"/>
        <v>43295.488587622553</v>
      </c>
      <c r="T52" s="66">
        <f t="shared" si="4"/>
        <v>43295.470792483662</v>
      </c>
      <c r="U52" s="66">
        <f t="shared" si="5"/>
        <v>43295.430613912235</v>
      </c>
      <c r="V52" s="66">
        <f t="shared" si="6"/>
        <v>43295.338466476336</v>
      </c>
      <c r="W52" s="66">
        <f t="shared" si="7"/>
        <v>43295.274043399411</v>
      </c>
      <c r="X52" s="66">
        <f t="shared" si="8"/>
        <v>43295.041434703759</v>
      </c>
      <c r="Y52" s="66">
        <f t="shared" si="9"/>
        <v>43295.489317810454</v>
      </c>
      <c r="Z52" s="66"/>
      <c r="AA52" s="66">
        <f t="shared" si="19"/>
        <v>43295.698263888888</v>
      </c>
      <c r="AB52" s="66">
        <f t="shared" si="10"/>
        <v>43295.791666666664</v>
      </c>
      <c r="AC52" s="66">
        <f t="shared" si="11"/>
        <v>43295.440030334845</v>
      </c>
      <c r="AD52" s="66">
        <f t="shared" si="12"/>
        <v>43295.85938502811</v>
      </c>
      <c r="AE52" s="66">
        <f t="shared" si="13"/>
        <v>43294.60427083775</v>
      </c>
      <c r="AF52" s="66">
        <f t="shared" si="14"/>
        <v>43293.861215282195</v>
      </c>
      <c r="AG52" s="69">
        <f t="shared" si="20"/>
        <v>43295.792013888888</v>
      </c>
      <c r="AH52" s="66">
        <f t="shared" si="15"/>
        <v>43295.792013888888</v>
      </c>
    </row>
    <row r="53" spans="1:34" x14ac:dyDescent="0.15">
      <c r="A53" s="5">
        <f t="shared" si="21"/>
        <v>49</v>
      </c>
      <c r="B53" s="101"/>
      <c r="C53" s="5">
        <f t="shared" si="23"/>
        <v>8.3999999999999773</v>
      </c>
      <c r="D53" s="4">
        <f t="shared" si="24"/>
        <v>57.899999999999977</v>
      </c>
      <c r="E53" s="3">
        <v>203.7</v>
      </c>
      <c r="F53" s="101"/>
      <c r="G53" s="101" t="s">
        <v>96</v>
      </c>
      <c r="H53" s="101" t="s">
        <v>99</v>
      </c>
      <c r="I53" s="101"/>
      <c r="J53" s="101" t="s">
        <v>170</v>
      </c>
      <c r="K53" s="12" t="s">
        <v>171</v>
      </c>
      <c r="L53" s="101"/>
      <c r="M53" s="67" t="str">
        <f t="shared" si="17"/>
        <v/>
      </c>
      <c r="N53" s="68" t="str">
        <f t="shared" si="18"/>
        <v/>
      </c>
      <c r="P53" s="65">
        <f t="shared" si="1"/>
        <v>204</v>
      </c>
      <c r="Q53" s="65"/>
      <c r="R53" s="66">
        <f t="shared" si="2"/>
        <v>43295.5</v>
      </c>
      <c r="S53" s="66">
        <f t="shared" si="3"/>
        <v>43295.500306372553</v>
      </c>
      <c r="T53" s="66">
        <f t="shared" si="4"/>
        <v>43295.483292483659</v>
      </c>
      <c r="U53" s="66">
        <f t="shared" si="5"/>
        <v>43295.444006769379</v>
      </c>
      <c r="V53" s="66">
        <f t="shared" si="6"/>
        <v>43295.352889553258</v>
      </c>
      <c r="W53" s="66">
        <f t="shared" si="7"/>
        <v>43295.289043399411</v>
      </c>
      <c r="X53" s="66">
        <f t="shared" si="8"/>
        <v>43295.05773905159</v>
      </c>
      <c r="Y53" s="66">
        <f t="shared" si="9"/>
        <v>43295.500653594776</v>
      </c>
      <c r="Z53" s="66"/>
      <c r="AA53" s="66">
        <f t="shared" si="19"/>
        <v>43295.717013888891</v>
      </c>
      <c r="AB53" s="66">
        <f t="shared" si="10"/>
        <v>43295.816666666666</v>
      </c>
      <c r="AC53" s="66">
        <f t="shared" si="11"/>
        <v>43295.472844475553</v>
      </c>
      <c r="AD53" s="66">
        <f t="shared" si="12"/>
        <v>43295.887510731249</v>
      </c>
      <c r="AE53" s="66">
        <f t="shared" si="13"/>
        <v>43294.641770837756</v>
      </c>
      <c r="AF53" s="66">
        <f t="shared" si="14"/>
        <v>43293.902881948859</v>
      </c>
      <c r="AG53" s="69">
        <f t="shared" si="20"/>
        <v>43295.817013888889</v>
      </c>
      <c r="AH53" s="66">
        <f t="shared" si="15"/>
        <v>43295.817013888889</v>
      </c>
    </row>
    <row r="54" spans="1:34" x14ac:dyDescent="0.15">
      <c r="A54" s="5">
        <f t="shared" si="21"/>
        <v>50</v>
      </c>
      <c r="B54" s="101"/>
      <c r="C54" s="5">
        <f t="shared" si="23"/>
        <v>11.5</v>
      </c>
      <c r="D54" s="4">
        <f t="shared" si="24"/>
        <v>69.399999999999977</v>
      </c>
      <c r="E54" s="3">
        <v>215.2</v>
      </c>
      <c r="F54" s="101" t="s">
        <v>172</v>
      </c>
      <c r="G54" s="101" t="s">
        <v>85</v>
      </c>
      <c r="H54" s="101" t="s">
        <v>102</v>
      </c>
      <c r="I54" s="101" t="s">
        <v>326</v>
      </c>
      <c r="J54" s="101" t="s">
        <v>173</v>
      </c>
      <c r="K54" s="12" t="s">
        <v>174</v>
      </c>
      <c r="L54" s="101"/>
      <c r="M54" s="67" t="str">
        <f t="shared" si="17"/>
        <v/>
      </c>
      <c r="N54" s="68" t="str">
        <f t="shared" si="18"/>
        <v/>
      </c>
      <c r="P54" s="65">
        <f t="shared" si="1"/>
        <v>215</v>
      </c>
      <c r="Q54" s="65"/>
      <c r="R54" s="66">
        <f t="shared" si="2"/>
        <v>43295.513480392154</v>
      </c>
      <c r="S54" s="66">
        <f t="shared" si="3"/>
        <v>43295.514629289217</v>
      </c>
      <c r="T54" s="66">
        <f t="shared" si="4"/>
        <v>43295.498570261436</v>
      </c>
      <c r="U54" s="66">
        <f t="shared" si="5"/>
        <v>43295.460375816998</v>
      </c>
      <c r="V54" s="66">
        <f t="shared" si="6"/>
        <v>43295.370517758383</v>
      </c>
      <c r="W54" s="66">
        <f t="shared" si="7"/>
        <v>43295.307376732744</v>
      </c>
      <c r="X54" s="66">
        <f t="shared" si="8"/>
        <v>43295.077666587822</v>
      </c>
      <c r="Y54" s="66">
        <f t="shared" si="9"/>
        <v>43295.514976511447</v>
      </c>
      <c r="Z54" s="66"/>
      <c r="AA54" s="66">
        <f t="shared" si="19"/>
        <v>43295.739930555552</v>
      </c>
      <c r="AB54" s="66">
        <f t="shared" si="10"/>
        <v>43295.847222222219</v>
      </c>
      <c r="AC54" s="66">
        <f t="shared" si="11"/>
        <v>43295.512950647528</v>
      </c>
      <c r="AD54" s="66">
        <f t="shared" si="12"/>
        <v>43295.921886590651</v>
      </c>
      <c r="AE54" s="66">
        <f t="shared" si="13"/>
        <v>43294.687604171086</v>
      </c>
      <c r="AF54" s="66">
        <f t="shared" si="14"/>
        <v>43293.953807874786</v>
      </c>
      <c r="AG54" s="69">
        <f t="shared" si="20"/>
        <v>43295.847569444442</v>
      </c>
      <c r="AH54" s="66">
        <f t="shared" si="15"/>
        <v>43295.847569444442</v>
      </c>
    </row>
    <row r="55" spans="1:34" x14ac:dyDescent="0.15">
      <c r="A55" s="5">
        <f t="shared" si="21"/>
        <v>51</v>
      </c>
      <c r="B55" s="101" t="s">
        <v>79</v>
      </c>
      <c r="C55" s="5">
        <f t="shared" si="23"/>
        <v>7.5</v>
      </c>
      <c r="D55" s="4">
        <f t="shared" si="24"/>
        <v>76.899999999999977</v>
      </c>
      <c r="E55" s="3">
        <v>222.7</v>
      </c>
      <c r="F55" s="101" t="s">
        <v>175</v>
      </c>
      <c r="G55" s="101" t="s">
        <v>82</v>
      </c>
      <c r="H55" s="101" t="s">
        <v>83</v>
      </c>
      <c r="I55" s="101"/>
      <c r="J55" s="101" t="s">
        <v>173</v>
      </c>
      <c r="K55" s="12"/>
      <c r="L55" s="101" t="s">
        <v>301</v>
      </c>
      <c r="M55" s="67">
        <f t="shared" si="17"/>
        <v>43295.525393178112</v>
      </c>
      <c r="N55" s="68">
        <f t="shared" si="18"/>
        <v>43295.869791666664</v>
      </c>
      <c r="P55" s="65">
        <f t="shared" si="1"/>
        <v>223</v>
      </c>
      <c r="Q55" s="65"/>
      <c r="R55" s="66">
        <f t="shared" si="2"/>
        <v>43295.523284313727</v>
      </c>
      <c r="S55" s="66">
        <f t="shared" si="3"/>
        <v>43295.525045955881</v>
      </c>
      <c r="T55" s="66">
        <f t="shared" si="4"/>
        <v>43295.509681372547</v>
      </c>
      <c r="U55" s="66">
        <f t="shared" si="5"/>
        <v>43295.472280578899</v>
      </c>
      <c r="V55" s="66">
        <f t="shared" si="6"/>
        <v>43295.383338271204</v>
      </c>
      <c r="W55" s="66">
        <f t="shared" si="7"/>
        <v>43295.32071006608</v>
      </c>
      <c r="X55" s="66">
        <f t="shared" si="8"/>
        <v>43295.092159341446</v>
      </c>
      <c r="Y55" s="66">
        <f t="shared" si="9"/>
        <v>43295.525393178112</v>
      </c>
      <c r="Z55" s="66"/>
      <c r="AA55" s="66">
        <f t="shared" si="19"/>
        <v>43295.756597222222</v>
      </c>
      <c r="AB55" s="66">
        <f t="shared" si="10"/>
        <v>43295.869444444441</v>
      </c>
      <c r="AC55" s="66">
        <f t="shared" si="11"/>
        <v>43295.542118772602</v>
      </c>
      <c r="AD55" s="66">
        <f t="shared" si="12"/>
        <v>43295.946887215665</v>
      </c>
      <c r="AE55" s="66">
        <f t="shared" si="13"/>
        <v>43294.720937504419</v>
      </c>
      <c r="AF55" s="66">
        <f t="shared" si="14"/>
        <v>43293.990844911823</v>
      </c>
      <c r="AG55" s="69">
        <f t="shared" si="20"/>
        <v>43295.869791666664</v>
      </c>
      <c r="AH55" s="66">
        <f t="shared" si="15"/>
        <v>43295.869791666664</v>
      </c>
    </row>
    <row r="56" spans="1:34" x14ac:dyDescent="0.15">
      <c r="A56" s="5">
        <f t="shared" si="21"/>
        <v>52</v>
      </c>
      <c r="B56" s="101"/>
      <c r="C56" s="5">
        <f t="shared" si="23"/>
        <v>3.4000000000000057</v>
      </c>
      <c r="D56" s="4">
        <f t="shared" si="24"/>
        <v>3.4000000000000057</v>
      </c>
      <c r="E56" s="3">
        <v>226.1</v>
      </c>
      <c r="F56" s="101"/>
      <c r="G56" s="101" t="s">
        <v>96</v>
      </c>
      <c r="H56" s="101" t="s">
        <v>99</v>
      </c>
      <c r="I56" s="101"/>
      <c r="J56" s="101" t="s">
        <v>173</v>
      </c>
      <c r="K56" s="12" t="s">
        <v>176</v>
      </c>
      <c r="L56" s="101"/>
      <c r="M56" s="67" t="str">
        <f t="shared" si="17"/>
        <v/>
      </c>
      <c r="N56" s="68" t="str">
        <f t="shared" si="18"/>
        <v/>
      </c>
      <c r="P56" s="65">
        <f t="shared" si="1"/>
        <v>226</v>
      </c>
      <c r="Q56" s="65"/>
      <c r="R56" s="66">
        <f t="shared" si="2"/>
        <v>43295.526960784315</v>
      </c>
      <c r="S56" s="66">
        <f t="shared" si="3"/>
        <v>43295.528952205881</v>
      </c>
      <c r="T56" s="66">
        <f t="shared" si="4"/>
        <v>43295.513848039212</v>
      </c>
      <c r="U56" s="66">
        <f t="shared" si="5"/>
        <v>43295.476744864616</v>
      </c>
      <c r="V56" s="66">
        <f t="shared" si="6"/>
        <v>43295.388145963516</v>
      </c>
      <c r="W56" s="66">
        <f t="shared" si="7"/>
        <v>43295.325710066078</v>
      </c>
      <c r="X56" s="66">
        <f t="shared" si="8"/>
        <v>43295.097594124054</v>
      </c>
      <c r="Y56" s="66">
        <f t="shared" si="9"/>
        <v>43295.529299428112</v>
      </c>
      <c r="Z56" s="66"/>
      <c r="AA56" s="66">
        <f t="shared" si="19"/>
        <v>43295.76284722222</v>
      </c>
      <c r="AB56" s="66">
        <f t="shared" si="10"/>
        <v>43295.877777777772</v>
      </c>
      <c r="AC56" s="66">
        <f t="shared" si="11"/>
        <v>43295.553056819503</v>
      </c>
      <c r="AD56" s="66">
        <f t="shared" si="12"/>
        <v>43295.956262450047</v>
      </c>
      <c r="AE56" s="66">
        <f t="shared" si="13"/>
        <v>43294.733437504416</v>
      </c>
      <c r="AF56" s="66">
        <f t="shared" si="14"/>
        <v>43294.004733800713</v>
      </c>
      <c r="AG56" s="69">
        <f t="shared" si="20"/>
        <v>43295.878124999996</v>
      </c>
      <c r="AH56" s="66">
        <f t="shared" si="15"/>
        <v>43295.878124999996</v>
      </c>
    </row>
    <row r="57" spans="1:34" x14ac:dyDescent="0.15">
      <c r="A57" s="5">
        <f t="shared" si="21"/>
        <v>53</v>
      </c>
      <c r="B57" s="101"/>
      <c r="C57" s="5">
        <f t="shared" si="23"/>
        <v>8.5</v>
      </c>
      <c r="D57" s="4">
        <f t="shared" si="24"/>
        <v>11.900000000000006</v>
      </c>
      <c r="E57" s="3">
        <v>234.6</v>
      </c>
      <c r="F57" s="101" t="s">
        <v>177</v>
      </c>
      <c r="G57" s="101" t="s">
        <v>85</v>
      </c>
      <c r="H57" s="101" t="s">
        <v>102</v>
      </c>
      <c r="I57" s="101" t="s">
        <v>326</v>
      </c>
      <c r="J57" s="101" t="s">
        <v>178</v>
      </c>
      <c r="K57" s="12" t="s">
        <v>179</v>
      </c>
      <c r="L57" s="101"/>
      <c r="M57" s="67" t="str">
        <f t="shared" si="17"/>
        <v/>
      </c>
      <c r="N57" s="68" t="str">
        <f t="shared" si="18"/>
        <v/>
      </c>
      <c r="P57" s="65">
        <f t="shared" si="1"/>
        <v>235</v>
      </c>
      <c r="Q57" s="65"/>
      <c r="R57" s="66">
        <f t="shared" si="2"/>
        <v>43295.537990196077</v>
      </c>
      <c r="S57" s="66">
        <f t="shared" si="3"/>
        <v>43295.540670955881</v>
      </c>
      <c r="T57" s="66">
        <f t="shared" si="4"/>
        <v>43295.526348039217</v>
      </c>
      <c r="U57" s="66">
        <f t="shared" si="5"/>
        <v>43295.490137721754</v>
      </c>
      <c r="V57" s="66">
        <f t="shared" si="6"/>
        <v>43295.402569040438</v>
      </c>
      <c r="W57" s="66">
        <f t="shared" si="7"/>
        <v>43295.340710066084</v>
      </c>
      <c r="X57" s="66">
        <f t="shared" si="8"/>
        <v>43295.113898471878</v>
      </c>
      <c r="Y57" s="66">
        <f t="shared" si="9"/>
        <v>43295.541018178112</v>
      </c>
      <c r="Z57" s="66"/>
      <c r="AA57" s="66">
        <f t="shared" si="19"/>
        <v>43295.781597222223</v>
      </c>
      <c r="AB57" s="66">
        <f t="shared" si="10"/>
        <v>43295.902777777774</v>
      </c>
      <c r="AC57" s="66">
        <f t="shared" si="11"/>
        <v>43295.585870960211</v>
      </c>
      <c r="AD57" s="66">
        <f t="shared" si="12"/>
        <v>43295.984388153185</v>
      </c>
      <c r="AE57" s="66">
        <f t="shared" si="13"/>
        <v>43294.770937504421</v>
      </c>
      <c r="AF57" s="66">
        <f t="shared" si="14"/>
        <v>43294.046400467378</v>
      </c>
      <c r="AG57" s="69">
        <f t="shared" si="20"/>
        <v>43295.903124999997</v>
      </c>
      <c r="AH57" s="66">
        <f t="shared" si="15"/>
        <v>43295.903124999997</v>
      </c>
    </row>
    <row r="58" spans="1:34" x14ac:dyDescent="0.15">
      <c r="A58" s="5">
        <f t="shared" si="21"/>
        <v>54</v>
      </c>
      <c r="B58" s="101"/>
      <c r="C58" s="5">
        <f t="shared" si="23"/>
        <v>14.099999999999994</v>
      </c>
      <c r="D58" s="4">
        <f t="shared" si="24"/>
        <v>26</v>
      </c>
      <c r="E58" s="3">
        <v>248.7</v>
      </c>
      <c r="F58" s="101" t="s">
        <v>180</v>
      </c>
      <c r="G58" s="101" t="s">
        <v>85</v>
      </c>
      <c r="H58" s="101" t="s">
        <v>102</v>
      </c>
      <c r="I58" s="101" t="s">
        <v>326</v>
      </c>
      <c r="J58" s="101" t="s">
        <v>181</v>
      </c>
      <c r="K58" s="12" t="s">
        <v>182</v>
      </c>
      <c r="L58" s="101"/>
      <c r="M58" s="67" t="str">
        <f t="shared" si="17"/>
        <v/>
      </c>
      <c r="N58" s="68" t="str">
        <f t="shared" si="18"/>
        <v/>
      </c>
      <c r="P58" s="65">
        <f t="shared" si="1"/>
        <v>249</v>
      </c>
      <c r="Q58" s="65"/>
      <c r="R58" s="66">
        <f t="shared" si="2"/>
        <v>43295.555147058825</v>
      </c>
      <c r="S58" s="66">
        <f t="shared" si="3"/>
        <v>43295.558900122553</v>
      </c>
      <c r="T58" s="66">
        <f t="shared" si="4"/>
        <v>43295.545792483659</v>
      </c>
      <c r="U58" s="66">
        <f t="shared" si="5"/>
        <v>43295.51097105509</v>
      </c>
      <c r="V58" s="66">
        <f t="shared" si="6"/>
        <v>43295.425004937875</v>
      </c>
      <c r="W58" s="66">
        <f t="shared" si="7"/>
        <v>43295.364043399415</v>
      </c>
      <c r="X58" s="66">
        <f t="shared" si="8"/>
        <v>43295.139260790718</v>
      </c>
      <c r="Y58" s="66">
        <f t="shared" si="9"/>
        <v>43295.559247344776</v>
      </c>
      <c r="Z58" s="66"/>
      <c r="AA58" s="66">
        <f t="shared" si="19"/>
        <v>43295.810763888891</v>
      </c>
      <c r="AB58" s="66">
        <f t="shared" si="10"/>
        <v>43295.941666666666</v>
      </c>
      <c r="AC58" s="66">
        <f t="shared" si="11"/>
        <v>43295.636915179093</v>
      </c>
      <c r="AD58" s="66">
        <f t="shared" si="12"/>
        <v>43296.028139246962</v>
      </c>
      <c r="AE58" s="66">
        <f t="shared" si="13"/>
        <v>43294.829270837756</v>
      </c>
      <c r="AF58" s="66">
        <f t="shared" si="14"/>
        <v>43294.111215282195</v>
      </c>
      <c r="AG58" s="69">
        <f t="shared" si="20"/>
        <v>43295.942013888889</v>
      </c>
      <c r="AH58" s="66">
        <f t="shared" si="15"/>
        <v>43295.942013888889</v>
      </c>
    </row>
    <row r="59" spans="1:34" x14ac:dyDescent="0.15">
      <c r="A59" s="5">
        <f t="shared" si="21"/>
        <v>55</v>
      </c>
      <c r="B59" s="101"/>
      <c r="C59" s="5">
        <f t="shared" si="23"/>
        <v>1.3000000000000114</v>
      </c>
      <c r="D59" s="4">
        <f t="shared" si="24"/>
        <v>27.300000000000011</v>
      </c>
      <c r="E59" s="3">
        <v>250</v>
      </c>
      <c r="F59" s="101"/>
      <c r="G59" s="101" t="s">
        <v>388</v>
      </c>
      <c r="H59" s="101" t="s">
        <v>89</v>
      </c>
      <c r="I59" s="101"/>
      <c r="J59" s="101"/>
      <c r="K59" s="12"/>
      <c r="L59" s="101" t="s">
        <v>389</v>
      </c>
      <c r="M59" s="67" t="str">
        <f t="shared" si="17"/>
        <v/>
      </c>
      <c r="N59" s="68" t="str">
        <f t="shared" si="18"/>
        <v/>
      </c>
      <c r="P59" s="65">
        <f t="shared" si="1"/>
        <v>250</v>
      </c>
      <c r="Q59" s="65"/>
      <c r="R59" s="66">
        <f t="shared" si="2"/>
        <v>43295.556372549021</v>
      </c>
      <c r="S59" s="66">
        <f t="shared" si="3"/>
        <v>43295.560202205881</v>
      </c>
      <c r="T59" s="66">
        <f t="shared" si="4"/>
        <v>43295.547181372545</v>
      </c>
      <c r="U59" s="66">
        <f t="shared" si="5"/>
        <v>43295.512459150326</v>
      </c>
      <c r="V59" s="66">
        <f t="shared" si="6"/>
        <v>43295.426607501977</v>
      </c>
      <c r="W59" s="66">
        <f t="shared" si="7"/>
        <v>43295.365710066078</v>
      </c>
      <c r="X59" s="66">
        <f t="shared" si="8"/>
        <v>43295.141072384919</v>
      </c>
      <c r="Y59" s="66">
        <f t="shared" si="9"/>
        <v>43295.560549428112</v>
      </c>
      <c r="Z59" s="66"/>
      <c r="AA59" s="66">
        <f t="shared" si="19"/>
        <v>43295.812847222223</v>
      </c>
      <c r="AB59" s="66">
        <f t="shared" si="10"/>
        <v>43295.944444444445</v>
      </c>
      <c r="AC59" s="66">
        <f t="shared" si="11"/>
        <v>43295.640561194727</v>
      </c>
      <c r="AD59" s="66">
        <f t="shared" si="12"/>
        <v>43296.031264325095</v>
      </c>
      <c r="AE59" s="66">
        <f t="shared" si="13"/>
        <v>43294.833437504421</v>
      </c>
      <c r="AF59" s="66">
        <f t="shared" si="14"/>
        <v>43294.115844911823</v>
      </c>
      <c r="AG59" s="69">
        <f t="shared" si="20"/>
        <v>43295.944791666669</v>
      </c>
      <c r="AH59" s="66">
        <f t="shared" si="15"/>
        <v>43295.944791666669</v>
      </c>
    </row>
    <row r="60" spans="1:34" x14ac:dyDescent="0.15">
      <c r="A60" s="5">
        <f t="shared" si="21"/>
        <v>56</v>
      </c>
      <c r="B60" s="101"/>
      <c r="C60" s="5">
        <f t="shared" si="23"/>
        <v>1.3000000000000114</v>
      </c>
      <c r="D60" s="4">
        <f t="shared" si="24"/>
        <v>28.600000000000023</v>
      </c>
      <c r="E60" s="3">
        <v>251.3</v>
      </c>
      <c r="F60" s="101" t="s">
        <v>390</v>
      </c>
      <c r="G60" s="101" t="s">
        <v>325</v>
      </c>
      <c r="H60" s="101" t="s">
        <v>86</v>
      </c>
      <c r="I60" s="101" t="s">
        <v>326</v>
      </c>
      <c r="J60" s="101" t="s">
        <v>391</v>
      </c>
      <c r="K60" s="12"/>
      <c r="L60" s="101" t="s">
        <v>392</v>
      </c>
      <c r="M60" s="67" t="str">
        <f t="shared" si="17"/>
        <v/>
      </c>
      <c r="N60" s="68" t="str">
        <f t="shared" si="18"/>
        <v/>
      </c>
      <c r="P60" s="65">
        <f t="shared" si="1"/>
        <v>251</v>
      </c>
      <c r="Q60" s="65"/>
      <c r="R60" s="66">
        <f t="shared" si="2"/>
        <v>43295.557598039217</v>
      </c>
      <c r="S60" s="66">
        <f t="shared" si="3"/>
        <v>43295.561504289217</v>
      </c>
      <c r="T60" s="66">
        <f t="shared" si="4"/>
        <v>43295.548570261439</v>
      </c>
      <c r="U60" s="66">
        <f t="shared" si="5"/>
        <v>43295.51394724557</v>
      </c>
      <c r="V60" s="66">
        <f t="shared" si="6"/>
        <v>43295.428210066078</v>
      </c>
      <c r="W60" s="66">
        <f t="shared" si="7"/>
        <v>43295.367376732749</v>
      </c>
      <c r="X60" s="66">
        <f t="shared" si="8"/>
        <v>43295.142883979126</v>
      </c>
      <c r="Y60" s="66">
        <f t="shared" si="9"/>
        <v>43295.561851511447</v>
      </c>
      <c r="Z60" s="66"/>
      <c r="AA60" s="66">
        <f t="shared" si="19"/>
        <v>43295.814930555556</v>
      </c>
      <c r="AB60" s="66">
        <f t="shared" si="10"/>
        <v>43295.947222222218</v>
      </c>
      <c r="AC60" s="66">
        <f t="shared" si="11"/>
        <v>43295.64420721036</v>
      </c>
      <c r="AD60" s="66">
        <f t="shared" si="12"/>
        <v>43296.034389403219</v>
      </c>
      <c r="AE60" s="66">
        <f t="shared" si="13"/>
        <v>43294.837604171087</v>
      </c>
      <c r="AF60" s="66">
        <f t="shared" si="14"/>
        <v>43294.120474541451</v>
      </c>
      <c r="AG60" s="69">
        <f t="shared" si="20"/>
        <v>43295.947569444441</v>
      </c>
      <c r="AH60" s="66">
        <f t="shared" si="15"/>
        <v>43295.947569444441</v>
      </c>
    </row>
    <row r="61" spans="1:34" x14ac:dyDescent="0.15">
      <c r="A61" s="5">
        <f t="shared" si="21"/>
        <v>57</v>
      </c>
      <c r="B61" s="101"/>
      <c r="C61" s="5">
        <f t="shared" si="23"/>
        <v>0.79999999999998295</v>
      </c>
      <c r="D61" s="4">
        <f t="shared" si="24"/>
        <v>29.400000000000006</v>
      </c>
      <c r="E61" s="3">
        <v>252.1</v>
      </c>
      <c r="F61" s="101" t="s">
        <v>395</v>
      </c>
      <c r="G61" s="101" t="s">
        <v>337</v>
      </c>
      <c r="H61" s="101" t="s">
        <v>86</v>
      </c>
      <c r="I61" s="101" t="s">
        <v>326</v>
      </c>
      <c r="J61" s="101" t="s">
        <v>391</v>
      </c>
      <c r="K61" s="12" t="s">
        <v>393</v>
      </c>
      <c r="L61" s="101" t="s">
        <v>394</v>
      </c>
      <c r="M61" s="67" t="str">
        <f t="shared" si="17"/>
        <v/>
      </c>
      <c r="N61" s="68" t="str">
        <f t="shared" si="18"/>
        <v/>
      </c>
      <c r="P61" s="65">
        <f t="shared" si="1"/>
        <v>252</v>
      </c>
      <c r="Q61" s="65"/>
      <c r="R61" s="66">
        <f t="shared" si="2"/>
        <v>43295.558823529413</v>
      </c>
      <c r="S61" s="66">
        <f t="shared" si="3"/>
        <v>43295.562806372553</v>
      </c>
      <c r="T61" s="66">
        <f t="shared" si="4"/>
        <v>43295.549959150325</v>
      </c>
      <c r="U61" s="66">
        <f t="shared" si="5"/>
        <v>43295.515435340807</v>
      </c>
      <c r="V61" s="66">
        <f t="shared" si="6"/>
        <v>43295.42981263018</v>
      </c>
      <c r="W61" s="66">
        <f t="shared" si="7"/>
        <v>43295.369043399412</v>
      </c>
      <c r="X61" s="66">
        <f t="shared" si="8"/>
        <v>43295.144695573326</v>
      </c>
      <c r="Y61" s="66">
        <f t="shared" si="9"/>
        <v>43295.563153594776</v>
      </c>
      <c r="Z61" s="66"/>
      <c r="AA61" s="66">
        <f t="shared" si="19"/>
        <v>43295.817013888889</v>
      </c>
      <c r="AB61" s="66">
        <f t="shared" si="10"/>
        <v>43295.95</v>
      </c>
      <c r="AC61" s="66">
        <f t="shared" si="11"/>
        <v>43295.647853225993</v>
      </c>
      <c r="AD61" s="66">
        <f t="shared" si="12"/>
        <v>43296.037514481344</v>
      </c>
      <c r="AE61" s="66">
        <f t="shared" si="13"/>
        <v>43294.841770837753</v>
      </c>
      <c r="AF61" s="66">
        <f t="shared" si="14"/>
        <v>43294.125104171086</v>
      </c>
      <c r="AG61" s="69">
        <f t="shared" si="20"/>
        <v>43295.95034722222</v>
      </c>
      <c r="AH61" s="66">
        <f t="shared" si="15"/>
        <v>43295.95034722222</v>
      </c>
    </row>
    <row r="62" spans="1:34" x14ac:dyDescent="0.15">
      <c r="A62" s="5">
        <f t="shared" si="21"/>
        <v>58</v>
      </c>
      <c r="B62" s="101"/>
      <c r="C62" s="5">
        <f t="shared" si="23"/>
        <v>0.20000000000001705</v>
      </c>
      <c r="D62" s="4">
        <f t="shared" si="24"/>
        <v>29.600000000000023</v>
      </c>
      <c r="E62" s="3">
        <v>252.3</v>
      </c>
      <c r="F62" s="101" t="s">
        <v>397</v>
      </c>
      <c r="G62" s="101" t="s">
        <v>325</v>
      </c>
      <c r="H62" s="101" t="s">
        <v>89</v>
      </c>
      <c r="I62" s="101" t="s">
        <v>326</v>
      </c>
      <c r="J62" s="101"/>
      <c r="K62" s="12" t="s">
        <v>396</v>
      </c>
      <c r="L62" s="101" t="s">
        <v>398</v>
      </c>
      <c r="M62" s="67" t="str">
        <f t="shared" si="17"/>
        <v/>
      </c>
      <c r="N62" s="68" t="str">
        <f t="shared" si="18"/>
        <v/>
      </c>
      <c r="P62" s="65">
        <f t="shared" si="1"/>
        <v>252</v>
      </c>
      <c r="Q62" s="65"/>
      <c r="R62" s="66">
        <f t="shared" si="2"/>
        <v>43295.558823529413</v>
      </c>
      <c r="S62" s="66">
        <f t="shared" si="3"/>
        <v>43295.562806372553</v>
      </c>
      <c r="T62" s="66">
        <f t="shared" si="4"/>
        <v>43295.549959150325</v>
      </c>
      <c r="U62" s="66">
        <f t="shared" si="5"/>
        <v>43295.515435340807</v>
      </c>
      <c r="V62" s="66">
        <f t="shared" si="6"/>
        <v>43295.42981263018</v>
      </c>
      <c r="W62" s="66">
        <f t="shared" si="7"/>
        <v>43295.369043399412</v>
      </c>
      <c r="X62" s="66">
        <f t="shared" si="8"/>
        <v>43295.144695573326</v>
      </c>
      <c r="Y62" s="66">
        <f t="shared" si="9"/>
        <v>43295.563153594776</v>
      </c>
      <c r="Z62" s="66"/>
      <c r="AA62" s="66">
        <f t="shared" si="19"/>
        <v>43295.817013888889</v>
      </c>
      <c r="AB62" s="66">
        <f t="shared" si="10"/>
        <v>43295.95</v>
      </c>
      <c r="AC62" s="66">
        <f t="shared" si="11"/>
        <v>43295.647853225993</v>
      </c>
      <c r="AD62" s="66">
        <f t="shared" si="12"/>
        <v>43296.037514481344</v>
      </c>
      <c r="AE62" s="66">
        <f t="shared" si="13"/>
        <v>43294.841770837753</v>
      </c>
      <c r="AF62" s="66">
        <f t="shared" si="14"/>
        <v>43294.125104171086</v>
      </c>
      <c r="AG62" s="69">
        <f t="shared" si="20"/>
        <v>43295.95034722222</v>
      </c>
      <c r="AH62" s="66">
        <f t="shared" si="15"/>
        <v>43295.95034722222</v>
      </c>
    </row>
    <row r="63" spans="1:34" x14ac:dyDescent="0.15">
      <c r="A63" s="5">
        <f t="shared" si="21"/>
        <v>59</v>
      </c>
      <c r="B63" s="101"/>
      <c r="C63" s="5">
        <f t="shared" si="23"/>
        <v>13.099999999999966</v>
      </c>
      <c r="D63" s="4">
        <f t="shared" si="24"/>
        <v>42.699999999999989</v>
      </c>
      <c r="E63" s="3">
        <v>265.39999999999998</v>
      </c>
      <c r="F63" s="101" t="s">
        <v>399</v>
      </c>
      <c r="G63" s="101" t="s">
        <v>325</v>
      </c>
      <c r="H63" s="101" t="s">
        <v>354</v>
      </c>
      <c r="I63" s="101" t="s">
        <v>326</v>
      </c>
      <c r="J63" s="101" t="s">
        <v>402</v>
      </c>
      <c r="K63" s="12" t="s">
        <v>401</v>
      </c>
      <c r="L63" s="101" t="s">
        <v>400</v>
      </c>
      <c r="M63" s="67" t="str">
        <f t="shared" si="17"/>
        <v/>
      </c>
      <c r="N63" s="68" t="str">
        <f t="shared" si="18"/>
        <v/>
      </c>
      <c r="P63" s="65">
        <f t="shared" si="1"/>
        <v>265</v>
      </c>
      <c r="Q63" s="65"/>
      <c r="R63" s="66">
        <f t="shared" si="2"/>
        <v>43295.574754901958</v>
      </c>
      <c r="S63" s="66">
        <f t="shared" si="3"/>
        <v>43295.579733455881</v>
      </c>
      <c r="T63" s="66">
        <f t="shared" si="4"/>
        <v>43295.568014705881</v>
      </c>
      <c r="U63" s="66">
        <f t="shared" si="5"/>
        <v>43295.534780578899</v>
      </c>
      <c r="V63" s="66">
        <f t="shared" si="6"/>
        <v>43295.450645963516</v>
      </c>
      <c r="W63" s="66">
        <f t="shared" si="7"/>
        <v>43295.39071006608</v>
      </c>
      <c r="X63" s="66">
        <f t="shared" si="8"/>
        <v>43295.168246297966</v>
      </c>
      <c r="Y63" s="66">
        <f t="shared" si="9"/>
        <v>43295.580080678112</v>
      </c>
      <c r="Z63" s="66"/>
      <c r="AA63" s="66">
        <f t="shared" si="19"/>
        <v>43295.844097222223</v>
      </c>
      <c r="AB63" s="66">
        <f t="shared" si="10"/>
        <v>43295.986111111109</v>
      </c>
      <c r="AC63" s="66">
        <f t="shared" si="11"/>
        <v>43295.695251429235</v>
      </c>
      <c r="AD63" s="66">
        <f t="shared" si="12"/>
        <v>43296.078140496997</v>
      </c>
      <c r="AE63" s="66">
        <f t="shared" si="13"/>
        <v>43294.895937504421</v>
      </c>
      <c r="AF63" s="66">
        <f t="shared" si="14"/>
        <v>43294.185289356268</v>
      </c>
      <c r="AG63" s="69">
        <f t="shared" si="20"/>
        <v>43295.986458333333</v>
      </c>
      <c r="AH63" s="66">
        <f t="shared" si="15"/>
        <v>43295.986458333333</v>
      </c>
    </row>
    <row r="64" spans="1:34" x14ac:dyDescent="0.15">
      <c r="A64" s="5">
        <f t="shared" si="21"/>
        <v>60</v>
      </c>
      <c r="B64" s="101"/>
      <c r="C64" s="5">
        <f t="shared" si="23"/>
        <v>21.800000000000011</v>
      </c>
      <c r="D64" s="4">
        <f t="shared" si="24"/>
        <v>64.5</v>
      </c>
      <c r="E64" s="3">
        <v>287.2</v>
      </c>
      <c r="F64" s="101" t="s">
        <v>183</v>
      </c>
      <c r="G64" s="101" t="s">
        <v>85</v>
      </c>
      <c r="H64" s="101" t="s">
        <v>99</v>
      </c>
      <c r="I64" s="101" t="s">
        <v>326</v>
      </c>
      <c r="J64" s="101" t="s">
        <v>184</v>
      </c>
      <c r="K64" s="12"/>
      <c r="L64" s="101" t="s">
        <v>185</v>
      </c>
      <c r="M64" s="67" t="str">
        <f t="shared" si="17"/>
        <v/>
      </c>
      <c r="N64" s="68" t="str">
        <f t="shared" si="18"/>
        <v/>
      </c>
      <c r="P64" s="65">
        <f t="shared" si="1"/>
        <v>287</v>
      </c>
      <c r="Q64" s="65"/>
      <c r="R64" s="66">
        <f t="shared" si="2"/>
        <v>43295.601715686273</v>
      </c>
      <c r="S64" s="66">
        <f t="shared" si="3"/>
        <v>43295.608379289217</v>
      </c>
      <c r="T64" s="66">
        <f t="shared" si="4"/>
        <v>43295.598570261434</v>
      </c>
      <c r="U64" s="66">
        <f t="shared" si="5"/>
        <v>43295.567518674135</v>
      </c>
      <c r="V64" s="66">
        <f t="shared" si="6"/>
        <v>43295.485902373774</v>
      </c>
      <c r="W64" s="66">
        <f t="shared" si="7"/>
        <v>43295.427376732747</v>
      </c>
      <c r="X64" s="66">
        <f t="shared" si="8"/>
        <v>43295.20810137043</v>
      </c>
      <c r="Y64" s="66">
        <f t="shared" si="9"/>
        <v>43295.608726511447</v>
      </c>
      <c r="Z64" s="66"/>
      <c r="AA64" s="66">
        <f t="shared" si="19"/>
        <v>43295.889930555553</v>
      </c>
      <c r="AB64" s="66">
        <f t="shared" si="10"/>
        <v>43296.047222222223</v>
      </c>
      <c r="AC64" s="66">
        <f t="shared" si="11"/>
        <v>43295.775463773185</v>
      </c>
      <c r="AD64" s="66">
        <f t="shared" si="12"/>
        <v>43296.146892215787</v>
      </c>
      <c r="AE64" s="66">
        <f t="shared" si="13"/>
        <v>43294.987604171089</v>
      </c>
      <c r="AF64" s="66">
        <f t="shared" si="14"/>
        <v>43294.287141208122</v>
      </c>
      <c r="AG64" s="69">
        <f t="shared" si="20"/>
        <v>43296.047569444447</v>
      </c>
      <c r="AH64" s="66">
        <f t="shared" si="15"/>
        <v>43296.047569444447</v>
      </c>
    </row>
    <row r="65" spans="1:34" x14ac:dyDescent="0.15">
      <c r="A65" s="5">
        <f t="shared" si="21"/>
        <v>61</v>
      </c>
      <c r="B65" s="101" t="s">
        <v>328</v>
      </c>
      <c r="C65" s="5">
        <f t="shared" si="23"/>
        <v>11.199999999999989</v>
      </c>
      <c r="D65" s="4">
        <f t="shared" si="24"/>
        <v>75.699999999999989</v>
      </c>
      <c r="E65" s="3">
        <v>298.39999999999998</v>
      </c>
      <c r="F65" s="101" t="s">
        <v>329</v>
      </c>
      <c r="G65" s="101" t="s">
        <v>85</v>
      </c>
      <c r="H65" s="101" t="s">
        <v>354</v>
      </c>
      <c r="I65" s="101" t="s">
        <v>326</v>
      </c>
      <c r="J65" s="101"/>
      <c r="K65" s="12"/>
      <c r="L65" s="101" t="s">
        <v>330</v>
      </c>
      <c r="M65" s="67">
        <f t="shared" si="17"/>
        <v>43295.623049428112</v>
      </c>
      <c r="N65" s="68">
        <f t="shared" si="18"/>
        <v>43296.078125</v>
      </c>
      <c r="P65" s="65">
        <f t="shared" si="1"/>
        <v>298</v>
      </c>
      <c r="Q65" s="65"/>
      <c r="R65" s="66">
        <f t="shared" si="2"/>
        <v>43295.615196078434</v>
      </c>
      <c r="S65" s="66">
        <f t="shared" si="3"/>
        <v>43295.622702205881</v>
      </c>
      <c r="T65" s="66">
        <f t="shared" si="4"/>
        <v>43295.613848039211</v>
      </c>
      <c r="U65" s="66">
        <f t="shared" si="5"/>
        <v>43295.583887721754</v>
      </c>
      <c r="V65" s="66">
        <f t="shared" si="6"/>
        <v>43295.503530578899</v>
      </c>
      <c r="W65" s="66">
        <f t="shared" si="7"/>
        <v>43295.44571006608</v>
      </c>
      <c r="X65" s="66">
        <f t="shared" si="8"/>
        <v>43295.228028906662</v>
      </c>
      <c r="Y65" s="66">
        <f t="shared" si="9"/>
        <v>43295.623049428112</v>
      </c>
      <c r="Z65" s="66"/>
      <c r="AA65" s="66">
        <f t="shared" si="19"/>
        <v>43295.912847222222</v>
      </c>
      <c r="AB65" s="66">
        <f t="shared" si="10"/>
        <v>43296.077777777777</v>
      </c>
      <c r="AC65" s="66">
        <f t="shared" si="11"/>
        <v>43295.81556994516</v>
      </c>
      <c r="AD65" s="66">
        <f t="shared" si="12"/>
        <v>43296.181268075183</v>
      </c>
      <c r="AE65" s="66">
        <f t="shared" si="13"/>
        <v>43295.033437504419</v>
      </c>
      <c r="AF65" s="66">
        <f t="shared" si="14"/>
        <v>43294.338067134049</v>
      </c>
      <c r="AG65" s="69">
        <f t="shared" si="20"/>
        <v>43296.078125</v>
      </c>
      <c r="AH65" s="66">
        <f t="shared" si="15"/>
        <v>43296.078125</v>
      </c>
    </row>
    <row r="66" spans="1:34" x14ac:dyDescent="0.15">
      <c r="A66" s="5">
        <f t="shared" si="21"/>
        <v>62</v>
      </c>
      <c r="B66" s="101"/>
      <c r="C66" s="5">
        <f t="shared" si="23"/>
        <v>0.40000000000003411</v>
      </c>
      <c r="D66" s="4">
        <f t="shared" si="24"/>
        <v>0.40000000000003411</v>
      </c>
      <c r="E66" s="3">
        <v>298.8</v>
      </c>
      <c r="F66" s="101" t="s">
        <v>331</v>
      </c>
      <c r="G66" s="101" t="s">
        <v>85</v>
      </c>
      <c r="H66" s="101" t="s">
        <v>89</v>
      </c>
      <c r="I66" s="101" t="s">
        <v>326</v>
      </c>
      <c r="J66" s="101" t="s">
        <v>357</v>
      </c>
      <c r="K66" s="12" t="s">
        <v>358</v>
      </c>
      <c r="L66" s="101" t="s">
        <v>333</v>
      </c>
      <c r="M66" s="67" t="str">
        <f t="shared" si="17"/>
        <v/>
      </c>
      <c r="N66" s="68" t="str">
        <f t="shared" si="18"/>
        <v/>
      </c>
      <c r="P66" s="65">
        <f t="shared" si="1"/>
        <v>299</v>
      </c>
      <c r="Q66" s="65"/>
      <c r="R66" s="66">
        <f t="shared" si="2"/>
        <v>43295.616421568629</v>
      </c>
      <c r="S66" s="66">
        <f t="shared" si="3"/>
        <v>43295.624004289217</v>
      </c>
      <c r="T66" s="66">
        <f t="shared" si="4"/>
        <v>43295.615236928104</v>
      </c>
      <c r="U66" s="66">
        <f t="shared" si="5"/>
        <v>43295.585375816998</v>
      </c>
      <c r="V66" s="66">
        <f t="shared" si="6"/>
        <v>43295.505133143</v>
      </c>
      <c r="W66" s="66">
        <f t="shared" si="7"/>
        <v>43295.447376732751</v>
      </c>
      <c r="X66" s="66">
        <f t="shared" si="8"/>
        <v>43295.229840500862</v>
      </c>
      <c r="Y66" s="66">
        <f t="shared" si="9"/>
        <v>43295.624351511447</v>
      </c>
      <c r="Z66" s="66"/>
      <c r="AA66" s="66">
        <f t="shared" si="19"/>
        <v>43295.914930555555</v>
      </c>
      <c r="AB66" s="66">
        <f t="shared" si="10"/>
        <v>43296.080555555556</v>
      </c>
      <c r="AC66" s="66">
        <f t="shared" si="11"/>
        <v>43295.819215960793</v>
      </c>
      <c r="AD66" s="66">
        <f t="shared" si="12"/>
        <v>43296.184393153315</v>
      </c>
      <c r="AE66" s="66">
        <f t="shared" si="13"/>
        <v>43295.037604171084</v>
      </c>
      <c r="AF66" s="66">
        <f t="shared" si="14"/>
        <v>43294.342696763677</v>
      </c>
      <c r="AG66" s="69">
        <f t="shared" si="20"/>
        <v>43296.08090277778</v>
      </c>
      <c r="AH66" s="66">
        <f t="shared" si="15"/>
        <v>43296.08090277778</v>
      </c>
    </row>
    <row r="67" spans="1:34" x14ac:dyDescent="0.15">
      <c r="A67" s="5">
        <f t="shared" si="21"/>
        <v>63</v>
      </c>
      <c r="B67" s="101"/>
      <c r="C67" s="5">
        <f t="shared" si="23"/>
        <v>3.5</v>
      </c>
      <c r="D67" s="4">
        <f t="shared" si="24"/>
        <v>3.9000000000000341</v>
      </c>
      <c r="E67" s="3">
        <v>302.3</v>
      </c>
      <c r="F67" s="101" t="s">
        <v>334</v>
      </c>
      <c r="G67" s="101" t="s">
        <v>85</v>
      </c>
      <c r="H67" s="101" t="s">
        <v>89</v>
      </c>
      <c r="I67" s="101" t="s">
        <v>326</v>
      </c>
      <c r="J67" s="101"/>
      <c r="K67" s="12"/>
      <c r="L67" s="101"/>
      <c r="M67" s="67" t="str">
        <f t="shared" si="17"/>
        <v/>
      </c>
      <c r="N67" s="68" t="str">
        <f t="shared" si="18"/>
        <v/>
      </c>
      <c r="P67" s="65">
        <f t="shared" si="1"/>
        <v>302</v>
      </c>
      <c r="Q67" s="65"/>
      <c r="R67" s="66">
        <f t="shared" si="2"/>
        <v>43295.620098039217</v>
      </c>
      <c r="S67" s="66">
        <f t="shared" si="3"/>
        <v>43295.627910539217</v>
      </c>
      <c r="T67" s="66">
        <f t="shared" si="4"/>
        <v>43295.61940359477</v>
      </c>
      <c r="U67" s="66">
        <f t="shared" si="5"/>
        <v>43295.589840102708</v>
      </c>
      <c r="V67" s="66">
        <f t="shared" si="6"/>
        <v>43295.509940835313</v>
      </c>
      <c r="W67" s="66">
        <f t="shared" si="7"/>
        <v>43295.452376732748</v>
      </c>
      <c r="X67" s="66">
        <f t="shared" si="8"/>
        <v>43295.23527528347</v>
      </c>
      <c r="Y67" s="66">
        <f t="shared" si="9"/>
        <v>43295.628257761447</v>
      </c>
      <c r="Z67" s="66"/>
      <c r="AA67" s="66">
        <f t="shared" si="19"/>
        <v>43295.921180555553</v>
      </c>
      <c r="AB67" s="66">
        <f t="shared" si="10"/>
        <v>43296.088888888888</v>
      </c>
      <c r="AC67" s="66">
        <f t="shared" si="11"/>
        <v>43295.830154007701</v>
      </c>
      <c r="AD67" s="66">
        <f t="shared" si="12"/>
        <v>43296.193768387697</v>
      </c>
      <c r="AE67" s="66">
        <f t="shared" si="13"/>
        <v>43295.050104171089</v>
      </c>
      <c r="AF67" s="66">
        <f t="shared" si="14"/>
        <v>43294.356585652567</v>
      </c>
      <c r="AG67" s="69">
        <f t="shared" si="20"/>
        <v>43296.089236111111</v>
      </c>
      <c r="AH67" s="66">
        <f t="shared" si="15"/>
        <v>43296.089236111111</v>
      </c>
    </row>
    <row r="68" spans="1:34" x14ac:dyDescent="0.15">
      <c r="A68" s="5">
        <f t="shared" si="21"/>
        <v>64</v>
      </c>
      <c r="B68" s="101"/>
      <c r="C68" s="5">
        <f t="shared" si="23"/>
        <v>9.5999999999999659</v>
      </c>
      <c r="D68" s="4">
        <f t="shared" si="24"/>
        <v>13.5</v>
      </c>
      <c r="E68" s="3">
        <v>311.89999999999998</v>
      </c>
      <c r="F68" s="101" t="s">
        <v>187</v>
      </c>
      <c r="G68" s="101" t="s">
        <v>120</v>
      </c>
      <c r="H68" s="101" t="s">
        <v>102</v>
      </c>
      <c r="I68" s="101" t="s">
        <v>326</v>
      </c>
      <c r="J68" s="101" t="s">
        <v>158</v>
      </c>
      <c r="K68" s="12" t="s">
        <v>188</v>
      </c>
      <c r="L68" s="101"/>
      <c r="M68" s="67" t="str">
        <f t="shared" si="17"/>
        <v/>
      </c>
      <c r="N68" s="68" t="str">
        <f t="shared" si="18"/>
        <v/>
      </c>
      <c r="P68" s="65">
        <f t="shared" si="1"/>
        <v>312</v>
      </c>
      <c r="Q68" s="65"/>
      <c r="R68" s="66">
        <f t="shared" si="2"/>
        <v>43295.632352941175</v>
      </c>
      <c r="S68" s="66">
        <f t="shared" si="3"/>
        <v>43295.640931372553</v>
      </c>
      <c r="T68" s="66">
        <f t="shared" si="4"/>
        <v>43295.633292483661</v>
      </c>
      <c r="U68" s="66">
        <f t="shared" si="5"/>
        <v>43295.60472105509</v>
      </c>
      <c r="V68" s="66">
        <f t="shared" si="6"/>
        <v>43295.525966476336</v>
      </c>
      <c r="W68" s="66">
        <f t="shared" si="7"/>
        <v>43295.469043399411</v>
      </c>
      <c r="X68" s="66">
        <f t="shared" si="8"/>
        <v>43295.253391225502</v>
      </c>
      <c r="Y68" s="66">
        <f t="shared" si="9"/>
        <v>43295.641278594776</v>
      </c>
      <c r="Z68" s="66"/>
      <c r="AA68" s="66">
        <f t="shared" si="19"/>
        <v>43295.942013888889</v>
      </c>
      <c r="AB68" s="66">
        <f t="shared" si="10"/>
        <v>43296.116666666661</v>
      </c>
      <c r="AC68" s="66">
        <f t="shared" si="11"/>
        <v>43295.866614164042</v>
      </c>
      <c r="AD68" s="66">
        <f t="shared" si="12"/>
        <v>43296.22501916896</v>
      </c>
      <c r="AE68" s="66">
        <f t="shared" si="13"/>
        <v>43295.091770837753</v>
      </c>
      <c r="AF68" s="66">
        <f t="shared" si="14"/>
        <v>43294.402881948859</v>
      </c>
      <c r="AG68" s="69">
        <f t="shared" si="20"/>
        <v>43296.117013888885</v>
      </c>
      <c r="AH68" s="66">
        <f t="shared" si="15"/>
        <v>43296.117013888885</v>
      </c>
    </row>
    <row r="69" spans="1:34" x14ac:dyDescent="0.15">
      <c r="A69" s="5">
        <f t="shared" si="21"/>
        <v>65</v>
      </c>
      <c r="B69" s="101"/>
      <c r="C69" s="5">
        <f t="shared" si="23"/>
        <v>25.900000000000034</v>
      </c>
      <c r="D69" s="4">
        <f t="shared" si="24"/>
        <v>39.400000000000034</v>
      </c>
      <c r="E69" s="3">
        <v>337.8</v>
      </c>
      <c r="F69" s="101" t="s">
        <v>189</v>
      </c>
      <c r="G69" s="101" t="s">
        <v>120</v>
      </c>
      <c r="H69" s="101" t="s">
        <v>102</v>
      </c>
      <c r="I69" s="101" t="s">
        <v>326</v>
      </c>
      <c r="J69" s="101" t="s">
        <v>158</v>
      </c>
      <c r="K69" s="12" t="s">
        <v>190</v>
      </c>
      <c r="L69" s="101"/>
      <c r="M69" s="67" t="str">
        <f t="shared" si="17"/>
        <v/>
      </c>
      <c r="N69" s="68" t="str">
        <f t="shared" si="18"/>
        <v/>
      </c>
      <c r="P69" s="65">
        <f t="shared" ref="P69:P132" si="25">IF(E69&lt;&gt;"",ROUND(E69,0),"")</f>
        <v>338</v>
      </c>
      <c r="Q69" s="65"/>
      <c r="R69" s="66">
        <f t="shared" ref="R69:R132" si="26">IF(E69&lt;&gt;"",M$5+P69/34/24,"")</f>
        <v>43295.664215686273</v>
      </c>
      <c r="S69" s="66">
        <f t="shared" ref="S69:S132" si="27">IF(E69&lt;&gt;"",M$5+200/34/24+(P69-200)/32/24,"")</f>
        <v>43295.674785539217</v>
      </c>
      <c r="T69" s="66">
        <f t="shared" ref="T69:T132" si="28">IF(E69&lt;&gt;"",M$5+200/34/24+200/32/24+(P69-400)/30/24,"")</f>
        <v>43295.669403594773</v>
      </c>
      <c r="U69" s="66">
        <f t="shared" ref="U69:U132" si="29">IF(E69&lt;&gt;"",M$5+200/34/24+200/32/24+200/30/24+(P69-600)/28/24,"")</f>
        <v>43295.64341153128</v>
      </c>
      <c r="V69" s="66">
        <f t="shared" ref="V69:V132" si="30">IF(E69&lt;&gt;"",M$5+200/34/24+200/32/24+200/30/24+400/28/24+(P69-1000)/26/24,"")</f>
        <v>43295.567633143</v>
      </c>
      <c r="W69" s="66">
        <f t="shared" ref="W69:W132" si="31">IF(E69&lt;&gt;"",M$5+200/34/24+200/32/24+200/30/24+400/28/24+200/26/24+(P69-1200)/25/24,"")</f>
        <v>43295.512376732746</v>
      </c>
      <c r="X69" s="66">
        <f t="shared" ref="X69:X132" si="32">IF(E69&lt;&gt;"",M$5+200/34/24+200/32/24+200/30/24+400/28/24+200/26/24+600/25/24+(P69-1800)/23/24,"")</f>
        <v>43295.300492674774</v>
      </c>
      <c r="Y69" s="66">
        <f t="shared" ref="Y69:Y132" si="33">IF(E69&lt;&gt;"",MAX(R69:X69)*24*60/24/60+1/120/24,"")</f>
        <v>43295.675132761447</v>
      </c>
      <c r="Z69" s="66"/>
      <c r="AA69" s="66">
        <f t="shared" si="19"/>
        <v>43295.996180555558</v>
      </c>
      <c r="AB69" s="66">
        <f t="shared" ref="AB69:AB132" si="34">IF(E69&lt;&gt;"",M$5+4/24+(P69-60)/15/24,"")</f>
        <v>43296.188888888886</v>
      </c>
      <c r="AC69" s="66">
        <f t="shared" ref="AC69:AC132" si="35">IF(E69&lt;&gt;"",M$5+600/15/24+(P69-600)/11.428/24,"")</f>
        <v>43295.961410570526</v>
      </c>
      <c r="AD69" s="66">
        <f t="shared" ref="AD69:AD132" si="36">IF(E69&lt;&gt;"",M$5+600/15/24+400/11.428/24+200/13.333/24+(P69-1200)/13.333/24,"")</f>
        <v>43296.306271200265</v>
      </c>
      <c r="AE69" s="66">
        <f t="shared" ref="AE69:AE132" si="37">IF(E69&lt;&gt;"",M$5+600/15/24+400/11.428/24+200/13.333/24+200/13.333/24+(P69-1400)/10/24,"")</f>
        <v>43295.200104171083</v>
      </c>
      <c r="AF69" s="66">
        <f t="shared" ref="AF69:AF132" si="38">IF(E69&lt;&gt;"",M$5+600/15/24+400/11.428/24+200/13.333/24+200/13.333/24+400/10/24+(P69-1800)/9/24,"")</f>
        <v>43294.523252319232</v>
      </c>
      <c r="AG69" s="69">
        <f t="shared" si="20"/>
        <v>43296.189236111109</v>
      </c>
      <c r="AH69" s="66">
        <f t="shared" ref="AH69:AH132" si="39">IF(P69&lt;=60,AA69,AG69)</f>
        <v>43296.189236111109</v>
      </c>
    </row>
    <row r="70" spans="1:34" x14ac:dyDescent="0.15">
      <c r="A70" s="5">
        <f t="shared" si="21"/>
        <v>66</v>
      </c>
      <c r="B70" s="101"/>
      <c r="C70" s="5">
        <f t="shared" si="23"/>
        <v>0.5</v>
      </c>
      <c r="D70" s="4">
        <f t="shared" si="24"/>
        <v>39.900000000000034</v>
      </c>
      <c r="E70" s="3">
        <v>338.3</v>
      </c>
      <c r="F70" s="101" t="s">
        <v>191</v>
      </c>
      <c r="G70" s="101" t="s">
        <v>96</v>
      </c>
      <c r="H70" s="101" t="s">
        <v>99</v>
      </c>
      <c r="I70" s="101" t="s">
        <v>326</v>
      </c>
      <c r="J70" s="101" t="s">
        <v>158</v>
      </c>
      <c r="K70" s="12" t="s">
        <v>192</v>
      </c>
      <c r="L70" s="101" t="s">
        <v>193</v>
      </c>
      <c r="M70" s="67" t="str">
        <f t="shared" ref="M70:M133" si="40">IF(B70="finish",$M$5+$AL$10,IF(B70&lt;&gt;"",Y70,""))</f>
        <v/>
      </c>
      <c r="N70" s="68" t="str">
        <f t="shared" ref="N70:N133" si="41">IF(B70="finish",M$5+AL$11,IF(B70&lt;&gt;"",AH70,""))</f>
        <v/>
      </c>
      <c r="P70" s="65">
        <f t="shared" si="25"/>
        <v>338</v>
      </c>
      <c r="Q70" s="65"/>
      <c r="R70" s="66">
        <f t="shared" si="26"/>
        <v>43295.664215686273</v>
      </c>
      <c r="S70" s="66">
        <f t="shared" si="27"/>
        <v>43295.674785539217</v>
      </c>
      <c r="T70" s="66">
        <f t="shared" si="28"/>
        <v>43295.669403594773</v>
      </c>
      <c r="U70" s="66">
        <f t="shared" si="29"/>
        <v>43295.64341153128</v>
      </c>
      <c r="V70" s="66">
        <f t="shared" si="30"/>
        <v>43295.567633143</v>
      </c>
      <c r="W70" s="66">
        <f t="shared" si="31"/>
        <v>43295.512376732746</v>
      </c>
      <c r="X70" s="66">
        <f t="shared" si="32"/>
        <v>43295.300492674774</v>
      </c>
      <c r="Y70" s="66">
        <f t="shared" si="33"/>
        <v>43295.675132761447</v>
      </c>
      <c r="Z70" s="66"/>
      <c r="AA70" s="66">
        <f t="shared" ref="AA70:AA133" si="42">IF(E70&lt;&gt;"",(AA$5+P70/20/24)+1/120/24,"")</f>
        <v>43295.996180555558</v>
      </c>
      <c r="AB70" s="66">
        <f t="shared" si="34"/>
        <v>43296.188888888886</v>
      </c>
      <c r="AC70" s="66">
        <f t="shared" si="35"/>
        <v>43295.961410570526</v>
      </c>
      <c r="AD70" s="66">
        <f t="shared" si="36"/>
        <v>43296.306271200265</v>
      </c>
      <c r="AE70" s="66">
        <f t="shared" si="37"/>
        <v>43295.200104171083</v>
      </c>
      <c r="AF70" s="66">
        <f t="shared" si="38"/>
        <v>43294.523252319232</v>
      </c>
      <c r="AG70" s="69">
        <f t="shared" ref="AG70:AG133" si="43">IF(E70&lt;&gt;"",IF(P70&lt;1000,MAX(AB70:AC70),MAX(AD70:AF70))+1/120/24,"")</f>
        <v>43296.189236111109</v>
      </c>
      <c r="AH70" s="66">
        <f t="shared" si="39"/>
        <v>43296.189236111109</v>
      </c>
    </row>
    <row r="71" spans="1:34" x14ac:dyDescent="0.15">
      <c r="A71" s="5">
        <f t="shared" ref="A71:A134" si="44">IF(E71&lt;&gt;"",A70+1,"")</f>
        <v>67</v>
      </c>
      <c r="B71" s="101"/>
      <c r="C71" s="5">
        <f t="shared" si="23"/>
        <v>55</v>
      </c>
      <c r="D71" s="4">
        <f t="shared" si="24"/>
        <v>94.900000000000034</v>
      </c>
      <c r="E71" s="3">
        <v>393.3</v>
      </c>
      <c r="F71" s="101" t="s">
        <v>194</v>
      </c>
      <c r="G71" s="101" t="s">
        <v>120</v>
      </c>
      <c r="H71" s="101" t="s">
        <v>102</v>
      </c>
      <c r="I71" s="101" t="s">
        <v>326</v>
      </c>
      <c r="J71" s="101" t="s">
        <v>195</v>
      </c>
      <c r="K71" s="12" t="s">
        <v>196</v>
      </c>
      <c r="L71" s="101"/>
      <c r="M71" s="67" t="str">
        <f t="shared" si="40"/>
        <v/>
      </c>
      <c r="N71" s="68" t="str">
        <f t="shared" si="41"/>
        <v/>
      </c>
      <c r="P71" s="65">
        <f t="shared" si="25"/>
        <v>393</v>
      </c>
      <c r="Q71" s="65"/>
      <c r="R71" s="66">
        <f t="shared" si="26"/>
        <v>43295.731617647056</v>
      </c>
      <c r="S71" s="66">
        <f t="shared" si="27"/>
        <v>43295.746400122553</v>
      </c>
      <c r="T71" s="66">
        <f t="shared" si="28"/>
        <v>43295.745792483656</v>
      </c>
      <c r="U71" s="66">
        <f t="shared" si="29"/>
        <v>43295.725256769379</v>
      </c>
      <c r="V71" s="66">
        <f t="shared" si="30"/>
        <v>43295.655774168641</v>
      </c>
      <c r="W71" s="66">
        <f t="shared" si="31"/>
        <v>43295.604043399413</v>
      </c>
      <c r="X71" s="66">
        <f t="shared" si="32"/>
        <v>43295.400130355934</v>
      </c>
      <c r="Y71" s="66">
        <f t="shared" si="33"/>
        <v>43295.746747344776</v>
      </c>
      <c r="Z71" s="66"/>
      <c r="AA71" s="66">
        <f t="shared" si="42"/>
        <v>43296.110763888886</v>
      </c>
      <c r="AB71" s="66">
        <f t="shared" si="34"/>
        <v>43296.341666666667</v>
      </c>
      <c r="AC71" s="66">
        <f t="shared" si="35"/>
        <v>43296.1619414304</v>
      </c>
      <c r="AD71" s="66">
        <f t="shared" si="36"/>
        <v>43296.478150497249</v>
      </c>
      <c r="AE71" s="66">
        <f t="shared" si="37"/>
        <v>43295.429270837754</v>
      </c>
      <c r="AF71" s="66">
        <f t="shared" si="38"/>
        <v>43294.777881948859</v>
      </c>
      <c r="AG71" s="69">
        <f t="shared" si="43"/>
        <v>43296.342013888891</v>
      </c>
      <c r="AH71" s="66">
        <f t="shared" si="39"/>
        <v>43296.342013888891</v>
      </c>
    </row>
    <row r="72" spans="1:34" x14ac:dyDescent="0.15">
      <c r="A72" s="5">
        <f t="shared" si="44"/>
        <v>68</v>
      </c>
      <c r="B72" s="101" t="s">
        <v>303</v>
      </c>
      <c r="C72" s="5">
        <f t="shared" ref="C72:C135" si="45">IF(E72&lt;&gt;"",E72-E71,"")</f>
        <v>3</v>
      </c>
      <c r="D72" s="4">
        <f t="shared" si="24"/>
        <v>97.900000000000034</v>
      </c>
      <c r="E72" s="3">
        <v>396.3</v>
      </c>
      <c r="F72" s="101" t="s">
        <v>197</v>
      </c>
      <c r="G72" s="101" t="s">
        <v>82</v>
      </c>
      <c r="H72" s="101" t="s">
        <v>83</v>
      </c>
      <c r="I72" s="101"/>
      <c r="J72" s="101" t="s">
        <v>195</v>
      </c>
      <c r="K72" s="12"/>
      <c r="L72" s="101" t="s">
        <v>186</v>
      </c>
      <c r="M72" s="67">
        <f t="shared" si="40"/>
        <v>43295.750653594776</v>
      </c>
      <c r="N72" s="68">
        <f t="shared" si="41"/>
        <v>43296.350347222222</v>
      </c>
      <c r="P72" s="65">
        <f t="shared" si="25"/>
        <v>396</v>
      </c>
      <c r="Q72" s="65"/>
      <c r="R72" s="66">
        <f t="shared" si="26"/>
        <v>43295.73529411765</v>
      </c>
      <c r="S72" s="66">
        <f t="shared" si="27"/>
        <v>43295.750306372553</v>
      </c>
      <c r="T72" s="66">
        <f t="shared" si="28"/>
        <v>43295.749959150322</v>
      </c>
      <c r="U72" s="66">
        <f t="shared" si="29"/>
        <v>43295.72972105509</v>
      </c>
      <c r="V72" s="66">
        <f t="shared" si="30"/>
        <v>43295.660581860953</v>
      </c>
      <c r="W72" s="66">
        <f t="shared" si="31"/>
        <v>43295.609043399418</v>
      </c>
      <c r="X72" s="66">
        <f t="shared" si="32"/>
        <v>43295.405565138542</v>
      </c>
      <c r="Y72" s="66">
        <f t="shared" si="33"/>
        <v>43295.750653594776</v>
      </c>
      <c r="Z72" s="66"/>
      <c r="AA72" s="66">
        <f t="shared" si="42"/>
        <v>43296.117013888885</v>
      </c>
      <c r="AB72" s="66">
        <f t="shared" si="34"/>
        <v>43296.35</v>
      </c>
      <c r="AC72" s="66">
        <f t="shared" si="35"/>
        <v>43296.172879477308</v>
      </c>
      <c r="AD72" s="66">
        <f t="shared" si="36"/>
        <v>43296.487525731631</v>
      </c>
      <c r="AE72" s="66">
        <f t="shared" si="37"/>
        <v>43295.441770837751</v>
      </c>
      <c r="AF72" s="66">
        <f t="shared" si="38"/>
        <v>43294.79177083775</v>
      </c>
      <c r="AG72" s="69">
        <f t="shared" si="43"/>
        <v>43296.350347222222</v>
      </c>
      <c r="AH72" s="66">
        <f t="shared" si="39"/>
        <v>43296.350347222222</v>
      </c>
    </row>
    <row r="73" spans="1:34" x14ac:dyDescent="0.15">
      <c r="A73" s="5">
        <f t="shared" si="44"/>
        <v>69</v>
      </c>
      <c r="B73" s="101"/>
      <c r="C73" s="5">
        <f t="shared" si="45"/>
        <v>1.8000000000000114</v>
      </c>
      <c r="D73" s="4">
        <f t="shared" si="24"/>
        <v>1.8000000000000114</v>
      </c>
      <c r="E73" s="3">
        <v>398.1</v>
      </c>
      <c r="F73" s="101" t="s">
        <v>198</v>
      </c>
      <c r="G73" s="101" t="s">
        <v>96</v>
      </c>
      <c r="H73" s="101" t="s">
        <v>99</v>
      </c>
      <c r="I73" s="101" t="s">
        <v>326</v>
      </c>
      <c r="J73" s="101" t="s">
        <v>199</v>
      </c>
      <c r="K73" s="12" t="s">
        <v>200</v>
      </c>
      <c r="L73" s="101"/>
      <c r="M73" s="67" t="str">
        <f t="shared" si="40"/>
        <v/>
      </c>
      <c r="N73" s="68" t="str">
        <f t="shared" si="41"/>
        <v/>
      </c>
      <c r="P73" s="65">
        <f t="shared" si="25"/>
        <v>398</v>
      </c>
      <c r="Q73" s="65"/>
      <c r="R73" s="66">
        <f t="shared" si="26"/>
        <v>43295.737745098042</v>
      </c>
      <c r="S73" s="66">
        <f t="shared" si="27"/>
        <v>43295.752910539217</v>
      </c>
      <c r="T73" s="66">
        <f t="shared" si="28"/>
        <v>43295.752736928102</v>
      </c>
      <c r="U73" s="66">
        <f t="shared" si="29"/>
        <v>43295.73269724557</v>
      </c>
      <c r="V73" s="66">
        <f t="shared" si="30"/>
        <v>43295.663786989157</v>
      </c>
      <c r="W73" s="66">
        <f t="shared" si="31"/>
        <v>43295.612376732744</v>
      </c>
      <c r="X73" s="66">
        <f t="shared" si="32"/>
        <v>43295.40918832695</v>
      </c>
      <c r="Y73" s="66">
        <f t="shared" si="33"/>
        <v>43295.753257761447</v>
      </c>
      <c r="Z73" s="66"/>
      <c r="AA73" s="66">
        <f t="shared" si="42"/>
        <v>43296.121180555558</v>
      </c>
      <c r="AB73" s="66">
        <f t="shared" si="34"/>
        <v>43296.35555555555</v>
      </c>
      <c r="AC73" s="66">
        <f t="shared" si="35"/>
        <v>43296.180171508575</v>
      </c>
      <c r="AD73" s="66">
        <f t="shared" si="36"/>
        <v>43296.49377588788</v>
      </c>
      <c r="AE73" s="66">
        <f t="shared" si="37"/>
        <v>43295.450104171083</v>
      </c>
      <c r="AF73" s="66">
        <f t="shared" si="38"/>
        <v>43294.801030097013</v>
      </c>
      <c r="AG73" s="69">
        <f t="shared" si="43"/>
        <v>43296.355902777774</v>
      </c>
      <c r="AH73" s="66">
        <f t="shared" si="39"/>
        <v>43296.355902777774</v>
      </c>
    </row>
    <row r="74" spans="1:34" x14ac:dyDescent="0.15">
      <c r="A74" s="5">
        <f t="shared" si="44"/>
        <v>70</v>
      </c>
      <c r="B74" s="101"/>
      <c r="C74" s="5">
        <f t="shared" si="45"/>
        <v>21.199999999999989</v>
      </c>
      <c r="D74" s="4">
        <f t="shared" si="24"/>
        <v>23</v>
      </c>
      <c r="E74" s="3">
        <v>419.3</v>
      </c>
      <c r="F74" s="101"/>
      <c r="G74" s="101" t="s">
        <v>96</v>
      </c>
      <c r="H74" s="101" t="s">
        <v>86</v>
      </c>
      <c r="I74" s="101"/>
      <c r="J74" s="101"/>
      <c r="K74" s="12"/>
      <c r="L74" s="101" t="s">
        <v>359</v>
      </c>
      <c r="M74" s="67" t="str">
        <f t="shared" si="40"/>
        <v/>
      </c>
      <c r="N74" s="68" t="str">
        <f t="shared" si="41"/>
        <v/>
      </c>
      <c r="P74" s="65">
        <f t="shared" si="25"/>
        <v>419</v>
      </c>
      <c r="Q74" s="65"/>
      <c r="R74" s="66">
        <f t="shared" si="26"/>
        <v>43295.763480392154</v>
      </c>
      <c r="S74" s="66">
        <f t="shared" si="27"/>
        <v>43295.780254289217</v>
      </c>
      <c r="T74" s="66">
        <f t="shared" si="28"/>
        <v>43295.781903594769</v>
      </c>
      <c r="U74" s="66">
        <f t="shared" si="29"/>
        <v>43295.76394724557</v>
      </c>
      <c r="V74" s="66">
        <f t="shared" si="30"/>
        <v>43295.697440835313</v>
      </c>
      <c r="W74" s="66">
        <f t="shared" si="31"/>
        <v>43295.647376732748</v>
      </c>
      <c r="X74" s="66">
        <f t="shared" si="32"/>
        <v>43295.447231805214</v>
      </c>
      <c r="Y74" s="66">
        <f t="shared" si="33"/>
        <v>43295.782250816992</v>
      </c>
      <c r="Z74" s="66"/>
      <c r="AA74" s="66">
        <f t="shared" si="42"/>
        <v>43296.164930555555</v>
      </c>
      <c r="AB74" s="66">
        <f t="shared" si="34"/>
        <v>43296.413888888885</v>
      </c>
      <c r="AC74" s="66">
        <f t="shared" si="35"/>
        <v>43296.256737836891</v>
      </c>
      <c r="AD74" s="66">
        <f t="shared" si="36"/>
        <v>43296.559402528546</v>
      </c>
      <c r="AE74" s="66">
        <f t="shared" si="37"/>
        <v>43295.537604171084</v>
      </c>
      <c r="AF74" s="66">
        <f t="shared" si="38"/>
        <v>43294.898252319232</v>
      </c>
      <c r="AG74" s="69">
        <f t="shared" si="43"/>
        <v>43296.414236111108</v>
      </c>
      <c r="AH74" s="66">
        <f t="shared" si="39"/>
        <v>43296.414236111108</v>
      </c>
    </row>
    <row r="75" spans="1:34" x14ac:dyDescent="0.15">
      <c r="A75" s="5">
        <f t="shared" si="44"/>
        <v>71</v>
      </c>
      <c r="B75" s="101"/>
      <c r="C75" s="5">
        <f t="shared" si="45"/>
        <v>7.5999999999999659</v>
      </c>
      <c r="D75" s="4">
        <f t="shared" si="24"/>
        <v>30.599999999999966</v>
      </c>
      <c r="E75" s="3">
        <v>426.9</v>
      </c>
      <c r="F75" s="101"/>
      <c r="G75" s="101" t="s">
        <v>120</v>
      </c>
      <c r="H75" s="101" t="s">
        <v>89</v>
      </c>
      <c r="I75" s="101" t="s">
        <v>356</v>
      </c>
      <c r="J75" s="101" t="s">
        <v>363</v>
      </c>
      <c r="K75" s="12"/>
      <c r="L75" s="101"/>
      <c r="M75" s="67" t="str">
        <f t="shared" si="40"/>
        <v/>
      </c>
      <c r="N75" s="68" t="str">
        <f t="shared" si="41"/>
        <v/>
      </c>
      <c r="P75" s="65">
        <f t="shared" si="25"/>
        <v>427</v>
      </c>
      <c r="Q75" s="65"/>
      <c r="R75" s="66">
        <f t="shared" si="26"/>
        <v>43295.773284313727</v>
      </c>
      <c r="S75" s="66">
        <f t="shared" si="27"/>
        <v>43295.790670955881</v>
      </c>
      <c r="T75" s="66">
        <f t="shared" si="28"/>
        <v>43295.79301470588</v>
      </c>
      <c r="U75" s="66">
        <f t="shared" si="29"/>
        <v>43295.775852007471</v>
      </c>
      <c r="V75" s="66">
        <f t="shared" si="30"/>
        <v>43295.710261348133</v>
      </c>
      <c r="W75" s="66">
        <f t="shared" si="31"/>
        <v>43295.660710066084</v>
      </c>
      <c r="X75" s="66">
        <f t="shared" si="32"/>
        <v>43295.461724558838</v>
      </c>
      <c r="Y75" s="66">
        <f t="shared" si="33"/>
        <v>43295.793361928103</v>
      </c>
      <c r="Z75" s="66"/>
      <c r="AA75" s="66">
        <f t="shared" si="42"/>
        <v>43296.181597222218</v>
      </c>
      <c r="AB75" s="66">
        <f t="shared" si="34"/>
        <v>43296.436111111107</v>
      </c>
      <c r="AC75" s="66">
        <f t="shared" si="35"/>
        <v>43296.285905961966</v>
      </c>
      <c r="AD75" s="66">
        <f t="shared" si="36"/>
        <v>43296.58440315356</v>
      </c>
      <c r="AE75" s="66">
        <f t="shared" si="37"/>
        <v>43295.570937504417</v>
      </c>
      <c r="AF75" s="66">
        <f t="shared" si="38"/>
        <v>43294.935289356268</v>
      </c>
      <c r="AG75" s="69">
        <f t="shared" si="43"/>
        <v>43296.43645833333</v>
      </c>
      <c r="AH75" s="66">
        <f t="shared" si="39"/>
        <v>43296.43645833333</v>
      </c>
    </row>
    <row r="76" spans="1:34" x14ac:dyDescent="0.15">
      <c r="A76" s="5">
        <f t="shared" si="44"/>
        <v>72</v>
      </c>
      <c r="B76" s="101"/>
      <c r="C76" s="5">
        <f t="shared" si="45"/>
        <v>1.3000000000000114</v>
      </c>
      <c r="D76" s="4">
        <f t="shared" si="24"/>
        <v>31.899999999999977</v>
      </c>
      <c r="E76" s="3">
        <v>428.2</v>
      </c>
      <c r="F76" s="101"/>
      <c r="G76" s="101" t="s">
        <v>120</v>
      </c>
      <c r="H76" s="101" t="s">
        <v>86</v>
      </c>
      <c r="I76" s="101" t="s">
        <v>356</v>
      </c>
      <c r="J76" s="101" t="s">
        <v>364</v>
      </c>
      <c r="K76" s="12" t="s">
        <v>360</v>
      </c>
      <c r="L76" s="101" t="s">
        <v>352</v>
      </c>
      <c r="M76" s="67" t="str">
        <f t="shared" si="40"/>
        <v/>
      </c>
      <c r="N76" s="68" t="str">
        <f t="shared" si="41"/>
        <v/>
      </c>
      <c r="P76" s="65">
        <f t="shared" si="25"/>
        <v>428</v>
      </c>
      <c r="Q76" s="65"/>
      <c r="R76" s="66">
        <f t="shared" si="26"/>
        <v>43295.774509803923</v>
      </c>
      <c r="S76" s="66">
        <f t="shared" si="27"/>
        <v>43295.791973039217</v>
      </c>
      <c r="T76" s="66">
        <f t="shared" si="28"/>
        <v>43295.794403594773</v>
      </c>
      <c r="U76" s="66">
        <f t="shared" si="29"/>
        <v>43295.777340102708</v>
      </c>
      <c r="V76" s="66">
        <f t="shared" si="30"/>
        <v>43295.711863912235</v>
      </c>
      <c r="W76" s="66">
        <f t="shared" si="31"/>
        <v>43295.662376732747</v>
      </c>
      <c r="X76" s="66">
        <f t="shared" si="32"/>
        <v>43295.463536153038</v>
      </c>
      <c r="Y76" s="66">
        <f t="shared" si="33"/>
        <v>43295.794750816996</v>
      </c>
      <c r="Z76" s="66"/>
      <c r="AA76" s="66">
        <f t="shared" si="42"/>
        <v>43296.183680555558</v>
      </c>
      <c r="AB76" s="66">
        <f t="shared" si="34"/>
        <v>43296.438888888886</v>
      </c>
      <c r="AC76" s="66">
        <f t="shared" si="35"/>
        <v>43296.289551977599</v>
      </c>
      <c r="AD76" s="66">
        <f t="shared" si="36"/>
        <v>43296.587528231692</v>
      </c>
      <c r="AE76" s="66">
        <f t="shared" si="37"/>
        <v>43295.575104171083</v>
      </c>
      <c r="AF76" s="66">
        <f t="shared" si="38"/>
        <v>43294.939918985896</v>
      </c>
      <c r="AG76" s="69">
        <f t="shared" si="43"/>
        <v>43296.439236111109</v>
      </c>
      <c r="AH76" s="66">
        <f t="shared" si="39"/>
        <v>43296.439236111109</v>
      </c>
    </row>
    <row r="77" spans="1:34" x14ac:dyDescent="0.15">
      <c r="A77" s="5">
        <f t="shared" si="44"/>
        <v>73</v>
      </c>
      <c r="B77" s="101"/>
      <c r="C77" s="5">
        <f t="shared" si="45"/>
        <v>12.100000000000023</v>
      </c>
      <c r="D77" s="4">
        <f t="shared" si="24"/>
        <v>44</v>
      </c>
      <c r="E77" s="3">
        <v>440.3</v>
      </c>
      <c r="F77" s="101"/>
      <c r="G77" s="101" t="s">
        <v>96</v>
      </c>
      <c r="H77" s="101" t="s">
        <v>99</v>
      </c>
      <c r="I77" s="101"/>
      <c r="J77" s="101" t="s">
        <v>199</v>
      </c>
      <c r="K77" s="12" t="s">
        <v>201</v>
      </c>
      <c r="L77" s="101" t="s">
        <v>362</v>
      </c>
      <c r="M77" s="67" t="str">
        <f t="shared" si="40"/>
        <v/>
      </c>
      <c r="N77" s="68" t="str">
        <f t="shared" si="41"/>
        <v/>
      </c>
      <c r="P77" s="65">
        <f t="shared" si="25"/>
        <v>440</v>
      </c>
      <c r="Q77" s="65"/>
      <c r="R77" s="66">
        <f t="shared" si="26"/>
        <v>43295.789215686273</v>
      </c>
      <c r="S77" s="66">
        <f t="shared" si="27"/>
        <v>43295.807598039217</v>
      </c>
      <c r="T77" s="66">
        <f t="shared" si="28"/>
        <v>43295.811070261436</v>
      </c>
      <c r="U77" s="66">
        <f t="shared" si="29"/>
        <v>43295.79519724557</v>
      </c>
      <c r="V77" s="66">
        <f t="shared" si="30"/>
        <v>43295.731094681461</v>
      </c>
      <c r="W77" s="66">
        <f t="shared" si="31"/>
        <v>43295.682376732744</v>
      </c>
      <c r="X77" s="66">
        <f t="shared" si="32"/>
        <v>43295.48527528347</v>
      </c>
      <c r="Y77" s="66">
        <f t="shared" si="33"/>
        <v>43295.811417483659</v>
      </c>
      <c r="Z77" s="66"/>
      <c r="AA77" s="66">
        <f t="shared" si="42"/>
        <v>43296.208680555552</v>
      </c>
      <c r="AB77" s="66">
        <f t="shared" si="34"/>
        <v>43296.472222222219</v>
      </c>
      <c r="AC77" s="66">
        <f t="shared" si="35"/>
        <v>43296.333304165208</v>
      </c>
      <c r="AD77" s="66">
        <f t="shared" si="36"/>
        <v>43296.625029169212</v>
      </c>
      <c r="AE77" s="66">
        <f t="shared" si="37"/>
        <v>43295.625104171086</v>
      </c>
      <c r="AF77" s="66">
        <f t="shared" si="38"/>
        <v>43294.995474541451</v>
      </c>
      <c r="AG77" s="69">
        <f t="shared" si="43"/>
        <v>43296.472569444442</v>
      </c>
      <c r="AH77" s="66">
        <f t="shared" si="39"/>
        <v>43296.472569444442</v>
      </c>
    </row>
    <row r="78" spans="1:34" x14ac:dyDescent="0.15">
      <c r="A78" s="5">
        <f t="shared" si="44"/>
        <v>74</v>
      </c>
      <c r="B78" s="101"/>
      <c r="C78" s="5">
        <f t="shared" si="45"/>
        <v>24.699999999999989</v>
      </c>
      <c r="D78" s="4">
        <f t="shared" si="24"/>
        <v>68.699999999999989</v>
      </c>
      <c r="E78" s="3">
        <v>465</v>
      </c>
      <c r="F78" s="101" t="s">
        <v>202</v>
      </c>
      <c r="G78" s="101" t="s">
        <v>85</v>
      </c>
      <c r="H78" s="101" t="s">
        <v>102</v>
      </c>
      <c r="I78" s="101" t="s">
        <v>326</v>
      </c>
      <c r="J78" s="101" t="s">
        <v>203</v>
      </c>
      <c r="K78" s="12" t="s">
        <v>204</v>
      </c>
      <c r="L78" s="101" t="s">
        <v>403</v>
      </c>
      <c r="M78" s="67" t="str">
        <f t="shared" si="40"/>
        <v/>
      </c>
      <c r="N78" s="68" t="str">
        <f t="shared" si="41"/>
        <v/>
      </c>
      <c r="P78" s="65">
        <f t="shared" si="25"/>
        <v>465</v>
      </c>
      <c r="Q78" s="65"/>
      <c r="R78" s="66">
        <f t="shared" si="26"/>
        <v>43295.819852941175</v>
      </c>
      <c r="S78" s="66">
        <f t="shared" si="27"/>
        <v>43295.840150122553</v>
      </c>
      <c r="T78" s="66">
        <f t="shared" si="28"/>
        <v>43295.845792483662</v>
      </c>
      <c r="U78" s="66">
        <f t="shared" si="29"/>
        <v>43295.832399626517</v>
      </c>
      <c r="V78" s="66">
        <f t="shared" si="30"/>
        <v>43295.771158784024</v>
      </c>
      <c r="W78" s="66">
        <f t="shared" si="31"/>
        <v>43295.724043399416</v>
      </c>
      <c r="X78" s="66">
        <f t="shared" si="32"/>
        <v>43295.530565138542</v>
      </c>
      <c r="Y78" s="66">
        <f t="shared" si="33"/>
        <v>43295.846139705885</v>
      </c>
      <c r="Z78" s="66"/>
      <c r="AA78" s="66">
        <f t="shared" si="42"/>
        <v>43296.260763888888</v>
      </c>
      <c r="AB78" s="66">
        <f t="shared" si="34"/>
        <v>43296.541666666664</v>
      </c>
      <c r="AC78" s="66">
        <f t="shared" si="35"/>
        <v>43296.424454556058</v>
      </c>
      <c r="AD78" s="66">
        <f t="shared" si="36"/>
        <v>43296.703156122385</v>
      </c>
      <c r="AE78" s="66">
        <f t="shared" si="37"/>
        <v>43295.72927083775</v>
      </c>
      <c r="AF78" s="66">
        <f t="shared" si="38"/>
        <v>43295.111215282195</v>
      </c>
      <c r="AG78" s="69">
        <f t="shared" si="43"/>
        <v>43296.542013888888</v>
      </c>
      <c r="AH78" s="66">
        <f t="shared" si="39"/>
        <v>43296.542013888888</v>
      </c>
    </row>
    <row r="79" spans="1:34" x14ac:dyDescent="0.15">
      <c r="A79" s="5">
        <f t="shared" si="44"/>
        <v>75</v>
      </c>
      <c r="B79" s="101"/>
      <c r="C79" s="5">
        <f t="shared" si="45"/>
        <v>1.8999999999999773</v>
      </c>
      <c r="D79" s="4">
        <f t="shared" si="24"/>
        <v>70.599999999999966</v>
      </c>
      <c r="E79" s="3">
        <v>466.9</v>
      </c>
      <c r="F79" s="101" t="s">
        <v>205</v>
      </c>
      <c r="G79" s="101" t="s">
        <v>120</v>
      </c>
      <c r="H79" s="101" t="s">
        <v>99</v>
      </c>
      <c r="I79" s="101" t="s">
        <v>326</v>
      </c>
      <c r="J79" s="101" t="s">
        <v>203</v>
      </c>
      <c r="K79" s="12" t="s">
        <v>206</v>
      </c>
      <c r="L79" s="101"/>
      <c r="M79" s="67" t="str">
        <f t="shared" si="40"/>
        <v/>
      </c>
      <c r="N79" s="68" t="str">
        <f t="shared" si="41"/>
        <v/>
      </c>
      <c r="P79" s="65">
        <f t="shared" si="25"/>
        <v>467</v>
      </c>
      <c r="Q79" s="65"/>
      <c r="R79" s="66">
        <f t="shared" si="26"/>
        <v>43295.822303921566</v>
      </c>
      <c r="S79" s="66">
        <f t="shared" si="27"/>
        <v>43295.842754289217</v>
      </c>
      <c r="T79" s="66">
        <f t="shared" si="28"/>
        <v>43295.848570261434</v>
      </c>
      <c r="U79" s="66">
        <f t="shared" si="29"/>
        <v>43295.835375816998</v>
      </c>
      <c r="V79" s="66">
        <f t="shared" si="30"/>
        <v>43295.774363912235</v>
      </c>
      <c r="W79" s="66">
        <f t="shared" si="31"/>
        <v>43295.72737673275</v>
      </c>
      <c r="X79" s="66">
        <f t="shared" si="32"/>
        <v>43295.53418832695</v>
      </c>
      <c r="Y79" s="66">
        <f t="shared" si="33"/>
        <v>43295.84891748365</v>
      </c>
      <c r="Z79" s="66"/>
      <c r="AA79" s="66">
        <f t="shared" si="42"/>
        <v>43296.264930555553</v>
      </c>
      <c r="AB79" s="66">
        <f t="shared" si="34"/>
        <v>43296.547222222223</v>
      </c>
      <c r="AC79" s="66">
        <f t="shared" si="35"/>
        <v>43296.431746587325</v>
      </c>
      <c r="AD79" s="66">
        <f t="shared" si="36"/>
        <v>43296.709406278642</v>
      </c>
      <c r="AE79" s="66">
        <f t="shared" si="37"/>
        <v>43295.737604171089</v>
      </c>
      <c r="AF79" s="66">
        <f t="shared" si="38"/>
        <v>43295.120474541451</v>
      </c>
      <c r="AG79" s="69">
        <f t="shared" si="43"/>
        <v>43296.547569444447</v>
      </c>
      <c r="AH79" s="66">
        <f t="shared" si="39"/>
        <v>43296.547569444447</v>
      </c>
    </row>
    <row r="80" spans="1:34" x14ac:dyDescent="0.15">
      <c r="A80" s="5">
        <f t="shared" si="44"/>
        <v>76</v>
      </c>
      <c r="B80" s="101"/>
      <c r="C80" s="5">
        <f t="shared" si="45"/>
        <v>6.4000000000000341</v>
      </c>
      <c r="D80" s="4">
        <f t="shared" si="24"/>
        <v>77</v>
      </c>
      <c r="E80" s="3">
        <v>473.3</v>
      </c>
      <c r="F80" s="101"/>
      <c r="G80" s="101" t="s">
        <v>96</v>
      </c>
      <c r="H80" s="101" t="s">
        <v>86</v>
      </c>
      <c r="I80" s="101" t="s">
        <v>326</v>
      </c>
      <c r="J80" s="101" t="s">
        <v>207</v>
      </c>
      <c r="K80" s="12" t="s">
        <v>201</v>
      </c>
      <c r="L80" s="101"/>
      <c r="M80" s="67" t="str">
        <f t="shared" si="40"/>
        <v/>
      </c>
      <c r="N80" s="68" t="str">
        <f t="shared" si="41"/>
        <v/>
      </c>
      <c r="P80" s="65">
        <f t="shared" si="25"/>
        <v>473</v>
      </c>
      <c r="Q80" s="65"/>
      <c r="R80" s="66">
        <f t="shared" si="26"/>
        <v>43295.829656862748</v>
      </c>
      <c r="S80" s="66">
        <f t="shared" si="27"/>
        <v>43295.850566789217</v>
      </c>
      <c r="T80" s="66">
        <f t="shared" si="28"/>
        <v>43295.856903594773</v>
      </c>
      <c r="U80" s="66">
        <f t="shared" si="29"/>
        <v>43295.844304388425</v>
      </c>
      <c r="V80" s="66">
        <f t="shared" si="30"/>
        <v>43295.783979296844</v>
      </c>
      <c r="W80" s="66">
        <f t="shared" si="31"/>
        <v>43295.737376732744</v>
      </c>
      <c r="X80" s="66">
        <f t="shared" si="32"/>
        <v>43295.545057892166</v>
      </c>
      <c r="Y80" s="66">
        <f t="shared" si="33"/>
        <v>43295.857250816996</v>
      </c>
      <c r="Z80" s="66"/>
      <c r="AA80" s="66">
        <f t="shared" si="42"/>
        <v>43296.277430555558</v>
      </c>
      <c r="AB80" s="66">
        <f t="shared" si="34"/>
        <v>43296.563888888886</v>
      </c>
      <c r="AC80" s="66">
        <f t="shared" si="35"/>
        <v>43296.453622681132</v>
      </c>
      <c r="AD80" s="66">
        <f t="shared" si="36"/>
        <v>43296.728156747406</v>
      </c>
      <c r="AE80" s="66">
        <f t="shared" si="37"/>
        <v>43295.762604171083</v>
      </c>
      <c r="AF80" s="66">
        <f t="shared" si="38"/>
        <v>43295.148252319232</v>
      </c>
      <c r="AG80" s="69">
        <f t="shared" si="43"/>
        <v>43296.564236111109</v>
      </c>
      <c r="AH80" s="66">
        <f t="shared" si="39"/>
        <v>43296.564236111109</v>
      </c>
    </row>
    <row r="81" spans="1:34" x14ac:dyDescent="0.15">
      <c r="A81" s="5">
        <f t="shared" si="44"/>
        <v>77</v>
      </c>
      <c r="B81" s="101" t="s">
        <v>303</v>
      </c>
      <c r="C81" s="5">
        <f t="shared" si="45"/>
        <v>0.39999999999997726</v>
      </c>
      <c r="D81" s="4">
        <f t="shared" ref="D81:D144" si="46">IF(E81&lt;&gt;"",IF(B80="",D80+C81,C81),"")</f>
        <v>77.399999999999977</v>
      </c>
      <c r="E81" s="3">
        <v>473.7</v>
      </c>
      <c r="F81" s="101" t="s">
        <v>302</v>
      </c>
      <c r="G81" s="101" t="s">
        <v>85</v>
      </c>
      <c r="H81" s="101" t="s">
        <v>89</v>
      </c>
      <c r="I81" s="101" t="s">
        <v>326</v>
      </c>
      <c r="J81" s="101"/>
      <c r="K81" s="12"/>
      <c r="L81" s="101" t="s">
        <v>208</v>
      </c>
      <c r="M81" s="67">
        <f t="shared" si="40"/>
        <v>43295.858639705875</v>
      </c>
      <c r="N81" s="68">
        <f t="shared" si="41"/>
        <v>43296.567013888889</v>
      </c>
      <c r="P81" s="65">
        <f t="shared" si="25"/>
        <v>474</v>
      </c>
      <c r="Q81" s="65"/>
      <c r="R81" s="66">
        <f t="shared" si="26"/>
        <v>43295.830882352944</v>
      </c>
      <c r="S81" s="66">
        <f t="shared" si="27"/>
        <v>43295.851868872553</v>
      </c>
      <c r="T81" s="66">
        <f t="shared" si="28"/>
        <v>43295.858292483659</v>
      </c>
      <c r="U81" s="66">
        <f t="shared" si="29"/>
        <v>43295.845792483662</v>
      </c>
      <c r="V81" s="66">
        <f t="shared" si="30"/>
        <v>43295.785581860953</v>
      </c>
      <c r="W81" s="66">
        <f t="shared" si="31"/>
        <v>43295.739043399415</v>
      </c>
      <c r="X81" s="66">
        <f t="shared" si="32"/>
        <v>43295.546869486374</v>
      </c>
      <c r="Y81" s="66">
        <f t="shared" si="33"/>
        <v>43295.858639705875</v>
      </c>
      <c r="Z81" s="66"/>
      <c r="AA81" s="66">
        <f t="shared" si="42"/>
        <v>43296.279513888891</v>
      </c>
      <c r="AB81" s="66">
        <f t="shared" si="34"/>
        <v>43296.566666666666</v>
      </c>
      <c r="AC81" s="66">
        <f t="shared" si="35"/>
        <v>43296.457268696766</v>
      </c>
      <c r="AD81" s="66">
        <f t="shared" si="36"/>
        <v>43296.73128182553</v>
      </c>
      <c r="AE81" s="66">
        <f t="shared" si="37"/>
        <v>43295.766770837756</v>
      </c>
      <c r="AF81" s="66">
        <f t="shared" si="38"/>
        <v>43295.152881948859</v>
      </c>
      <c r="AG81" s="69">
        <f t="shared" si="43"/>
        <v>43296.567013888889</v>
      </c>
      <c r="AH81" s="66">
        <f t="shared" si="39"/>
        <v>43296.567013888889</v>
      </c>
    </row>
    <row r="82" spans="1:34" x14ac:dyDescent="0.15">
      <c r="A82" s="5">
        <f t="shared" si="44"/>
        <v>78</v>
      </c>
      <c r="B82" s="101"/>
      <c r="C82" s="5">
        <f t="shared" si="45"/>
        <v>3.1999999999999886</v>
      </c>
      <c r="D82" s="4">
        <f t="shared" si="46"/>
        <v>3.1999999999999886</v>
      </c>
      <c r="E82" s="3">
        <v>476.9</v>
      </c>
      <c r="F82" s="101" t="s">
        <v>209</v>
      </c>
      <c r="G82" s="101" t="s">
        <v>120</v>
      </c>
      <c r="H82" s="101" t="s">
        <v>89</v>
      </c>
      <c r="I82" s="101" t="s">
        <v>326</v>
      </c>
      <c r="J82" s="101" t="s">
        <v>210</v>
      </c>
      <c r="K82" s="12" t="s">
        <v>211</v>
      </c>
      <c r="L82" s="101"/>
      <c r="M82" s="67" t="str">
        <f t="shared" si="40"/>
        <v/>
      </c>
      <c r="N82" s="68" t="str">
        <f t="shared" si="41"/>
        <v/>
      </c>
      <c r="P82" s="65">
        <f t="shared" si="25"/>
        <v>477</v>
      </c>
      <c r="Q82" s="65"/>
      <c r="R82" s="66">
        <f t="shared" si="26"/>
        <v>43295.834558823532</v>
      </c>
      <c r="S82" s="66">
        <f t="shared" si="27"/>
        <v>43295.855775122553</v>
      </c>
      <c r="T82" s="66">
        <f t="shared" si="28"/>
        <v>43295.862459150325</v>
      </c>
      <c r="U82" s="66">
        <f t="shared" si="29"/>
        <v>43295.850256769379</v>
      </c>
      <c r="V82" s="66">
        <f t="shared" si="30"/>
        <v>43295.790389553258</v>
      </c>
      <c r="W82" s="66">
        <f t="shared" si="31"/>
        <v>43295.744043399412</v>
      </c>
      <c r="X82" s="66">
        <f t="shared" si="32"/>
        <v>43295.552304268982</v>
      </c>
      <c r="Y82" s="66">
        <f t="shared" si="33"/>
        <v>43295.862806372555</v>
      </c>
      <c r="Z82" s="66"/>
      <c r="AA82" s="66">
        <f t="shared" si="42"/>
        <v>43296.285763888889</v>
      </c>
      <c r="AB82" s="66">
        <f t="shared" si="34"/>
        <v>43296.574999999997</v>
      </c>
      <c r="AC82" s="66">
        <f t="shared" si="35"/>
        <v>43296.468206743666</v>
      </c>
      <c r="AD82" s="66">
        <f t="shared" si="36"/>
        <v>43296.740657059912</v>
      </c>
      <c r="AE82" s="66">
        <f t="shared" si="37"/>
        <v>43295.779270837753</v>
      </c>
      <c r="AF82" s="66">
        <f t="shared" si="38"/>
        <v>43295.16677083775</v>
      </c>
      <c r="AG82" s="69">
        <f t="shared" si="43"/>
        <v>43296.57534722222</v>
      </c>
      <c r="AH82" s="66">
        <f t="shared" si="39"/>
        <v>43296.57534722222</v>
      </c>
    </row>
    <row r="83" spans="1:34" x14ac:dyDescent="0.15">
      <c r="A83" s="5">
        <f t="shared" si="44"/>
        <v>79</v>
      </c>
      <c r="B83" s="101"/>
      <c r="C83" s="5">
        <f t="shared" si="45"/>
        <v>0.20000000000004547</v>
      </c>
      <c r="D83" s="4">
        <f t="shared" si="46"/>
        <v>3.4000000000000341</v>
      </c>
      <c r="E83" s="3">
        <v>477.1</v>
      </c>
      <c r="F83" s="101" t="s">
        <v>212</v>
      </c>
      <c r="G83" s="101" t="s">
        <v>96</v>
      </c>
      <c r="H83" s="101" t="s">
        <v>86</v>
      </c>
      <c r="I83" s="101" t="s">
        <v>326</v>
      </c>
      <c r="J83" s="101" t="s">
        <v>213</v>
      </c>
      <c r="K83" s="12" t="s">
        <v>214</v>
      </c>
      <c r="L83" s="101"/>
      <c r="M83" s="67" t="str">
        <f t="shared" si="40"/>
        <v/>
      </c>
      <c r="N83" s="68" t="str">
        <f t="shared" si="41"/>
        <v/>
      </c>
      <c r="P83" s="65">
        <f t="shared" si="25"/>
        <v>477</v>
      </c>
      <c r="Q83" s="65"/>
      <c r="R83" s="66">
        <f t="shared" si="26"/>
        <v>43295.834558823532</v>
      </c>
      <c r="S83" s="66">
        <f t="shared" si="27"/>
        <v>43295.855775122553</v>
      </c>
      <c r="T83" s="66">
        <f t="shared" si="28"/>
        <v>43295.862459150325</v>
      </c>
      <c r="U83" s="66">
        <f t="shared" si="29"/>
        <v>43295.850256769379</v>
      </c>
      <c r="V83" s="66">
        <f t="shared" si="30"/>
        <v>43295.790389553258</v>
      </c>
      <c r="W83" s="66">
        <f t="shared" si="31"/>
        <v>43295.744043399412</v>
      </c>
      <c r="X83" s="66">
        <f t="shared" si="32"/>
        <v>43295.552304268982</v>
      </c>
      <c r="Y83" s="66">
        <f t="shared" si="33"/>
        <v>43295.862806372555</v>
      </c>
      <c r="Z83" s="66"/>
      <c r="AA83" s="66">
        <f t="shared" si="42"/>
        <v>43296.285763888889</v>
      </c>
      <c r="AB83" s="66">
        <f t="shared" si="34"/>
        <v>43296.574999999997</v>
      </c>
      <c r="AC83" s="66">
        <f t="shared" si="35"/>
        <v>43296.468206743666</v>
      </c>
      <c r="AD83" s="66">
        <f t="shared" si="36"/>
        <v>43296.740657059912</v>
      </c>
      <c r="AE83" s="66">
        <f t="shared" si="37"/>
        <v>43295.779270837753</v>
      </c>
      <c r="AF83" s="66">
        <f t="shared" si="38"/>
        <v>43295.16677083775</v>
      </c>
      <c r="AG83" s="69">
        <f t="shared" si="43"/>
        <v>43296.57534722222</v>
      </c>
      <c r="AH83" s="66">
        <f t="shared" si="39"/>
        <v>43296.57534722222</v>
      </c>
    </row>
    <row r="84" spans="1:34" x14ac:dyDescent="0.15">
      <c r="A84" s="5">
        <f t="shared" si="44"/>
        <v>80</v>
      </c>
      <c r="B84" s="101"/>
      <c r="C84" s="5">
        <f t="shared" si="45"/>
        <v>2.8999999999999773</v>
      </c>
      <c r="D84" s="4">
        <f t="shared" si="46"/>
        <v>6.3000000000000114</v>
      </c>
      <c r="E84" s="3">
        <v>480</v>
      </c>
      <c r="F84" s="101" t="s">
        <v>215</v>
      </c>
      <c r="G84" s="101" t="s">
        <v>85</v>
      </c>
      <c r="H84" s="101" t="s">
        <v>99</v>
      </c>
      <c r="I84" s="101" t="s">
        <v>326</v>
      </c>
      <c r="J84" s="101" t="s">
        <v>216</v>
      </c>
      <c r="K84" s="12" t="s">
        <v>217</v>
      </c>
      <c r="L84" s="101"/>
      <c r="M84" s="67" t="str">
        <f t="shared" si="40"/>
        <v/>
      </c>
      <c r="N84" s="68" t="str">
        <f t="shared" si="41"/>
        <v/>
      </c>
      <c r="P84" s="65">
        <f t="shared" si="25"/>
        <v>480</v>
      </c>
      <c r="Q84" s="65"/>
      <c r="R84" s="66">
        <f t="shared" si="26"/>
        <v>43295.838235294119</v>
      </c>
      <c r="S84" s="66">
        <f t="shared" si="27"/>
        <v>43295.859681372553</v>
      </c>
      <c r="T84" s="66">
        <f t="shared" si="28"/>
        <v>43295.866625816991</v>
      </c>
      <c r="U84" s="66">
        <f t="shared" si="29"/>
        <v>43295.85472105509</v>
      </c>
      <c r="V84" s="66">
        <f t="shared" si="30"/>
        <v>43295.795197245563</v>
      </c>
      <c r="W84" s="66">
        <f t="shared" si="31"/>
        <v>43295.749043399417</v>
      </c>
      <c r="X84" s="66">
        <f t="shared" si="32"/>
        <v>43295.55773905159</v>
      </c>
      <c r="Y84" s="66">
        <f t="shared" si="33"/>
        <v>43295.866973039214</v>
      </c>
      <c r="Z84" s="66"/>
      <c r="AA84" s="66">
        <f t="shared" si="42"/>
        <v>43296.292013888888</v>
      </c>
      <c r="AB84" s="66">
        <f t="shared" si="34"/>
        <v>43296.583333333328</v>
      </c>
      <c r="AC84" s="66">
        <f t="shared" si="35"/>
        <v>43296.479144790574</v>
      </c>
      <c r="AD84" s="66">
        <f t="shared" si="36"/>
        <v>43296.750032294294</v>
      </c>
      <c r="AE84" s="66">
        <f t="shared" si="37"/>
        <v>43295.79177083775</v>
      </c>
      <c r="AF84" s="66">
        <f t="shared" si="38"/>
        <v>43295.18065972664</v>
      </c>
      <c r="AG84" s="69">
        <f t="shared" si="43"/>
        <v>43296.583680555552</v>
      </c>
      <c r="AH84" s="66">
        <f t="shared" si="39"/>
        <v>43296.583680555552</v>
      </c>
    </row>
    <row r="85" spans="1:34" x14ac:dyDescent="0.15">
      <c r="A85" s="5">
        <f t="shared" si="44"/>
        <v>81</v>
      </c>
      <c r="B85" s="101"/>
      <c r="C85" s="5">
        <f t="shared" si="45"/>
        <v>0.39999999999997726</v>
      </c>
      <c r="D85" s="4">
        <f t="shared" si="46"/>
        <v>6.6999999999999886</v>
      </c>
      <c r="E85" s="3">
        <v>480.4</v>
      </c>
      <c r="F85" s="101" t="s">
        <v>369</v>
      </c>
      <c r="G85" s="101" t="s">
        <v>85</v>
      </c>
      <c r="H85" s="101" t="s">
        <v>102</v>
      </c>
      <c r="I85" s="101" t="s">
        <v>326</v>
      </c>
      <c r="J85" s="101" t="s">
        <v>218</v>
      </c>
      <c r="K85" s="12" t="s">
        <v>219</v>
      </c>
      <c r="L85" s="101" t="s">
        <v>220</v>
      </c>
      <c r="M85" s="67" t="str">
        <f t="shared" si="40"/>
        <v/>
      </c>
      <c r="N85" s="68" t="str">
        <f t="shared" si="41"/>
        <v/>
      </c>
      <c r="P85" s="65">
        <f t="shared" si="25"/>
        <v>480</v>
      </c>
      <c r="Q85" s="65"/>
      <c r="R85" s="66">
        <f t="shared" si="26"/>
        <v>43295.838235294119</v>
      </c>
      <c r="S85" s="66">
        <f t="shared" si="27"/>
        <v>43295.859681372553</v>
      </c>
      <c r="T85" s="66">
        <f t="shared" si="28"/>
        <v>43295.866625816991</v>
      </c>
      <c r="U85" s="66">
        <f t="shared" si="29"/>
        <v>43295.85472105509</v>
      </c>
      <c r="V85" s="66">
        <f t="shared" si="30"/>
        <v>43295.795197245563</v>
      </c>
      <c r="W85" s="66">
        <f t="shared" si="31"/>
        <v>43295.749043399417</v>
      </c>
      <c r="X85" s="66">
        <f t="shared" si="32"/>
        <v>43295.55773905159</v>
      </c>
      <c r="Y85" s="66">
        <f t="shared" si="33"/>
        <v>43295.866973039214</v>
      </c>
      <c r="Z85" s="66"/>
      <c r="AA85" s="66">
        <f t="shared" si="42"/>
        <v>43296.292013888888</v>
      </c>
      <c r="AB85" s="66">
        <f t="shared" si="34"/>
        <v>43296.583333333328</v>
      </c>
      <c r="AC85" s="66">
        <f t="shared" si="35"/>
        <v>43296.479144790574</v>
      </c>
      <c r="AD85" s="66">
        <f t="shared" si="36"/>
        <v>43296.750032294294</v>
      </c>
      <c r="AE85" s="66">
        <f t="shared" si="37"/>
        <v>43295.79177083775</v>
      </c>
      <c r="AF85" s="66">
        <f t="shared" si="38"/>
        <v>43295.18065972664</v>
      </c>
      <c r="AG85" s="69">
        <f t="shared" si="43"/>
        <v>43296.583680555552</v>
      </c>
      <c r="AH85" s="66">
        <f t="shared" si="39"/>
        <v>43296.583680555552</v>
      </c>
    </row>
    <row r="86" spans="1:34" x14ac:dyDescent="0.15">
      <c r="A86" s="5">
        <f t="shared" si="44"/>
        <v>82</v>
      </c>
      <c r="B86" s="101"/>
      <c r="C86" s="5">
        <f t="shared" si="45"/>
        <v>0.70000000000004547</v>
      </c>
      <c r="D86" s="4">
        <f t="shared" si="46"/>
        <v>7.4000000000000341</v>
      </c>
      <c r="E86" s="3">
        <v>481.1</v>
      </c>
      <c r="F86" s="101" t="s">
        <v>221</v>
      </c>
      <c r="G86" s="101" t="s">
        <v>85</v>
      </c>
      <c r="H86" s="101" t="s">
        <v>102</v>
      </c>
      <c r="I86" s="101" t="s">
        <v>326</v>
      </c>
      <c r="J86" s="101" t="s">
        <v>163</v>
      </c>
      <c r="K86" s="12" t="s">
        <v>222</v>
      </c>
      <c r="L86" s="101"/>
      <c r="M86" s="67" t="str">
        <f t="shared" si="40"/>
        <v/>
      </c>
      <c r="N86" s="68" t="str">
        <f t="shared" si="41"/>
        <v/>
      </c>
      <c r="P86" s="65">
        <f t="shared" si="25"/>
        <v>481</v>
      </c>
      <c r="Q86" s="65"/>
      <c r="R86" s="66">
        <f t="shared" si="26"/>
        <v>43295.839460784315</v>
      </c>
      <c r="S86" s="66">
        <f t="shared" si="27"/>
        <v>43295.860983455881</v>
      </c>
      <c r="T86" s="66">
        <f t="shared" si="28"/>
        <v>43295.868014705884</v>
      </c>
      <c r="U86" s="66">
        <f t="shared" si="29"/>
        <v>43295.856209150326</v>
      </c>
      <c r="V86" s="66">
        <f t="shared" si="30"/>
        <v>43295.796799809665</v>
      </c>
      <c r="W86" s="66">
        <f t="shared" si="31"/>
        <v>43295.750710066081</v>
      </c>
      <c r="X86" s="66">
        <f t="shared" si="32"/>
        <v>43295.55955064579</v>
      </c>
      <c r="Y86" s="66">
        <f t="shared" si="33"/>
        <v>43295.8683619281</v>
      </c>
      <c r="Z86" s="66"/>
      <c r="AA86" s="66">
        <f t="shared" si="42"/>
        <v>43296.29409722222</v>
      </c>
      <c r="AB86" s="66">
        <f t="shared" si="34"/>
        <v>43296.586111111108</v>
      </c>
      <c r="AC86" s="66">
        <f t="shared" si="35"/>
        <v>43296.482790806207</v>
      </c>
      <c r="AD86" s="66">
        <f t="shared" si="36"/>
        <v>43296.753157372419</v>
      </c>
      <c r="AE86" s="66">
        <f t="shared" si="37"/>
        <v>43295.795937504416</v>
      </c>
      <c r="AF86" s="66">
        <f t="shared" si="38"/>
        <v>43295.185289356268</v>
      </c>
      <c r="AG86" s="69">
        <f t="shared" si="43"/>
        <v>43296.586458333331</v>
      </c>
      <c r="AH86" s="66">
        <f t="shared" si="39"/>
        <v>43296.586458333331</v>
      </c>
    </row>
    <row r="87" spans="1:34" x14ac:dyDescent="0.15">
      <c r="A87" s="5">
        <f t="shared" si="44"/>
        <v>83</v>
      </c>
      <c r="B87" s="101"/>
      <c r="C87" s="5">
        <f t="shared" si="45"/>
        <v>10.399999999999977</v>
      </c>
      <c r="D87" s="4">
        <f t="shared" si="46"/>
        <v>17.800000000000011</v>
      </c>
      <c r="E87" s="3">
        <v>491.5</v>
      </c>
      <c r="F87" s="101"/>
      <c r="G87" s="101" t="s">
        <v>108</v>
      </c>
      <c r="H87" s="101" t="s">
        <v>102</v>
      </c>
      <c r="I87" s="101"/>
      <c r="J87" s="101" t="s">
        <v>163</v>
      </c>
      <c r="K87" s="12" t="s">
        <v>223</v>
      </c>
      <c r="L87" s="101"/>
      <c r="M87" s="67" t="str">
        <f t="shared" si="40"/>
        <v/>
      </c>
      <c r="N87" s="68" t="str">
        <f t="shared" si="41"/>
        <v/>
      </c>
      <c r="P87" s="65">
        <f t="shared" si="25"/>
        <v>492</v>
      </c>
      <c r="Q87" s="65"/>
      <c r="R87" s="66">
        <f t="shared" si="26"/>
        <v>43295.852941176468</v>
      </c>
      <c r="S87" s="66">
        <f t="shared" si="27"/>
        <v>43295.875306372553</v>
      </c>
      <c r="T87" s="66">
        <f t="shared" si="28"/>
        <v>43295.883292483661</v>
      </c>
      <c r="U87" s="66">
        <f t="shared" si="29"/>
        <v>43295.872578197945</v>
      </c>
      <c r="V87" s="66">
        <f t="shared" si="30"/>
        <v>43295.814428014797</v>
      </c>
      <c r="W87" s="66">
        <f t="shared" si="31"/>
        <v>43295.769043399414</v>
      </c>
      <c r="X87" s="66">
        <f t="shared" si="32"/>
        <v>43295.579478182022</v>
      </c>
      <c r="Y87" s="66">
        <f t="shared" si="33"/>
        <v>43295.883639705884</v>
      </c>
      <c r="Z87" s="66"/>
      <c r="AA87" s="66">
        <f t="shared" si="42"/>
        <v>43296.317013888889</v>
      </c>
      <c r="AB87" s="66">
        <f t="shared" si="34"/>
        <v>43296.616666666661</v>
      </c>
      <c r="AC87" s="66">
        <f t="shared" si="35"/>
        <v>43296.522896978182</v>
      </c>
      <c r="AD87" s="66">
        <f t="shared" si="36"/>
        <v>43296.787533231814</v>
      </c>
      <c r="AE87" s="66">
        <f t="shared" si="37"/>
        <v>43295.841770837753</v>
      </c>
      <c r="AF87" s="66">
        <f t="shared" si="38"/>
        <v>43295.236215282195</v>
      </c>
      <c r="AG87" s="69">
        <f t="shared" si="43"/>
        <v>43296.617013888885</v>
      </c>
      <c r="AH87" s="66">
        <f t="shared" si="39"/>
        <v>43296.617013888885</v>
      </c>
    </row>
    <row r="88" spans="1:34" x14ac:dyDescent="0.15">
      <c r="A88" s="5">
        <f t="shared" si="44"/>
        <v>84</v>
      </c>
      <c r="B88" s="101"/>
      <c r="C88" s="5">
        <f t="shared" si="45"/>
        <v>0.30000000000001137</v>
      </c>
      <c r="D88" s="4">
        <f t="shared" si="46"/>
        <v>18.100000000000023</v>
      </c>
      <c r="E88" s="3">
        <v>491.8</v>
      </c>
      <c r="F88" s="101" t="s">
        <v>365</v>
      </c>
      <c r="G88" s="101" t="s">
        <v>120</v>
      </c>
      <c r="H88" s="101" t="s">
        <v>99</v>
      </c>
      <c r="I88" s="101" t="s">
        <v>326</v>
      </c>
      <c r="J88" s="101" t="s">
        <v>216</v>
      </c>
      <c r="K88" s="12" t="s">
        <v>224</v>
      </c>
      <c r="L88" s="101"/>
      <c r="M88" s="67" t="str">
        <f t="shared" si="40"/>
        <v/>
      </c>
      <c r="N88" s="68" t="str">
        <f t="shared" si="41"/>
        <v/>
      </c>
      <c r="P88" s="65">
        <f t="shared" si="25"/>
        <v>492</v>
      </c>
      <c r="Q88" s="65"/>
      <c r="R88" s="66">
        <f t="shared" si="26"/>
        <v>43295.852941176468</v>
      </c>
      <c r="S88" s="66">
        <f t="shared" si="27"/>
        <v>43295.875306372553</v>
      </c>
      <c r="T88" s="66">
        <f t="shared" si="28"/>
        <v>43295.883292483661</v>
      </c>
      <c r="U88" s="66">
        <f t="shared" si="29"/>
        <v>43295.872578197945</v>
      </c>
      <c r="V88" s="66">
        <f t="shared" si="30"/>
        <v>43295.814428014797</v>
      </c>
      <c r="W88" s="66">
        <f t="shared" si="31"/>
        <v>43295.769043399414</v>
      </c>
      <c r="X88" s="66">
        <f t="shared" si="32"/>
        <v>43295.579478182022</v>
      </c>
      <c r="Y88" s="66">
        <f t="shared" si="33"/>
        <v>43295.883639705884</v>
      </c>
      <c r="Z88" s="66"/>
      <c r="AA88" s="66">
        <f t="shared" si="42"/>
        <v>43296.317013888889</v>
      </c>
      <c r="AB88" s="66">
        <f t="shared" si="34"/>
        <v>43296.616666666661</v>
      </c>
      <c r="AC88" s="66">
        <f t="shared" si="35"/>
        <v>43296.522896978182</v>
      </c>
      <c r="AD88" s="66">
        <f t="shared" si="36"/>
        <v>43296.787533231814</v>
      </c>
      <c r="AE88" s="66">
        <f t="shared" si="37"/>
        <v>43295.841770837753</v>
      </c>
      <c r="AF88" s="66">
        <f t="shared" si="38"/>
        <v>43295.236215282195</v>
      </c>
      <c r="AG88" s="69">
        <f t="shared" si="43"/>
        <v>43296.617013888885</v>
      </c>
      <c r="AH88" s="66">
        <f t="shared" si="39"/>
        <v>43296.617013888885</v>
      </c>
    </row>
    <row r="89" spans="1:34" x14ac:dyDescent="0.15">
      <c r="A89" s="5">
        <f t="shared" si="44"/>
        <v>85</v>
      </c>
      <c r="B89" s="101"/>
      <c r="C89" s="5">
        <f t="shared" si="45"/>
        <v>2.3999999999999773</v>
      </c>
      <c r="D89" s="4">
        <f t="shared" si="46"/>
        <v>20.5</v>
      </c>
      <c r="E89" s="3">
        <v>494.2</v>
      </c>
      <c r="F89" s="101" t="s">
        <v>418</v>
      </c>
      <c r="G89" s="101" t="s">
        <v>325</v>
      </c>
      <c r="H89" s="101" t="s">
        <v>419</v>
      </c>
      <c r="I89" s="101" t="s">
        <v>326</v>
      </c>
      <c r="J89" s="101" t="s">
        <v>408</v>
      </c>
      <c r="K89" s="12" t="s">
        <v>409</v>
      </c>
      <c r="L89" s="101" t="s">
        <v>420</v>
      </c>
      <c r="M89" s="67" t="str">
        <f t="shared" si="40"/>
        <v/>
      </c>
      <c r="N89" s="68" t="str">
        <f t="shared" si="41"/>
        <v/>
      </c>
      <c r="P89" s="65">
        <f t="shared" si="25"/>
        <v>494</v>
      </c>
      <c r="Q89" s="65"/>
      <c r="R89" s="66">
        <f t="shared" si="26"/>
        <v>43295.85539215686</v>
      </c>
      <c r="S89" s="66">
        <f t="shared" si="27"/>
        <v>43295.877910539217</v>
      </c>
      <c r="T89" s="66">
        <f t="shared" si="28"/>
        <v>43295.88607026144</v>
      </c>
      <c r="U89" s="66">
        <f t="shared" si="29"/>
        <v>43295.875554388425</v>
      </c>
      <c r="V89" s="66">
        <f t="shared" si="30"/>
        <v>43295.817633143</v>
      </c>
      <c r="W89" s="66">
        <f t="shared" si="31"/>
        <v>43295.772376732748</v>
      </c>
      <c r="X89" s="66">
        <f t="shared" si="32"/>
        <v>43295.58310137043</v>
      </c>
      <c r="Y89" s="66">
        <f t="shared" si="33"/>
        <v>43295.886417483664</v>
      </c>
      <c r="Z89" s="66"/>
      <c r="AA89" s="66">
        <f t="shared" si="42"/>
        <v>43296.321180555555</v>
      </c>
      <c r="AB89" s="66">
        <f t="shared" si="34"/>
        <v>43296.62222222222</v>
      </c>
      <c r="AC89" s="66">
        <f t="shared" si="35"/>
        <v>43296.530189009449</v>
      </c>
      <c r="AD89" s="66">
        <f t="shared" si="36"/>
        <v>43296.793783388071</v>
      </c>
      <c r="AE89" s="66">
        <f t="shared" si="37"/>
        <v>43295.850104171084</v>
      </c>
      <c r="AF89" s="66">
        <f t="shared" si="38"/>
        <v>43295.245474541451</v>
      </c>
      <c r="AG89" s="69">
        <f t="shared" si="43"/>
        <v>43296.622569444444</v>
      </c>
      <c r="AH89" s="66">
        <f t="shared" si="39"/>
        <v>43296.622569444444</v>
      </c>
    </row>
    <row r="90" spans="1:34" x14ac:dyDescent="0.15">
      <c r="A90" s="5">
        <f t="shared" si="44"/>
        <v>86</v>
      </c>
      <c r="B90" s="101"/>
      <c r="C90" s="5">
        <f t="shared" si="45"/>
        <v>1.6999999999999886</v>
      </c>
      <c r="D90" s="4">
        <f t="shared" si="46"/>
        <v>22.199999999999989</v>
      </c>
      <c r="E90" s="3">
        <v>495.9</v>
      </c>
      <c r="F90" s="101"/>
      <c r="G90" s="101" t="s">
        <v>96</v>
      </c>
      <c r="H90" s="101" t="s">
        <v>99</v>
      </c>
      <c r="I90" s="101" t="s">
        <v>326</v>
      </c>
      <c r="J90" s="101" t="s">
        <v>225</v>
      </c>
      <c r="K90" s="12"/>
      <c r="L90" s="101" t="s">
        <v>226</v>
      </c>
      <c r="M90" s="67" t="str">
        <f t="shared" si="40"/>
        <v/>
      </c>
      <c r="N90" s="68" t="str">
        <f t="shared" si="41"/>
        <v/>
      </c>
      <c r="P90" s="65">
        <f t="shared" si="25"/>
        <v>496</v>
      </c>
      <c r="Q90" s="65"/>
      <c r="R90" s="66">
        <f t="shared" si="26"/>
        <v>43295.857843137252</v>
      </c>
      <c r="S90" s="66">
        <f t="shared" si="27"/>
        <v>43295.880514705881</v>
      </c>
      <c r="T90" s="66">
        <f t="shared" si="28"/>
        <v>43295.888848039212</v>
      </c>
      <c r="U90" s="66">
        <f t="shared" si="29"/>
        <v>43295.878530578899</v>
      </c>
      <c r="V90" s="66">
        <f t="shared" si="30"/>
        <v>43295.820838271204</v>
      </c>
      <c r="W90" s="66">
        <f t="shared" si="31"/>
        <v>43295.775710066082</v>
      </c>
      <c r="X90" s="66">
        <f t="shared" si="32"/>
        <v>43295.586724558838</v>
      </c>
      <c r="Y90" s="66">
        <f t="shared" si="33"/>
        <v>43295.889195261436</v>
      </c>
      <c r="Z90" s="66"/>
      <c r="AA90" s="66">
        <f t="shared" si="42"/>
        <v>43296.32534722222</v>
      </c>
      <c r="AB90" s="66">
        <f t="shared" si="34"/>
        <v>43296.627777777772</v>
      </c>
      <c r="AC90" s="66">
        <f t="shared" si="35"/>
        <v>43296.537481040716</v>
      </c>
      <c r="AD90" s="66">
        <f t="shared" si="36"/>
        <v>43296.800033544321</v>
      </c>
      <c r="AE90" s="66">
        <f t="shared" si="37"/>
        <v>43295.858437504416</v>
      </c>
      <c r="AF90" s="66">
        <f t="shared" si="38"/>
        <v>43295.254733800713</v>
      </c>
      <c r="AG90" s="69">
        <f t="shared" si="43"/>
        <v>43296.628124999996</v>
      </c>
      <c r="AH90" s="66">
        <f t="shared" si="39"/>
        <v>43296.628124999996</v>
      </c>
    </row>
    <row r="91" spans="1:34" x14ac:dyDescent="0.15">
      <c r="A91" s="5">
        <f t="shared" si="44"/>
        <v>87</v>
      </c>
      <c r="B91" s="101"/>
      <c r="C91" s="5">
        <f t="shared" si="45"/>
        <v>2.3000000000000682</v>
      </c>
      <c r="D91" s="4">
        <f t="shared" si="46"/>
        <v>24.500000000000057</v>
      </c>
      <c r="E91" s="3">
        <v>498.20000000000005</v>
      </c>
      <c r="F91" s="101" t="s">
        <v>227</v>
      </c>
      <c r="G91" s="101" t="s">
        <v>85</v>
      </c>
      <c r="H91" s="101" t="s">
        <v>102</v>
      </c>
      <c r="I91" s="101" t="s">
        <v>326</v>
      </c>
      <c r="J91" s="101" t="s">
        <v>228</v>
      </c>
      <c r="K91" s="12" t="s">
        <v>229</v>
      </c>
      <c r="L91" s="101"/>
      <c r="M91" s="67" t="str">
        <f t="shared" si="40"/>
        <v/>
      </c>
      <c r="N91" s="68" t="str">
        <f t="shared" si="41"/>
        <v/>
      </c>
      <c r="P91" s="65">
        <f t="shared" si="25"/>
        <v>498</v>
      </c>
      <c r="Q91" s="65"/>
      <c r="R91" s="66">
        <f t="shared" si="26"/>
        <v>43295.86029411765</v>
      </c>
      <c r="S91" s="66">
        <f t="shared" si="27"/>
        <v>43295.883118872553</v>
      </c>
      <c r="T91" s="66">
        <f t="shared" si="28"/>
        <v>43295.891625816992</v>
      </c>
      <c r="U91" s="66">
        <f t="shared" si="29"/>
        <v>43295.881506769379</v>
      </c>
      <c r="V91" s="66">
        <f t="shared" si="30"/>
        <v>43295.824043399414</v>
      </c>
      <c r="W91" s="66">
        <f t="shared" si="31"/>
        <v>43295.779043399416</v>
      </c>
      <c r="X91" s="66">
        <f t="shared" si="32"/>
        <v>43295.590347747238</v>
      </c>
      <c r="Y91" s="66">
        <f t="shared" si="33"/>
        <v>43295.891973039208</v>
      </c>
      <c r="Z91" s="66"/>
      <c r="AA91" s="66">
        <f t="shared" si="42"/>
        <v>43296.329513888886</v>
      </c>
      <c r="AB91" s="66">
        <f t="shared" si="34"/>
        <v>43296.633333333331</v>
      </c>
      <c r="AC91" s="66">
        <f t="shared" si="35"/>
        <v>43296.544773071982</v>
      </c>
      <c r="AD91" s="66">
        <f t="shared" si="36"/>
        <v>43296.806283700578</v>
      </c>
      <c r="AE91" s="66">
        <f t="shared" si="37"/>
        <v>43295.866770837754</v>
      </c>
      <c r="AF91" s="66">
        <f t="shared" si="38"/>
        <v>43295.263993059969</v>
      </c>
      <c r="AG91" s="69">
        <f t="shared" si="43"/>
        <v>43296.633680555555</v>
      </c>
      <c r="AH91" s="66">
        <f t="shared" si="39"/>
        <v>43296.633680555555</v>
      </c>
    </row>
    <row r="92" spans="1:34" x14ac:dyDescent="0.15">
      <c r="A92" s="5">
        <f t="shared" si="44"/>
        <v>88</v>
      </c>
      <c r="B92" s="101"/>
      <c r="C92" s="5">
        <f t="shared" si="45"/>
        <v>0.59999999999996589</v>
      </c>
      <c r="D92" s="4">
        <f t="shared" si="46"/>
        <v>25.100000000000023</v>
      </c>
      <c r="E92" s="3">
        <v>498.8</v>
      </c>
      <c r="F92" s="101" t="s">
        <v>230</v>
      </c>
      <c r="G92" s="101" t="s">
        <v>108</v>
      </c>
      <c r="H92" s="101" t="s">
        <v>102</v>
      </c>
      <c r="I92" s="101" t="s">
        <v>326</v>
      </c>
      <c r="J92" s="101" t="s">
        <v>150</v>
      </c>
      <c r="K92" s="12" t="s">
        <v>224</v>
      </c>
      <c r="L92" s="101"/>
      <c r="M92" s="67" t="str">
        <f t="shared" si="40"/>
        <v/>
      </c>
      <c r="N92" s="68" t="str">
        <f t="shared" si="41"/>
        <v/>
      </c>
      <c r="P92" s="65">
        <f t="shared" si="25"/>
        <v>499</v>
      </c>
      <c r="Q92" s="65"/>
      <c r="R92" s="66">
        <f t="shared" si="26"/>
        <v>43295.861519607846</v>
      </c>
      <c r="S92" s="66">
        <f t="shared" si="27"/>
        <v>43295.884420955881</v>
      </c>
      <c r="T92" s="66">
        <f t="shared" si="28"/>
        <v>43295.893014705878</v>
      </c>
      <c r="U92" s="66">
        <f t="shared" si="29"/>
        <v>43295.882994864616</v>
      </c>
      <c r="V92" s="66">
        <f t="shared" si="30"/>
        <v>43295.825645963516</v>
      </c>
      <c r="W92" s="66">
        <f t="shared" si="31"/>
        <v>43295.780710066079</v>
      </c>
      <c r="X92" s="66">
        <f t="shared" si="32"/>
        <v>43295.592159341446</v>
      </c>
      <c r="Y92" s="66">
        <f t="shared" si="33"/>
        <v>43295.893361928094</v>
      </c>
      <c r="Z92" s="66"/>
      <c r="AA92" s="66">
        <f t="shared" si="42"/>
        <v>43296.331597222219</v>
      </c>
      <c r="AB92" s="66">
        <f t="shared" si="34"/>
        <v>43296.636111111111</v>
      </c>
      <c r="AC92" s="66">
        <f t="shared" si="35"/>
        <v>43296.548419087616</v>
      </c>
      <c r="AD92" s="66">
        <f t="shared" si="36"/>
        <v>43296.809408778703</v>
      </c>
      <c r="AE92" s="66">
        <f t="shared" si="37"/>
        <v>43295.87093750442</v>
      </c>
      <c r="AF92" s="66">
        <f t="shared" si="38"/>
        <v>43295.268622689604</v>
      </c>
      <c r="AG92" s="69">
        <f t="shared" si="43"/>
        <v>43296.636458333334</v>
      </c>
      <c r="AH92" s="66">
        <f t="shared" si="39"/>
        <v>43296.636458333334</v>
      </c>
    </row>
    <row r="93" spans="1:34" x14ac:dyDescent="0.15">
      <c r="A93" s="5">
        <f t="shared" si="44"/>
        <v>89</v>
      </c>
      <c r="B93" s="101"/>
      <c r="C93" s="5">
        <f t="shared" si="45"/>
        <v>14.300000000000011</v>
      </c>
      <c r="D93" s="4">
        <f t="shared" si="46"/>
        <v>39.400000000000034</v>
      </c>
      <c r="E93" s="3">
        <v>513.1</v>
      </c>
      <c r="F93" s="101" t="s">
        <v>231</v>
      </c>
      <c r="G93" s="101" t="s">
        <v>85</v>
      </c>
      <c r="H93" s="101" t="s">
        <v>102</v>
      </c>
      <c r="I93" s="101" t="s">
        <v>326</v>
      </c>
      <c r="J93" s="101" t="s">
        <v>232</v>
      </c>
      <c r="K93" s="12" t="s">
        <v>233</v>
      </c>
      <c r="L93" s="101"/>
      <c r="M93" s="67" t="str">
        <f t="shared" si="40"/>
        <v/>
      </c>
      <c r="N93" s="68" t="str">
        <f t="shared" si="41"/>
        <v/>
      </c>
      <c r="P93" s="65">
        <f t="shared" si="25"/>
        <v>513</v>
      </c>
      <c r="Q93" s="65"/>
      <c r="R93" s="66">
        <f t="shared" si="26"/>
        <v>43295.878676470587</v>
      </c>
      <c r="S93" s="66">
        <f t="shared" si="27"/>
        <v>43295.902650122553</v>
      </c>
      <c r="T93" s="66">
        <f t="shared" si="28"/>
        <v>43295.912459150328</v>
      </c>
      <c r="U93" s="66">
        <f t="shared" si="29"/>
        <v>43295.903828197945</v>
      </c>
      <c r="V93" s="66">
        <f t="shared" si="30"/>
        <v>43295.848081860953</v>
      </c>
      <c r="W93" s="66">
        <f t="shared" si="31"/>
        <v>43295.804043399417</v>
      </c>
      <c r="X93" s="66">
        <f t="shared" si="32"/>
        <v>43295.617521660286</v>
      </c>
      <c r="Y93" s="66">
        <f t="shared" si="33"/>
        <v>43295.912806372544</v>
      </c>
      <c r="Z93" s="66"/>
      <c r="AA93" s="66">
        <f t="shared" si="42"/>
        <v>43296.360763888886</v>
      </c>
      <c r="AB93" s="66">
        <f t="shared" si="34"/>
        <v>43296.674999999996</v>
      </c>
      <c r="AC93" s="66">
        <f t="shared" si="35"/>
        <v>43296.599463306498</v>
      </c>
      <c r="AD93" s="66">
        <f t="shared" si="36"/>
        <v>43296.85315987248</v>
      </c>
      <c r="AE93" s="66">
        <f t="shared" si="37"/>
        <v>43295.929270837754</v>
      </c>
      <c r="AF93" s="66">
        <f t="shared" si="38"/>
        <v>43295.333437504414</v>
      </c>
      <c r="AG93" s="69">
        <f t="shared" si="43"/>
        <v>43296.675347222219</v>
      </c>
      <c r="AH93" s="66">
        <f t="shared" si="39"/>
        <v>43296.675347222219</v>
      </c>
    </row>
    <row r="94" spans="1:34" x14ac:dyDescent="0.15">
      <c r="A94" s="5">
        <f t="shared" si="44"/>
        <v>90</v>
      </c>
      <c r="B94" s="101"/>
      <c r="C94" s="5">
        <f t="shared" si="45"/>
        <v>1.1999999999999318</v>
      </c>
      <c r="D94" s="4">
        <f t="shared" si="46"/>
        <v>40.599999999999966</v>
      </c>
      <c r="E94" s="3">
        <v>514.29999999999995</v>
      </c>
      <c r="F94" s="101" t="s">
        <v>234</v>
      </c>
      <c r="G94" s="101" t="s">
        <v>235</v>
      </c>
      <c r="H94" s="101" t="s">
        <v>236</v>
      </c>
      <c r="I94" s="101" t="s">
        <v>326</v>
      </c>
      <c r="J94" s="101"/>
      <c r="K94" s="12" t="s">
        <v>237</v>
      </c>
      <c r="L94" s="101"/>
      <c r="M94" s="67" t="str">
        <f t="shared" si="40"/>
        <v/>
      </c>
      <c r="N94" s="68" t="str">
        <f t="shared" si="41"/>
        <v/>
      </c>
      <c r="P94" s="65">
        <f t="shared" si="25"/>
        <v>514</v>
      </c>
      <c r="Q94" s="65"/>
      <c r="R94" s="66">
        <f t="shared" si="26"/>
        <v>43295.879901960783</v>
      </c>
      <c r="S94" s="66">
        <f t="shared" si="27"/>
        <v>43295.903952205881</v>
      </c>
      <c r="T94" s="66">
        <f t="shared" si="28"/>
        <v>43295.913848039214</v>
      </c>
      <c r="U94" s="66">
        <f t="shared" si="29"/>
        <v>43295.905316293189</v>
      </c>
      <c r="V94" s="66">
        <f t="shared" si="30"/>
        <v>43295.849684425055</v>
      </c>
      <c r="W94" s="66">
        <f t="shared" si="31"/>
        <v>43295.805710066081</v>
      </c>
      <c r="X94" s="66">
        <f t="shared" si="32"/>
        <v>43295.619333254486</v>
      </c>
      <c r="Y94" s="66">
        <f t="shared" si="33"/>
        <v>43295.914195261437</v>
      </c>
      <c r="Z94" s="66"/>
      <c r="AA94" s="66">
        <f t="shared" si="42"/>
        <v>43296.362847222219</v>
      </c>
      <c r="AB94" s="66">
        <f t="shared" si="34"/>
        <v>43296.677777777775</v>
      </c>
      <c r="AC94" s="66">
        <f t="shared" si="35"/>
        <v>43296.603109322132</v>
      </c>
      <c r="AD94" s="66">
        <f t="shared" si="36"/>
        <v>43296.856284950605</v>
      </c>
      <c r="AE94" s="66">
        <f t="shared" si="37"/>
        <v>43295.93343750442</v>
      </c>
      <c r="AF94" s="66">
        <f t="shared" si="38"/>
        <v>43295.338067134049</v>
      </c>
      <c r="AG94" s="69">
        <f t="shared" si="43"/>
        <v>43296.678124999999</v>
      </c>
      <c r="AH94" s="66">
        <f t="shared" si="39"/>
        <v>43296.678124999999</v>
      </c>
    </row>
    <row r="95" spans="1:34" x14ac:dyDescent="0.15">
      <c r="A95" s="5">
        <f t="shared" si="44"/>
        <v>91</v>
      </c>
      <c r="B95" s="101"/>
      <c r="C95" s="5">
        <f t="shared" si="45"/>
        <v>3.3000000000000682</v>
      </c>
      <c r="D95" s="4">
        <f t="shared" si="46"/>
        <v>43.900000000000034</v>
      </c>
      <c r="E95" s="3">
        <v>517.6</v>
      </c>
      <c r="F95" s="101"/>
      <c r="G95" s="101" t="s">
        <v>91</v>
      </c>
      <c r="H95" s="101" t="s">
        <v>102</v>
      </c>
      <c r="I95" s="101"/>
      <c r="J95" s="101"/>
      <c r="K95" s="12"/>
      <c r="L95" s="101"/>
      <c r="M95" s="67" t="str">
        <f t="shared" si="40"/>
        <v/>
      </c>
      <c r="N95" s="68" t="str">
        <f t="shared" si="41"/>
        <v/>
      </c>
      <c r="P95" s="65">
        <f t="shared" si="25"/>
        <v>518</v>
      </c>
      <c r="Q95" s="65"/>
      <c r="R95" s="66">
        <f t="shared" si="26"/>
        <v>43295.884803921566</v>
      </c>
      <c r="S95" s="66">
        <f t="shared" si="27"/>
        <v>43295.909160539217</v>
      </c>
      <c r="T95" s="66">
        <f t="shared" si="28"/>
        <v>43295.919403594773</v>
      </c>
      <c r="U95" s="66">
        <f t="shared" si="29"/>
        <v>43295.911268674135</v>
      </c>
      <c r="V95" s="66">
        <f t="shared" si="30"/>
        <v>43295.856094681461</v>
      </c>
      <c r="W95" s="66">
        <f t="shared" si="31"/>
        <v>43295.812376732749</v>
      </c>
      <c r="X95" s="66">
        <f t="shared" si="32"/>
        <v>43295.626579631302</v>
      </c>
      <c r="Y95" s="66">
        <f t="shared" si="33"/>
        <v>43295.919750816996</v>
      </c>
      <c r="Z95" s="66"/>
      <c r="AA95" s="66">
        <f t="shared" si="42"/>
        <v>43296.371180555558</v>
      </c>
      <c r="AB95" s="66">
        <f t="shared" si="34"/>
        <v>43296.688888888886</v>
      </c>
      <c r="AC95" s="66">
        <f t="shared" si="35"/>
        <v>43296.617693384665</v>
      </c>
      <c r="AD95" s="66">
        <f t="shared" si="36"/>
        <v>43296.868785263112</v>
      </c>
      <c r="AE95" s="66">
        <f t="shared" si="37"/>
        <v>43295.950104171083</v>
      </c>
      <c r="AF95" s="66">
        <f t="shared" si="38"/>
        <v>43295.356585652567</v>
      </c>
      <c r="AG95" s="69">
        <f t="shared" si="43"/>
        <v>43296.689236111109</v>
      </c>
      <c r="AH95" s="66">
        <f t="shared" si="39"/>
        <v>43296.689236111109</v>
      </c>
    </row>
    <row r="96" spans="1:34" x14ac:dyDescent="0.15">
      <c r="A96" s="5">
        <f t="shared" si="44"/>
        <v>92</v>
      </c>
      <c r="B96" s="101"/>
      <c r="C96" s="5">
        <f t="shared" si="45"/>
        <v>0.29999999999995453</v>
      </c>
      <c r="D96" s="4">
        <f t="shared" si="46"/>
        <v>44.199999999999989</v>
      </c>
      <c r="E96" s="3">
        <v>517.9</v>
      </c>
      <c r="F96" s="101"/>
      <c r="G96" s="101" t="s">
        <v>85</v>
      </c>
      <c r="H96" s="101" t="s">
        <v>102</v>
      </c>
      <c r="I96" s="101" t="s">
        <v>326</v>
      </c>
      <c r="J96" s="101" t="s">
        <v>238</v>
      </c>
      <c r="K96" s="12"/>
      <c r="L96" s="101" t="s">
        <v>239</v>
      </c>
      <c r="M96" s="67" t="str">
        <f t="shared" si="40"/>
        <v/>
      </c>
      <c r="N96" s="68" t="str">
        <f t="shared" si="41"/>
        <v/>
      </c>
      <c r="P96" s="65">
        <f t="shared" si="25"/>
        <v>518</v>
      </c>
      <c r="Q96" s="65"/>
      <c r="R96" s="66">
        <f t="shared" si="26"/>
        <v>43295.884803921566</v>
      </c>
      <c r="S96" s="66">
        <f t="shared" si="27"/>
        <v>43295.909160539217</v>
      </c>
      <c r="T96" s="66">
        <f t="shared" si="28"/>
        <v>43295.919403594773</v>
      </c>
      <c r="U96" s="66">
        <f t="shared" si="29"/>
        <v>43295.911268674135</v>
      </c>
      <c r="V96" s="66">
        <f t="shared" si="30"/>
        <v>43295.856094681461</v>
      </c>
      <c r="W96" s="66">
        <f t="shared" si="31"/>
        <v>43295.812376732749</v>
      </c>
      <c r="X96" s="66">
        <f t="shared" si="32"/>
        <v>43295.626579631302</v>
      </c>
      <c r="Y96" s="66">
        <f t="shared" si="33"/>
        <v>43295.919750816996</v>
      </c>
      <c r="Z96" s="66"/>
      <c r="AA96" s="66">
        <f t="shared" si="42"/>
        <v>43296.371180555558</v>
      </c>
      <c r="AB96" s="66">
        <f t="shared" si="34"/>
        <v>43296.688888888886</v>
      </c>
      <c r="AC96" s="66">
        <f t="shared" si="35"/>
        <v>43296.617693384665</v>
      </c>
      <c r="AD96" s="66">
        <f t="shared" si="36"/>
        <v>43296.868785263112</v>
      </c>
      <c r="AE96" s="66">
        <f t="shared" si="37"/>
        <v>43295.950104171083</v>
      </c>
      <c r="AF96" s="66">
        <f t="shared" si="38"/>
        <v>43295.356585652567</v>
      </c>
      <c r="AG96" s="69">
        <f t="shared" si="43"/>
        <v>43296.689236111109</v>
      </c>
      <c r="AH96" s="66">
        <f t="shared" si="39"/>
        <v>43296.689236111109</v>
      </c>
    </row>
    <row r="97" spans="1:34" x14ac:dyDescent="0.15">
      <c r="A97" s="5">
        <f t="shared" si="44"/>
        <v>93</v>
      </c>
      <c r="B97" s="101"/>
      <c r="C97" s="5">
        <f t="shared" si="45"/>
        <v>2.2000000000000455</v>
      </c>
      <c r="D97" s="4">
        <f t="shared" si="46"/>
        <v>46.400000000000034</v>
      </c>
      <c r="E97" s="3">
        <v>520.1</v>
      </c>
      <c r="F97" s="101" t="s">
        <v>240</v>
      </c>
      <c r="G97" s="101" t="s">
        <v>85</v>
      </c>
      <c r="H97" s="101" t="s">
        <v>99</v>
      </c>
      <c r="I97" s="101" t="s">
        <v>326</v>
      </c>
      <c r="J97" s="101" t="s">
        <v>241</v>
      </c>
      <c r="K97" s="12" t="s">
        <v>242</v>
      </c>
      <c r="L97" s="101" t="s">
        <v>243</v>
      </c>
      <c r="M97" s="67" t="str">
        <f t="shared" si="40"/>
        <v/>
      </c>
      <c r="N97" s="68" t="str">
        <f t="shared" si="41"/>
        <v/>
      </c>
      <c r="P97" s="65">
        <f t="shared" si="25"/>
        <v>520</v>
      </c>
      <c r="Q97" s="65"/>
      <c r="R97" s="66">
        <f t="shared" si="26"/>
        <v>43295.887254901958</v>
      </c>
      <c r="S97" s="66">
        <f t="shared" si="27"/>
        <v>43295.911764705881</v>
      </c>
      <c r="T97" s="66">
        <f t="shared" si="28"/>
        <v>43295.922181372545</v>
      </c>
      <c r="U97" s="66">
        <f t="shared" si="29"/>
        <v>43295.914244864616</v>
      </c>
      <c r="V97" s="66">
        <f t="shared" si="30"/>
        <v>43295.859299809665</v>
      </c>
      <c r="W97" s="66">
        <f t="shared" si="31"/>
        <v>43295.815710066083</v>
      </c>
      <c r="X97" s="66">
        <f t="shared" si="32"/>
        <v>43295.630202819702</v>
      </c>
      <c r="Y97" s="66">
        <f t="shared" si="33"/>
        <v>43295.922528594769</v>
      </c>
      <c r="Z97" s="66"/>
      <c r="AA97" s="66">
        <f t="shared" si="42"/>
        <v>43296.375347222223</v>
      </c>
      <c r="AB97" s="66">
        <f t="shared" si="34"/>
        <v>43296.694444444445</v>
      </c>
      <c r="AC97" s="66">
        <f t="shared" si="35"/>
        <v>43296.624985415932</v>
      </c>
      <c r="AD97" s="66">
        <f t="shared" si="36"/>
        <v>43296.875035419369</v>
      </c>
      <c r="AE97" s="66">
        <f t="shared" si="37"/>
        <v>43295.958437504421</v>
      </c>
      <c r="AF97" s="66">
        <f t="shared" si="38"/>
        <v>43295.365844911823</v>
      </c>
      <c r="AG97" s="69">
        <f t="shared" si="43"/>
        <v>43296.694791666669</v>
      </c>
      <c r="AH97" s="66">
        <f t="shared" si="39"/>
        <v>43296.694791666669</v>
      </c>
    </row>
    <row r="98" spans="1:34" x14ac:dyDescent="0.15">
      <c r="A98" s="5">
        <f t="shared" si="44"/>
        <v>94</v>
      </c>
      <c r="B98" s="101"/>
      <c r="C98" s="5">
        <f t="shared" si="45"/>
        <v>0.19999999999993179</v>
      </c>
      <c r="D98" s="4">
        <f t="shared" si="46"/>
        <v>46.599999999999966</v>
      </c>
      <c r="E98" s="3">
        <v>520.29999999999995</v>
      </c>
      <c r="F98" s="101" t="s">
        <v>421</v>
      </c>
      <c r="G98" s="101" t="s">
        <v>85</v>
      </c>
      <c r="H98" s="101" t="s">
        <v>102</v>
      </c>
      <c r="I98" s="101" t="s">
        <v>326</v>
      </c>
      <c r="J98" s="101"/>
      <c r="K98" s="12"/>
      <c r="L98" s="101" t="s">
        <v>244</v>
      </c>
      <c r="M98" s="67" t="str">
        <f t="shared" si="40"/>
        <v/>
      </c>
      <c r="N98" s="68" t="str">
        <f t="shared" si="41"/>
        <v/>
      </c>
      <c r="P98" s="65">
        <f t="shared" si="25"/>
        <v>520</v>
      </c>
      <c r="Q98" s="65"/>
      <c r="R98" s="66">
        <f t="shared" si="26"/>
        <v>43295.887254901958</v>
      </c>
      <c r="S98" s="66">
        <f t="shared" si="27"/>
        <v>43295.911764705881</v>
      </c>
      <c r="T98" s="66">
        <f t="shared" si="28"/>
        <v>43295.922181372545</v>
      </c>
      <c r="U98" s="66">
        <f t="shared" si="29"/>
        <v>43295.914244864616</v>
      </c>
      <c r="V98" s="66">
        <f t="shared" si="30"/>
        <v>43295.859299809665</v>
      </c>
      <c r="W98" s="66">
        <f t="shared" si="31"/>
        <v>43295.815710066083</v>
      </c>
      <c r="X98" s="66">
        <f t="shared" si="32"/>
        <v>43295.630202819702</v>
      </c>
      <c r="Y98" s="66">
        <f t="shared" si="33"/>
        <v>43295.922528594769</v>
      </c>
      <c r="Z98" s="66"/>
      <c r="AA98" s="66">
        <f t="shared" si="42"/>
        <v>43296.375347222223</v>
      </c>
      <c r="AB98" s="66">
        <f t="shared" si="34"/>
        <v>43296.694444444445</v>
      </c>
      <c r="AC98" s="66">
        <f t="shared" si="35"/>
        <v>43296.624985415932</v>
      </c>
      <c r="AD98" s="66">
        <f t="shared" si="36"/>
        <v>43296.875035419369</v>
      </c>
      <c r="AE98" s="66">
        <f t="shared" si="37"/>
        <v>43295.958437504421</v>
      </c>
      <c r="AF98" s="66">
        <f t="shared" si="38"/>
        <v>43295.365844911823</v>
      </c>
      <c r="AG98" s="69">
        <f t="shared" si="43"/>
        <v>43296.694791666669</v>
      </c>
      <c r="AH98" s="66">
        <f t="shared" si="39"/>
        <v>43296.694791666669</v>
      </c>
    </row>
    <row r="99" spans="1:34" x14ac:dyDescent="0.15">
      <c r="A99" s="5">
        <f t="shared" si="44"/>
        <v>95</v>
      </c>
      <c r="B99" s="101"/>
      <c r="C99" s="5">
        <f t="shared" si="45"/>
        <v>0.40000000000009095</v>
      </c>
      <c r="D99" s="4">
        <f t="shared" si="46"/>
        <v>47.000000000000057</v>
      </c>
      <c r="E99" s="3">
        <v>520.70000000000005</v>
      </c>
      <c r="F99" s="101"/>
      <c r="G99" s="101" t="s">
        <v>85</v>
      </c>
      <c r="H99" s="101" t="s">
        <v>99</v>
      </c>
      <c r="I99" s="101" t="s">
        <v>349</v>
      </c>
      <c r="J99" s="101"/>
      <c r="K99" s="12"/>
      <c r="L99" s="101" t="s">
        <v>422</v>
      </c>
      <c r="M99" s="67" t="str">
        <f t="shared" si="40"/>
        <v/>
      </c>
      <c r="N99" s="68" t="str">
        <f t="shared" si="41"/>
        <v/>
      </c>
      <c r="P99" s="65">
        <f t="shared" si="25"/>
        <v>521</v>
      </c>
      <c r="Q99" s="65"/>
      <c r="R99" s="66">
        <f t="shared" si="26"/>
        <v>43295.888480392154</v>
      </c>
      <c r="S99" s="66">
        <f t="shared" si="27"/>
        <v>43295.913066789217</v>
      </c>
      <c r="T99" s="66">
        <f t="shared" si="28"/>
        <v>43295.923570261439</v>
      </c>
      <c r="U99" s="66">
        <f t="shared" si="29"/>
        <v>43295.915732959853</v>
      </c>
      <c r="V99" s="66">
        <f t="shared" si="30"/>
        <v>43295.860902373774</v>
      </c>
      <c r="W99" s="66">
        <f t="shared" si="31"/>
        <v>43295.817376732746</v>
      </c>
      <c r="X99" s="66">
        <f t="shared" si="32"/>
        <v>43295.63201441391</v>
      </c>
      <c r="Y99" s="66">
        <f t="shared" si="33"/>
        <v>43295.923917483662</v>
      </c>
      <c r="Z99" s="66"/>
      <c r="AA99" s="66">
        <f t="shared" si="42"/>
        <v>43296.377430555556</v>
      </c>
      <c r="AB99" s="66">
        <f t="shared" si="34"/>
        <v>43296.697222222218</v>
      </c>
      <c r="AC99" s="66">
        <f t="shared" si="35"/>
        <v>43296.628631431566</v>
      </c>
      <c r="AD99" s="66">
        <f t="shared" si="36"/>
        <v>43296.878160497494</v>
      </c>
      <c r="AE99" s="66">
        <f t="shared" si="37"/>
        <v>43295.962604171087</v>
      </c>
      <c r="AF99" s="66">
        <f t="shared" si="38"/>
        <v>43295.370474541451</v>
      </c>
      <c r="AG99" s="69">
        <f t="shared" si="43"/>
        <v>43296.697569444441</v>
      </c>
      <c r="AH99" s="66">
        <f t="shared" si="39"/>
        <v>43296.697569444441</v>
      </c>
    </row>
    <row r="100" spans="1:34" x14ac:dyDescent="0.15">
      <c r="A100" s="5">
        <f t="shared" si="44"/>
        <v>96</v>
      </c>
      <c r="B100" s="101"/>
      <c r="C100" s="5">
        <f t="shared" si="45"/>
        <v>1.5</v>
      </c>
      <c r="D100" s="4">
        <f t="shared" si="46"/>
        <v>48.500000000000057</v>
      </c>
      <c r="E100" s="3">
        <v>522.20000000000005</v>
      </c>
      <c r="F100" s="101"/>
      <c r="G100" s="101" t="s">
        <v>85</v>
      </c>
      <c r="H100" s="101" t="s">
        <v>102</v>
      </c>
      <c r="I100" s="101" t="s">
        <v>326</v>
      </c>
      <c r="J100" s="101"/>
      <c r="K100" s="12"/>
      <c r="L100" s="101"/>
      <c r="M100" s="67" t="str">
        <f t="shared" si="40"/>
        <v/>
      </c>
      <c r="N100" s="68" t="str">
        <f t="shared" si="41"/>
        <v/>
      </c>
      <c r="P100" s="65">
        <f t="shared" si="25"/>
        <v>522</v>
      </c>
      <c r="Q100" s="65"/>
      <c r="R100" s="66">
        <f t="shared" si="26"/>
        <v>43295.88970588235</v>
      </c>
      <c r="S100" s="66">
        <f t="shared" si="27"/>
        <v>43295.914368872553</v>
      </c>
      <c r="T100" s="66">
        <f t="shared" si="28"/>
        <v>43295.924959150325</v>
      </c>
      <c r="U100" s="66">
        <f t="shared" si="29"/>
        <v>43295.91722105509</v>
      </c>
      <c r="V100" s="66">
        <f t="shared" si="30"/>
        <v>43295.862504937875</v>
      </c>
      <c r="W100" s="66">
        <f t="shared" si="31"/>
        <v>43295.819043399417</v>
      </c>
      <c r="X100" s="66">
        <f t="shared" si="32"/>
        <v>43295.63382600811</v>
      </c>
      <c r="Y100" s="66">
        <f t="shared" si="33"/>
        <v>43295.925306372555</v>
      </c>
      <c r="Z100" s="66"/>
      <c r="AA100" s="66">
        <f t="shared" si="42"/>
        <v>43296.379513888889</v>
      </c>
      <c r="AB100" s="66">
        <f t="shared" si="34"/>
        <v>43296.7</v>
      </c>
      <c r="AC100" s="66">
        <f t="shared" si="35"/>
        <v>43296.632277447206</v>
      </c>
      <c r="AD100" s="66">
        <f t="shared" si="36"/>
        <v>43296.881285575626</v>
      </c>
      <c r="AE100" s="66">
        <f t="shared" si="37"/>
        <v>43295.966770837753</v>
      </c>
      <c r="AF100" s="66">
        <f t="shared" si="38"/>
        <v>43295.375104171086</v>
      </c>
      <c r="AG100" s="69">
        <f t="shared" si="43"/>
        <v>43296.70034722222</v>
      </c>
      <c r="AH100" s="66">
        <f t="shared" si="39"/>
        <v>43296.70034722222</v>
      </c>
    </row>
    <row r="101" spans="1:34" x14ac:dyDescent="0.15">
      <c r="A101" s="5">
        <f t="shared" si="44"/>
        <v>97</v>
      </c>
      <c r="B101" s="101"/>
      <c r="C101" s="5">
        <f t="shared" si="45"/>
        <v>0.69999999999993179</v>
      </c>
      <c r="D101" s="4">
        <f t="shared" si="46"/>
        <v>49.199999999999989</v>
      </c>
      <c r="E101" s="3">
        <v>522.9</v>
      </c>
      <c r="F101" s="101" t="s">
        <v>245</v>
      </c>
      <c r="G101" s="101" t="s">
        <v>85</v>
      </c>
      <c r="H101" s="101" t="s">
        <v>99</v>
      </c>
      <c r="I101" s="101" t="s">
        <v>326</v>
      </c>
      <c r="J101" s="101" t="s">
        <v>246</v>
      </c>
      <c r="K101" s="12"/>
      <c r="L101" s="101" t="s">
        <v>247</v>
      </c>
      <c r="M101" s="67" t="str">
        <f t="shared" si="40"/>
        <v/>
      </c>
      <c r="N101" s="68" t="str">
        <f t="shared" si="41"/>
        <v/>
      </c>
      <c r="P101" s="65">
        <f t="shared" si="25"/>
        <v>523</v>
      </c>
      <c r="Q101" s="65"/>
      <c r="R101" s="66">
        <f t="shared" si="26"/>
        <v>43295.890931372553</v>
      </c>
      <c r="S101" s="66">
        <f t="shared" si="27"/>
        <v>43295.915670955881</v>
      </c>
      <c r="T101" s="66">
        <f t="shared" si="28"/>
        <v>43295.926348039211</v>
      </c>
      <c r="U101" s="66">
        <f t="shared" si="29"/>
        <v>43295.918709150326</v>
      </c>
      <c r="V101" s="66">
        <f t="shared" si="30"/>
        <v>43295.864107501977</v>
      </c>
      <c r="W101" s="66">
        <f t="shared" si="31"/>
        <v>43295.82071006608</v>
      </c>
      <c r="X101" s="66">
        <f t="shared" si="32"/>
        <v>43295.63563760231</v>
      </c>
      <c r="Y101" s="66">
        <f t="shared" si="33"/>
        <v>43295.926695261434</v>
      </c>
      <c r="Z101" s="66"/>
      <c r="AA101" s="66">
        <f t="shared" si="42"/>
        <v>43296.381597222222</v>
      </c>
      <c r="AB101" s="66">
        <f t="shared" si="34"/>
        <v>43296.702777777777</v>
      </c>
      <c r="AC101" s="66">
        <f t="shared" si="35"/>
        <v>43296.63592346284</v>
      </c>
      <c r="AD101" s="66">
        <f t="shared" si="36"/>
        <v>43296.884410653751</v>
      </c>
      <c r="AE101" s="66">
        <f t="shared" si="37"/>
        <v>43295.970937504419</v>
      </c>
      <c r="AF101" s="66">
        <f t="shared" si="38"/>
        <v>43295.379733800713</v>
      </c>
      <c r="AG101" s="69">
        <f t="shared" si="43"/>
        <v>43296.703125</v>
      </c>
      <c r="AH101" s="66">
        <f t="shared" si="39"/>
        <v>43296.703125</v>
      </c>
    </row>
    <row r="102" spans="1:34" x14ac:dyDescent="0.15">
      <c r="A102" s="5">
        <f t="shared" si="44"/>
        <v>98</v>
      </c>
      <c r="B102" s="101"/>
      <c r="C102" s="5">
        <f t="shared" si="45"/>
        <v>3.2000000000000455</v>
      </c>
      <c r="D102" s="4">
        <f t="shared" si="46"/>
        <v>52.400000000000034</v>
      </c>
      <c r="E102" s="3">
        <v>526.1</v>
      </c>
      <c r="F102" s="101" t="s">
        <v>248</v>
      </c>
      <c r="G102" s="101" t="s">
        <v>85</v>
      </c>
      <c r="H102" s="101" t="s">
        <v>102</v>
      </c>
      <c r="I102" s="101" t="s">
        <v>326</v>
      </c>
      <c r="J102" s="101" t="s">
        <v>249</v>
      </c>
      <c r="K102" s="12" t="s">
        <v>370</v>
      </c>
      <c r="L102" s="101" t="s">
        <v>250</v>
      </c>
      <c r="M102" s="67" t="str">
        <f t="shared" si="40"/>
        <v/>
      </c>
      <c r="N102" s="68" t="str">
        <f t="shared" si="41"/>
        <v/>
      </c>
      <c r="P102" s="65">
        <f t="shared" si="25"/>
        <v>526</v>
      </c>
      <c r="Q102" s="65"/>
      <c r="R102" s="66">
        <f t="shared" si="26"/>
        <v>43295.89460784314</v>
      </c>
      <c r="S102" s="66">
        <f t="shared" si="27"/>
        <v>43295.919577205881</v>
      </c>
      <c r="T102" s="66">
        <f t="shared" si="28"/>
        <v>43295.930514705884</v>
      </c>
      <c r="U102" s="66">
        <f t="shared" si="29"/>
        <v>43295.923173436044</v>
      </c>
      <c r="V102" s="66">
        <f t="shared" si="30"/>
        <v>43295.868915194282</v>
      </c>
      <c r="W102" s="66">
        <f t="shared" si="31"/>
        <v>43295.825710066078</v>
      </c>
      <c r="X102" s="66">
        <f t="shared" si="32"/>
        <v>43295.641072384919</v>
      </c>
      <c r="Y102" s="66">
        <f t="shared" si="33"/>
        <v>43295.9308619281</v>
      </c>
      <c r="Z102" s="66"/>
      <c r="AA102" s="66">
        <f t="shared" si="42"/>
        <v>43296.38784722222</v>
      </c>
      <c r="AB102" s="66">
        <f t="shared" si="34"/>
        <v>43296.711111111108</v>
      </c>
      <c r="AC102" s="66">
        <f t="shared" si="35"/>
        <v>43296.64686150974</v>
      </c>
      <c r="AD102" s="66">
        <f t="shared" si="36"/>
        <v>43296.893785888133</v>
      </c>
      <c r="AE102" s="66">
        <f t="shared" si="37"/>
        <v>43295.983437504416</v>
      </c>
      <c r="AF102" s="66">
        <f t="shared" si="38"/>
        <v>43295.393622689604</v>
      </c>
      <c r="AG102" s="69">
        <f t="shared" si="43"/>
        <v>43296.711458333331</v>
      </c>
      <c r="AH102" s="66">
        <f t="shared" si="39"/>
        <v>43296.711458333331</v>
      </c>
    </row>
    <row r="103" spans="1:34" x14ac:dyDescent="0.15">
      <c r="A103" s="5">
        <f t="shared" si="44"/>
        <v>99</v>
      </c>
      <c r="B103" s="101"/>
      <c r="C103" s="5">
        <f t="shared" si="45"/>
        <v>3.5</v>
      </c>
      <c r="D103" s="4">
        <f t="shared" si="46"/>
        <v>55.900000000000034</v>
      </c>
      <c r="E103" s="3">
        <v>529.6</v>
      </c>
      <c r="F103" s="101" t="s">
        <v>251</v>
      </c>
      <c r="G103" s="101" t="s">
        <v>85</v>
      </c>
      <c r="H103" s="101" t="s">
        <v>99</v>
      </c>
      <c r="I103" s="101" t="s">
        <v>326</v>
      </c>
      <c r="J103" s="101" t="s">
        <v>249</v>
      </c>
      <c r="K103" s="12" t="s">
        <v>252</v>
      </c>
      <c r="L103" s="101"/>
      <c r="M103" s="67" t="str">
        <f t="shared" si="40"/>
        <v/>
      </c>
      <c r="N103" s="68" t="str">
        <f t="shared" si="41"/>
        <v/>
      </c>
      <c r="P103" s="65">
        <f t="shared" si="25"/>
        <v>530</v>
      </c>
      <c r="Q103" s="65"/>
      <c r="R103" s="66">
        <f t="shared" si="26"/>
        <v>43295.899509803923</v>
      </c>
      <c r="S103" s="66">
        <f t="shared" si="27"/>
        <v>43295.924785539217</v>
      </c>
      <c r="T103" s="66">
        <f t="shared" si="28"/>
        <v>43295.936070261436</v>
      </c>
      <c r="U103" s="66">
        <f t="shared" si="29"/>
        <v>43295.929125816998</v>
      </c>
      <c r="V103" s="66">
        <f t="shared" si="30"/>
        <v>43295.875325450696</v>
      </c>
      <c r="W103" s="66">
        <f t="shared" si="31"/>
        <v>43295.832376732746</v>
      </c>
      <c r="X103" s="66">
        <f t="shared" si="32"/>
        <v>43295.648318761734</v>
      </c>
      <c r="Y103" s="66">
        <f t="shared" si="33"/>
        <v>43295.936417483659</v>
      </c>
      <c r="Z103" s="66"/>
      <c r="AA103" s="66">
        <f t="shared" si="42"/>
        <v>43296.396180555552</v>
      </c>
      <c r="AB103" s="66">
        <f t="shared" si="34"/>
        <v>43296.722222222219</v>
      </c>
      <c r="AC103" s="66">
        <f t="shared" si="35"/>
        <v>43296.661445572274</v>
      </c>
      <c r="AD103" s="66">
        <f t="shared" si="36"/>
        <v>43296.906286200639</v>
      </c>
      <c r="AE103" s="66">
        <f t="shared" si="37"/>
        <v>43296.000104171086</v>
      </c>
      <c r="AF103" s="66">
        <f t="shared" si="38"/>
        <v>43295.412141208122</v>
      </c>
      <c r="AG103" s="69">
        <f t="shared" si="43"/>
        <v>43296.722569444442</v>
      </c>
      <c r="AH103" s="66">
        <f t="shared" si="39"/>
        <v>43296.722569444442</v>
      </c>
    </row>
    <row r="104" spans="1:34" x14ac:dyDescent="0.15">
      <c r="A104" s="5">
        <f t="shared" si="44"/>
        <v>100</v>
      </c>
      <c r="B104" s="101"/>
      <c r="C104" s="5">
        <f t="shared" si="45"/>
        <v>2</v>
      </c>
      <c r="D104" s="4">
        <f t="shared" si="46"/>
        <v>57.900000000000034</v>
      </c>
      <c r="E104" s="3">
        <v>531.6</v>
      </c>
      <c r="F104" s="101" t="s">
        <v>253</v>
      </c>
      <c r="G104" s="101" t="s">
        <v>85</v>
      </c>
      <c r="H104" s="101" t="s">
        <v>102</v>
      </c>
      <c r="I104" s="101" t="s">
        <v>326</v>
      </c>
      <c r="J104" s="101" t="s">
        <v>249</v>
      </c>
      <c r="K104" s="12" t="s">
        <v>254</v>
      </c>
      <c r="L104" s="101"/>
      <c r="M104" s="67" t="str">
        <f t="shared" si="40"/>
        <v/>
      </c>
      <c r="N104" s="68" t="str">
        <f t="shared" si="41"/>
        <v/>
      </c>
      <c r="P104" s="65">
        <f t="shared" si="25"/>
        <v>532</v>
      </c>
      <c r="Q104" s="65"/>
      <c r="R104" s="66">
        <f t="shared" si="26"/>
        <v>43295.901960784315</v>
      </c>
      <c r="S104" s="66">
        <f t="shared" si="27"/>
        <v>43295.927389705881</v>
      </c>
      <c r="T104" s="66">
        <f t="shared" si="28"/>
        <v>43295.938848039215</v>
      </c>
      <c r="U104" s="66">
        <f t="shared" si="29"/>
        <v>43295.932102007471</v>
      </c>
      <c r="V104" s="66">
        <f t="shared" si="30"/>
        <v>43295.878530578899</v>
      </c>
      <c r="W104" s="66">
        <f t="shared" si="31"/>
        <v>43295.83571006608</v>
      </c>
      <c r="X104" s="66">
        <f t="shared" si="32"/>
        <v>43295.651941950142</v>
      </c>
      <c r="Y104" s="66">
        <f t="shared" si="33"/>
        <v>43295.939195261439</v>
      </c>
      <c r="Z104" s="66"/>
      <c r="AA104" s="66">
        <f t="shared" si="42"/>
        <v>43296.400347222218</v>
      </c>
      <c r="AB104" s="66">
        <f t="shared" si="34"/>
        <v>43296.727777777778</v>
      </c>
      <c r="AC104" s="66">
        <f t="shared" si="35"/>
        <v>43296.668737603548</v>
      </c>
      <c r="AD104" s="66">
        <f t="shared" si="36"/>
        <v>43296.912536356889</v>
      </c>
      <c r="AE104" s="66">
        <f t="shared" si="37"/>
        <v>43296.008437504417</v>
      </c>
      <c r="AF104" s="66">
        <f t="shared" si="38"/>
        <v>43295.421400467378</v>
      </c>
      <c r="AG104" s="69">
        <f t="shared" si="43"/>
        <v>43296.728125000001</v>
      </c>
      <c r="AH104" s="66">
        <f t="shared" si="39"/>
        <v>43296.728125000001</v>
      </c>
    </row>
    <row r="105" spans="1:34" x14ac:dyDescent="0.15">
      <c r="A105" s="5">
        <f t="shared" si="44"/>
        <v>101</v>
      </c>
      <c r="B105" s="101"/>
      <c r="C105" s="5">
        <f t="shared" si="45"/>
        <v>1.6999999999999318</v>
      </c>
      <c r="D105" s="4">
        <f t="shared" si="46"/>
        <v>59.599999999999966</v>
      </c>
      <c r="E105" s="3">
        <v>533.29999999999995</v>
      </c>
      <c r="F105" s="101" t="s">
        <v>255</v>
      </c>
      <c r="G105" s="101" t="s">
        <v>85</v>
      </c>
      <c r="H105" s="101" t="s">
        <v>102</v>
      </c>
      <c r="I105" s="101" t="s">
        <v>326</v>
      </c>
      <c r="J105" s="101" t="s">
        <v>256</v>
      </c>
      <c r="K105" s="12" t="s">
        <v>252</v>
      </c>
      <c r="L105" s="101"/>
      <c r="M105" s="67" t="str">
        <f t="shared" si="40"/>
        <v/>
      </c>
      <c r="N105" s="68" t="str">
        <f t="shared" si="41"/>
        <v/>
      </c>
      <c r="P105" s="65">
        <f t="shared" si="25"/>
        <v>533</v>
      </c>
      <c r="Q105" s="65"/>
      <c r="R105" s="66">
        <f t="shared" si="26"/>
        <v>43295.903186274511</v>
      </c>
      <c r="S105" s="66">
        <f t="shared" si="27"/>
        <v>43295.928691789217</v>
      </c>
      <c r="T105" s="66">
        <f t="shared" si="28"/>
        <v>43295.940236928102</v>
      </c>
      <c r="U105" s="66">
        <f t="shared" si="29"/>
        <v>43295.933590102708</v>
      </c>
      <c r="V105" s="66">
        <f t="shared" si="30"/>
        <v>43295.880133143</v>
      </c>
      <c r="W105" s="66">
        <f t="shared" si="31"/>
        <v>43295.83737673275</v>
      </c>
      <c r="X105" s="66">
        <f t="shared" si="32"/>
        <v>43295.653753544342</v>
      </c>
      <c r="Y105" s="66">
        <f t="shared" si="33"/>
        <v>43295.940584150325</v>
      </c>
      <c r="Z105" s="66"/>
      <c r="AA105" s="66">
        <f t="shared" si="42"/>
        <v>43296.402430555558</v>
      </c>
      <c r="AB105" s="66">
        <f t="shared" si="34"/>
        <v>43296.73055555555</v>
      </c>
      <c r="AC105" s="66">
        <f t="shared" si="35"/>
        <v>43296.672383619181</v>
      </c>
      <c r="AD105" s="66">
        <f t="shared" si="36"/>
        <v>43296.915661435021</v>
      </c>
      <c r="AE105" s="66">
        <f t="shared" si="37"/>
        <v>43296.012604171083</v>
      </c>
      <c r="AF105" s="66">
        <f t="shared" si="38"/>
        <v>43295.426030097013</v>
      </c>
      <c r="AG105" s="69">
        <f t="shared" si="43"/>
        <v>43296.730902777774</v>
      </c>
      <c r="AH105" s="66">
        <f t="shared" si="39"/>
        <v>43296.730902777774</v>
      </c>
    </row>
    <row r="106" spans="1:34" x14ac:dyDescent="0.15">
      <c r="A106" s="5">
        <f t="shared" si="44"/>
        <v>102</v>
      </c>
      <c r="B106" s="101"/>
      <c r="C106" s="5">
        <f t="shared" si="45"/>
        <v>1.5</v>
      </c>
      <c r="D106" s="4">
        <f t="shared" si="46"/>
        <v>61.099999999999966</v>
      </c>
      <c r="E106" s="3">
        <v>534.79999999999995</v>
      </c>
      <c r="F106" s="101"/>
      <c r="G106" s="101" t="s">
        <v>404</v>
      </c>
      <c r="H106" s="101" t="s">
        <v>86</v>
      </c>
      <c r="I106" s="101" t="s">
        <v>326</v>
      </c>
      <c r="J106" s="101" t="s">
        <v>406</v>
      </c>
      <c r="K106" s="12"/>
      <c r="L106" s="101" t="s">
        <v>407</v>
      </c>
      <c r="M106" s="67" t="str">
        <f t="shared" si="40"/>
        <v/>
      </c>
      <c r="N106" s="68" t="str">
        <f t="shared" si="41"/>
        <v/>
      </c>
      <c r="P106" s="65">
        <f t="shared" si="25"/>
        <v>535</v>
      </c>
      <c r="Q106" s="65"/>
      <c r="R106" s="66">
        <f t="shared" si="26"/>
        <v>43295.905637254902</v>
      </c>
      <c r="S106" s="66">
        <f t="shared" si="27"/>
        <v>43295.931295955881</v>
      </c>
      <c r="T106" s="66">
        <f t="shared" si="28"/>
        <v>43295.943014705881</v>
      </c>
      <c r="U106" s="66">
        <f t="shared" si="29"/>
        <v>43295.936566293189</v>
      </c>
      <c r="V106" s="66">
        <f t="shared" si="30"/>
        <v>43295.883338271204</v>
      </c>
      <c r="W106" s="66">
        <f t="shared" si="31"/>
        <v>43295.840710066084</v>
      </c>
      <c r="X106" s="66">
        <f t="shared" si="32"/>
        <v>43295.65737673275</v>
      </c>
      <c r="Y106" s="66">
        <f t="shared" si="33"/>
        <v>43295.943361928112</v>
      </c>
      <c r="Z106" s="66"/>
      <c r="AA106" s="66">
        <f t="shared" si="42"/>
        <v>43296.406597222223</v>
      </c>
      <c r="AB106" s="66">
        <f t="shared" si="34"/>
        <v>43296.736111111109</v>
      </c>
      <c r="AC106" s="66">
        <f t="shared" si="35"/>
        <v>43296.679675650448</v>
      </c>
      <c r="AD106" s="66">
        <f t="shared" si="36"/>
        <v>43296.921911591271</v>
      </c>
      <c r="AE106" s="66">
        <f t="shared" si="37"/>
        <v>43296.020937504421</v>
      </c>
      <c r="AF106" s="66">
        <f t="shared" si="38"/>
        <v>43295.435289356268</v>
      </c>
      <c r="AG106" s="69">
        <f t="shared" si="43"/>
        <v>43296.736458333333</v>
      </c>
      <c r="AH106" s="66">
        <f t="shared" si="39"/>
        <v>43296.736458333333</v>
      </c>
    </row>
    <row r="107" spans="1:34" x14ac:dyDescent="0.15">
      <c r="A107" s="5">
        <f t="shared" si="44"/>
        <v>103</v>
      </c>
      <c r="B107" s="101" t="s">
        <v>355</v>
      </c>
      <c r="C107" s="5">
        <f t="shared" si="45"/>
        <v>0.5</v>
      </c>
      <c r="D107" s="4">
        <f t="shared" si="46"/>
        <v>61.599999999999966</v>
      </c>
      <c r="E107" s="3">
        <v>535.29999999999995</v>
      </c>
      <c r="F107" s="101" t="s">
        <v>405</v>
      </c>
      <c r="G107" s="101" t="s">
        <v>82</v>
      </c>
      <c r="H107" s="101" t="s">
        <v>83</v>
      </c>
      <c r="I107" s="101"/>
      <c r="J107" s="101" t="s">
        <v>406</v>
      </c>
      <c r="K107" s="12"/>
      <c r="L107" s="101" t="s">
        <v>186</v>
      </c>
      <c r="M107" s="67">
        <f t="shared" si="40"/>
        <v>43295.943361928112</v>
      </c>
      <c r="N107" s="68">
        <f t="shared" si="41"/>
        <v>43296.736458333333</v>
      </c>
      <c r="P107" s="65">
        <f t="shared" si="25"/>
        <v>535</v>
      </c>
      <c r="Q107" s="65"/>
      <c r="R107" s="66">
        <f t="shared" si="26"/>
        <v>43295.905637254902</v>
      </c>
      <c r="S107" s="66">
        <f t="shared" si="27"/>
        <v>43295.931295955881</v>
      </c>
      <c r="T107" s="66">
        <f t="shared" si="28"/>
        <v>43295.943014705881</v>
      </c>
      <c r="U107" s="66">
        <f t="shared" si="29"/>
        <v>43295.936566293189</v>
      </c>
      <c r="V107" s="66">
        <f t="shared" si="30"/>
        <v>43295.883338271204</v>
      </c>
      <c r="W107" s="66">
        <f t="shared" si="31"/>
        <v>43295.840710066084</v>
      </c>
      <c r="X107" s="66">
        <f t="shared" si="32"/>
        <v>43295.65737673275</v>
      </c>
      <c r="Y107" s="66">
        <f t="shared" si="33"/>
        <v>43295.943361928112</v>
      </c>
      <c r="Z107" s="66"/>
      <c r="AA107" s="66">
        <f t="shared" si="42"/>
        <v>43296.406597222223</v>
      </c>
      <c r="AB107" s="66">
        <f t="shared" si="34"/>
        <v>43296.736111111109</v>
      </c>
      <c r="AC107" s="66">
        <f t="shared" si="35"/>
        <v>43296.679675650448</v>
      </c>
      <c r="AD107" s="66">
        <f t="shared" si="36"/>
        <v>43296.921911591271</v>
      </c>
      <c r="AE107" s="66">
        <f t="shared" si="37"/>
        <v>43296.020937504421</v>
      </c>
      <c r="AF107" s="66">
        <f t="shared" si="38"/>
        <v>43295.435289356268</v>
      </c>
      <c r="AG107" s="69">
        <f t="shared" si="43"/>
        <v>43296.736458333333</v>
      </c>
      <c r="AH107" s="66">
        <f t="shared" si="39"/>
        <v>43296.736458333333</v>
      </c>
    </row>
    <row r="108" spans="1:34" x14ac:dyDescent="0.15">
      <c r="A108" s="5">
        <f t="shared" si="44"/>
        <v>104</v>
      </c>
      <c r="B108" s="101"/>
      <c r="C108" s="5">
        <f t="shared" si="45"/>
        <v>0.10000000000002274</v>
      </c>
      <c r="D108" s="4">
        <f t="shared" si="46"/>
        <v>0.10000000000002274</v>
      </c>
      <c r="E108" s="3">
        <v>535.4</v>
      </c>
      <c r="F108" s="101" t="s">
        <v>257</v>
      </c>
      <c r="G108" s="101" t="s">
        <v>85</v>
      </c>
      <c r="H108" s="101" t="s">
        <v>99</v>
      </c>
      <c r="I108" s="101" t="s">
        <v>326</v>
      </c>
      <c r="J108" s="101" t="s">
        <v>258</v>
      </c>
      <c r="K108" s="12" t="s">
        <v>259</v>
      </c>
      <c r="L108" s="101" t="s">
        <v>423</v>
      </c>
      <c r="M108" s="67" t="str">
        <f t="shared" si="40"/>
        <v/>
      </c>
      <c r="N108" s="68" t="str">
        <f t="shared" si="41"/>
        <v/>
      </c>
      <c r="P108" s="65">
        <f t="shared" si="25"/>
        <v>535</v>
      </c>
      <c r="Q108" s="65"/>
      <c r="R108" s="66">
        <f t="shared" si="26"/>
        <v>43295.905637254902</v>
      </c>
      <c r="S108" s="66">
        <f t="shared" si="27"/>
        <v>43295.931295955881</v>
      </c>
      <c r="T108" s="66">
        <f t="shared" si="28"/>
        <v>43295.943014705881</v>
      </c>
      <c r="U108" s="66">
        <f t="shared" si="29"/>
        <v>43295.936566293189</v>
      </c>
      <c r="V108" s="66">
        <f t="shared" si="30"/>
        <v>43295.883338271204</v>
      </c>
      <c r="W108" s="66">
        <f t="shared" si="31"/>
        <v>43295.840710066084</v>
      </c>
      <c r="X108" s="66">
        <f t="shared" si="32"/>
        <v>43295.65737673275</v>
      </c>
      <c r="Y108" s="66">
        <f t="shared" si="33"/>
        <v>43295.943361928112</v>
      </c>
      <c r="Z108" s="66"/>
      <c r="AA108" s="66">
        <f t="shared" si="42"/>
        <v>43296.406597222223</v>
      </c>
      <c r="AB108" s="66">
        <f t="shared" si="34"/>
        <v>43296.736111111109</v>
      </c>
      <c r="AC108" s="66">
        <f t="shared" si="35"/>
        <v>43296.679675650448</v>
      </c>
      <c r="AD108" s="66">
        <f t="shared" si="36"/>
        <v>43296.921911591271</v>
      </c>
      <c r="AE108" s="66">
        <f t="shared" si="37"/>
        <v>43296.020937504421</v>
      </c>
      <c r="AF108" s="66">
        <f t="shared" si="38"/>
        <v>43295.435289356268</v>
      </c>
      <c r="AG108" s="69">
        <f t="shared" si="43"/>
        <v>43296.736458333333</v>
      </c>
      <c r="AH108" s="66">
        <f t="shared" si="39"/>
        <v>43296.736458333333</v>
      </c>
    </row>
    <row r="109" spans="1:34" x14ac:dyDescent="0.15">
      <c r="A109" s="5">
        <f t="shared" si="44"/>
        <v>105</v>
      </c>
      <c r="B109" s="101"/>
      <c r="C109" s="5">
        <f t="shared" si="45"/>
        <v>4.5</v>
      </c>
      <c r="D109" s="4">
        <f t="shared" si="46"/>
        <v>4.6000000000000227</v>
      </c>
      <c r="E109" s="3">
        <v>539.9</v>
      </c>
      <c r="F109" s="101" t="s">
        <v>260</v>
      </c>
      <c r="G109" s="101" t="s">
        <v>120</v>
      </c>
      <c r="H109" s="101" t="s">
        <v>99</v>
      </c>
      <c r="I109" s="101" t="s">
        <v>326</v>
      </c>
      <c r="J109" s="101" t="s">
        <v>261</v>
      </c>
      <c r="K109" s="12"/>
      <c r="L109" s="101"/>
      <c r="M109" s="67" t="str">
        <f t="shared" si="40"/>
        <v/>
      </c>
      <c r="N109" s="68" t="str">
        <f t="shared" si="41"/>
        <v/>
      </c>
      <c r="P109" s="65">
        <f t="shared" si="25"/>
        <v>540</v>
      </c>
      <c r="Q109" s="65"/>
      <c r="R109" s="66">
        <f t="shared" si="26"/>
        <v>43295.911764705881</v>
      </c>
      <c r="S109" s="66">
        <f t="shared" si="27"/>
        <v>43295.937806372553</v>
      </c>
      <c r="T109" s="66">
        <f t="shared" si="28"/>
        <v>43295.949959150326</v>
      </c>
      <c r="U109" s="66">
        <f t="shared" si="29"/>
        <v>43295.944006769379</v>
      </c>
      <c r="V109" s="66">
        <f t="shared" si="30"/>
        <v>43295.891351091719</v>
      </c>
      <c r="W109" s="66">
        <f t="shared" si="31"/>
        <v>43295.849043399416</v>
      </c>
      <c r="X109" s="66">
        <f t="shared" si="32"/>
        <v>43295.666434703759</v>
      </c>
      <c r="Y109" s="66">
        <f t="shared" si="33"/>
        <v>43295.950306372542</v>
      </c>
      <c r="Z109" s="66"/>
      <c r="AA109" s="66">
        <f t="shared" si="42"/>
        <v>43296.417013888888</v>
      </c>
      <c r="AB109" s="66">
        <f t="shared" si="34"/>
        <v>43296.75</v>
      </c>
      <c r="AC109" s="66">
        <f t="shared" si="35"/>
        <v>43296.697905728615</v>
      </c>
      <c r="AD109" s="66">
        <f t="shared" si="36"/>
        <v>43296.93753698191</v>
      </c>
      <c r="AE109" s="66">
        <f t="shared" si="37"/>
        <v>43296.04177083775</v>
      </c>
      <c r="AF109" s="66">
        <f t="shared" si="38"/>
        <v>43295.458437504414</v>
      </c>
      <c r="AG109" s="69">
        <f t="shared" si="43"/>
        <v>43296.750347222223</v>
      </c>
      <c r="AH109" s="66">
        <f t="shared" si="39"/>
        <v>43296.750347222223</v>
      </c>
    </row>
    <row r="110" spans="1:34" x14ac:dyDescent="0.15">
      <c r="A110" s="5">
        <f t="shared" si="44"/>
        <v>106</v>
      </c>
      <c r="B110" s="101"/>
      <c r="C110" s="5">
        <f t="shared" si="45"/>
        <v>2.2000000000000455</v>
      </c>
      <c r="D110" s="4">
        <f t="shared" si="46"/>
        <v>6.8000000000000682</v>
      </c>
      <c r="E110" s="3">
        <v>542.1</v>
      </c>
      <c r="F110" s="101"/>
      <c r="G110" s="101" t="s">
        <v>108</v>
      </c>
      <c r="H110" s="101" t="s">
        <v>102</v>
      </c>
      <c r="I110" s="101" t="s">
        <v>326</v>
      </c>
      <c r="J110" s="101" t="s">
        <v>262</v>
      </c>
      <c r="K110" s="12"/>
      <c r="L110" s="101"/>
      <c r="M110" s="67" t="str">
        <f t="shared" si="40"/>
        <v/>
      </c>
      <c r="N110" s="68" t="str">
        <f t="shared" si="41"/>
        <v/>
      </c>
      <c r="P110" s="65">
        <f t="shared" si="25"/>
        <v>542</v>
      </c>
      <c r="Q110" s="65"/>
      <c r="R110" s="66">
        <f t="shared" si="26"/>
        <v>43295.914215686273</v>
      </c>
      <c r="S110" s="66">
        <f t="shared" si="27"/>
        <v>43295.940410539217</v>
      </c>
      <c r="T110" s="66">
        <f t="shared" si="28"/>
        <v>43295.952736928106</v>
      </c>
      <c r="U110" s="66">
        <f t="shared" si="29"/>
        <v>43295.946982959853</v>
      </c>
      <c r="V110" s="66">
        <f t="shared" si="30"/>
        <v>43295.894556219922</v>
      </c>
      <c r="W110" s="66">
        <f t="shared" si="31"/>
        <v>43295.85237673275</v>
      </c>
      <c r="X110" s="66">
        <f t="shared" si="32"/>
        <v>43295.670057892166</v>
      </c>
      <c r="Y110" s="66">
        <f t="shared" si="33"/>
        <v>43295.953084150329</v>
      </c>
      <c r="Z110" s="66"/>
      <c r="AA110" s="66">
        <f t="shared" si="42"/>
        <v>43296.421180555553</v>
      </c>
      <c r="AB110" s="66">
        <f t="shared" si="34"/>
        <v>43296.755555555552</v>
      </c>
      <c r="AC110" s="66">
        <f t="shared" si="35"/>
        <v>43296.705197759882</v>
      </c>
      <c r="AD110" s="66">
        <f t="shared" si="36"/>
        <v>43296.94378713816</v>
      </c>
      <c r="AE110" s="66">
        <f t="shared" si="37"/>
        <v>43296.050104171089</v>
      </c>
      <c r="AF110" s="66">
        <f t="shared" si="38"/>
        <v>43295.467696763677</v>
      </c>
      <c r="AG110" s="69">
        <f t="shared" si="43"/>
        <v>43296.755902777775</v>
      </c>
      <c r="AH110" s="66">
        <f t="shared" si="39"/>
        <v>43296.755902777775</v>
      </c>
    </row>
    <row r="111" spans="1:34" x14ac:dyDescent="0.15">
      <c r="A111" s="5">
        <f t="shared" si="44"/>
        <v>107</v>
      </c>
      <c r="B111" s="101"/>
      <c r="C111" s="5">
        <f t="shared" si="45"/>
        <v>4.1000000000000227</v>
      </c>
      <c r="D111" s="4">
        <f t="shared" si="46"/>
        <v>10.900000000000091</v>
      </c>
      <c r="E111" s="3">
        <v>546.20000000000005</v>
      </c>
      <c r="F111" s="101"/>
      <c r="G111" s="101" t="s">
        <v>85</v>
      </c>
      <c r="H111" s="101" t="s">
        <v>99</v>
      </c>
      <c r="I111" s="101" t="s">
        <v>326</v>
      </c>
      <c r="J111" s="101" t="s">
        <v>263</v>
      </c>
      <c r="K111" s="12"/>
      <c r="L111" s="101"/>
      <c r="M111" s="67" t="str">
        <f t="shared" si="40"/>
        <v/>
      </c>
      <c r="N111" s="68" t="str">
        <f t="shared" si="41"/>
        <v/>
      </c>
      <c r="P111" s="65">
        <f t="shared" si="25"/>
        <v>546</v>
      </c>
      <c r="Q111" s="65"/>
      <c r="R111" s="66">
        <f t="shared" si="26"/>
        <v>43295.919117647056</v>
      </c>
      <c r="S111" s="66">
        <f t="shared" si="27"/>
        <v>43295.945618872553</v>
      </c>
      <c r="T111" s="66">
        <f t="shared" si="28"/>
        <v>43295.958292483658</v>
      </c>
      <c r="U111" s="66">
        <f t="shared" si="29"/>
        <v>43295.952935340807</v>
      </c>
      <c r="V111" s="66">
        <f t="shared" si="30"/>
        <v>43295.900966476336</v>
      </c>
      <c r="W111" s="66">
        <f t="shared" si="31"/>
        <v>43295.859043399418</v>
      </c>
      <c r="X111" s="66">
        <f t="shared" si="32"/>
        <v>43295.677304268982</v>
      </c>
      <c r="Y111" s="66">
        <f t="shared" si="33"/>
        <v>43295.958639705881</v>
      </c>
      <c r="Z111" s="66"/>
      <c r="AA111" s="66">
        <f t="shared" si="42"/>
        <v>43296.429513888885</v>
      </c>
      <c r="AB111" s="66">
        <f t="shared" si="34"/>
        <v>43296.766666666663</v>
      </c>
      <c r="AC111" s="66">
        <f t="shared" si="35"/>
        <v>43296.719781822423</v>
      </c>
      <c r="AD111" s="66">
        <f t="shared" si="36"/>
        <v>43296.956287450674</v>
      </c>
      <c r="AE111" s="66">
        <f t="shared" si="37"/>
        <v>43296.066770837751</v>
      </c>
      <c r="AF111" s="66">
        <f t="shared" si="38"/>
        <v>43295.486215282195</v>
      </c>
      <c r="AG111" s="69">
        <f t="shared" si="43"/>
        <v>43296.767013888886</v>
      </c>
      <c r="AH111" s="66">
        <f t="shared" si="39"/>
        <v>43296.767013888886</v>
      </c>
    </row>
    <row r="112" spans="1:34" x14ac:dyDescent="0.15">
      <c r="A112" s="5">
        <f t="shared" si="44"/>
        <v>108</v>
      </c>
      <c r="B112" s="101"/>
      <c r="C112" s="5">
        <f t="shared" si="45"/>
        <v>2</v>
      </c>
      <c r="D112" s="4">
        <f t="shared" si="46"/>
        <v>12.900000000000091</v>
      </c>
      <c r="E112" s="3">
        <v>548.20000000000005</v>
      </c>
      <c r="F112" s="101" t="s">
        <v>264</v>
      </c>
      <c r="G112" s="101" t="s">
        <v>85</v>
      </c>
      <c r="H112" s="101" t="s">
        <v>102</v>
      </c>
      <c r="I112" s="101" t="s">
        <v>326</v>
      </c>
      <c r="J112" s="101" t="s">
        <v>265</v>
      </c>
      <c r="K112" s="12" t="s">
        <v>266</v>
      </c>
      <c r="L112" s="101"/>
      <c r="M112" s="67" t="str">
        <f t="shared" si="40"/>
        <v/>
      </c>
      <c r="N112" s="68" t="str">
        <f t="shared" si="41"/>
        <v/>
      </c>
      <c r="P112" s="65">
        <f t="shared" si="25"/>
        <v>548</v>
      </c>
      <c r="Q112" s="65"/>
      <c r="R112" s="66">
        <f t="shared" si="26"/>
        <v>43295.921568627447</v>
      </c>
      <c r="S112" s="66">
        <f t="shared" si="27"/>
        <v>43295.948223039217</v>
      </c>
      <c r="T112" s="66">
        <f t="shared" si="28"/>
        <v>43295.961070261437</v>
      </c>
      <c r="U112" s="66">
        <f t="shared" si="29"/>
        <v>43295.95591153128</v>
      </c>
      <c r="V112" s="66">
        <f t="shared" si="30"/>
        <v>43295.904171604539</v>
      </c>
      <c r="W112" s="66">
        <f t="shared" si="31"/>
        <v>43295.862376732744</v>
      </c>
      <c r="X112" s="66">
        <f t="shared" si="32"/>
        <v>43295.680927457382</v>
      </c>
      <c r="Y112" s="66">
        <f t="shared" si="33"/>
        <v>43295.961417483661</v>
      </c>
      <c r="Z112" s="66"/>
      <c r="AA112" s="66">
        <f t="shared" si="42"/>
        <v>43296.433680555558</v>
      </c>
      <c r="AB112" s="66">
        <f t="shared" si="34"/>
        <v>43296.772222222222</v>
      </c>
      <c r="AC112" s="66">
        <f t="shared" si="35"/>
        <v>43296.72707385369</v>
      </c>
      <c r="AD112" s="66">
        <f t="shared" si="36"/>
        <v>43296.962537606923</v>
      </c>
      <c r="AE112" s="66">
        <f t="shared" si="37"/>
        <v>43296.075104171083</v>
      </c>
      <c r="AF112" s="66">
        <f t="shared" si="38"/>
        <v>43295.495474541451</v>
      </c>
      <c r="AG112" s="69">
        <f t="shared" si="43"/>
        <v>43296.772569444445</v>
      </c>
      <c r="AH112" s="66">
        <f t="shared" si="39"/>
        <v>43296.772569444445</v>
      </c>
    </row>
    <row r="113" spans="1:34" x14ac:dyDescent="0.15">
      <c r="A113" s="5">
        <f t="shared" si="44"/>
        <v>109</v>
      </c>
      <c r="B113" s="101"/>
      <c r="C113" s="5">
        <f t="shared" si="45"/>
        <v>1.3999999999999773</v>
      </c>
      <c r="D113" s="4">
        <f t="shared" si="46"/>
        <v>14.300000000000068</v>
      </c>
      <c r="E113" s="3">
        <v>549.6</v>
      </c>
      <c r="F113" s="101" t="s">
        <v>267</v>
      </c>
      <c r="G113" s="101" t="s">
        <v>85</v>
      </c>
      <c r="H113" s="101" t="s">
        <v>99</v>
      </c>
      <c r="I113" s="101" t="s">
        <v>326</v>
      </c>
      <c r="J113" s="101" t="s">
        <v>268</v>
      </c>
      <c r="K113" s="12"/>
      <c r="L113" s="101" t="s">
        <v>269</v>
      </c>
      <c r="M113" s="67" t="str">
        <f t="shared" si="40"/>
        <v/>
      </c>
      <c r="N113" s="68" t="str">
        <f t="shared" si="41"/>
        <v/>
      </c>
      <c r="P113" s="65">
        <f t="shared" si="25"/>
        <v>550</v>
      </c>
      <c r="Q113" s="65"/>
      <c r="R113" s="66">
        <f t="shared" si="26"/>
        <v>43295.924019607846</v>
      </c>
      <c r="S113" s="66">
        <f t="shared" si="27"/>
        <v>43295.950827205881</v>
      </c>
      <c r="T113" s="66">
        <f t="shared" si="28"/>
        <v>43295.963848039217</v>
      </c>
      <c r="U113" s="66">
        <f t="shared" si="29"/>
        <v>43295.958887721754</v>
      </c>
      <c r="V113" s="66">
        <f t="shared" si="30"/>
        <v>43295.907376732743</v>
      </c>
      <c r="W113" s="66">
        <f t="shared" si="31"/>
        <v>43295.865710066078</v>
      </c>
      <c r="X113" s="66">
        <f t="shared" si="32"/>
        <v>43295.68455064579</v>
      </c>
      <c r="Y113" s="66">
        <f t="shared" si="33"/>
        <v>43295.964195261447</v>
      </c>
      <c r="Z113" s="66"/>
      <c r="AA113" s="66">
        <f t="shared" si="42"/>
        <v>43296.437847222223</v>
      </c>
      <c r="AB113" s="66">
        <f t="shared" si="34"/>
        <v>43296.777777777774</v>
      </c>
      <c r="AC113" s="66">
        <f t="shared" si="35"/>
        <v>43296.734365884957</v>
      </c>
      <c r="AD113" s="66">
        <f t="shared" si="36"/>
        <v>43296.96878776318</v>
      </c>
      <c r="AE113" s="66">
        <f t="shared" si="37"/>
        <v>43296.083437504421</v>
      </c>
      <c r="AF113" s="66">
        <f t="shared" si="38"/>
        <v>43295.504733800713</v>
      </c>
      <c r="AG113" s="69">
        <f t="shared" si="43"/>
        <v>43296.778124999997</v>
      </c>
      <c r="AH113" s="66">
        <f t="shared" si="39"/>
        <v>43296.778124999997</v>
      </c>
    </row>
    <row r="114" spans="1:34" x14ac:dyDescent="0.15">
      <c r="A114" s="5">
        <f t="shared" si="44"/>
        <v>110</v>
      </c>
      <c r="B114" s="101"/>
      <c r="C114" s="5">
        <f t="shared" si="45"/>
        <v>2.6999999999999318</v>
      </c>
      <c r="D114" s="4">
        <f t="shared" si="46"/>
        <v>17</v>
      </c>
      <c r="E114" s="3">
        <v>552.29999999999995</v>
      </c>
      <c r="F114" s="101"/>
      <c r="G114" s="101" t="s">
        <v>120</v>
      </c>
      <c r="H114" s="101" t="s">
        <v>102</v>
      </c>
      <c r="I114" s="101" t="s">
        <v>326</v>
      </c>
      <c r="J114" s="101" t="s">
        <v>232</v>
      </c>
      <c r="K114" s="12"/>
      <c r="L114" s="101"/>
      <c r="M114" s="67" t="str">
        <f t="shared" si="40"/>
        <v/>
      </c>
      <c r="N114" s="68" t="str">
        <f t="shared" si="41"/>
        <v/>
      </c>
      <c r="P114" s="65">
        <f t="shared" si="25"/>
        <v>552</v>
      </c>
      <c r="Q114" s="65"/>
      <c r="R114" s="66">
        <f t="shared" si="26"/>
        <v>43295.926470588238</v>
      </c>
      <c r="S114" s="66">
        <f t="shared" si="27"/>
        <v>43295.953431372553</v>
      </c>
      <c r="T114" s="66">
        <f t="shared" si="28"/>
        <v>43295.966625816989</v>
      </c>
      <c r="U114" s="66">
        <f t="shared" si="29"/>
        <v>43295.961863912235</v>
      </c>
      <c r="V114" s="66">
        <f t="shared" si="30"/>
        <v>43295.910581860953</v>
      </c>
      <c r="W114" s="66">
        <f t="shared" si="31"/>
        <v>43295.869043399412</v>
      </c>
      <c r="X114" s="66">
        <f t="shared" si="32"/>
        <v>43295.688173834198</v>
      </c>
      <c r="Y114" s="66">
        <f t="shared" si="33"/>
        <v>43295.966973039212</v>
      </c>
      <c r="Z114" s="66"/>
      <c r="AA114" s="66">
        <f t="shared" si="42"/>
        <v>43296.442013888889</v>
      </c>
      <c r="AB114" s="66">
        <f t="shared" si="34"/>
        <v>43296.783333333333</v>
      </c>
      <c r="AC114" s="66">
        <f t="shared" si="35"/>
        <v>43296.741657916224</v>
      </c>
      <c r="AD114" s="66">
        <f t="shared" si="36"/>
        <v>43296.97503791943</v>
      </c>
      <c r="AE114" s="66">
        <f t="shared" si="37"/>
        <v>43296.091770837753</v>
      </c>
      <c r="AF114" s="66">
        <f t="shared" si="38"/>
        <v>43295.513993059969</v>
      </c>
      <c r="AG114" s="69">
        <f t="shared" si="43"/>
        <v>43296.783680555556</v>
      </c>
      <c r="AH114" s="66">
        <f t="shared" si="39"/>
        <v>43296.783680555556</v>
      </c>
    </row>
    <row r="115" spans="1:34" x14ac:dyDescent="0.15">
      <c r="A115" s="5">
        <f t="shared" si="44"/>
        <v>111</v>
      </c>
      <c r="B115" s="101"/>
      <c r="C115" s="5">
        <f t="shared" si="45"/>
        <v>18.300000000000068</v>
      </c>
      <c r="D115" s="4">
        <f t="shared" si="46"/>
        <v>35.300000000000068</v>
      </c>
      <c r="E115" s="3">
        <v>570.6</v>
      </c>
      <c r="F115" s="101" t="s">
        <v>270</v>
      </c>
      <c r="G115" s="101" t="s">
        <v>85</v>
      </c>
      <c r="H115" s="101" t="s">
        <v>102</v>
      </c>
      <c r="I115" s="101" t="s">
        <v>326</v>
      </c>
      <c r="J115" s="101" t="s">
        <v>271</v>
      </c>
      <c r="K115" s="12" t="s">
        <v>272</v>
      </c>
      <c r="L115" s="101" t="s">
        <v>273</v>
      </c>
      <c r="M115" s="67" t="str">
        <f t="shared" si="40"/>
        <v/>
      </c>
      <c r="N115" s="68" t="str">
        <f t="shared" si="41"/>
        <v/>
      </c>
      <c r="P115" s="65">
        <f t="shared" si="25"/>
        <v>571</v>
      </c>
      <c r="Q115" s="65"/>
      <c r="R115" s="66">
        <f t="shared" si="26"/>
        <v>43295.949754901958</v>
      </c>
      <c r="S115" s="66">
        <f t="shared" si="27"/>
        <v>43295.978170955881</v>
      </c>
      <c r="T115" s="66">
        <f t="shared" si="28"/>
        <v>43295.993014705884</v>
      </c>
      <c r="U115" s="66">
        <f t="shared" si="29"/>
        <v>43295.990137721754</v>
      </c>
      <c r="V115" s="66">
        <f t="shared" si="30"/>
        <v>43295.941030578899</v>
      </c>
      <c r="W115" s="66">
        <f t="shared" si="31"/>
        <v>43295.900710066082</v>
      </c>
      <c r="X115" s="66">
        <f t="shared" si="32"/>
        <v>43295.722594124054</v>
      </c>
      <c r="Y115" s="66">
        <f t="shared" si="33"/>
        <v>43295.9933619281</v>
      </c>
      <c r="Z115" s="66"/>
      <c r="AA115" s="66">
        <f t="shared" si="42"/>
        <v>43296.48159722222</v>
      </c>
      <c r="AB115" s="66">
        <f t="shared" si="34"/>
        <v>43296.836111111108</v>
      </c>
      <c r="AC115" s="66">
        <f t="shared" si="35"/>
        <v>43296.810932213273</v>
      </c>
      <c r="AD115" s="66">
        <f t="shared" si="36"/>
        <v>43297.034414403846</v>
      </c>
      <c r="AE115" s="66">
        <f t="shared" si="37"/>
        <v>43296.170937504416</v>
      </c>
      <c r="AF115" s="66">
        <f t="shared" si="38"/>
        <v>43295.601956022932</v>
      </c>
      <c r="AG115" s="69">
        <f t="shared" si="43"/>
        <v>43296.836458333331</v>
      </c>
      <c r="AH115" s="66">
        <f t="shared" si="39"/>
        <v>43296.836458333331</v>
      </c>
    </row>
    <row r="116" spans="1:34" x14ac:dyDescent="0.15">
      <c r="A116" s="5">
        <f t="shared" si="44"/>
        <v>112</v>
      </c>
      <c r="B116" s="101"/>
      <c r="C116" s="5">
        <f t="shared" si="45"/>
        <v>9.3999999999999773</v>
      </c>
      <c r="D116" s="4">
        <f t="shared" si="46"/>
        <v>44.700000000000045</v>
      </c>
      <c r="E116" s="3">
        <v>580</v>
      </c>
      <c r="F116" s="101" t="s">
        <v>274</v>
      </c>
      <c r="G116" s="101" t="s">
        <v>120</v>
      </c>
      <c r="H116" s="101" t="s">
        <v>99</v>
      </c>
      <c r="I116" s="101" t="s">
        <v>326</v>
      </c>
      <c r="J116" s="101" t="s">
        <v>87</v>
      </c>
      <c r="K116" s="12" t="s">
        <v>275</v>
      </c>
      <c r="L116" s="101" t="s">
        <v>276</v>
      </c>
      <c r="M116" s="67" t="str">
        <f t="shared" si="40"/>
        <v/>
      </c>
      <c r="N116" s="68" t="str">
        <f t="shared" si="41"/>
        <v/>
      </c>
      <c r="P116" s="65">
        <f t="shared" si="25"/>
        <v>580</v>
      </c>
      <c r="Q116" s="65"/>
      <c r="R116" s="66">
        <f t="shared" si="26"/>
        <v>43295.960784313727</v>
      </c>
      <c r="S116" s="66">
        <f t="shared" si="27"/>
        <v>43295.989889705881</v>
      </c>
      <c r="T116" s="66">
        <f t="shared" si="28"/>
        <v>43296.005514705881</v>
      </c>
      <c r="U116" s="66">
        <f t="shared" si="29"/>
        <v>43296.003530578899</v>
      </c>
      <c r="V116" s="66">
        <f t="shared" si="30"/>
        <v>43295.955453655821</v>
      </c>
      <c r="W116" s="66">
        <f t="shared" si="31"/>
        <v>43295.915710066081</v>
      </c>
      <c r="X116" s="66">
        <f t="shared" si="32"/>
        <v>43295.738898471878</v>
      </c>
      <c r="Y116" s="66">
        <f t="shared" si="33"/>
        <v>43296.005861928112</v>
      </c>
      <c r="Z116" s="66"/>
      <c r="AA116" s="66">
        <f t="shared" si="42"/>
        <v>43296.500347222223</v>
      </c>
      <c r="AB116" s="66">
        <f t="shared" si="34"/>
        <v>43296.861111111109</v>
      </c>
      <c r="AC116" s="66">
        <f t="shared" si="35"/>
        <v>43296.843746353981</v>
      </c>
      <c r="AD116" s="66">
        <f t="shared" si="36"/>
        <v>43297.062540106985</v>
      </c>
      <c r="AE116" s="66">
        <f t="shared" si="37"/>
        <v>43296.208437504421</v>
      </c>
      <c r="AF116" s="66">
        <f t="shared" si="38"/>
        <v>43295.643622689604</v>
      </c>
      <c r="AG116" s="69">
        <f t="shared" si="43"/>
        <v>43296.861458333333</v>
      </c>
      <c r="AH116" s="66">
        <f t="shared" si="39"/>
        <v>43296.861458333333</v>
      </c>
    </row>
    <row r="117" spans="1:34" x14ac:dyDescent="0.15">
      <c r="A117" s="5">
        <f t="shared" si="44"/>
        <v>113</v>
      </c>
      <c r="B117" s="101"/>
      <c r="C117" s="5">
        <f t="shared" si="45"/>
        <v>0.70000000000004547</v>
      </c>
      <c r="D117" s="4">
        <f t="shared" si="46"/>
        <v>45.400000000000091</v>
      </c>
      <c r="E117" s="3">
        <v>580.70000000000005</v>
      </c>
      <c r="F117" s="101"/>
      <c r="G117" s="101" t="s">
        <v>85</v>
      </c>
      <c r="H117" s="101" t="s">
        <v>102</v>
      </c>
      <c r="I117" s="101" t="s">
        <v>326</v>
      </c>
      <c r="J117" s="101" t="s">
        <v>87</v>
      </c>
      <c r="K117" s="12" t="s">
        <v>371</v>
      </c>
      <c r="L117" s="101"/>
      <c r="M117" s="67" t="str">
        <f t="shared" si="40"/>
        <v/>
      </c>
      <c r="N117" s="68" t="str">
        <f t="shared" si="41"/>
        <v/>
      </c>
      <c r="P117" s="65">
        <f t="shared" si="25"/>
        <v>581</v>
      </c>
      <c r="Q117" s="65"/>
      <c r="R117" s="66">
        <f t="shared" si="26"/>
        <v>43295.962009803923</v>
      </c>
      <c r="S117" s="66">
        <f t="shared" si="27"/>
        <v>43295.991191789217</v>
      </c>
      <c r="T117" s="66">
        <f t="shared" si="28"/>
        <v>43296.006903594767</v>
      </c>
      <c r="U117" s="66">
        <f t="shared" si="29"/>
        <v>43296.005018674135</v>
      </c>
      <c r="V117" s="66">
        <f t="shared" si="30"/>
        <v>43295.957056219922</v>
      </c>
      <c r="W117" s="66">
        <f t="shared" si="31"/>
        <v>43295.917376732745</v>
      </c>
      <c r="X117" s="66">
        <f t="shared" si="32"/>
        <v>43295.740710066078</v>
      </c>
      <c r="Y117" s="66">
        <f t="shared" si="33"/>
        <v>43296.007250816998</v>
      </c>
      <c r="Z117" s="66"/>
      <c r="AA117" s="66">
        <f t="shared" si="42"/>
        <v>43296.502430555556</v>
      </c>
      <c r="AB117" s="66">
        <f t="shared" si="34"/>
        <v>43296.863888888889</v>
      </c>
      <c r="AC117" s="66">
        <f t="shared" si="35"/>
        <v>43296.847392369615</v>
      </c>
      <c r="AD117" s="66">
        <f t="shared" si="36"/>
        <v>43297.065665185117</v>
      </c>
      <c r="AE117" s="66">
        <f t="shared" si="37"/>
        <v>43296.212604171087</v>
      </c>
      <c r="AF117" s="66">
        <f t="shared" si="38"/>
        <v>43295.648252319232</v>
      </c>
      <c r="AG117" s="69">
        <f t="shared" si="43"/>
        <v>43296.864236111112</v>
      </c>
      <c r="AH117" s="66">
        <f t="shared" si="39"/>
        <v>43296.864236111112</v>
      </c>
    </row>
    <row r="118" spans="1:34" x14ac:dyDescent="0.15">
      <c r="A118" s="5">
        <f t="shared" si="44"/>
        <v>114</v>
      </c>
      <c r="B118" s="101"/>
      <c r="C118" s="5">
        <f t="shared" si="45"/>
        <v>3.0999999999999091</v>
      </c>
      <c r="D118" s="4">
        <f t="shared" si="46"/>
        <v>48.5</v>
      </c>
      <c r="E118" s="3">
        <v>583.79999999999995</v>
      </c>
      <c r="F118" s="101" t="s">
        <v>277</v>
      </c>
      <c r="G118" s="101" t="s">
        <v>120</v>
      </c>
      <c r="H118" s="101" t="s">
        <v>102</v>
      </c>
      <c r="I118" s="101" t="s">
        <v>326</v>
      </c>
      <c r="J118" s="101" t="s">
        <v>87</v>
      </c>
      <c r="K118" s="12" t="s">
        <v>278</v>
      </c>
      <c r="L118" s="101"/>
      <c r="M118" s="67" t="str">
        <f t="shared" si="40"/>
        <v/>
      </c>
      <c r="N118" s="68" t="str">
        <f t="shared" si="41"/>
        <v/>
      </c>
      <c r="P118" s="65">
        <f t="shared" si="25"/>
        <v>584</v>
      </c>
      <c r="Q118" s="65"/>
      <c r="R118" s="66">
        <f t="shared" si="26"/>
        <v>43295.965686274511</v>
      </c>
      <c r="S118" s="66">
        <f t="shared" si="27"/>
        <v>43295.995098039217</v>
      </c>
      <c r="T118" s="66">
        <f t="shared" si="28"/>
        <v>43296.01107026144</v>
      </c>
      <c r="U118" s="66">
        <f t="shared" si="29"/>
        <v>43296.009482959853</v>
      </c>
      <c r="V118" s="66">
        <f t="shared" si="30"/>
        <v>43295.961863912235</v>
      </c>
      <c r="W118" s="66">
        <f t="shared" si="31"/>
        <v>43295.922376732749</v>
      </c>
      <c r="X118" s="66">
        <f t="shared" si="32"/>
        <v>43295.746144848687</v>
      </c>
      <c r="Y118" s="66">
        <f t="shared" si="33"/>
        <v>43296.011417483664</v>
      </c>
      <c r="Z118" s="66"/>
      <c r="AA118" s="66">
        <f t="shared" si="42"/>
        <v>43296.508680555555</v>
      </c>
      <c r="AB118" s="66">
        <f t="shared" si="34"/>
        <v>43296.87222222222</v>
      </c>
      <c r="AC118" s="66">
        <f t="shared" si="35"/>
        <v>43296.858330416515</v>
      </c>
      <c r="AD118" s="66">
        <f t="shared" si="36"/>
        <v>43297.075040419491</v>
      </c>
      <c r="AE118" s="66">
        <f t="shared" si="37"/>
        <v>43296.225104171084</v>
      </c>
      <c r="AF118" s="66">
        <f t="shared" si="38"/>
        <v>43295.662141208122</v>
      </c>
      <c r="AG118" s="69">
        <f t="shared" si="43"/>
        <v>43296.872569444444</v>
      </c>
      <c r="AH118" s="66">
        <f t="shared" si="39"/>
        <v>43296.872569444444</v>
      </c>
    </row>
    <row r="119" spans="1:34" x14ac:dyDescent="0.15">
      <c r="A119" s="5">
        <f t="shared" si="44"/>
        <v>115</v>
      </c>
      <c r="B119" s="101"/>
      <c r="C119" s="5">
        <f t="shared" si="45"/>
        <v>4.5</v>
      </c>
      <c r="D119" s="4">
        <f t="shared" si="46"/>
        <v>53</v>
      </c>
      <c r="E119" s="3">
        <v>588.29999999999995</v>
      </c>
      <c r="F119" s="101" t="s">
        <v>279</v>
      </c>
      <c r="G119" s="101" t="s">
        <v>96</v>
      </c>
      <c r="H119" s="101" t="s">
        <v>99</v>
      </c>
      <c r="I119" s="101" t="s">
        <v>326</v>
      </c>
      <c r="J119" s="101" t="s">
        <v>280</v>
      </c>
      <c r="K119" s="12" t="s">
        <v>281</v>
      </c>
      <c r="L119" s="101" t="s">
        <v>282</v>
      </c>
      <c r="M119" s="67" t="str">
        <f t="shared" si="40"/>
        <v/>
      </c>
      <c r="N119" s="68" t="str">
        <f t="shared" si="41"/>
        <v/>
      </c>
      <c r="P119" s="65">
        <f t="shared" si="25"/>
        <v>588</v>
      </c>
      <c r="Q119" s="65"/>
      <c r="R119" s="66">
        <f t="shared" si="26"/>
        <v>43295.970588235294</v>
      </c>
      <c r="S119" s="66">
        <f t="shared" si="27"/>
        <v>43296.000306372553</v>
      </c>
      <c r="T119" s="66">
        <f t="shared" si="28"/>
        <v>43296.016625816992</v>
      </c>
      <c r="U119" s="66">
        <f t="shared" si="29"/>
        <v>43296.015435340807</v>
      </c>
      <c r="V119" s="66">
        <f t="shared" si="30"/>
        <v>43295.968274168641</v>
      </c>
      <c r="W119" s="66">
        <f t="shared" si="31"/>
        <v>43295.929043399417</v>
      </c>
      <c r="X119" s="66">
        <f t="shared" si="32"/>
        <v>43295.753391225502</v>
      </c>
      <c r="Y119" s="66">
        <f t="shared" si="33"/>
        <v>43296.016973039208</v>
      </c>
      <c r="Z119" s="66"/>
      <c r="AA119" s="66">
        <f t="shared" si="42"/>
        <v>43296.517013888886</v>
      </c>
      <c r="AB119" s="66">
        <f t="shared" si="34"/>
        <v>43296.883333333331</v>
      </c>
      <c r="AC119" s="66">
        <f t="shared" si="35"/>
        <v>43296.872914479056</v>
      </c>
      <c r="AD119" s="66">
        <f t="shared" si="36"/>
        <v>43297.087540732005</v>
      </c>
      <c r="AE119" s="66">
        <f t="shared" si="37"/>
        <v>43296.241770837754</v>
      </c>
      <c r="AF119" s="66">
        <f t="shared" si="38"/>
        <v>43295.68065972664</v>
      </c>
      <c r="AG119" s="69">
        <f t="shared" si="43"/>
        <v>43296.883680555555</v>
      </c>
      <c r="AH119" s="66">
        <f t="shared" si="39"/>
        <v>43296.883680555555</v>
      </c>
    </row>
    <row r="120" spans="1:34" x14ac:dyDescent="0.15">
      <c r="A120" s="5">
        <f t="shared" si="44"/>
        <v>116</v>
      </c>
      <c r="B120" s="101"/>
      <c r="C120" s="5">
        <f t="shared" si="45"/>
        <v>7.1000000000000227</v>
      </c>
      <c r="D120" s="4">
        <f t="shared" si="46"/>
        <v>60.100000000000023</v>
      </c>
      <c r="E120" s="3">
        <v>595.4</v>
      </c>
      <c r="F120" s="101" t="s">
        <v>283</v>
      </c>
      <c r="G120" s="101" t="s">
        <v>85</v>
      </c>
      <c r="H120" s="101" t="s">
        <v>99</v>
      </c>
      <c r="I120" s="101" t="s">
        <v>326</v>
      </c>
      <c r="J120" s="101" t="s">
        <v>87</v>
      </c>
      <c r="K120" s="12" t="s">
        <v>284</v>
      </c>
      <c r="L120" s="101" t="s">
        <v>285</v>
      </c>
      <c r="M120" s="67" t="str">
        <f t="shared" si="40"/>
        <v/>
      </c>
      <c r="N120" s="68" t="str">
        <f t="shared" si="41"/>
        <v/>
      </c>
      <c r="P120" s="65">
        <f t="shared" si="25"/>
        <v>595</v>
      </c>
      <c r="Q120" s="65"/>
      <c r="R120" s="66">
        <f t="shared" si="26"/>
        <v>43295.979166666664</v>
      </c>
      <c r="S120" s="66">
        <f t="shared" si="27"/>
        <v>43296.009420955881</v>
      </c>
      <c r="T120" s="66">
        <f t="shared" si="28"/>
        <v>43296.026348039217</v>
      </c>
      <c r="U120" s="66">
        <f t="shared" si="29"/>
        <v>43296.025852007471</v>
      </c>
      <c r="V120" s="66">
        <f t="shared" si="30"/>
        <v>43295.97949211736</v>
      </c>
      <c r="W120" s="66">
        <f t="shared" si="31"/>
        <v>43295.940710066083</v>
      </c>
      <c r="X120" s="66">
        <f t="shared" si="32"/>
        <v>43295.766072384919</v>
      </c>
      <c r="Y120" s="66">
        <f t="shared" si="33"/>
        <v>43296.026695261447</v>
      </c>
      <c r="Z120" s="66"/>
      <c r="AA120" s="66">
        <f t="shared" si="42"/>
        <v>43296.531597222223</v>
      </c>
      <c r="AB120" s="66">
        <f t="shared" si="34"/>
        <v>43296.902777777774</v>
      </c>
      <c r="AC120" s="66">
        <f t="shared" si="35"/>
        <v>43296.898436588497</v>
      </c>
      <c r="AD120" s="66">
        <f t="shared" si="36"/>
        <v>43297.109416278894</v>
      </c>
      <c r="AE120" s="66">
        <f t="shared" si="37"/>
        <v>43296.270937504421</v>
      </c>
      <c r="AF120" s="66">
        <f t="shared" si="38"/>
        <v>43295.713067134049</v>
      </c>
      <c r="AG120" s="69">
        <f t="shared" si="43"/>
        <v>43296.903124999997</v>
      </c>
      <c r="AH120" s="66">
        <f t="shared" si="39"/>
        <v>43296.903124999997</v>
      </c>
    </row>
    <row r="121" spans="1:34" x14ac:dyDescent="0.15">
      <c r="A121" s="5">
        <f t="shared" si="44"/>
        <v>117</v>
      </c>
      <c r="B121" s="101"/>
      <c r="C121" s="5">
        <f t="shared" si="45"/>
        <v>6.7000000000000455</v>
      </c>
      <c r="D121" s="4">
        <f t="shared" si="46"/>
        <v>66.800000000000068</v>
      </c>
      <c r="E121" s="3">
        <v>602.1</v>
      </c>
      <c r="F121" s="101"/>
      <c r="G121" s="101" t="s">
        <v>108</v>
      </c>
      <c r="H121" s="101" t="s">
        <v>102</v>
      </c>
      <c r="I121" s="101"/>
      <c r="J121" s="101"/>
      <c r="K121" s="12"/>
      <c r="L121" s="101" t="s">
        <v>286</v>
      </c>
      <c r="M121" s="67" t="str">
        <f t="shared" si="40"/>
        <v/>
      </c>
      <c r="N121" s="68" t="str">
        <f t="shared" si="41"/>
        <v/>
      </c>
      <c r="P121" s="65">
        <f t="shared" si="25"/>
        <v>602</v>
      </c>
      <c r="Q121" s="65"/>
      <c r="R121" s="66">
        <f t="shared" si="26"/>
        <v>43295.987745098042</v>
      </c>
      <c r="S121" s="66">
        <f t="shared" si="27"/>
        <v>43296.018535539217</v>
      </c>
      <c r="T121" s="66">
        <f t="shared" si="28"/>
        <v>43296.036070261434</v>
      </c>
      <c r="U121" s="66">
        <f t="shared" si="29"/>
        <v>43296.036268674135</v>
      </c>
      <c r="V121" s="66">
        <f t="shared" si="30"/>
        <v>43295.990710066078</v>
      </c>
      <c r="W121" s="66">
        <f t="shared" si="31"/>
        <v>43295.952376732748</v>
      </c>
      <c r="X121" s="66">
        <f t="shared" si="32"/>
        <v>43295.778753544342</v>
      </c>
      <c r="Y121" s="66">
        <f t="shared" si="33"/>
        <v>43296.036615896366</v>
      </c>
      <c r="Z121" s="66"/>
      <c r="AA121" s="66">
        <f t="shared" si="42"/>
        <v>43296.546180555553</v>
      </c>
      <c r="AB121" s="66">
        <f t="shared" si="34"/>
        <v>43296.922222222223</v>
      </c>
      <c r="AC121" s="66">
        <f t="shared" si="35"/>
        <v>43296.923958697931</v>
      </c>
      <c r="AD121" s="66">
        <f t="shared" si="36"/>
        <v>43297.131291825783</v>
      </c>
      <c r="AE121" s="66">
        <f t="shared" si="37"/>
        <v>43296.300104171089</v>
      </c>
      <c r="AF121" s="66">
        <f t="shared" si="38"/>
        <v>43295.745474541451</v>
      </c>
      <c r="AG121" s="69">
        <f t="shared" si="43"/>
        <v>43296.924305920154</v>
      </c>
      <c r="AH121" s="66">
        <f t="shared" si="39"/>
        <v>43296.924305920154</v>
      </c>
    </row>
    <row r="122" spans="1:34" x14ac:dyDescent="0.15">
      <c r="A122" s="5">
        <f t="shared" si="44"/>
        <v>118</v>
      </c>
      <c r="B122" s="101" t="s">
        <v>80</v>
      </c>
      <c r="C122" s="5">
        <f t="shared" si="45"/>
        <v>0.29999999999995453</v>
      </c>
      <c r="D122" s="4">
        <f t="shared" si="46"/>
        <v>67.100000000000023</v>
      </c>
      <c r="E122" s="3">
        <v>602.4</v>
      </c>
      <c r="F122" s="101" t="s">
        <v>287</v>
      </c>
      <c r="G122" s="101"/>
      <c r="H122" s="101"/>
      <c r="I122" s="101"/>
      <c r="J122" s="101"/>
      <c r="K122" s="12"/>
      <c r="L122" s="101"/>
      <c r="M122" s="67">
        <f t="shared" ca="1" si="40"/>
        <v>43296.033639705885</v>
      </c>
      <c r="N122" s="68">
        <f t="shared" ca="1" si="41"/>
        <v>43296.916666666664</v>
      </c>
      <c r="P122" s="65">
        <f t="shared" si="25"/>
        <v>602</v>
      </c>
      <c r="Q122" s="65"/>
      <c r="R122" s="66">
        <f t="shared" si="26"/>
        <v>43295.987745098042</v>
      </c>
      <c r="S122" s="66">
        <f t="shared" si="27"/>
        <v>43296.018535539217</v>
      </c>
      <c r="T122" s="66">
        <f t="shared" si="28"/>
        <v>43296.036070261434</v>
      </c>
      <c r="U122" s="66">
        <f t="shared" si="29"/>
        <v>43296.036268674135</v>
      </c>
      <c r="V122" s="66">
        <f t="shared" si="30"/>
        <v>43295.990710066078</v>
      </c>
      <c r="W122" s="66">
        <f t="shared" si="31"/>
        <v>43295.952376732748</v>
      </c>
      <c r="X122" s="66">
        <f t="shared" si="32"/>
        <v>43295.778753544342</v>
      </c>
      <c r="Y122" s="66">
        <f t="shared" si="33"/>
        <v>43296.036615896366</v>
      </c>
      <c r="Z122" s="66"/>
      <c r="AA122" s="66">
        <f t="shared" si="42"/>
        <v>43296.546180555553</v>
      </c>
      <c r="AB122" s="66">
        <f t="shared" si="34"/>
        <v>43296.922222222223</v>
      </c>
      <c r="AC122" s="66">
        <f t="shared" si="35"/>
        <v>43296.923958697931</v>
      </c>
      <c r="AD122" s="66">
        <f t="shared" si="36"/>
        <v>43297.131291825783</v>
      </c>
      <c r="AE122" s="66">
        <f t="shared" si="37"/>
        <v>43296.300104171089</v>
      </c>
      <c r="AF122" s="66">
        <f t="shared" si="38"/>
        <v>43295.745474541451</v>
      </c>
      <c r="AG122" s="69">
        <f t="shared" si="43"/>
        <v>43296.924305920154</v>
      </c>
      <c r="AH122" s="66">
        <f t="shared" si="39"/>
        <v>43296.924305920154</v>
      </c>
    </row>
    <row r="123" spans="1:34" x14ac:dyDescent="0.15">
      <c r="A123" s="5" t="str">
        <f t="shared" si="44"/>
        <v/>
      </c>
      <c r="B123" s="2"/>
      <c r="C123" s="5" t="str">
        <f t="shared" si="45"/>
        <v/>
      </c>
      <c r="D123" s="4" t="str">
        <f t="shared" si="46"/>
        <v/>
      </c>
      <c r="E123" s="3"/>
      <c r="F123" s="2"/>
      <c r="G123" s="2"/>
      <c r="H123" s="2"/>
      <c r="I123" s="2"/>
      <c r="J123" s="2"/>
      <c r="K123" s="12"/>
      <c r="L123" s="2"/>
      <c r="M123" s="67" t="str">
        <f t="shared" si="40"/>
        <v/>
      </c>
      <c r="N123" s="68" t="str">
        <f t="shared" si="41"/>
        <v/>
      </c>
      <c r="P123" s="65" t="str">
        <f t="shared" si="25"/>
        <v/>
      </c>
      <c r="Q123" s="65"/>
      <c r="R123" s="66" t="str">
        <f t="shared" si="26"/>
        <v/>
      </c>
      <c r="S123" s="66" t="str">
        <f t="shared" si="27"/>
        <v/>
      </c>
      <c r="T123" s="66" t="str">
        <f t="shared" si="28"/>
        <v/>
      </c>
      <c r="U123" s="66" t="str">
        <f t="shared" si="29"/>
        <v/>
      </c>
      <c r="V123" s="66" t="str">
        <f t="shared" si="30"/>
        <v/>
      </c>
      <c r="W123" s="66" t="str">
        <f t="shared" si="31"/>
        <v/>
      </c>
      <c r="X123" s="66" t="str">
        <f t="shared" si="32"/>
        <v/>
      </c>
      <c r="Y123" s="66" t="str">
        <f t="shared" si="33"/>
        <v/>
      </c>
      <c r="Z123" s="66"/>
      <c r="AA123" s="66" t="str">
        <f t="shared" si="42"/>
        <v/>
      </c>
      <c r="AB123" s="66" t="str">
        <f t="shared" si="34"/>
        <v/>
      </c>
      <c r="AC123" s="66" t="str">
        <f t="shared" si="35"/>
        <v/>
      </c>
      <c r="AD123" s="66" t="str">
        <f t="shared" si="36"/>
        <v/>
      </c>
      <c r="AE123" s="66" t="str">
        <f t="shared" si="37"/>
        <v/>
      </c>
      <c r="AF123" s="66" t="str">
        <f t="shared" si="38"/>
        <v/>
      </c>
      <c r="AG123" s="69" t="str">
        <f t="shared" si="43"/>
        <v/>
      </c>
      <c r="AH123" s="66" t="str">
        <f t="shared" si="39"/>
        <v/>
      </c>
    </row>
    <row r="124" spans="1:34" x14ac:dyDescent="0.15">
      <c r="A124" s="5" t="str">
        <f t="shared" si="44"/>
        <v/>
      </c>
      <c r="B124" s="2"/>
      <c r="C124" s="5" t="str">
        <f t="shared" si="45"/>
        <v/>
      </c>
      <c r="D124" s="4" t="str">
        <f t="shared" si="46"/>
        <v/>
      </c>
      <c r="E124" s="3"/>
      <c r="F124" s="2"/>
      <c r="G124" s="2"/>
      <c r="H124" s="2"/>
      <c r="I124" s="2"/>
      <c r="J124" s="2"/>
      <c r="K124" s="12"/>
      <c r="L124" s="2"/>
      <c r="M124" s="67" t="str">
        <f t="shared" si="40"/>
        <v/>
      </c>
      <c r="N124" s="68" t="str">
        <f t="shared" si="41"/>
        <v/>
      </c>
      <c r="P124" s="65" t="str">
        <f t="shared" si="25"/>
        <v/>
      </c>
      <c r="Q124" s="65"/>
      <c r="R124" s="66" t="str">
        <f t="shared" si="26"/>
        <v/>
      </c>
      <c r="S124" s="66" t="str">
        <f t="shared" si="27"/>
        <v/>
      </c>
      <c r="T124" s="66" t="str">
        <f t="shared" si="28"/>
        <v/>
      </c>
      <c r="U124" s="66" t="str">
        <f t="shared" si="29"/>
        <v/>
      </c>
      <c r="V124" s="66" t="str">
        <f t="shared" si="30"/>
        <v/>
      </c>
      <c r="W124" s="66" t="str">
        <f t="shared" si="31"/>
        <v/>
      </c>
      <c r="X124" s="66" t="str">
        <f t="shared" si="32"/>
        <v/>
      </c>
      <c r="Y124" s="66" t="str">
        <f t="shared" si="33"/>
        <v/>
      </c>
      <c r="Z124" s="66"/>
      <c r="AA124" s="66" t="str">
        <f t="shared" si="42"/>
        <v/>
      </c>
      <c r="AB124" s="66" t="str">
        <f t="shared" si="34"/>
        <v/>
      </c>
      <c r="AC124" s="66" t="str">
        <f t="shared" si="35"/>
        <v/>
      </c>
      <c r="AD124" s="66" t="str">
        <f t="shared" si="36"/>
        <v/>
      </c>
      <c r="AE124" s="66" t="str">
        <f t="shared" si="37"/>
        <v/>
      </c>
      <c r="AF124" s="66" t="str">
        <f t="shared" si="38"/>
        <v/>
      </c>
      <c r="AG124" s="69" t="str">
        <f t="shared" si="43"/>
        <v/>
      </c>
      <c r="AH124" s="66" t="str">
        <f t="shared" si="39"/>
        <v/>
      </c>
    </row>
    <row r="125" spans="1:34" x14ac:dyDescent="0.15">
      <c r="A125" s="5" t="str">
        <f t="shared" si="44"/>
        <v/>
      </c>
      <c r="B125" s="2"/>
      <c r="C125" s="5" t="str">
        <f t="shared" si="45"/>
        <v/>
      </c>
      <c r="D125" s="4" t="str">
        <f t="shared" si="46"/>
        <v/>
      </c>
      <c r="E125" s="3"/>
      <c r="F125" s="2"/>
      <c r="G125" s="2"/>
      <c r="H125" s="2"/>
      <c r="I125" s="2"/>
      <c r="J125" s="2"/>
      <c r="K125" s="12"/>
      <c r="L125" s="2"/>
      <c r="M125" s="67" t="str">
        <f t="shared" si="40"/>
        <v/>
      </c>
      <c r="N125" s="68" t="str">
        <f t="shared" si="41"/>
        <v/>
      </c>
      <c r="P125" s="65" t="str">
        <f t="shared" si="25"/>
        <v/>
      </c>
      <c r="Q125" s="65"/>
      <c r="R125" s="66" t="str">
        <f t="shared" si="26"/>
        <v/>
      </c>
      <c r="S125" s="66" t="str">
        <f t="shared" si="27"/>
        <v/>
      </c>
      <c r="T125" s="66" t="str">
        <f t="shared" si="28"/>
        <v/>
      </c>
      <c r="U125" s="66" t="str">
        <f t="shared" si="29"/>
        <v/>
      </c>
      <c r="V125" s="66" t="str">
        <f t="shared" si="30"/>
        <v/>
      </c>
      <c r="W125" s="66" t="str">
        <f t="shared" si="31"/>
        <v/>
      </c>
      <c r="X125" s="66" t="str">
        <f t="shared" si="32"/>
        <v/>
      </c>
      <c r="Y125" s="66" t="str">
        <f t="shared" si="33"/>
        <v/>
      </c>
      <c r="Z125" s="66"/>
      <c r="AA125" s="66" t="str">
        <f t="shared" si="42"/>
        <v/>
      </c>
      <c r="AB125" s="66" t="str">
        <f t="shared" si="34"/>
        <v/>
      </c>
      <c r="AC125" s="66" t="str">
        <f t="shared" si="35"/>
        <v/>
      </c>
      <c r="AD125" s="66" t="str">
        <f t="shared" si="36"/>
        <v/>
      </c>
      <c r="AE125" s="66" t="str">
        <f t="shared" si="37"/>
        <v/>
      </c>
      <c r="AF125" s="66" t="str">
        <f t="shared" si="38"/>
        <v/>
      </c>
      <c r="AG125" s="69" t="str">
        <f t="shared" si="43"/>
        <v/>
      </c>
      <c r="AH125" s="66" t="str">
        <f t="shared" si="39"/>
        <v/>
      </c>
    </row>
    <row r="126" spans="1:34" x14ac:dyDescent="0.15">
      <c r="A126" s="5" t="str">
        <f t="shared" si="44"/>
        <v/>
      </c>
      <c r="B126" s="2"/>
      <c r="C126" s="5" t="str">
        <f t="shared" si="45"/>
        <v/>
      </c>
      <c r="D126" s="4" t="str">
        <f t="shared" si="46"/>
        <v/>
      </c>
      <c r="E126" s="3"/>
      <c r="F126" s="2"/>
      <c r="G126" s="2"/>
      <c r="H126" s="2"/>
      <c r="I126" s="2"/>
      <c r="J126" s="2"/>
      <c r="K126" s="12"/>
      <c r="L126" s="2"/>
      <c r="M126" s="67" t="str">
        <f t="shared" si="40"/>
        <v/>
      </c>
      <c r="N126" s="68" t="str">
        <f t="shared" si="41"/>
        <v/>
      </c>
      <c r="P126" s="65" t="str">
        <f t="shared" si="25"/>
        <v/>
      </c>
      <c r="Q126" s="65"/>
      <c r="R126" s="66" t="str">
        <f t="shared" si="26"/>
        <v/>
      </c>
      <c r="S126" s="66" t="str">
        <f t="shared" si="27"/>
        <v/>
      </c>
      <c r="T126" s="66" t="str">
        <f t="shared" si="28"/>
        <v/>
      </c>
      <c r="U126" s="66" t="str">
        <f t="shared" si="29"/>
        <v/>
      </c>
      <c r="V126" s="66" t="str">
        <f t="shared" si="30"/>
        <v/>
      </c>
      <c r="W126" s="66" t="str">
        <f t="shared" si="31"/>
        <v/>
      </c>
      <c r="X126" s="66" t="str">
        <f t="shared" si="32"/>
        <v/>
      </c>
      <c r="Y126" s="66" t="str">
        <f t="shared" si="33"/>
        <v/>
      </c>
      <c r="Z126" s="66"/>
      <c r="AA126" s="66" t="str">
        <f t="shared" si="42"/>
        <v/>
      </c>
      <c r="AB126" s="66" t="str">
        <f t="shared" si="34"/>
        <v/>
      </c>
      <c r="AC126" s="66" t="str">
        <f t="shared" si="35"/>
        <v/>
      </c>
      <c r="AD126" s="66" t="str">
        <f t="shared" si="36"/>
        <v/>
      </c>
      <c r="AE126" s="66" t="str">
        <f t="shared" si="37"/>
        <v/>
      </c>
      <c r="AF126" s="66" t="str">
        <f t="shared" si="38"/>
        <v/>
      </c>
      <c r="AG126" s="69" t="str">
        <f t="shared" si="43"/>
        <v/>
      </c>
      <c r="AH126" s="66" t="str">
        <f t="shared" si="39"/>
        <v/>
      </c>
    </row>
    <row r="127" spans="1:34" x14ac:dyDescent="0.15">
      <c r="A127" s="5" t="str">
        <f t="shared" si="44"/>
        <v/>
      </c>
      <c r="B127" s="2"/>
      <c r="C127" s="5" t="str">
        <f t="shared" si="45"/>
        <v/>
      </c>
      <c r="D127" s="4" t="str">
        <f t="shared" si="46"/>
        <v/>
      </c>
      <c r="E127" s="3"/>
      <c r="F127" s="2"/>
      <c r="G127" s="2"/>
      <c r="H127" s="2"/>
      <c r="I127" s="2"/>
      <c r="J127" s="2"/>
      <c r="K127" s="12"/>
      <c r="L127" s="2"/>
      <c r="M127" s="67" t="str">
        <f t="shared" si="40"/>
        <v/>
      </c>
      <c r="N127" s="68" t="str">
        <f t="shared" si="41"/>
        <v/>
      </c>
      <c r="P127" s="65" t="str">
        <f t="shared" si="25"/>
        <v/>
      </c>
      <c r="Q127" s="65"/>
      <c r="R127" s="66" t="str">
        <f t="shared" si="26"/>
        <v/>
      </c>
      <c r="S127" s="66" t="str">
        <f t="shared" si="27"/>
        <v/>
      </c>
      <c r="T127" s="66" t="str">
        <f t="shared" si="28"/>
        <v/>
      </c>
      <c r="U127" s="66" t="str">
        <f t="shared" si="29"/>
        <v/>
      </c>
      <c r="V127" s="66" t="str">
        <f t="shared" si="30"/>
        <v/>
      </c>
      <c r="W127" s="66" t="str">
        <f t="shared" si="31"/>
        <v/>
      </c>
      <c r="X127" s="66" t="str">
        <f t="shared" si="32"/>
        <v/>
      </c>
      <c r="Y127" s="66" t="str">
        <f t="shared" si="33"/>
        <v/>
      </c>
      <c r="Z127" s="66"/>
      <c r="AA127" s="66" t="str">
        <f t="shared" si="42"/>
        <v/>
      </c>
      <c r="AB127" s="66" t="str">
        <f t="shared" si="34"/>
        <v/>
      </c>
      <c r="AC127" s="66" t="str">
        <f t="shared" si="35"/>
        <v/>
      </c>
      <c r="AD127" s="66" t="str">
        <f t="shared" si="36"/>
        <v/>
      </c>
      <c r="AE127" s="66" t="str">
        <f t="shared" si="37"/>
        <v/>
      </c>
      <c r="AF127" s="66" t="str">
        <f t="shared" si="38"/>
        <v/>
      </c>
      <c r="AG127" s="69" t="str">
        <f t="shared" si="43"/>
        <v/>
      </c>
      <c r="AH127" s="66" t="str">
        <f t="shared" si="39"/>
        <v/>
      </c>
    </row>
    <row r="128" spans="1:34" x14ac:dyDescent="0.15">
      <c r="A128" s="5" t="str">
        <f t="shared" si="44"/>
        <v/>
      </c>
      <c r="B128" s="2"/>
      <c r="C128" s="5" t="str">
        <f t="shared" si="45"/>
        <v/>
      </c>
      <c r="D128" s="4" t="str">
        <f t="shared" si="46"/>
        <v/>
      </c>
      <c r="E128" s="3"/>
      <c r="F128" s="2"/>
      <c r="G128" s="2"/>
      <c r="H128" s="2"/>
      <c r="I128" s="2"/>
      <c r="J128" s="2"/>
      <c r="K128" s="12"/>
      <c r="L128" s="2"/>
      <c r="M128" s="67" t="str">
        <f t="shared" si="40"/>
        <v/>
      </c>
      <c r="N128" s="68" t="str">
        <f t="shared" si="41"/>
        <v/>
      </c>
      <c r="P128" s="65" t="str">
        <f t="shared" si="25"/>
        <v/>
      </c>
      <c r="Q128" s="65"/>
      <c r="R128" s="66" t="str">
        <f t="shared" si="26"/>
        <v/>
      </c>
      <c r="S128" s="66" t="str">
        <f t="shared" si="27"/>
        <v/>
      </c>
      <c r="T128" s="66" t="str">
        <f t="shared" si="28"/>
        <v/>
      </c>
      <c r="U128" s="66" t="str">
        <f t="shared" si="29"/>
        <v/>
      </c>
      <c r="V128" s="66" t="str">
        <f t="shared" si="30"/>
        <v/>
      </c>
      <c r="W128" s="66" t="str">
        <f t="shared" si="31"/>
        <v/>
      </c>
      <c r="X128" s="66" t="str">
        <f t="shared" si="32"/>
        <v/>
      </c>
      <c r="Y128" s="66" t="str">
        <f t="shared" si="33"/>
        <v/>
      </c>
      <c r="Z128" s="66"/>
      <c r="AA128" s="66" t="str">
        <f t="shared" si="42"/>
        <v/>
      </c>
      <c r="AB128" s="66" t="str">
        <f t="shared" si="34"/>
        <v/>
      </c>
      <c r="AC128" s="66" t="str">
        <f t="shared" si="35"/>
        <v/>
      </c>
      <c r="AD128" s="66" t="str">
        <f t="shared" si="36"/>
        <v/>
      </c>
      <c r="AE128" s="66" t="str">
        <f t="shared" si="37"/>
        <v/>
      </c>
      <c r="AF128" s="66" t="str">
        <f t="shared" si="38"/>
        <v/>
      </c>
      <c r="AG128" s="69" t="str">
        <f t="shared" si="43"/>
        <v/>
      </c>
      <c r="AH128" s="66" t="str">
        <f t="shared" si="39"/>
        <v/>
      </c>
    </row>
    <row r="129" spans="1:34" x14ac:dyDescent="0.15">
      <c r="A129" s="5" t="str">
        <f t="shared" si="44"/>
        <v/>
      </c>
      <c r="B129" s="2"/>
      <c r="C129" s="5" t="str">
        <f t="shared" si="45"/>
        <v/>
      </c>
      <c r="D129" s="4" t="str">
        <f t="shared" si="46"/>
        <v/>
      </c>
      <c r="E129" s="3"/>
      <c r="F129" s="2"/>
      <c r="G129" s="2"/>
      <c r="H129" s="2"/>
      <c r="I129" s="2"/>
      <c r="J129" s="2"/>
      <c r="K129" s="12"/>
      <c r="L129" s="2"/>
      <c r="M129" s="67" t="str">
        <f t="shared" si="40"/>
        <v/>
      </c>
      <c r="N129" s="68" t="str">
        <f t="shared" si="41"/>
        <v/>
      </c>
      <c r="P129" s="65" t="str">
        <f t="shared" si="25"/>
        <v/>
      </c>
      <c r="Q129" s="65"/>
      <c r="R129" s="66" t="str">
        <f t="shared" si="26"/>
        <v/>
      </c>
      <c r="S129" s="66" t="str">
        <f t="shared" si="27"/>
        <v/>
      </c>
      <c r="T129" s="66" t="str">
        <f t="shared" si="28"/>
        <v/>
      </c>
      <c r="U129" s="66" t="str">
        <f t="shared" si="29"/>
        <v/>
      </c>
      <c r="V129" s="66" t="str">
        <f t="shared" si="30"/>
        <v/>
      </c>
      <c r="W129" s="66" t="str">
        <f t="shared" si="31"/>
        <v/>
      </c>
      <c r="X129" s="66" t="str">
        <f t="shared" si="32"/>
        <v/>
      </c>
      <c r="Y129" s="66" t="str">
        <f t="shared" si="33"/>
        <v/>
      </c>
      <c r="Z129" s="66"/>
      <c r="AA129" s="66" t="str">
        <f t="shared" si="42"/>
        <v/>
      </c>
      <c r="AB129" s="66" t="str">
        <f t="shared" si="34"/>
        <v/>
      </c>
      <c r="AC129" s="66" t="str">
        <f t="shared" si="35"/>
        <v/>
      </c>
      <c r="AD129" s="66" t="str">
        <f t="shared" si="36"/>
        <v/>
      </c>
      <c r="AE129" s="66" t="str">
        <f t="shared" si="37"/>
        <v/>
      </c>
      <c r="AF129" s="66" t="str">
        <f t="shared" si="38"/>
        <v/>
      </c>
      <c r="AG129" s="69" t="str">
        <f t="shared" si="43"/>
        <v/>
      </c>
      <c r="AH129" s="66" t="str">
        <f t="shared" si="39"/>
        <v/>
      </c>
    </row>
    <row r="130" spans="1:34" x14ac:dyDescent="0.15">
      <c r="A130" s="5" t="str">
        <f t="shared" si="44"/>
        <v/>
      </c>
      <c r="B130" s="2"/>
      <c r="C130" s="5" t="str">
        <f t="shared" si="45"/>
        <v/>
      </c>
      <c r="D130" s="4" t="str">
        <f t="shared" si="46"/>
        <v/>
      </c>
      <c r="E130" s="3"/>
      <c r="F130" s="2"/>
      <c r="G130" s="2"/>
      <c r="H130" s="2"/>
      <c r="I130" s="2"/>
      <c r="J130" s="2"/>
      <c r="K130" s="12"/>
      <c r="L130" s="2"/>
      <c r="M130" s="67" t="str">
        <f t="shared" si="40"/>
        <v/>
      </c>
      <c r="N130" s="68" t="str">
        <f t="shared" si="41"/>
        <v/>
      </c>
      <c r="P130" s="65" t="str">
        <f t="shared" si="25"/>
        <v/>
      </c>
      <c r="Q130" s="65"/>
      <c r="R130" s="66" t="str">
        <f t="shared" si="26"/>
        <v/>
      </c>
      <c r="S130" s="66" t="str">
        <f t="shared" si="27"/>
        <v/>
      </c>
      <c r="T130" s="66" t="str">
        <f t="shared" si="28"/>
        <v/>
      </c>
      <c r="U130" s="66" t="str">
        <f t="shared" si="29"/>
        <v/>
      </c>
      <c r="V130" s="66" t="str">
        <f t="shared" si="30"/>
        <v/>
      </c>
      <c r="W130" s="66" t="str">
        <f t="shared" si="31"/>
        <v/>
      </c>
      <c r="X130" s="66" t="str">
        <f t="shared" si="32"/>
        <v/>
      </c>
      <c r="Y130" s="66" t="str">
        <f t="shared" si="33"/>
        <v/>
      </c>
      <c r="Z130" s="66"/>
      <c r="AA130" s="66" t="str">
        <f t="shared" si="42"/>
        <v/>
      </c>
      <c r="AB130" s="66" t="str">
        <f t="shared" si="34"/>
        <v/>
      </c>
      <c r="AC130" s="66" t="str">
        <f t="shared" si="35"/>
        <v/>
      </c>
      <c r="AD130" s="66" t="str">
        <f t="shared" si="36"/>
        <v/>
      </c>
      <c r="AE130" s="66" t="str">
        <f t="shared" si="37"/>
        <v/>
      </c>
      <c r="AF130" s="66" t="str">
        <f t="shared" si="38"/>
        <v/>
      </c>
      <c r="AG130" s="69" t="str">
        <f t="shared" si="43"/>
        <v/>
      </c>
      <c r="AH130" s="66" t="str">
        <f t="shared" si="39"/>
        <v/>
      </c>
    </row>
    <row r="131" spans="1:34" x14ac:dyDescent="0.15">
      <c r="A131" s="5" t="str">
        <f t="shared" si="44"/>
        <v/>
      </c>
      <c r="B131" s="2"/>
      <c r="C131" s="5" t="str">
        <f t="shared" si="45"/>
        <v/>
      </c>
      <c r="D131" s="4" t="str">
        <f t="shared" si="46"/>
        <v/>
      </c>
      <c r="E131" s="3"/>
      <c r="F131" s="2"/>
      <c r="G131" s="2"/>
      <c r="H131" s="2"/>
      <c r="I131" s="2"/>
      <c r="J131" s="2"/>
      <c r="K131" s="12"/>
      <c r="L131" s="2"/>
      <c r="M131" s="67" t="str">
        <f t="shared" si="40"/>
        <v/>
      </c>
      <c r="N131" s="68" t="str">
        <f t="shared" si="41"/>
        <v/>
      </c>
      <c r="P131" s="65" t="str">
        <f t="shared" si="25"/>
        <v/>
      </c>
      <c r="Q131" s="65"/>
      <c r="R131" s="66" t="str">
        <f t="shared" si="26"/>
        <v/>
      </c>
      <c r="S131" s="66" t="str">
        <f t="shared" si="27"/>
        <v/>
      </c>
      <c r="T131" s="66" t="str">
        <f t="shared" si="28"/>
        <v/>
      </c>
      <c r="U131" s="66" t="str">
        <f t="shared" si="29"/>
        <v/>
      </c>
      <c r="V131" s="66" t="str">
        <f t="shared" si="30"/>
        <v/>
      </c>
      <c r="W131" s="66" t="str">
        <f t="shared" si="31"/>
        <v/>
      </c>
      <c r="X131" s="66" t="str">
        <f t="shared" si="32"/>
        <v/>
      </c>
      <c r="Y131" s="66" t="str">
        <f t="shared" si="33"/>
        <v/>
      </c>
      <c r="Z131" s="66"/>
      <c r="AA131" s="66" t="str">
        <f t="shared" si="42"/>
        <v/>
      </c>
      <c r="AB131" s="66" t="str">
        <f t="shared" si="34"/>
        <v/>
      </c>
      <c r="AC131" s="66" t="str">
        <f t="shared" si="35"/>
        <v/>
      </c>
      <c r="AD131" s="66" t="str">
        <f t="shared" si="36"/>
        <v/>
      </c>
      <c r="AE131" s="66" t="str">
        <f t="shared" si="37"/>
        <v/>
      </c>
      <c r="AF131" s="66" t="str">
        <f t="shared" si="38"/>
        <v/>
      </c>
      <c r="AG131" s="69" t="str">
        <f t="shared" si="43"/>
        <v/>
      </c>
      <c r="AH131" s="66" t="str">
        <f t="shared" si="39"/>
        <v/>
      </c>
    </row>
    <row r="132" spans="1:34" x14ac:dyDescent="0.15">
      <c r="A132" s="5" t="str">
        <f t="shared" si="44"/>
        <v/>
      </c>
      <c r="B132" s="2"/>
      <c r="C132" s="5" t="str">
        <f t="shared" si="45"/>
        <v/>
      </c>
      <c r="D132" s="4" t="str">
        <f t="shared" si="46"/>
        <v/>
      </c>
      <c r="E132" s="3"/>
      <c r="F132" s="2"/>
      <c r="G132" s="2"/>
      <c r="H132" s="2"/>
      <c r="I132" s="2"/>
      <c r="J132" s="2"/>
      <c r="K132" s="12"/>
      <c r="L132" s="2"/>
      <c r="M132" s="67" t="str">
        <f t="shared" si="40"/>
        <v/>
      </c>
      <c r="N132" s="68" t="str">
        <f t="shared" si="41"/>
        <v/>
      </c>
      <c r="P132" s="65" t="str">
        <f t="shared" si="25"/>
        <v/>
      </c>
      <c r="Q132" s="65"/>
      <c r="R132" s="66" t="str">
        <f t="shared" si="26"/>
        <v/>
      </c>
      <c r="S132" s="66" t="str">
        <f t="shared" si="27"/>
        <v/>
      </c>
      <c r="T132" s="66" t="str">
        <f t="shared" si="28"/>
        <v/>
      </c>
      <c r="U132" s="66" t="str">
        <f t="shared" si="29"/>
        <v/>
      </c>
      <c r="V132" s="66" t="str">
        <f t="shared" si="30"/>
        <v/>
      </c>
      <c r="W132" s="66" t="str">
        <f t="shared" si="31"/>
        <v/>
      </c>
      <c r="X132" s="66" t="str">
        <f t="shared" si="32"/>
        <v/>
      </c>
      <c r="Y132" s="66" t="str">
        <f t="shared" si="33"/>
        <v/>
      </c>
      <c r="Z132" s="66"/>
      <c r="AA132" s="66" t="str">
        <f t="shared" si="42"/>
        <v/>
      </c>
      <c r="AB132" s="66" t="str">
        <f t="shared" si="34"/>
        <v/>
      </c>
      <c r="AC132" s="66" t="str">
        <f t="shared" si="35"/>
        <v/>
      </c>
      <c r="AD132" s="66" t="str">
        <f t="shared" si="36"/>
        <v/>
      </c>
      <c r="AE132" s="66" t="str">
        <f t="shared" si="37"/>
        <v/>
      </c>
      <c r="AF132" s="66" t="str">
        <f t="shared" si="38"/>
        <v/>
      </c>
      <c r="AG132" s="69" t="str">
        <f t="shared" si="43"/>
        <v/>
      </c>
      <c r="AH132" s="66" t="str">
        <f t="shared" si="39"/>
        <v/>
      </c>
    </row>
    <row r="133" spans="1:34" x14ac:dyDescent="0.15">
      <c r="A133" s="5" t="str">
        <f t="shared" si="44"/>
        <v/>
      </c>
      <c r="B133" s="2"/>
      <c r="C133" s="5" t="str">
        <f t="shared" si="45"/>
        <v/>
      </c>
      <c r="D133" s="4" t="str">
        <f t="shared" si="46"/>
        <v/>
      </c>
      <c r="E133" s="3"/>
      <c r="F133" s="2"/>
      <c r="G133" s="2"/>
      <c r="H133" s="2"/>
      <c r="I133" s="2"/>
      <c r="J133" s="2"/>
      <c r="K133" s="12"/>
      <c r="L133" s="2"/>
      <c r="M133" s="67" t="str">
        <f t="shared" si="40"/>
        <v/>
      </c>
      <c r="N133" s="68" t="str">
        <f t="shared" si="41"/>
        <v/>
      </c>
      <c r="P133" s="65" t="str">
        <f t="shared" ref="P133:P196" si="47">IF(E133&lt;&gt;"",ROUND(E133,0),"")</f>
        <v/>
      </c>
      <c r="Q133" s="65"/>
      <c r="R133" s="66" t="str">
        <f t="shared" ref="R133:R196" si="48">IF(E133&lt;&gt;"",M$5+P133/34/24,"")</f>
        <v/>
      </c>
      <c r="S133" s="66" t="str">
        <f t="shared" ref="S133:S196" si="49">IF(E133&lt;&gt;"",M$5+200/34/24+(P133-200)/32/24,"")</f>
        <v/>
      </c>
      <c r="T133" s="66" t="str">
        <f t="shared" ref="T133:T196" si="50">IF(E133&lt;&gt;"",M$5+200/34/24+200/32/24+(P133-400)/30/24,"")</f>
        <v/>
      </c>
      <c r="U133" s="66" t="str">
        <f t="shared" ref="U133:U196" si="51">IF(E133&lt;&gt;"",M$5+200/34/24+200/32/24+200/30/24+(P133-600)/28/24,"")</f>
        <v/>
      </c>
      <c r="V133" s="66" t="str">
        <f t="shared" ref="V133:V196" si="52">IF(E133&lt;&gt;"",M$5+200/34/24+200/32/24+200/30/24+400/28/24+(P133-1000)/26/24,"")</f>
        <v/>
      </c>
      <c r="W133" s="66" t="str">
        <f t="shared" ref="W133:W196" si="53">IF(E133&lt;&gt;"",M$5+200/34/24+200/32/24+200/30/24+400/28/24+200/26/24+(P133-1200)/25/24,"")</f>
        <v/>
      </c>
      <c r="X133" s="66" t="str">
        <f t="shared" ref="X133:X196" si="54">IF(E133&lt;&gt;"",M$5+200/34/24+200/32/24+200/30/24+400/28/24+200/26/24+600/25/24+(P133-1800)/23/24,"")</f>
        <v/>
      </c>
      <c r="Y133" s="66" t="str">
        <f t="shared" ref="Y133:Y196" si="55">IF(E133&lt;&gt;"",MAX(R133:X133)*24*60/24/60+1/120/24,"")</f>
        <v/>
      </c>
      <c r="Z133" s="66"/>
      <c r="AA133" s="66" t="str">
        <f t="shared" si="42"/>
        <v/>
      </c>
      <c r="AB133" s="66" t="str">
        <f t="shared" ref="AB133:AB196" si="56">IF(E133&lt;&gt;"",M$5+4/24+(P133-60)/15/24,"")</f>
        <v/>
      </c>
      <c r="AC133" s="66" t="str">
        <f t="shared" ref="AC133:AC196" si="57">IF(E133&lt;&gt;"",M$5+600/15/24+(P133-600)/11.428/24,"")</f>
        <v/>
      </c>
      <c r="AD133" s="66" t="str">
        <f t="shared" ref="AD133:AD196" si="58">IF(E133&lt;&gt;"",M$5+600/15/24+400/11.428/24+200/13.333/24+(P133-1200)/13.333/24,"")</f>
        <v/>
      </c>
      <c r="AE133" s="66" t="str">
        <f t="shared" ref="AE133:AE196" si="59">IF(E133&lt;&gt;"",M$5+600/15/24+400/11.428/24+200/13.333/24+200/13.333/24+(P133-1400)/10/24,"")</f>
        <v/>
      </c>
      <c r="AF133" s="66" t="str">
        <f t="shared" ref="AF133:AF196" si="60">IF(E133&lt;&gt;"",M$5+600/15/24+400/11.428/24+200/13.333/24+200/13.333/24+400/10/24+(P133-1800)/9/24,"")</f>
        <v/>
      </c>
      <c r="AG133" s="69" t="str">
        <f t="shared" si="43"/>
        <v/>
      </c>
      <c r="AH133" s="66" t="str">
        <f t="shared" ref="AH133:AH196" si="61">IF(P133&lt;=60,AA133,AG133)</f>
        <v/>
      </c>
    </row>
    <row r="134" spans="1:34" x14ac:dyDescent="0.15">
      <c r="A134" s="5" t="str">
        <f t="shared" si="44"/>
        <v/>
      </c>
      <c r="B134" s="2"/>
      <c r="C134" s="5" t="str">
        <f t="shared" si="45"/>
        <v/>
      </c>
      <c r="D134" s="4" t="str">
        <f t="shared" si="46"/>
        <v/>
      </c>
      <c r="E134" s="3"/>
      <c r="F134" s="2"/>
      <c r="G134" s="2"/>
      <c r="H134" s="2"/>
      <c r="I134" s="2"/>
      <c r="J134" s="2"/>
      <c r="K134" s="12"/>
      <c r="L134" s="2"/>
      <c r="M134" s="67" t="str">
        <f t="shared" ref="M134:M197" si="62">IF(B134="finish",$M$5+$AL$10,IF(B134&lt;&gt;"",Y134,""))</f>
        <v/>
      </c>
      <c r="N134" s="68" t="str">
        <f t="shared" ref="N134:N197" si="63">IF(B134="finish",M$5+AL$11,IF(B134&lt;&gt;"",AH134,""))</f>
        <v/>
      </c>
      <c r="P134" s="65" t="str">
        <f t="shared" si="47"/>
        <v/>
      </c>
      <c r="Q134" s="65"/>
      <c r="R134" s="66" t="str">
        <f t="shared" si="48"/>
        <v/>
      </c>
      <c r="S134" s="66" t="str">
        <f t="shared" si="49"/>
        <v/>
      </c>
      <c r="T134" s="66" t="str">
        <f t="shared" si="50"/>
        <v/>
      </c>
      <c r="U134" s="66" t="str">
        <f t="shared" si="51"/>
        <v/>
      </c>
      <c r="V134" s="66" t="str">
        <f t="shared" si="52"/>
        <v/>
      </c>
      <c r="W134" s="66" t="str">
        <f t="shared" si="53"/>
        <v/>
      </c>
      <c r="X134" s="66" t="str">
        <f t="shared" si="54"/>
        <v/>
      </c>
      <c r="Y134" s="66" t="str">
        <f t="shared" si="55"/>
        <v/>
      </c>
      <c r="Z134" s="66"/>
      <c r="AA134" s="66" t="str">
        <f t="shared" ref="AA134:AA197" si="64">IF(E134&lt;&gt;"",(AA$5+P134/20/24)+1/120/24,"")</f>
        <v/>
      </c>
      <c r="AB134" s="66" t="str">
        <f t="shared" si="56"/>
        <v/>
      </c>
      <c r="AC134" s="66" t="str">
        <f t="shared" si="57"/>
        <v/>
      </c>
      <c r="AD134" s="66" t="str">
        <f t="shared" si="58"/>
        <v/>
      </c>
      <c r="AE134" s="66" t="str">
        <f t="shared" si="59"/>
        <v/>
      </c>
      <c r="AF134" s="66" t="str">
        <f t="shared" si="60"/>
        <v/>
      </c>
      <c r="AG134" s="69" t="str">
        <f t="shared" ref="AG134:AG197" si="65">IF(E134&lt;&gt;"",IF(P134&lt;1000,MAX(AB134:AC134),MAX(AD134:AF134))+1/120/24,"")</f>
        <v/>
      </c>
      <c r="AH134" s="66" t="str">
        <f t="shared" si="61"/>
        <v/>
      </c>
    </row>
    <row r="135" spans="1:34" x14ac:dyDescent="0.15">
      <c r="A135" s="5" t="str">
        <f t="shared" ref="A135:A198" si="66">IF(E135&lt;&gt;"",A134+1,"")</f>
        <v/>
      </c>
      <c r="B135" s="2"/>
      <c r="C135" s="5" t="str">
        <f t="shared" si="45"/>
        <v/>
      </c>
      <c r="D135" s="4" t="str">
        <f t="shared" si="46"/>
        <v/>
      </c>
      <c r="E135" s="3"/>
      <c r="F135" s="2"/>
      <c r="G135" s="2"/>
      <c r="H135" s="2"/>
      <c r="I135" s="2"/>
      <c r="J135" s="2"/>
      <c r="K135" s="12"/>
      <c r="L135" s="2"/>
      <c r="M135" s="67" t="str">
        <f t="shared" si="62"/>
        <v/>
      </c>
      <c r="N135" s="68" t="str">
        <f t="shared" si="63"/>
        <v/>
      </c>
      <c r="P135" s="65" t="str">
        <f t="shared" si="47"/>
        <v/>
      </c>
      <c r="Q135" s="65"/>
      <c r="R135" s="66" t="str">
        <f t="shared" si="48"/>
        <v/>
      </c>
      <c r="S135" s="66" t="str">
        <f t="shared" si="49"/>
        <v/>
      </c>
      <c r="T135" s="66" t="str">
        <f t="shared" si="50"/>
        <v/>
      </c>
      <c r="U135" s="66" t="str">
        <f t="shared" si="51"/>
        <v/>
      </c>
      <c r="V135" s="66" t="str">
        <f t="shared" si="52"/>
        <v/>
      </c>
      <c r="W135" s="66" t="str">
        <f t="shared" si="53"/>
        <v/>
      </c>
      <c r="X135" s="66" t="str">
        <f t="shared" si="54"/>
        <v/>
      </c>
      <c r="Y135" s="66" t="str">
        <f t="shared" si="55"/>
        <v/>
      </c>
      <c r="Z135" s="66"/>
      <c r="AA135" s="66" t="str">
        <f t="shared" si="64"/>
        <v/>
      </c>
      <c r="AB135" s="66" t="str">
        <f t="shared" si="56"/>
        <v/>
      </c>
      <c r="AC135" s="66" t="str">
        <f t="shared" si="57"/>
        <v/>
      </c>
      <c r="AD135" s="66" t="str">
        <f t="shared" si="58"/>
        <v/>
      </c>
      <c r="AE135" s="66" t="str">
        <f t="shared" si="59"/>
        <v/>
      </c>
      <c r="AF135" s="66" t="str">
        <f t="shared" si="60"/>
        <v/>
      </c>
      <c r="AG135" s="69" t="str">
        <f t="shared" si="65"/>
        <v/>
      </c>
      <c r="AH135" s="66" t="str">
        <f t="shared" si="61"/>
        <v/>
      </c>
    </row>
    <row r="136" spans="1:34" x14ac:dyDescent="0.15">
      <c r="A136" s="5" t="str">
        <f t="shared" si="66"/>
        <v/>
      </c>
      <c r="B136" s="2"/>
      <c r="C136" s="5" t="str">
        <f t="shared" ref="C136:C155" si="67">IF(E136&lt;&gt;"",E136-E135,"")</f>
        <v/>
      </c>
      <c r="D136" s="4" t="str">
        <f t="shared" si="46"/>
        <v/>
      </c>
      <c r="E136" s="3"/>
      <c r="F136" s="2"/>
      <c r="G136" s="2"/>
      <c r="H136" s="2"/>
      <c r="I136" s="2"/>
      <c r="J136" s="2"/>
      <c r="K136" s="12"/>
      <c r="L136" s="2"/>
      <c r="M136" s="67" t="str">
        <f t="shared" si="62"/>
        <v/>
      </c>
      <c r="N136" s="68" t="str">
        <f t="shared" si="63"/>
        <v/>
      </c>
      <c r="P136" s="65" t="str">
        <f t="shared" si="47"/>
        <v/>
      </c>
      <c r="Q136" s="65"/>
      <c r="R136" s="66" t="str">
        <f t="shared" si="48"/>
        <v/>
      </c>
      <c r="S136" s="66" t="str">
        <f t="shared" si="49"/>
        <v/>
      </c>
      <c r="T136" s="66" t="str">
        <f t="shared" si="50"/>
        <v/>
      </c>
      <c r="U136" s="66" t="str">
        <f t="shared" si="51"/>
        <v/>
      </c>
      <c r="V136" s="66" t="str">
        <f t="shared" si="52"/>
        <v/>
      </c>
      <c r="W136" s="66" t="str">
        <f t="shared" si="53"/>
        <v/>
      </c>
      <c r="X136" s="66" t="str">
        <f t="shared" si="54"/>
        <v/>
      </c>
      <c r="Y136" s="66" t="str">
        <f t="shared" si="55"/>
        <v/>
      </c>
      <c r="Z136" s="66"/>
      <c r="AA136" s="66" t="str">
        <f t="shared" si="64"/>
        <v/>
      </c>
      <c r="AB136" s="66" t="str">
        <f t="shared" si="56"/>
        <v/>
      </c>
      <c r="AC136" s="66" t="str">
        <f t="shared" si="57"/>
        <v/>
      </c>
      <c r="AD136" s="66" t="str">
        <f t="shared" si="58"/>
        <v/>
      </c>
      <c r="AE136" s="66" t="str">
        <f t="shared" si="59"/>
        <v/>
      </c>
      <c r="AF136" s="66" t="str">
        <f t="shared" si="60"/>
        <v/>
      </c>
      <c r="AG136" s="69" t="str">
        <f t="shared" si="65"/>
        <v/>
      </c>
      <c r="AH136" s="66" t="str">
        <f t="shared" si="61"/>
        <v/>
      </c>
    </row>
    <row r="137" spans="1:34" x14ac:dyDescent="0.15">
      <c r="A137" s="5" t="str">
        <f t="shared" si="66"/>
        <v/>
      </c>
      <c r="B137" s="2"/>
      <c r="C137" s="5" t="str">
        <f t="shared" si="67"/>
        <v/>
      </c>
      <c r="D137" s="4" t="str">
        <f t="shared" si="46"/>
        <v/>
      </c>
      <c r="E137" s="3"/>
      <c r="F137" s="2"/>
      <c r="G137" s="2"/>
      <c r="H137" s="2"/>
      <c r="I137" s="2"/>
      <c r="J137" s="2"/>
      <c r="K137" s="12"/>
      <c r="L137" s="2"/>
      <c r="M137" s="67" t="str">
        <f t="shared" si="62"/>
        <v/>
      </c>
      <c r="N137" s="68" t="str">
        <f t="shared" si="63"/>
        <v/>
      </c>
      <c r="P137" s="65" t="str">
        <f t="shared" si="47"/>
        <v/>
      </c>
      <c r="Q137" s="65"/>
      <c r="R137" s="66" t="str">
        <f t="shared" si="48"/>
        <v/>
      </c>
      <c r="S137" s="66" t="str">
        <f t="shared" si="49"/>
        <v/>
      </c>
      <c r="T137" s="66" t="str">
        <f t="shared" si="50"/>
        <v/>
      </c>
      <c r="U137" s="66" t="str">
        <f t="shared" si="51"/>
        <v/>
      </c>
      <c r="V137" s="66" t="str">
        <f t="shared" si="52"/>
        <v/>
      </c>
      <c r="W137" s="66" t="str">
        <f t="shared" si="53"/>
        <v/>
      </c>
      <c r="X137" s="66" t="str">
        <f t="shared" si="54"/>
        <v/>
      </c>
      <c r="Y137" s="66" t="str">
        <f t="shared" si="55"/>
        <v/>
      </c>
      <c r="Z137" s="66"/>
      <c r="AA137" s="66" t="str">
        <f t="shared" si="64"/>
        <v/>
      </c>
      <c r="AB137" s="66" t="str">
        <f t="shared" si="56"/>
        <v/>
      </c>
      <c r="AC137" s="66" t="str">
        <f t="shared" si="57"/>
        <v/>
      </c>
      <c r="AD137" s="66" t="str">
        <f t="shared" si="58"/>
        <v/>
      </c>
      <c r="AE137" s="66" t="str">
        <f t="shared" si="59"/>
        <v/>
      </c>
      <c r="AF137" s="66" t="str">
        <f t="shared" si="60"/>
        <v/>
      </c>
      <c r="AG137" s="69" t="str">
        <f t="shared" si="65"/>
        <v/>
      </c>
      <c r="AH137" s="66" t="str">
        <f t="shared" si="61"/>
        <v/>
      </c>
    </row>
    <row r="138" spans="1:34" x14ac:dyDescent="0.15">
      <c r="A138" s="5" t="str">
        <f t="shared" si="66"/>
        <v/>
      </c>
      <c r="B138" s="2"/>
      <c r="C138" s="5" t="str">
        <f t="shared" si="67"/>
        <v/>
      </c>
      <c r="D138" s="4" t="str">
        <f t="shared" si="46"/>
        <v/>
      </c>
      <c r="E138" s="3"/>
      <c r="F138" s="2"/>
      <c r="G138" s="2"/>
      <c r="H138" s="2"/>
      <c r="I138" s="2"/>
      <c r="J138" s="2"/>
      <c r="K138" s="12"/>
      <c r="L138" s="2"/>
      <c r="M138" s="67" t="str">
        <f t="shared" si="62"/>
        <v/>
      </c>
      <c r="N138" s="68" t="str">
        <f t="shared" si="63"/>
        <v/>
      </c>
      <c r="P138" s="65" t="str">
        <f t="shared" si="47"/>
        <v/>
      </c>
      <c r="Q138" s="65"/>
      <c r="R138" s="66" t="str">
        <f t="shared" si="48"/>
        <v/>
      </c>
      <c r="S138" s="66" t="str">
        <f t="shared" si="49"/>
        <v/>
      </c>
      <c r="T138" s="66" t="str">
        <f t="shared" si="50"/>
        <v/>
      </c>
      <c r="U138" s="66" t="str">
        <f t="shared" si="51"/>
        <v/>
      </c>
      <c r="V138" s="66" t="str">
        <f t="shared" si="52"/>
        <v/>
      </c>
      <c r="W138" s="66" t="str">
        <f t="shared" si="53"/>
        <v/>
      </c>
      <c r="X138" s="66" t="str">
        <f t="shared" si="54"/>
        <v/>
      </c>
      <c r="Y138" s="66" t="str">
        <f t="shared" si="55"/>
        <v/>
      </c>
      <c r="Z138" s="66"/>
      <c r="AA138" s="66" t="str">
        <f t="shared" si="64"/>
        <v/>
      </c>
      <c r="AB138" s="66" t="str">
        <f t="shared" si="56"/>
        <v/>
      </c>
      <c r="AC138" s="66" t="str">
        <f t="shared" si="57"/>
        <v/>
      </c>
      <c r="AD138" s="66" t="str">
        <f t="shared" si="58"/>
        <v/>
      </c>
      <c r="AE138" s="66" t="str">
        <f t="shared" si="59"/>
        <v/>
      </c>
      <c r="AF138" s="66" t="str">
        <f t="shared" si="60"/>
        <v/>
      </c>
      <c r="AG138" s="69" t="str">
        <f t="shared" si="65"/>
        <v/>
      </c>
      <c r="AH138" s="66" t="str">
        <f t="shared" si="61"/>
        <v/>
      </c>
    </row>
    <row r="139" spans="1:34" x14ac:dyDescent="0.15">
      <c r="A139" s="5" t="str">
        <f t="shared" si="66"/>
        <v/>
      </c>
      <c r="B139" s="2"/>
      <c r="C139" s="5" t="str">
        <f t="shared" si="67"/>
        <v/>
      </c>
      <c r="D139" s="4" t="str">
        <f t="shared" si="46"/>
        <v/>
      </c>
      <c r="E139" s="3"/>
      <c r="F139" s="2"/>
      <c r="G139" s="2"/>
      <c r="H139" s="2"/>
      <c r="I139" s="2"/>
      <c r="J139" s="2"/>
      <c r="K139" s="12"/>
      <c r="L139" s="2"/>
      <c r="M139" s="67" t="str">
        <f t="shared" si="62"/>
        <v/>
      </c>
      <c r="N139" s="68" t="str">
        <f t="shared" si="63"/>
        <v/>
      </c>
      <c r="P139" s="65" t="str">
        <f t="shared" si="47"/>
        <v/>
      </c>
      <c r="Q139" s="65"/>
      <c r="R139" s="66" t="str">
        <f t="shared" si="48"/>
        <v/>
      </c>
      <c r="S139" s="66" t="str">
        <f t="shared" si="49"/>
        <v/>
      </c>
      <c r="T139" s="66" t="str">
        <f t="shared" si="50"/>
        <v/>
      </c>
      <c r="U139" s="66" t="str">
        <f t="shared" si="51"/>
        <v/>
      </c>
      <c r="V139" s="66" t="str">
        <f t="shared" si="52"/>
        <v/>
      </c>
      <c r="W139" s="66" t="str">
        <f t="shared" si="53"/>
        <v/>
      </c>
      <c r="X139" s="66" t="str">
        <f t="shared" si="54"/>
        <v/>
      </c>
      <c r="Y139" s="66" t="str">
        <f t="shared" si="55"/>
        <v/>
      </c>
      <c r="Z139" s="66"/>
      <c r="AA139" s="66" t="str">
        <f t="shared" si="64"/>
        <v/>
      </c>
      <c r="AB139" s="66" t="str">
        <f t="shared" si="56"/>
        <v/>
      </c>
      <c r="AC139" s="66" t="str">
        <f t="shared" si="57"/>
        <v/>
      </c>
      <c r="AD139" s="66" t="str">
        <f t="shared" si="58"/>
        <v/>
      </c>
      <c r="AE139" s="66" t="str">
        <f t="shared" si="59"/>
        <v/>
      </c>
      <c r="AF139" s="66" t="str">
        <f t="shared" si="60"/>
        <v/>
      </c>
      <c r="AG139" s="69" t="str">
        <f t="shared" si="65"/>
        <v/>
      </c>
      <c r="AH139" s="66" t="str">
        <f t="shared" si="61"/>
        <v/>
      </c>
    </row>
    <row r="140" spans="1:34" x14ac:dyDescent="0.15">
      <c r="A140" s="5" t="str">
        <f t="shared" si="66"/>
        <v/>
      </c>
      <c r="B140" s="2"/>
      <c r="C140" s="5" t="str">
        <f t="shared" si="67"/>
        <v/>
      </c>
      <c r="D140" s="4" t="str">
        <f t="shared" si="46"/>
        <v/>
      </c>
      <c r="E140" s="3"/>
      <c r="F140" s="2"/>
      <c r="G140" s="2"/>
      <c r="H140" s="2"/>
      <c r="I140" s="2"/>
      <c r="J140" s="2"/>
      <c r="K140" s="12"/>
      <c r="L140" s="2"/>
      <c r="M140" s="67" t="str">
        <f t="shared" si="62"/>
        <v/>
      </c>
      <c r="N140" s="68" t="str">
        <f t="shared" si="63"/>
        <v/>
      </c>
      <c r="P140" s="65" t="str">
        <f t="shared" si="47"/>
        <v/>
      </c>
      <c r="Q140" s="65"/>
      <c r="R140" s="66" t="str">
        <f t="shared" si="48"/>
        <v/>
      </c>
      <c r="S140" s="66" t="str">
        <f t="shared" si="49"/>
        <v/>
      </c>
      <c r="T140" s="66" t="str">
        <f t="shared" si="50"/>
        <v/>
      </c>
      <c r="U140" s="66" t="str">
        <f t="shared" si="51"/>
        <v/>
      </c>
      <c r="V140" s="66" t="str">
        <f t="shared" si="52"/>
        <v/>
      </c>
      <c r="W140" s="66" t="str">
        <f t="shared" si="53"/>
        <v/>
      </c>
      <c r="X140" s="66" t="str">
        <f t="shared" si="54"/>
        <v/>
      </c>
      <c r="Y140" s="66" t="str">
        <f t="shared" si="55"/>
        <v/>
      </c>
      <c r="Z140" s="66"/>
      <c r="AA140" s="66" t="str">
        <f t="shared" si="64"/>
        <v/>
      </c>
      <c r="AB140" s="66" t="str">
        <f t="shared" si="56"/>
        <v/>
      </c>
      <c r="AC140" s="66" t="str">
        <f t="shared" si="57"/>
        <v/>
      </c>
      <c r="AD140" s="66" t="str">
        <f t="shared" si="58"/>
        <v/>
      </c>
      <c r="AE140" s="66" t="str">
        <f t="shared" si="59"/>
        <v/>
      </c>
      <c r="AF140" s="66" t="str">
        <f t="shared" si="60"/>
        <v/>
      </c>
      <c r="AG140" s="69" t="str">
        <f t="shared" si="65"/>
        <v/>
      </c>
      <c r="AH140" s="66" t="str">
        <f t="shared" si="61"/>
        <v/>
      </c>
    </row>
    <row r="141" spans="1:34" x14ac:dyDescent="0.15">
      <c r="A141" s="5" t="str">
        <f t="shared" si="66"/>
        <v/>
      </c>
      <c r="B141" s="2"/>
      <c r="C141" s="5" t="str">
        <f t="shared" si="67"/>
        <v/>
      </c>
      <c r="D141" s="4" t="str">
        <f t="shared" si="46"/>
        <v/>
      </c>
      <c r="E141" s="3"/>
      <c r="F141" s="2"/>
      <c r="G141" s="2"/>
      <c r="H141" s="2"/>
      <c r="I141" s="2"/>
      <c r="J141" s="2"/>
      <c r="K141" s="12"/>
      <c r="L141" s="2"/>
      <c r="M141" s="67" t="str">
        <f t="shared" si="62"/>
        <v/>
      </c>
      <c r="N141" s="68" t="str">
        <f t="shared" si="63"/>
        <v/>
      </c>
      <c r="P141" s="65" t="str">
        <f t="shared" si="47"/>
        <v/>
      </c>
      <c r="Q141" s="65"/>
      <c r="R141" s="66" t="str">
        <f t="shared" si="48"/>
        <v/>
      </c>
      <c r="S141" s="66" t="str">
        <f t="shared" si="49"/>
        <v/>
      </c>
      <c r="T141" s="66" t="str">
        <f t="shared" si="50"/>
        <v/>
      </c>
      <c r="U141" s="66" t="str">
        <f t="shared" si="51"/>
        <v/>
      </c>
      <c r="V141" s="66" t="str">
        <f t="shared" si="52"/>
        <v/>
      </c>
      <c r="W141" s="66" t="str">
        <f t="shared" si="53"/>
        <v/>
      </c>
      <c r="X141" s="66" t="str">
        <f t="shared" si="54"/>
        <v/>
      </c>
      <c r="Y141" s="66" t="str">
        <f t="shared" si="55"/>
        <v/>
      </c>
      <c r="Z141" s="66"/>
      <c r="AA141" s="66" t="str">
        <f t="shared" si="64"/>
        <v/>
      </c>
      <c r="AB141" s="66" t="str">
        <f t="shared" si="56"/>
        <v/>
      </c>
      <c r="AC141" s="66" t="str">
        <f t="shared" si="57"/>
        <v/>
      </c>
      <c r="AD141" s="66" t="str">
        <f t="shared" si="58"/>
        <v/>
      </c>
      <c r="AE141" s="66" t="str">
        <f t="shared" si="59"/>
        <v/>
      </c>
      <c r="AF141" s="66" t="str">
        <f t="shared" si="60"/>
        <v/>
      </c>
      <c r="AG141" s="69" t="str">
        <f t="shared" si="65"/>
        <v/>
      </c>
      <c r="AH141" s="66" t="str">
        <f t="shared" si="61"/>
        <v/>
      </c>
    </row>
    <row r="142" spans="1:34" x14ac:dyDescent="0.15">
      <c r="A142" s="5" t="str">
        <f t="shared" si="66"/>
        <v/>
      </c>
      <c r="B142" s="2"/>
      <c r="C142" s="5" t="str">
        <f t="shared" si="67"/>
        <v/>
      </c>
      <c r="D142" s="4" t="str">
        <f t="shared" si="46"/>
        <v/>
      </c>
      <c r="E142" s="3"/>
      <c r="F142" s="2"/>
      <c r="G142" s="2"/>
      <c r="H142" s="2"/>
      <c r="I142" s="2"/>
      <c r="J142" s="2"/>
      <c r="K142" s="12"/>
      <c r="L142" s="2"/>
      <c r="M142" s="67" t="str">
        <f t="shared" si="62"/>
        <v/>
      </c>
      <c r="N142" s="68" t="str">
        <f t="shared" si="63"/>
        <v/>
      </c>
      <c r="P142" s="65" t="str">
        <f t="shared" si="47"/>
        <v/>
      </c>
      <c r="Q142" s="65"/>
      <c r="R142" s="66" t="str">
        <f t="shared" si="48"/>
        <v/>
      </c>
      <c r="S142" s="66" t="str">
        <f t="shared" si="49"/>
        <v/>
      </c>
      <c r="T142" s="66" t="str">
        <f t="shared" si="50"/>
        <v/>
      </c>
      <c r="U142" s="66" t="str">
        <f t="shared" si="51"/>
        <v/>
      </c>
      <c r="V142" s="66" t="str">
        <f t="shared" si="52"/>
        <v/>
      </c>
      <c r="W142" s="66" t="str">
        <f t="shared" si="53"/>
        <v/>
      </c>
      <c r="X142" s="66" t="str">
        <f t="shared" si="54"/>
        <v/>
      </c>
      <c r="Y142" s="66" t="str">
        <f t="shared" si="55"/>
        <v/>
      </c>
      <c r="Z142" s="66"/>
      <c r="AA142" s="66" t="str">
        <f t="shared" si="64"/>
        <v/>
      </c>
      <c r="AB142" s="66" t="str">
        <f t="shared" si="56"/>
        <v/>
      </c>
      <c r="AC142" s="66" t="str">
        <f t="shared" si="57"/>
        <v/>
      </c>
      <c r="AD142" s="66" t="str">
        <f t="shared" si="58"/>
        <v/>
      </c>
      <c r="AE142" s="66" t="str">
        <f t="shared" si="59"/>
        <v/>
      </c>
      <c r="AF142" s="66" t="str">
        <f t="shared" si="60"/>
        <v/>
      </c>
      <c r="AG142" s="69" t="str">
        <f t="shared" si="65"/>
        <v/>
      </c>
      <c r="AH142" s="66" t="str">
        <f t="shared" si="61"/>
        <v/>
      </c>
    </row>
    <row r="143" spans="1:34" x14ac:dyDescent="0.15">
      <c r="A143" s="5" t="str">
        <f t="shared" si="66"/>
        <v/>
      </c>
      <c r="B143" s="2"/>
      <c r="C143" s="5" t="str">
        <f t="shared" si="67"/>
        <v/>
      </c>
      <c r="D143" s="4" t="str">
        <f t="shared" si="46"/>
        <v/>
      </c>
      <c r="E143" s="3"/>
      <c r="F143" s="2"/>
      <c r="G143" s="2"/>
      <c r="H143" s="2"/>
      <c r="I143" s="2"/>
      <c r="J143" s="2"/>
      <c r="K143" s="12"/>
      <c r="L143" s="2"/>
      <c r="M143" s="67" t="str">
        <f t="shared" si="62"/>
        <v/>
      </c>
      <c r="N143" s="68" t="str">
        <f t="shared" si="63"/>
        <v/>
      </c>
      <c r="P143" s="65" t="str">
        <f t="shared" si="47"/>
        <v/>
      </c>
      <c r="Q143" s="65"/>
      <c r="R143" s="66" t="str">
        <f t="shared" si="48"/>
        <v/>
      </c>
      <c r="S143" s="66" t="str">
        <f t="shared" si="49"/>
        <v/>
      </c>
      <c r="T143" s="66" t="str">
        <f t="shared" si="50"/>
        <v/>
      </c>
      <c r="U143" s="66" t="str">
        <f t="shared" si="51"/>
        <v/>
      </c>
      <c r="V143" s="66" t="str">
        <f t="shared" si="52"/>
        <v/>
      </c>
      <c r="W143" s="66" t="str">
        <f t="shared" si="53"/>
        <v/>
      </c>
      <c r="X143" s="66" t="str">
        <f t="shared" si="54"/>
        <v/>
      </c>
      <c r="Y143" s="66" t="str">
        <f t="shared" si="55"/>
        <v/>
      </c>
      <c r="Z143" s="66"/>
      <c r="AA143" s="66" t="str">
        <f t="shared" si="64"/>
        <v/>
      </c>
      <c r="AB143" s="66" t="str">
        <f t="shared" si="56"/>
        <v/>
      </c>
      <c r="AC143" s="66" t="str">
        <f t="shared" si="57"/>
        <v/>
      </c>
      <c r="AD143" s="66" t="str">
        <f t="shared" si="58"/>
        <v/>
      </c>
      <c r="AE143" s="66" t="str">
        <f t="shared" si="59"/>
        <v/>
      </c>
      <c r="AF143" s="66" t="str">
        <f t="shared" si="60"/>
        <v/>
      </c>
      <c r="AG143" s="69" t="str">
        <f t="shared" si="65"/>
        <v/>
      </c>
      <c r="AH143" s="66" t="str">
        <f t="shared" si="61"/>
        <v/>
      </c>
    </row>
    <row r="144" spans="1:34" x14ac:dyDescent="0.15">
      <c r="A144" s="5" t="str">
        <f t="shared" si="66"/>
        <v/>
      </c>
      <c r="B144" s="2"/>
      <c r="C144" s="5" t="str">
        <f t="shared" si="67"/>
        <v/>
      </c>
      <c r="D144" s="4" t="str">
        <f t="shared" si="46"/>
        <v/>
      </c>
      <c r="E144" s="3"/>
      <c r="F144" s="2"/>
      <c r="G144" s="2"/>
      <c r="H144" s="2"/>
      <c r="I144" s="2"/>
      <c r="J144" s="2"/>
      <c r="K144" s="12"/>
      <c r="L144" s="2"/>
      <c r="M144" s="67" t="str">
        <f t="shared" si="62"/>
        <v/>
      </c>
      <c r="N144" s="68" t="str">
        <f t="shared" si="63"/>
        <v/>
      </c>
      <c r="P144" s="65" t="str">
        <f t="shared" si="47"/>
        <v/>
      </c>
      <c r="Q144" s="65"/>
      <c r="R144" s="66" t="str">
        <f t="shared" si="48"/>
        <v/>
      </c>
      <c r="S144" s="66" t="str">
        <f t="shared" si="49"/>
        <v/>
      </c>
      <c r="T144" s="66" t="str">
        <f t="shared" si="50"/>
        <v/>
      </c>
      <c r="U144" s="66" t="str">
        <f t="shared" si="51"/>
        <v/>
      </c>
      <c r="V144" s="66" t="str">
        <f t="shared" si="52"/>
        <v/>
      </c>
      <c r="W144" s="66" t="str">
        <f t="shared" si="53"/>
        <v/>
      </c>
      <c r="X144" s="66" t="str">
        <f t="shared" si="54"/>
        <v/>
      </c>
      <c r="Y144" s="66" t="str">
        <f t="shared" si="55"/>
        <v/>
      </c>
      <c r="Z144" s="66"/>
      <c r="AA144" s="66" t="str">
        <f t="shared" si="64"/>
        <v/>
      </c>
      <c r="AB144" s="66" t="str">
        <f t="shared" si="56"/>
        <v/>
      </c>
      <c r="AC144" s="66" t="str">
        <f t="shared" si="57"/>
        <v/>
      </c>
      <c r="AD144" s="66" t="str">
        <f t="shared" si="58"/>
        <v/>
      </c>
      <c r="AE144" s="66" t="str">
        <f t="shared" si="59"/>
        <v/>
      </c>
      <c r="AF144" s="66" t="str">
        <f t="shared" si="60"/>
        <v/>
      </c>
      <c r="AG144" s="69" t="str">
        <f t="shared" si="65"/>
        <v/>
      </c>
      <c r="AH144" s="66" t="str">
        <f t="shared" si="61"/>
        <v/>
      </c>
    </row>
    <row r="145" spans="1:34" x14ac:dyDescent="0.15">
      <c r="A145" s="5" t="str">
        <f t="shared" si="66"/>
        <v/>
      </c>
      <c r="B145" s="2"/>
      <c r="C145" s="5" t="str">
        <f t="shared" si="67"/>
        <v/>
      </c>
      <c r="D145" s="4" t="str">
        <f t="shared" ref="D145:D155" si="68">IF(E145&lt;&gt;"",IF(B144="",D144+C145,C145),"")</f>
        <v/>
      </c>
      <c r="E145" s="3"/>
      <c r="F145" s="2"/>
      <c r="G145" s="2"/>
      <c r="H145" s="2"/>
      <c r="I145" s="2"/>
      <c r="J145" s="2"/>
      <c r="K145" s="12"/>
      <c r="L145" s="2"/>
      <c r="M145" s="67" t="str">
        <f t="shared" si="62"/>
        <v/>
      </c>
      <c r="N145" s="68" t="str">
        <f t="shared" si="63"/>
        <v/>
      </c>
      <c r="P145" s="65" t="str">
        <f t="shared" si="47"/>
        <v/>
      </c>
      <c r="Q145" s="65"/>
      <c r="R145" s="66" t="str">
        <f t="shared" si="48"/>
        <v/>
      </c>
      <c r="S145" s="66" t="str">
        <f t="shared" si="49"/>
        <v/>
      </c>
      <c r="T145" s="66" t="str">
        <f t="shared" si="50"/>
        <v/>
      </c>
      <c r="U145" s="66" t="str">
        <f t="shared" si="51"/>
        <v/>
      </c>
      <c r="V145" s="66" t="str">
        <f t="shared" si="52"/>
        <v/>
      </c>
      <c r="W145" s="66" t="str">
        <f t="shared" si="53"/>
        <v/>
      </c>
      <c r="X145" s="66" t="str">
        <f t="shared" si="54"/>
        <v/>
      </c>
      <c r="Y145" s="66" t="str">
        <f t="shared" si="55"/>
        <v/>
      </c>
      <c r="Z145" s="66"/>
      <c r="AA145" s="66" t="str">
        <f t="shared" si="64"/>
        <v/>
      </c>
      <c r="AB145" s="66" t="str">
        <f t="shared" si="56"/>
        <v/>
      </c>
      <c r="AC145" s="66" t="str">
        <f t="shared" si="57"/>
        <v/>
      </c>
      <c r="AD145" s="66" t="str">
        <f t="shared" si="58"/>
        <v/>
      </c>
      <c r="AE145" s="66" t="str">
        <f t="shared" si="59"/>
        <v/>
      </c>
      <c r="AF145" s="66" t="str">
        <f t="shared" si="60"/>
        <v/>
      </c>
      <c r="AG145" s="69" t="str">
        <f t="shared" si="65"/>
        <v/>
      </c>
      <c r="AH145" s="66" t="str">
        <f t="shared" si="61"/>
        <v/>
      </c>
    </row>
    <row r="146" spans="1:34" x14ac:dyDescent="0.15">
      <c r="A146" s="5" t="str">
        <f t="shared" si="66"/>
        <v/>
      </c>
      <c r="B146" s="2"/>
      <c r="C146" s="5" t="str">
        <f t="shared" si="67"/>
        <v/>
      </c>
      <c r="D146" s="4" t="str">
        <f t="shared" si="68"/>
        <v/>
      </c>
      <c r="E146" s="3"/>
      <c r="F146" s="2"/>
      <c r="G146" s="2"/>
      <c r="H146" s="2"/>
      <c r="I146" s="2"/>
      <c r="J146" s="2"/>
      <c r="K146" s="12"/>
      <c r="L146" s="2"/>
      <c r="M146" s="67" t="str">
        <f t="shared" si="62"/>
        <v/>
      </c>
      <c r="N146" s="68" t="str">
        <f t="shared" si="63"/>
        <v/>
      </c>
      <c r="P146" s="65" t="str">
        <f t="shared" si="47"/>
        <v/>
      </c>
      <c r="Q146" s="65"/>
      <c r="R146" s="66" t="str">
        <f t="shared" si="48"/>
        <v/>
      </c>
      <c r="S146" s="66" t="str">
        <f t="shared" si="49"/>
        <v/>
      </c>
      <c r="T146" s="66" t="str">
        <f t="shared" si="50"/>
        <v/>
      </c>
      <c r="U146" s="66" t="str">
        <f t="shared" si="51"/>
        <v/>
      </c>
      <c r="V146" s="66" t="str">
        <f t="shared" si="52"/>
        <v/>
      </c>
      <c r="W146" s="66" t="str">
        <f t="shared" si="53"/>
        <v/>
      </c>
      <c r="X146" s="66" t="str">
        <f t="shared" si="54"/>
        <v/>
      </c>
      <c r="Y146" s="66" t="str">
        <f t="shared" si="55"/>
        <v/>
      </c>
      <c r="Z146" s="66"/>
      <c r="AA146" s="66" t="str">
        <f t="shared" si="64"/>
        <v/>
      </c>
      <c r="AB146" s="66" t="str">
        <f t="shared" si="56"/>
        <v/>
      </c>
      <c r="AC146" s="66" t="str">
        <f t="shared" si="57"/>
        <v/>
      </c>
      <c r="AD146" s="66" t="str">
        <f t="shared" si="58"/>
        <v/>
      </c>
      <c r="AE146" s="66" t="str">
        <f t="shared" si="59"/>
        <v/>
      </c>
      <c r="AF146" s="66" t="str">
        <f t="shared" si="60"/>
        <v/>
      </c>
      <c r="AG146" s="69" t="str">
        <f t="shared" si="65"/>
        <v/>
      </c>
      <c r="AH146" s="66" t="str">
        <f t="shared" si="61"/>
        <v/>
      </c>
    </row>
    <row r="147" spans="1:34" x14ac:dyDescent="0.15">
      <c r="A147" s="5" t="str">
        <f t="shared" si="66"/>
        <v/>
      </c>
      <c r="B147" s="2"/>
      <c r="C147" s="5" t="str">
        <f t="shared" si="67"/>
        <v/>
      </c>
      <c r="D147" s="4" t="str">
        <f t="shared" si="68"/>
        <v/>
      </c>
      <c r="E147" s="3"/>
      <c r="F147" s="2"/>
      <c r="G147" s="2"/>
      <c r="H147" s="2"/>
      <c r="I147" s="2"/>
      <c r="J147" s="2"/>
      <c r="K147" s="12"/>
      <c r="L147" s="2"/>
      <c r="M147" s="67" t="str">
        <f t="shared" si="62"/>
        <v/>
      </c>
      <c r="N147" s="68" t="str">
        <f t="shared" si="63"/>
        <v/>
      </c>
      <c r="P147" s="65" t="str">
        <f t="shared" si="47"/>
        <v/>
      </c>
      <c r="Q147" s="65"/>
      <c r="R147" s="66" t="str">
        <f t="shared" si="48"/>
        <v/>
      </c>
      <c r="S147" s="66" t="str">
        <f t="shared" si="49"/>
        <v/>
      </c>
      <c r="T147" s="66" t="str">
        <f t="shared" si="50"/>
        <v/>
      </c>
      <c r="U147" s="66" t="str">
        <f t="shared" si="51"/>
        <v/>
      </c>
      <c r="V147" s="66" t="str">
        <f t="shared" si="52"/>
        <v/>
      </c>
      <c r="W147" s="66" t="str">
        <f t="shared" si="53"/>
        <v/>
      </c>
      <c r="X147" s="66" t="str">
        <f t="shared" si="54"/>
        <v/>
      </c>
      <c r="Y147" s="66" t="str">
        <f t="shared" si="55"/>
        <v/>
      </c>
      <c r="Z147" s="66"/>
      <c r="AA147" s="66" t="str">
        <f t="shared" si="64"/>
        <v/>
      </c>
      <c r="AB147" s="66" t="str">
        <f t="shared" si="56"/>
        <v/>
      </c>
      <c r="AC147" s="66" t="str">
        <f t="shared" si="57"/>
        <v/>
      </c>
      <c r="AD147" s="66" t="str">
        <f t="shared" si="58"/>
        <v/>
      </c>
      <c r="AE147" s="66" t="str">
        <f t="shared" si="59"/>
        <v/>
      </c>
      <c r="AF147" s="66" t="str">
        <f t="shared" si="60"/>
        <v/>
      </c>
      <c r="AG147" s="69" t="str">
        <f t="shared" si="65"/>
        <v/>
      </c>
      <c r="AH147" s="66" t="str">
        <f t="shared" si="61"/>
        <v/>
      </c>
    </row>
    <row r="148" spans="1:34" x14ac:dyDescent="0.15">
      <c r="A148" s="5" t="str">
        <f t="shared" si="66"/>
        <v/>
      </c>
      <c r="B148" s="2"/>
      <c r="C148" s="5" t="str">
        <f t="shared" si="67"/>
        <v/>
      </c>
      <c r="D148" s="4" t="str">
        <f t="shared" si="68"/>
        <v/>
      </c>
      <c r="E148" s="3"/>
      <c r="F148" s="2"/>
      <c r="G148" s="2"/>
      <c r="H148" s="2"/>
      <c r="I148" s="2"/>
      <c r="J148" s="2"/>
      <c r="K148" s="12"/>
      <c r="L148" s="2"/>
      <c r="M148" s="67" t="str">
        <f t="shared" si="62"/>
        <v/>
      </c>
      <c r="N148" s="68" t="str">
        <f t="shared" si="63"/>
        <v/>
      </c>
      <c r="P148" s="65" t="str">
        <f t="shared" si="47"/>
        <v/>
      </c>
      <c r="Q148" s="65"/>
      <c r="R148" s="66" t="str">
        <f t="shared" si="48"/>
        <v/>
      </c>
      <c r="S148" s="66" t="str">
        <f t="shared" si="49"/>
        <v/>
      </c>
      <c r="T148" s="66" t="str">
        <f t="shared" si="50"/>
        <v/>
      </c>
      <c r="U148" s="66" t="str">
        <f t="shared" si="51"/>
        <v/>
      </c>
      <c r="V148" s="66" t="str">
        <f t="shared" si="52"/>
        <v/>
      </c>
      <c r="W148" s="66" t="str">
        <f t="shared" si="53"/>
        <v/>
      </c>
      <c r="X148" s="66" t="str">
        <f t="shared" si="54"/>
        <v/>
      </c>
      <c r="Y148" s="66" t="str">
        <f t="shared" si="55"/>
        <v/>
      </c>
      <c r="Z148" s="66"/>
      <c r="AA148" s="66" t="str">
        <f t="shared" si="64"/>
        <v/>
      </c>
      <c r="AB148" s="66" t="str">
        <f t="shared" si="56"/>
        <v/>
      </c>
      <c r="AC148" s="66" t="str">
        <f t="shared" si="57"/>
        <v/>
      </c>
      <c r="AD148" s="66" t="str">
        <f t="shared" si="58"/>
        <v/>
      </c>
      <c r="AE148" s="66" t="str">
        <f t="shared" si="59"/>
        <v/>
      </c>
      <c r="AF148" s="66" t="str">
        <f t="shared" si="60"/>
        <v/>
      </c>
      <c r="AG148" s="69" t="str">
        <f t="shared" si="65"/>
        <v/>
      </c>
      <c r="AH148" s="66" t="str">
        <f t="shared" si="61"/>
        <v/>
      </c>
    </row>
    <row r="149" spans="1:34" x14ac:dyDescent="0.15">
      <c r="A149" s="5" t="str">
        <f t="shared" si="66"/>
        <v/>
      </c>
      <c r="B149" s="2"/>
      <c r="C149" s="5" t="str">
        <f t="shared" si="67"/>
        <v/>
      </c>
      <c r="D149" s="4" t="str">
        <f t="shared" si="68"/>
        <v/>
      </c>
      <c r="E149" s="3"/>
      <c r="F149" s="2"/>
      <c r="G149" s="2"/>
      <c r="H149" s="2"/>
      <c r="I149" s="2"/>
      <c r="J149" s="2"/>
      <c r="K149" s="12"/>
      <c r="L149" s="2"/>
      <c r="M149" s="67" t="str">
        <f t="shared" si="62"/>
        <v/>
      </c>
      <c r="N149" s="68" t="str">
        <f t="shared" si="63"/>
        <v/>
      </c>
      <c r="P149" s="65" t="str">
        <f t="shared" si="47"/>
        <v/>
      </c>
      <c r="Q149" s="65"/>
      <c r="R149" s="66" t="str">
        <f t="shared" si="48"/>
        <v/>
      </c>
      <c r="S149" s="66" t="str">
        <f t="shared" si="49"/>
        <v/>
      </c>
      <c r="T149" s="66" t="str">
        <f t="shared" si="50"/>
        <v/>
      </c>
      <c r="U149" s="66" t="str">
        <f t="shared" si="51"/>
        <v/>
      </c>
      <c r="V149" s="66" t="str">
        <f t="shared" si="52"/>
        <v/>
      </c>
      <c r="W149" s="66" t="str">
        <f t="shared" si="53"/>
        <v/>
      </c>
      <c r="X149" s="66" t="str">
        <f t="shared" si="54"/>
        <v/>
      </c>
      <c r="Y149" s="66" t="str">
        <f t="shared" si="55"/>
        <v/>
      </c>
      <c r="Z149" s="66"/>
      <c r="AA149" s="66" t="str">
        <f t="shared" si="64"/>
        <v/>
      </c>
      <c r="AB149" s="66" t="str">
        <f t="shared" si="56"/>
        <v/>
      </c>
      <c r="AC149" s="66" t="str">
        <f t="shared" si="57"/>
        <v/>
      </c>
      <c r="AD149" s="66" t="str">
        <f t="shared" si="58"/>
        <v/>
      </c>
      <c r="AE149" s="66" t="str">
        <f t="shared" si="59"/>
        <v/>
      </c>
      <c r="AF149" s="66" t="str">
        <f t="shared" si="60"/>
        <v/>
      </c>
      <c r="AG149" s="69" t="str">
        <f t="shared" si="65"/>
        <v/>
      </c>
      <c r="AH149" s="66" t="str">
        <f t="shared" si="61"/>
        <v/>
      </c>
    </row>
    <row r="150" spans="1:34" x14ac:dyDescent="0.15">
      <c r="A150" s="5" t="str">
        <f t="shared" si="66"/>
        <v/>
      </c>
      <c r="B150" s="2"/>
      <c r="C150" s="5" t="str">
        <f t="shared" si="67"/>
        <v/>
      </c>
      <c r="D150" s="4" t="str">
        <f t="shared" si="68"/>
        <v/>
      </c>
      <c r="E150" s="3"/>
      <c r="F150" s="2"/>
      <c r="G150" s="2"/>
      <c r="H150" s="2"/>
      <c r="I150" s="2"/>
      <c r="J150" s="2"/>
      <c r="K150" s="12"/>
      <c r="L150" s="2"/>
      <c r="M150" s="67" t="str">
        <f t="shared" si="62"/>
        <v/>
      </c>
      <c r="N150" s="68" t="str">
        <f t="shared" si="63"/>
        <v/>
      </c>
      <c r="P150" s="65" t="str">
        <f t="shared" si="47"/>
        <v/>
      </c>
      <c r="Q150" s="65"/>
      <c r="R150" s="66" t="str">
        <f t="shared" si="48"/>
        <v/>
      </c>
      <c r="S150" s="66" t="str">
        <f t="shared" si="49"/>
        <v/>
      </c>
      <c r="T150" s="66" t="str">
        <f t="shared" si="50"/>
        <v/>
      </c>
      <c r="U150" s="66" t="str">
        <f t="shared" si="51"/>
        <v/>
      </c>
      <c r="V150" s="66" t="str">
        <f t="shared" si="52"/>
        <v/>
      </c>
      <c r="W150" s="66" t="str">
        <f t="shared" si="53"/>
        <v/>
      </c>
      <c r="X150" s="66" t="str">
        <f t="shared" si="54"/>
        <v/>
      </c>
      <c r="Y150" s="66" t="str">
        <f t="shared" si="55"/>
        <v/>
      </c>
      <c r="Z150" s="66"/>
      <c r="AA150" s="66" t="str">
        <f t="shared" si="64"/>
        <v/>
      </c>
      <c r="AB150" s="66" t="str">
        <f t="shared" si="56"/>
        <v/>
      </c>
      <c r="AC150" s="66" t="str">
        <f t="shared" si="57"/>
        <v/>
      </c>
      <c r="AD150" s="66" t="str">
        <f t="shared" si="58"/>
        <v/>
      </c>
      <c r="AE150" s="66" t="str">
        <f t="shared" si="59"/>
        <v/>
      </c>
      <c r="AF150" s="66" t="str">
        <f t="shared" si="60"/>
        <v/>
      </c>
      <c r="AG150" s="69" t="str">
        <f t="shared" si="65"/>
        <v/>
      </c>
      <c r="AH150" s="66" t="str">
        <f t="shared" si="61"/>
        <v/>
      </c>
    </row>
    <row r="151" spans="1:34" x14ac:dyDescent="0.15">
      <c r="A151" s="5" t="str">
        <f t="shared" si="66"/>
        <v/>
      </c>
      <c r="B151" s="2"/>
      <c r="C151" s="5" t="str">
        <f t="shared" si="67"/>
        <v/>
      </c>
      <c r="D151" s="4" t="str">
        <f t="shared" si="68"/>
        <v/>
      </c>
      <c r="E151" s="3"/>
      <c r="F151" s="2"/>
      <c r="G151" s="2"/>
      <c r="H151" s="2"/>
      <c r="I151" s="2"/>
      <c r="J151" s="2"/>
      <c r="K151" s="12"/>
      <c r="L151" s="2"/>
      <c r="M151" s="67" t="str">
        <f t="shared" si="62"/>
        <v/>
      </c>
      <c r="N151" s="68" t="str">
        <f t="shared" si="63"/>
        <v/>
      </c>
      <c r="P151" s="65" t="str">
        <f t="shared" si="47"/>
        <v/>
      </c>
      <c r="Q151" s="65"/>
      <c r="R151" s="66" t="str">
        <f t="shared" si="48"/>
        <v/>
      </c>
      <c r="S151" s="66" t="str">
        <f t="shared" si="49"/>
        <v/>
      </c>
      <c r="T151" s="66" t="str">
        <f t="shared" si="50"/>
        <v/>
      </c>
      <c r="U151" s="66" t="str">
        <f t="shared" si="51"/>
        <v/>
      </c>
      <c r="V151" s="66" t="str">
        <f t="shared" si="52"/>
        <v/>
      </c>
      <c r="W151" s="66" t="str">
        <f t="shared" si="53"/>
        <v/>
      </c>
      <c r="X151" s="66" t="str">
        <f t="shared" si="54"/>
        <v/>
      </c>
      <c r="Y151" s="66" t="str">
        <f t="shared" si="55"/>
        <v/>
      </c>
      <c r="Z151" s="66"/>
      <c r="AA151" s="66" t="str">
        <f t="shared" si="64"/>
        <v/>
      </c>
      <c r="AB151" s="66" t="str">
        <f t="shared" si="56"/>
        <v/>
      </c>
      <c r="AC151" s="66" t="str">
        <f t="shared" si="57"/>
        <v/>
      </c>
      <c r="AD151" s="66" t="str">
        <f t="shared" si="58"/>
        <v/>
      </c>
      <c r="AE151" s="66" t="str">
        <f t="shared" si="59"/>
        <v/>
      </c>
      <c r="AF151" s="66" t="str">
        <f t="shared" si="60"/>
        <v/>
      </c>
      <c r="AG151" s="69" t="str">
        <f t="shared" si="65"/>
        <v/>
      </c>
      <c r="AH151" s="66" t="str">
        <f t="shared" si="61"/>
        <v/>
      </c>
    </row>
    <row r="152" spans="1:34" x14ac:dyDescent="0.15">
      <c r="A152" s="5" t="str">
        <f t="shared" si="66"/>
        <v/>
      </c>
      <c r="B152" s="2"/>
      <c r="C152" s="5" t="str">
        <f t="shared" si="67"/>
        <v/>
      </c>
      <c r="D152" s="4" t="str">
        <f t="shared" si="68"/>
        <v/>
      </c>
      <c r="E152" s="3"/>
      <c r="F152" s="2"/>
      <c r="G152" s="2"/>
      <c r="H152" s="2"/>
      <c r="I152" s="2"/>
      <c r="J152" s="2"/>
      <c r="K152" s="12"/>
      <c r="L152" s="2"/>
      <c r="M152" s="67" t="str">
        <f t="shared" si="62"/>
        <v/>
      </c>
      <c r="N152" s="68" t="str">
        <f t="shared" si="63"/>
        <v/>
      </c>
      <c r="P152" s="65" t="str">
        <f t="shared" si="47"/>
        <v/>
      </c>
      <c r="Q152" s="65"/>
      <c r="R152" s="66" t="str">
        <f t="shared" si="48"/>
        <v/>
      </c>
      <c r="S152" s="66" t="str">
        <f t="shared" si="49"/>
        <v/>
      </c>
      <c r="T152" s="66" t="str">
        <f t="shared" si="50"/>
        <v/>
      </c>
      <c r="U152" s="66" t="str">
        <f t="shared" si="51"/>
        <v/>
      </c>
      <c r="V152" s="66" t="str">
        <f t="shared" si="52"/>
        <v/>
      </c>
      <c r="W152" s="66" t="str">
        <f t="shared" si="53"/>
        <v/>
      </c>
      <c r="X152" s="66" t="str">
        <f t="shared" si="54"/>
        <v/>
      </c>
      <c r="Y152" s="66" t="str">
        <f t="shared" si="55"/>
        <v/>
      </c>
      <c r="Z152" s="66"/>
      <c r="AA152" s="66" t="str">
        <f t="shared" si="64"/>
        <v/>
      </c>
      <c r="AB152" s="66" t="str">
        <f t="shared" si="56"/>
        <v/>
      </c>
      <c r="AC152" s="66" t="str">
        <f t="shared" si="57"/>
        <v/>
      </c>
      <c r="AD152" s="66" t="str">
        <f t="shared" si="58"/>
        <v/>
      </c>
      <c r="AE152" s="66" t="str">
        <f t="shared" si="59"/>
        <v/>
      </c>
      <c r="AF152" s="66" t="str">
        <f t="shared" si="60"/>
        <v/>
      </c>
      <c r="AG152" s="69" t="str">
        <f t="shared" si="65"/>
        <v/>
      </c>
      <c r="AH152" s="66" t="str">
        <f t="shared" si="61"/>
        <v/>
      </c>
    </row>
    <row r="153" spans="1:34" x14ac:dyDescent="0.15">
      <c r="A153" s="5" t="str">
        <f t="shared" si="66"/>
        <v/>
      </c>
      <c r="B153" s="2"/>
      <c r="C153" s="5" t="str">
        <f t="shared" si="67"/>
        <v/>
      </c>
      <c r="D153" s="4" t="str">
        <f t="shared" si="68"/>
        <v/>
      </c>
      <c r="E153" s="3"/>
      <c r="F153" s="2"/>
      <c r="G153" s="2"/>
      <c r="H153" s="2"/>
      <c r="I153" s="2"/>
      <c r="J153" s="2"/>
      <c r="K153" s="12"/>
      <c r="L153" s="2"/>
      <c r="M153" s="67" t="str">
        <f t="shared" si="62"/>
        <v/>
      </c>
      <c r="N153" s="68" t="str">
        <f t="shared" si="63"/>
        <v/>
      </c>
      <c r="P153" s="65" t="str">
        <f t="shared" si="47"/>
        <v/>
      </c>
      <c r="Q153" s="65"/>
      <c r="R153" s="66" t="str">
        <f t="shared" si="48"/>
        <v/>
      </c>
      <c r="S153" s="66" t="str">
        <f t="shared" si="49"/>
        <v/>
      </c>
      <c r="T153" s="66" t="str">
        <f t="shared" si="50"/>
        <v/>
      </c>
      <c r="U153" s="66" t="str">
        <f t="shared" si="51"/>
        <v/>
      </c>
      <c r="V153" s="66" t="str">
        <f t="shared" si="52"/>
        <v/>
      </c>
      <c r="W153" s="66" t="str">
        <f t="shared" si="53"/>
        <v/>
      </c>
      <c r="X153" s="66" t="str">
        <f t="shared" si="54"/>
        <v/>
      </c>
      <c r="Y153" s="66" t="str">
        <f t="shared" si="55"/>
        <v/>
      </c>
      <c r="Z153" s="66"/>
      <c r="AA153" s="66" t="str">
        <f t="shared" si="64"/>
        <v/>
      </c>
      <c r="AB153" s="66" t="str">
        <f t="shared" si="56"/>
        <v/>
      </c>
      <c r="AC153" s="66" t="str">
        <f t="shared" si="57"/>
        <v/>
      </c>
      <c r="AD153" s="66" t="str">
        <f t="shared" si="58"/>
        <v/>
      </c>
      <c r="AE153" s="66" t="str">
        <f t="shared" si="59"/>
        <v/>
      </c>
      <c r="AF153" s="66" t="str">
        <f t="shared" si="60"/>
        <v/>
      </c>
      <c r="AG153" s="69" t="str">
        <f t="shared" si="65"/>
        <v/>
      </c>
      <c r="AH153" s="66" t="str">
        <f t="shared" si="61"/>
        <v/>
      </c>
    </row>
    <row r="154" spans="1:34" x14ac:dyDescent="0.15">
      <c r="A154" s="5" t="str">
        <f t="shared" si="66"/>
        <v/>
      </c>
      <c r="B154" s="2"/>
      <c r="C154" s="5" t="str">
        <f t="shared" si="67"/>
        <v/>
      </c>
      <c r="D154" s="4" t="str">
        <f t="shared" si="68"/>
        <v/>
      </c>
      <c r="E154" s="3"/>
      <c r="F154" s="2"/>
      <c r="G154" s="2"/>
      <c r="H154" s="2"/>
      <c r="I154" s="2"/>
      <c r="J154" s="2"/>
      <c r="K154" s="12"/>
      <c r="L154" s="2"/>
      <c r="M154" s="67" t="str">
        <f t="shared" si="62"/>
        <v/>
      </c>
      <c r="N154" s="68" t="str">
        <f t="shared" si="63"/>
        <v/>
      </c>
      <c r="P154" s="65" t="str">
        <f t="shared" si="47"/>
        <v/>
      </c>
      <c r="Q154" s="65"/>
      <c r="R154" s="66" t="str">
        <f t="shared" si="48"/>
        <v/>
      </c>
      <c r="S154" s="66" t="str">
        <f t="shared" si="49"/>
        <v/>
      </c>
      <c r="T154" s="66" t="str">
        <f t="shared" si="50"/>
        <v/>
      </c>
      <c r="U154" s="66" t="str">
        <f t="shared" si="51"/>
        <v/>
      </c>
      <c r="V154" s="66" t="str">
        <f t="shared" si="52"/>
        <v/>
      </c>
      <c r="W154" s="66" t="str">
        <f t="shared" si="53"/>
        <v/>
      </c>
      <c r="X154" s="66" t="str">
        <f t="shared" si="54"/>
        <v/>
      </c>
      <c r="Y154" s="66" t="str">
        <f t="shared" si="55"/>
        <v/>
      </c>
      <c r="Z154" s="66"/>
      <c r="AA154" s="66" t="str">
        <f t="shared" si="64"/>
        <v/>
      </c>
      <c r="AB154" s="66" t="str">
        <f t="shared" si="56"/>
        <v/>
      </c>
      <c r="AC154" s="66" t="str">
        <f t="shared" si="57"/>
        <v/>
      </c>
      <c r="AD154" s="66" t="str">
        <f t="shared" si="58"/>
        <v/>
      </c>
      <c r="AE154" s="66" t="str">
        <f t="shared" si="59"/>
        <v/>
      </c>
      <c r="AF154" s="66" t="str">
        <f t="shared" si="60"/>
        <v/>
      </c>
      <c r="AG154" s="69" t="str">
        <f t="shared" si="65"/>
        <v/>
      </c>
      <c r="AH154" s="66" t="str">
        <f t="shared" si="61"/>
        <v/>
      </c>
    </row>
    <row r="155" spans="1:34" x14ac:dyDescent="0.15">
      <c r="A155" s="5" t="str">
        <f t="shared" si="66"/>
        <v/>
      </c>
      <c r="B155" s="2"/>
      <c r="C155" s="5" t="str">
        <f t="shared" si="67"/>
        <v/>
      </c>
      <c r="D155" s="4" t="str">
        <f t="shared" si="68"/>
        <v/>
      </c>
      <c r="E155" s="3"/>
      <c r="F155" s="2"/>
      <c r="G155" s="2"/>
      <c r="H155" s="2"/>
      <c r="I155" s="2"/>
      <c r="J155" s="2"/>
      <c r="K155" s="12"/>
      <c r="L155" s="2"/>
      <c r="M155" s="67" t="str">
        <f t="shared" si="62"/>
        <v/>
      </c>
      <c r="N155" s="68" t="str">
        <f t="shared" si="63"/>
        <v/>
      </c>
      <c r="P155" s="65" t="str">
        <f t="shared" si="47"/>
        <v/>
      </c>
      <c r="Q155" s="65"/>
      <c r="R155" s="66" t="str">
        <f t="shared" si="48"/>
        <v/>
      </c>
      <c r="S155" s="66" t="str">
        <f t="shared" si="49"/>
        <v/>
      </c>
      <c r="T155" s="66" t="str">
        <f t="shared" si="50"/>
        <v/>
      </c>
      <c r="U155" s="66" t="str">
        <f t="shared" si="51"/>
        <v/>
      </c>
      <c r="V155" s="66" t="str">
        <f t="shared" si="52"/>
        <v/>
      </c>
      <c r="W155" s="66" t="str">
        <f t="shared" si="53"/>
        <v/>
      </c>
      <c r="X155" s="66" t="str">
        <f t="shared" si="54"/>
        <v/>
      </c>
      <c r="Y155" s="66" t="str">
        <f t="shared" si="55"/>
        <v/>
      </c>
      <c r="Z155" s="66"/>
      <c r="AA155" s="66" t="str">
        <f t="shared" si="64"/>
        <v/>
      </c>
      <c r="AB155" s="66" t="str">
        <f t="shared" si="56"/>
        <v/>
      </c>
      <c r="AC155" s="66" t="str">
        <f t="shared" si="57"/>
        <v/>
      </c>
      <c r="AD155" s="66" t="str">
        <f t="shared" si="58"/>
        <v/>
      </c>
      <c r="AE155" s="66" t="str">
        <f t="shared" si="59"/>
        <v/>
      </c>
      <c r="AF155" s="66" t="str">
        <f t="shared" si="60"/>
        <v/>
      </c>
      <c r="AG155" s="69" t="str">
        <f t="shared" si="65"/>
        <v/>
      </c>
      <c r="AH155" s="66" t="str">
        <f t="shared" si="61"/>
        <v/>
      </c>
    </row>
    <row r="156" spans="1:34" x14ac:dyDescent="0.15">
      <c r="A156" s="5" t="str">
        <f t="shared" si="66"/>
        <v/>
      </c>
      <c r="B156" s="53"/>
      <c r="C156" s="5" t="str">
        <f t="shared" ref="C156:C204" si="69">IF(E156&lt;&gt;"",E156-E155,"")</f>
        <v/>
      </c>
      <c r="D156" s="4" t="str">
        <f t="shared" ref="D156:D204" si="70">IF(E156&lt;&gt;"",IF(B155="",D155+C156,C156),"")</f>
        <v/>
      </c>
      <c r="E156" s="3"/>
      <c r="F156" s="3"/>
      <c r="G156" s="3"/>
      <c r="H156" s="3"/>
      <c r="I156" s="3"/>
      <c r="J156" s="3"/>
      <c r="K156" s="3"/>
      <c r="L156" s="3"/>
      <c r="M156" s="67" t="str">
        <f t="shared" si="62"/>
        <v/>
      </c>
      <c r="N156" s="68" t="str">
        <f t="shared" si="63"/>
        <v/>
      </c>
      <c r="P156" s="65" t="str">
        <f t="shared" si="47"/>
        <v/>
      </c>
      <c r="Q156" s="65"/>
      <c r="R156" s="66" t="str">
        <f t="shared" si="48"/>
        <v/>
      </c>
      <c r="S156" s="66" t="str">
        <f t="shared" si="49"/>
        <v/>
      </c>
      <c r="T156" s="66" t="str">
        <f t="shared" si="50"/>
        <v/>
      </c>
      <c r="U156" s="66" t="str">
        <f t="shared" si="51"/>
        <v/>
      </c>
      <c r="V156" s="66" t="str">
        <f t="shared" si="52"/>
        <v/>
      </c>
      <c r="W156" s="66" t="str">
        <f t="shared" si="53"/>
        <v/>
      </c>
      <c r="X156" s="66" t="str">
        <f t="shared" si="54"/>
        <v/>
      </c>
      <c r="Y156" s="66" t="str">
        <f t="shared" si="55"/>
        <v/>
      </c>
      <c r="Z156" s="66"/>
      <c r="AA156" s="66" t="str">
        <f t="shared" si="64"/>
        <v/>
      </c>
      <c r="AB156" s="66" t="str">
        <f t="shared" si="56"/>
        <v/>
      </c>
      <c r="AC156" s="66" t="str">
        <f t="shared" si="57"/>
        <v/>
      </c>
      <c r="AD156" s="66" t="str">
        <f t="shared" si="58"/>
        <v/>
      </c>
      <c r="AE156" s="66" t="str">
        <f t="shared" si="59"/>
        <v/>
      </c>
      <c r="AF156" s="66" t="str">
        <f t="shared" si="60"/>
        <v/>
      </c>
      <c r="AG156" s="69" t="str">
        <f t="shared" si="65"/>
        <v/>
      </c>
      <c r="AH156" s="66" t="str">
        <f t="shared" si="61"/>
        <v/>
      </c>
    </row>
    <row r="157" spans="1:34" x14ac:dyDescent="0.15">
      <c r="A157" s="5" t="str">
        <f t="shared" si="66"/>
        <v/>
      </c>
      <c r="B157" s="53"/>
      <c r="C157" s="5" t="str">
        <f t="shared" si="69"/>
        <v/>
      </c>
      <c r="D157" s="4" t="str">
        <f t="shared" si="70"/>
        <v/>
      </c>
      <c r="E157" s="3"/>
      <c r="F157" s="3"/>
      <c r="G157" s="3"/>
      <c r="H157" s="3"/>
      <c r="I157" s="3"/>
      <c r="J157" s="3"/>
      <c r="K157" s="3"/>
      <c r="L157" s="3"/>
      <c r="M157" s="67" t="str">
        <f t="shared" si="62"/>
        <v/>
      </c>
      <c r="N157" s="68" t="str">
        <f t="shared" si="63"/>
        <v/>
      </c>
      <c r="P157" s="65" t="str">
        <f t="shared" si="47"/>
        <v/>
      </c>
      <c r="Q157" s="65"/>
      <c r="R157" s="66" t="str">
        <f t="shared" si="48"/>
        <v/>
      </c>
      <c r="S157" s="66" t="str">
        <f t="shared" si="49"/>
        <v/>
      </c>
      <c r="T157" s="66" t="str">
        <f t="shared" si="50"/>
        <v/>
      </c>
      <c r="U157" s="66" t="str">
        <f t="shared" si="51"/>
        <v/>
      </c>
      <c r="V157" s="66" t="str">
        <f t="shared" si="52"/>
        <v/>
      </c>
      <c r="W157" s="66" t="str">
        <f t="shared" si="53"/>
        <v/>
      </c>
      <c r="X157" s="66" t="str">
        <f t="shared" si="54"/>
        <v/>
      </c>
      <c r="Y157" s="66" t="str">
        <f t="shared" si="55"/>
        <v/>
      </c>
      <c r="Z157" s="66"/>
      <c r="AA157" s="66" t="str">
        <f t="shared" si="64"/>
        <v/>
      </c>
      <c r="AB157" s="66" t="str">
        <f t="shared" si="56"/>
        <v/>
      </c>
      <c r="AC157" s="66" t="str">
        <f t="shared" si="57"/>
        <v/>
      </c>
      <c r="AD157" s="66" t="str">
        <f t="shared" si="58"/>
        <v/>
      </c>
      <c r="AE157" s="66" t="str">
        <f t="shared" si="59"/>
        <v/>
      </c>
      <c r="AF157" s="66" t="str">
        <f t="shared" si="60"/>
        <v/>
      </c>
      <c r="AG157" s="69" t="str">
        <f t="shared" si="65"/>
        <v/>
      </c>
      <c r="AH157" s="66" t="str">
        <f t="shared" si="61"/>
        <v/>
      </c>
    </row>
    <row r="158" spans="1:34" x14ac:dyDescent="0.15">
      <c r="A158" s="5" t="str">
        <f t="shared" si="66"/>
        <v/>
      </c>
      <c r="B158" s="53"/>
      <c r="C158" s="5" t="str">
        <f t="shared" si="69"/>
        <v/>
      </c>
      <c r="D158" s="4" t="str">
        <f t="shared" si="70"/>
        <v/>
      </c>
      <c r="E158" s="3"/>
      <c r="F158" s="3"/>
      <c r="G158" s="3"/>
      <c r="H158" s="3"/>
      <c r="I158" s="3"/>
      <c r="J158" s="3"/>
      <c r="K158" s="3"/>
      <c r="L158" s="3"/>
      <c r="M158" s="67" t="str">
        <f t="shared" si="62"/>
        <v/>
      </c>
      <c r="N158" s="68" t="str">
        <f t="shared" si="63"/>
        <v/>
      </c>
      <c r="P158" s="65" t="str">
        <f t="shared" si="47"/>
        <v/>
      </c>
      <c r="Q158" s="65"/>
      <c r="R158" s="66" t="str">
        <f t="shared" si="48"/>
        <v/>
      </c>
      <c r="S158" s="66" t="str">
        <f t="shared" si="49"/>
        <v/>
      </c>
      <c r="T158" s="66" t="str">
        <f t="shared" si="50"/>
        <v/>
      </c>
      <c r="U158" s="66" t="str">
        <f t="shared" si="51"/>
        <v/>
      </c>
      <c r="V158" s="66" t="str">
        <f t="shared" si="52"/>
        <v/>
      </c>
      <c r="W158" s="66" t="str">
        <f t="shared" si="53"/>
        <v/>
      </c>
      <c r="X158" s="66" t="str">
        <f t="shared" si="54"/>
        <v/>
      </c>
      <c r="Y158" s="66" t="str">
        <f t="shared" si="55"/>
        <v/>
      </c>
      <c r="Z158" s="66"/>
      <c r="AA158" s="66" t="str">
        <f t="shared" si="64"/>
        <v/>
      </c>
      <c r="AB158" s="66" t="str">
        <f t="shared" si="56"/>
        <v/>
      </c>
      <c r="AC158" s="66" t="str">
        <f t="shared" si="57"/>
        <v/>
      </c>
      <c r="AD158" s="66" t="str">
        <f t="shared" si="58"/>
        <v/>
      </c>
      <c r="AE158" s="66" t="str">
        <f t="shared" si="59"/>
        <v/>
      </c>
      <c r="AF158" s="66" t="str">
        <f t="shared" si="60"/>
        <v/>
      </c>
      <c r="AG158" s="69" t="str">
        <f t="shared" si="65"/>
        <v/>
      </c>
      <c r="AH158" s="66" t="str">
        <f t="shared" si="61"/>
        <v/>
      </c>
    </row>
    <row r="159" spans="1:34" x14ac:dyDescent="0.15">
      <c r="A159" s="5" t="str">
        <f t="shared" si="66"/>
        <v/>
      </c>
      <c r="B159" s="53"/>
      <c r="C159" s="5" t="str">
        <f t="shared" si="69"/>
        <v/>
      </c>
      <c r="D159" s="4" t="str">
        <f t="shared" si="70"/>
        <v/>
      </c>
      <c r="E159" s="3"/>
      <c r="F159" s="3"/>
      <c r="G159" s="3"/>
      <c r="H159" s="3"/>
      <c r="I159" s="3"/>
      <c r="J159" s="3"/>
      <c r="K159" s="3"/>
      <c r="L159" s="3"/>
      <c r="M159" s="67" t="str">
        <f t="shared" si="62"/>
        <v/>
      </c>
      <c r="N159" s="68" t="str">
        <f t="shared" si="63"/>
        <v/>
      </c>
      <c r="P159" s="65" t="str">
        <f t="shared" si="47"/>
        <v/>
      </c>
      <c r="Q159" s="65"/>
      <c r="R159" s="66" t="str">
        <f t="shared" si="48"/>
        <v/>
      </c>
      <c r="S159" s="66" t="str">
        <f t="shared" si="49"/>
        <v/>
      </c>
      <c r="T159" s="66" t="str">
        <f t="shared" si="50"/>
        <v/>
      </c>
      <c r="U159" s="66" t="str">
        <f t="shared" si="51"/>
        <v/>
      </c>
      <c r="V159" s="66" t="str">
        <f t="shared" si="52"/>
        <v/>
      </c>
      <c r="W159" s="66" t="str">
        <f t="shared" si="53"/>
        <v/>
      </c>
      <c r="X159" s="66" t="str">
        <f t="shared" si="54"/>
        <v/>
      </c>
      <c r="Y159" s="66" t="str">
        <f t="shared" si="55"/>
        <v/>
      </c>
      <c r="Z159" s="66"/>
      <c r="AA159" s="66" t="str">
        <f t="shared" si="64"/>
        <v/>
      </c>
      <c r="AB159" s="66" t="str">
        <f t="shared" si="56"/>
        <v/>
      </c>
      <c r="AC159" s="66" t="str">
        <f t="shared" si="57"/>
        <v/>
      </c>
      <c r="AD159" s="66" t="str">
        <f t="shared" si="58"/>
        <v/>
      </c>
      <c r="AE159" s="66" t="str">
        <f t="shared" si="59"/>
        <v/>
      </c>
      <c r="AF159" s="66" t="str">
        <f t="shared" si="60"/>
        <v/>
      </c>
      <c r="AG159" s="69" t="str">
        <f t="shared" si="65"/>
        <v/>
      </c>
      <c r="AH159" s="66" t="str">
        <f t="shared" si="61"/>
        <v/>
      </c>
    </row>
    <row r="160" spans="1:34" x14ac:dyDescent="0.15">
      <c r="A160" s="5" t="str">
        <f t="shared" si="66"/>
        <v/>
      </c>
      <c r="B160" s="53"/>
      <c r="C160" s="5" t="str">
        <f t="shared" si="69"/>
        <v/>
      </c>
      <c r="D160" s="4" t="str">
        <f t="shared" si="70"/>
        <v/>
      </c>
      <c r="E160" s="3"/>
      <c r="F160" s="3"/>
      <c r="G160" s="3"/>
      <c r="H160" s="3"/>
      <c r="I160" s="3"/>
      <c r="J160" s="3"/>
      <c r="K160" s="3"/>
      <c r="L160" s="3"/>
      <c r="M160" s="67" t="str">
        <f t="shared" si="62"/>
        <v/>
      </c>
      <c r="N160" s="68" t="str">
        <f t="shared" si="63"/>
        <v/>
      </c>
      <c r="P160" s="65" t="str">
        <f t="shared" si="47"/>
        <v/>
      </c>
      <c r="Q160" s="65"/>
      <c r="R160" s="66" t="str">
        <f t="shared" si="48"/>
        <v/>
      </c>
      <c r="S160" s="66" t="str">
        <f t="shared" si="49"/>
        <v/>
      </c>
      <c r="T160" s="66" t="str">
        <f t="shared" si="50"/>
        <v/>
      </c>
      <c r="U160" s="66" t="str">
        <f t="shared" si="51"/>
        <v/>
      </c>
      <c r="V160" s="66" t="str">
        <f t="shared" si="52"/>
        <v/>
      </c>
      <c r="W160" s="66" t="str">
        <f t="shared" si="53"/>
        <v/>
      </c>
      <c r="X160" s="66" t="str">
        <f t="shared" si="54"/>
        <v/>
      </c>
      <c r="Y160" s="66" t="str">
        <f t="shared" si="55"/>
        <v/>
      </c>
      <c r="Z160" s="66"/>
      <c r="AA160" s="66" t="str">
        <f t="shared" si="64"/>
        <v/>
      </c>
      <c r="AB160" s="66" t="str">
        <f t="shared" si="56"/>
        <v/>
      </c>
      <c r="AC160" s="66" t="str">
        <f t="shared" si="57"/>
        <v/>
      </c>
      <c r="AD160" s="66" t="str">
        <f t="shared" si="58"/>
        <v/>
      </c>
      <c r="AE160" s="66" t="str">
        <f t="shared" si="59"/>
        <v/>
      </c>
      <c r="AF160" s="66" t="str">
        <f t="shared" si="60"/>
        <v/>
      </c>
      <c r="AG160" s="69" t="str">
        <f t="shared" si="65"/>
        <v/>
      </c>
      <c r="AH160" s="66" t="str">
        <f t="shared" si="61"/>
        <v/>
      </c>
    </row>
    <row r="161" spans="1:34" x14ac:dyDescent="0.15">
      <c r="A161" s="5" t="str">
        <f t="shared" si="66"/>
        <v/>
      </c>
      <c r="B161" s="53"/>
      <c r="C161" s="5" t="str">
        <f t="shared" si="69"/>
        <v/>
      </c>
      <c r="D161" s="4" t="str">
        <f t="shared" si="70"/>
        <v/>
      </c>
      <c r="E161" s="3"/>
      <c r="F161" s="3"/>
      <c r="G161" s="3"/>
      <c r="H161" s="3"/>
      <c r="I161" s="3"/>
      <c r="J161" s="3"/>
      <c r="K161" s="3"/>
      <c r="L161" s="3"/>
      <c r="M161" s="67" t="str">
        <f t="shared" si="62"/>
        <v/>
      </c>
      <c r="N161" s="68" t="str">
        <f t="shared" si="63"/>
        <v/>
      </c>
      <c r="P161" s="65" t="str">
        <f t="shared" si="47"/>
        <v/>
      </c>
      <c r="Q161" s="65"/>
      <c r="R161" s="66" t="str">
        <f t="shared" si="48"/>
        <v/>
      </c>
      <c r="S161" s="66" t="str">
        <f t="shared" si="49"/>
        <v/>
      </c>
      <c r="T161" s="66" t="str">
        <f t="shared" si="50"/>
        <v/>
      </c>
      <c r="U161" s="66" t="str">
        <f t="shared" si="51"/>
        <v/>
      </c>
      <c r="V161" s="66" t="str">
        <f t="shared" si="52"/>
        <v/>
      </c>
      <c r="W161" s="66" t="str">
        <f t="shared" si="53"/>
        <v/>
      </c>
      <c r="X161" s="66" t="str">
        <f t="shared" si="54"/>
        <v/>
      </c>
      <c r="Y161" s="66" t="str">
        <f t="shared" si="55"/>
        <v/>
      </c>
      <c r="Z161" s="66"/>
      <c r="AA161" s="66" t="str">
        <f t="shared" si="64"/>
        <v/>
      </c>
      <c r="AB161" s="66" t="str">
        <f t="shared" si="56"/>
        <v/>
      </c>
      <c r="AC161" s="66" t="str">
        <f t="shared" si="57"/>
        <v/>
      </c>
      <c r="AD161" s="66" t="str">
        <f t="shared" si="58"/>
        <v/>
      </c>
      <c r="AE161" s="66" t="str">
        <f t="shared" si="59"/>
        <v/>
      </c>
      <c r="AF161" s="66" t="str">
        <f t="shared" si="60"/>
        <v/>
      </c>
      <c r="AG161" s="69" t="str">
        <f t="shared" si="65"/>
        <v/>
      </c>
      <c r="AH161" s="66" t="str">
        <f t="shared" si="61"/>
        <v/>
      </c>
    </row>
    <row r="162" spans="1:34" x14ac:dyDescent="0.15">
      <c r="A162" s="5" t="str">
        <f t="shared" si="66"/>
        <v/>
      </c>
      <c r="B162" s="53"/>
      <c r="C162" s="5" t="str">
        <f t="shared" si="69"/>
        <v/>
      </c>
      <c r="D162" s="4" t="str">
        <f t="shared" si="70"/>
        <v/>
      </c>
      <c r="E162" s="3"/>
      <c r="F162" s="3"/>
      <c r="G162" s="3"/>
      <c r="H162" s="3"/>
      <c r="I162" s="3"/>
      <c r="J162" s="3"/>
      <c r="K162" s="3"/>
      <c r="L162" s="3"/>
      <c r="M162" s="67" t="str">
        <f t="shared" si="62"/>
        <v/>
      </c>
      <c r="N162" s="68" t="str">
        <f t="shared" si="63"/>
        <v/>
      </c>
      <c r="P162" s="65" t="str">
        <f t="shared" si="47"/>
        <v/>
      </c>
      <c r="Q162" s="65"/>
      <c r="R162" s="66" t="str">
        <f t="shared" si="48"/>
        <v/>
      </c>
      <c r="S162" s="66" t="str">
        <f t="shared" si="49"/>
        <v/>
      </c>
      <c r="T162" s="66" t="str">
        <f t="shared" si="50"/>
        <v/>
      </c>
      <c r="U162" s="66" t="str">
        <f t="shared" si="51"/>
        <v/>
      </c>
      <c r="V162" s="66" t="str">
        <f t="shared" si="52"/>
        <v/>
      </c>
      <c r="W162" s="66" t="str">
        <f t="shared" si="53"/>
        <v/>
      </c>
      <c r="X162" s="66" t="str">
        <f t="shared" si="54"/>
        <v/>
      </c>
      <c r="Y162" s="66" t="str">
        <f t="shared" si="55"/>
        <v/>
      </c>
      <c r="Z162" s="66"/>
      <c r="AA162" s="66" t="str">
        <f t="shared" si="64"/>
        <v/>
      </c>
      <c r="AB162" s="66" t="str">
        <f t="shared" si="56"/>
        <v/>
      </c>
      <c r="AC162" s="66" t="str">
        <f t="shared" si="57"/>
        <v/>
      </c>
      <c r="AD162" s="66" t="str">
        <f t="shared" si="58"/>
        <v/>
      </c>
      <c r="AE162" s="66" t="str">
        <f t="shared" si="59"/>
        <v/>
      </c>
      <c r="AF162" s="66" t="str">
        <f t="shared" si="60"/>
        <v/>
      </c>
      <c r="AG162" s="69" t="str">
        <f t="shared" si="65"/>
        <v/>
      </c>
      <c r="AH162" s="66" t="str">
        <f t="shared" si="61"/>
        <v/>
      </c>
    </row>
    <row r="163" spans="1:34" x14ac:dyDescent="0.15">
      <c r="A163" s="5" t="str">
        <f t="shared" si="66"/>
        <v/>
      </c>
      <c r="B163" s="53"/>
      <c r="C163" s="5" t="str">
        <f t="shared" si="69"/>
        <v/>
      </c>
      <c r="D163" s="4" t="str">
        <f t="shared" si="70"/>
        <v/>
      </c>
      <c r="E163" s="3"/>
      <c r="F163" s="3"/>
      <c r="G163" s="3"/>
      <c r="H163" s="3"/>
      <c r="I163" s="3"/>
      <c r="J163" s="3"/>
      <c r="K163" s="3"/>
      <c r="L163" s="3"/>
      <c r="M163" s="67" t="str">
        <f t="shared" si="62"/>
        <v/>
      </c>
      <c r="N163" s="68" t="str">
        <f t="shared" si="63"/>
        <v/>
      </c>
      <c r="P163" s="65" t="str">
        <f t="shared" si="47"/>
        <v/>
      </c>
      <c r="Q163" s="65"/>
      <c r="R163" s="66" t="str">
        <f t="shared" si="48"/>
        <v/>
      </c>
      <c r="S163" s="66" t="str">
        <f t="shared" si="49"/>
        <v/>
      </c>
      <c r="T163" s="66" t="str">
        <f t="shared" si="50"/>
        <v/>
      </c>
      <c r="U163" s="66" t="str">
        <f t="shared" si="51"/>
        <v/>
      </c>
      <c r="V163" s="66" t="str">
        <f t="shared" si="52"/>
        <v/>
      </c>
      <c r="W163" s="66" t="str">
        <f t="shared" si="53"/>
        <v/>
      </c>
      <c r="X163" s="66" t="str">
        <f t="shared" si="54"/>
        <v/>
      </c>
      <c r="Y163" s="66" t="str">
        <f t="shared" si="55"/>
        <v/>
      </c>
      <c r="Z163" s="66"/>
      <c r="AA163" s="66" t="str">
        <f t="shared" si="64"/>
        <v/>
      </c>
      <c r="AB163" s="66" t="str">
        <f t="shared" si="56"/>
        <v/>
      </c>
      <c r="AC163" s="66" t="str">
        <f t="shared" si="57"/>
        <v/>
      </c>
      <c r="AD163" s="66" t="str">
        <f t="shared" si="58"/>
        <v/>
      </c>
      <c r="AE163" s="66" t="str">
        <f t="shared" si="59"/>
        <v/>
      </c>
      <c r="AF163" s="66" t="str">
        <f t="shared" si="60"/>
        <v/>
      </c>
      <c r="AG163" s="69" t="str">
        <f t="shared" si="65"/>
        <v/>
      </c>
      <c r="AH163" s="66" t="str">
        <f t="shared" si="61"/>
        <v/>
      </c>
    </row>
    <row r="164" spans="1:34" x14ac:dyDescent="0.15">
      <c r="A164" s="5" t="str">
        <f t="shared" si="66"/>
        <v/>
      </c>
      <c r="B164" s="53"/>
      <c r="C164" s="5" t="str">
        <f t="shared" si="69"/>
        <v/>
      </c>
      <c r="D164" s="4" t="str">
        <f t="shared" si="70"/>
        <v/>
      </c>
      <c r="E164" s="3"/>
      <c r="F164" s="3"/>
      <c r="G164" s="3"/>
      <c r="H164" s="3"/>
      <c r="I164" s="3"/>
      <c r="J164" s="3"/>
      <c r="K164" s="3"/>
      <c r="L164" s="3"/>
      <c r="M164" s="67" t="str">
        <f t="shared" si="62"/>
        <v/>
      </c>
      <c r="N164" s="68" t="str">
        <f t="shared" si="63"/>
        <v/>
      </c>
      <c r="P164" s="65" t="str">
        <f t="shared" si="47"/>
        <v/>
      </c>
      <c r="Q164" s="65"/>
      <c r="R164" s="66" t="str">
        <f t="shared" si="48"/>
        <v/>
      </c>
      <c r="S164" s="66" t="str">
        <f t="shared" si="49"/>
        <v/>
      </c>
      <c r="T164" s="66" t="str">
        <f t="shared" si="50"/>
        <v/>
      </c>
      <c r="U164" s="66" t="str">
        <f t="shared" si="51"/>
        <v/>
      </c>
      <c r="V164" s="66" t="str">
        <f t="shared" si="52"/>
        <v/>
      </c>
      <c r="W164" s="66" t="str">
        <f t="shared" si="53"/>
        <v/>
      </c>
      <c r="X164" s="66" t="str">
        <f t="shared" si="54"/>
        <v/>
      </c>
      <c r="Y164" s="66" t="str">
        <f t="shared" si="55"/>
        <v/>
      </c>
      <c r="Z164" s="66"/>
      <c r="AA164" s="66" t="str">
        <f t="shared" si="64"/>
        <v/>
      </c>
      <c r="AB164" s="66" t="str">
        <f t="shared" si="56"/>
        <v/>
      </c>
      <c r="AC164" s="66" t="str">
        <f t="shared" si="57"/>
        <v/>
      </c>
      <c r="AD164" s="66" t="str">
        <f t="shared" si="58"/>
        <v/>
      </c>
      <c r="AE164" s="66" t="str">
        <f t="shared" si="59"/>
        <v/>
      </c>
      <c r="AF164" s="66" t="str">
        <f t="shared" si="60"/>
        <v/>
      </c>
      <c r="AG164" s="69" t="str">
        <f t="shared" si="65"/>
        <v/>
      </c>
      <c r="AH164" s="66" t="str">
        <f t="shared" si="61"/>
        <v/>
      </c>
    </row>
    <row r="165" spans="1:34" x14ac:dyDescent="0.15">
      <c r="A165" s="5" t="str">
        <f t="shared" si="66"/>
        <v/>
      </c>
      <c r="B165" s="53"/>
      <c r="C165" s="5" t="str">
        <f t="shared" si="69"/>
        <v/>
      </c>
      <c r="D165" s="4" t="str">
        <f t="shared" si="70"/>
        <v/>
      </c>
      <c r="E165" s="3"/>
      <c r="F165" s="3"/>
      <c r="G165" s="3"/>
      <c r="H165" s="3"/>
      <c r="I165" s="3"/>
      <c r="J165" s="3"/>
      <c r="K165" s="3"/>
      <c r="L165" s="3"/>
      <c r="M165" s="67" t="str">
        <f t="shared" si="62"/>
        <v/>
      </c>
      <c r="N165" s="68" t="str">
        <f t="shared" si="63"/>
        <v/>
      </c>
      <c r="P165" s="65" t="str">
        <f t="shared" si="47"/>
        <v/>
      </c>
      <c r="Q165" s="65"/>
      <c r="R165" s="66" t="str">
        <f t="shared" si="48"/>
        <v/>
      </c>
      <c r="S165" s="66" t="str">
        <f t="shared" si="49"/>
        <v/>
      </c>
      <c r="T165" s="66" t="str">
        <f t="shared" si="50"/>
        <v/>
      </c>
      <c r="U165" s="66" t="str">
        <f t="shared" si="51"/>
        <v/>
      </c>
      <c r="V165" s="66" t="str">
        <f t="shared" si="52"/>
        <v/>
      </c>
      <c r="W165" s="66" t="str">
        <f t="shared" si="53"/>
        <v/>
      </c>
      <c r="X165" s="66" t="str">
        <f t="shared" si="54"/>
        <v/>
      </c>
      <c r="Y165" s="66" t="str">
        <f t="shared" si="55"/>
        <v/>
      </c>
      <c r="Z165" s="66"/>
      <c r="AA165" s="66" t="str">
        <f t="shared" si="64"/>
        <v/>
      </c>
      <c r="AB165" s="66" t="str">
        <f t="shared" si="56"/>
        <v/>
      </c>
      <c r="AC165" s="66" t="str">
        <f t="shared" si="57"/>
        <v/>
      </c>
      <c r="AD165" s="66" t="str">
        <f t="shared" si="58"/>
        <v/>
      </c>
      <c r="AE165" s="66" t="str">
        <f t="shared" si="59"/>
        <v/>
      </c>
      <c r="AF165" s="66" t="str">
        <f t="shared" si="60"/>
        <v/>
      </c>
      <c r="AG165" s="69" t="str">
        <f t="shared" si="65"/>
        <v/>
      </c>
      <c r="AH165" s="66" t="str">
        <f t="shared" si="61"/>
        <v/>
      </c>
    </row>
    <row r="166" spans="1:34" x14ac:dyDescent="0.15">
      <c r="A166" s="5" t="str">
        <f t="shared" si="66"/>
        <v/>
      </c>
      <c r="B166" s="53"/>
      <c r="C166" s="5" t="str">
        <f t="shared" si="69"/>
        <v/>
      </c>
      <c r="D166" s="4" t="str">
        <f t="shared" si="70"/>
        <v/>
      </c>
      <c r="E166" s="3"/>
      <c r="F166" s="3"/>
      <c r="G166" s="3"/>
      <c r="H166" s="3"/>
      <c r="I166" s="3"/>
      <c r="J166" s="3"/>
      <c r="K166" s="3"/>
      <c r="L166" s="3"/>
      <c r="M166" s="67" t="str">
        <f t="shared" si="62"/>
        <v/>
      </c>
      <c r="N166" s="68" t="str">
        <f t="shared" si="63"/>
        <v/>
      </c>
      <c r="P166" s="65" t="str">
        <f t="shared" si="47"/>
        <v/>
      </c>
      <c r="Q166" s="65"/>
      <c r="R166" s="66" t="str">
        <f t="shared" si="48"/>
        <v/>
      </c>
      <c r="S166" s="66" t="str">
        <f t="shared" si="49"/>
        <v/>
      </c>
      <c r="T166" s="66" t="str">
        <f t="shared" si="50"/>
        <v/>
      </c>
      <c r="U166" s="66" t="str">
        <f t="shared" si="51"/>
        <v/>
      </c>
      <c r="V166" s="66" t="str">
        <f t="shared" si="52"/>
        <v/>
      </c>
      <c r="W166" s="66" t="str">
        <f t="shared" si="53"/>
        <v/>
      </c>
      <c r="X166" s="66" t="str">
        <f t="shared" si="54"/>
        <v/>
      </c>
      <c r="Y166" s="66" t="str">
        <f t="shared" si="55"/>
        <v/>
      </c>
      <c r="Z166" s="66"/>
      <c r="AA166" s="66" t="str">
        <f t="shared" si="64"/>
        <v/>
      </c>
      <c r="AB166" s="66" t="str">
        <f t="shared" si="56"/>
        <v/>
      </c>
      <c r="AC166" s="66" t="str">
        <f t="shared" si="57"/>
        <v/>
      </c>
      <c r="AD166" s="66" t="str">
        <f t="shared" si="58"/>
        <v/>
      </c>
      <c r="AE166" s="66" t="str">
        <f t="shared" si="59"/>
        <v/>
      </c>
      <c r="AF166" s="66" t="str">
        <f t="shared" si="60"/>
        <v/>
      </c>
      <c r="AG166" s="69" t="str">
        <f t="shared" si="65"/>
        <v/>
      </c>
      <c r="AH166" s="66" t="str">
        <f t="shared" si="61"/>
        <v/>
      </c>
    </row>
    <row r="167" spans="1:34" x14ac:dyDescent="0.15">
      <c r="A167" s="5" t="str">
        <f t="shared" si="66"/>
        <v/>
      </c>
      <c r="B167" s="53"/>
      <c r="C167" s="5" t="str">
        <f t="shared" si="69"/>
        <v/>
      </c>
      <c r="D167" s="4" t="str">
        <f t="shared" si="70"/>
        <v/>
      </c>
      <c r="E167" s="3"/>
      <c r="F167" s="3"/>
      <c r="G167" s="3"/>
      <c r="H167" s="3"/>
      <c r="I167" s="3"/>
      <c r="J167" s="3"/>
      <c r="K167" s="3"/>
      <c r="L167" s="3"/>
      <c r="M167" s="67" t="str">
        <f t="shared" si="62"/>
        <v/>
      </c>
      <c r="N167" s="68" t="str">
        <f t="shared" si="63"/>
        <v/>
      </c>
      <c r="P167" s="65" t="str">
        <f t="shared" si="47"/>
        <v/>
      </c>
      <c r="Q167" s="65"/>
      <c r="R167" s="66" t="str">
        <f t="shared" si="48"/>
        <v/>
      </c>
      <c r="S167" s="66" t="str">
        <f t="shared" si="49"/>
        <v/>
      </c>
      <c r="T167" s="66" t="str">
        <f t="shared" si="50"/>
        <v/>
      </c>
      <c r="U167" s="66" t="str">
        <f t="shared" si="51"/>
        <v/>
      </c>
      <c r="V167" s="66" t="str">
        <f t="shared" si="52"/>
        <v/>
      </c>
      <c r="W167" s="66" t="str">
        <f t="shared" si="53"/>
        <v/>
      </c>
      <c r="X167" s="66" t="str">
        <f t="shared" si="54"/>
        <v/>
      </c>
      <c r="Y167" s="66" t="str">
        <f t="shared" si="55"/>
        <v/>
      </c>
      <c r="Z167" s="66"/>
      <c r="AA167" s="66" t="str">
        <f t="shared" si="64"/>
        <v/>
      </c>
      <c r="AB167" s="66" t="str">
        <f t="shared" si="56"/>
        <v/>
      </c>
      <c r="AC167" s="66" t="str">
        <f t="shared" si="57"/>
        <v/>
      </c>
      <c r="AD167" s="66" t="str">
        <f t="shared" si="58"/>
        <v/>
      </c>
      <c r="AE167" s="66" t="str">
        <f t="shared" si="59"/>
        <v/>
      </c>
      <c r="AF167" s="66" t="str">
        <f t="shared" si="60"/>
        <v/>
      </c>
      <c r="AG167" s="69" t="str">
        <f t="shared" si="65"/>
        <v/>
      </c>
      <c r="AH167" s="66" t="str">
        <f t="shared" si="61"/>
        <v/>
      </c>
    </row>
    <row r="168" spans="1:34" x14ac:dyDescent="0.15">
      <c r="A168" s="5" t="str">
        <f t="shared" si="66"/>
        <v/>
      </c>
      <c r="B168" s="53"/>
      <c r="C168" s="5" t="str">
        <f t="shared" si="69"/>
        <v/>
      </c>
      <c r="D168" s="4" t="str">
        <f t="shared" si="70"/>
        <v/>
      </c>
      <c r="E168" s="3"/>
      <c r="F168" s="3"/>
      <c r="G168" s="3"/>
      <c r="H168" s="3"/>
      <c r="I168" s="3"/>
      <c r="J168" s="3"/>
      <c r="K168" s="3"/>
      <c r="L168" s="3"/>
      <c r="M168" s="67" t="str">
        <f t="shared" si="62"/>
        <v/>
      </c>
      <c r="N168" s="68" t="str">
        <f t="shared" si="63"/>
        <v/>
      </c>
      <c r="P168" s="65" t="str">
        <f t="shared" si="47"/>
        <v/>
      </c>
      <c r="Q168" s="65"/>
      <c r="R168" s="66" t="str">
        <f t="shared" si="48"/>
        <v/>
      </c>
      <c r="S168" s="66" t="str">
        <f t="shared" si="49"/>
        <v/>
      </c>
      <c r="T168" s="66" t="str">
        <f t="shared" si="50"/>
        <v/>
      </c>
      <c r="U168" s="66" t="str">
        <f t="shared" si="51"/>
        <v/>
      </c>
      <c r="V168" s="66" t="str">
        <f t="shared" si="52"/>
        <v/>
      </c>
      <c r="W168" s="66" t="str">
        <f t="shared" si="53"/>
        <v/>
      </c>
      <c r="X168" s="66" t="str">
        <f t="shared" si="54"/>
        <v/>
      </c>
      <c r="Y168" s="66" t="str">
        <f t="shared" si="55"/>
        <v/>
      </c>
      <c r="Z168" s="66"/>
      <c r="AA168" s="66" t="str">
        <f t="shared" si="64"/>
        <v/>
      </c>
      <c r="AB168" s="66" t="str">
        <f t="shared" si="56"/>
        <v/>
      </c>
      <c r="AC168" s="66" t="str">
        <f t="shared" si="57"/>
        <v/>
      </c>
      <c r="AD168" s="66" t="str">
        <f t="shared" si="58"/>
        <v/>
      </c>
      <c r="AE168" s="66" t="str">
        <f t="shared" si="59"/>
        <v/>
      </c>
      <c r="AF168" s="66" t="str">
        <f t="shared" si="60"/>
        <v/>
      </c>
      <c r="AG168" s="69" t="str">
        <f t="shared" si="65"/>
        <v/>
      </c>
      <c r="AH168" s="66" t="str">
        <f t="shared" si="61"/>
        <v/>
      </c>
    </row>
    <row r="169" spans="1:34" x14ac:dyDescent="0.15">
      <c r="A169" s="5" t="str">
        <f t="shared" si="66"/>
        <v/>
      </c>
      <c r="B169" s="53"/>
      <c r="C169" s="5" t="str">
        <f t="shared" si="69"/>
        <v/>
      </c>
      <c r="D169" s="4" t="str">
        <f t="shared" si="70"/>
        <v/>
      </c>
      <c r="E169" s="3"/>
      <c r="F169" s="3"/>
      <c r="G169" s="3"/>
      <c r="H169" s="3"/>
      <c r="I169" s="3"/>
      <c r="J169" s="3"/>
      <c r="K169" s="3"/>
      <c r="L169" s="3"/>
      <c r="M169" s="67" t="str">
        <f t="shared" si="62"/>
        <v/>
      </c>
      <c r="N169" s="68" t="str">
        <f t="shared" si="63"/>
        <v/>
      </c>
      <c r="P169" s="65" t="str">
        <f t="shared" si="47"/>
        <v/>
      </c>
      <c r="Q169" s="65"/>
      <c r="R169" s="66" t="str">
        <f t="shared" si="48"/>
        <v/>
      </c>
      <c r="S169" s="66" t="str">
        <f t="shared" si="49"/>
        <v/>
      </c>
      <c r="T169" s="66" t="str">
        <f t="shared" si="50"/>
        <v/>
      </c>
      <c r="U169" s="66" t="str">
        <f t="shared" si="51"/>
        <v/>
      </c>
      <c r="V169" s="66" t="str">
        <f t="shared" si="52"/>
        <v/>
      </c>
      <c r="W169" s="66" t="str">
        <f t="shared" si="53"/>
        <v/>
      </c>
      <c r="X169" s="66" t="str">
        <f t="shared" si="54"/>
        <v/>
      </c>
      <c r="Y169" s="66" t="str">
        <f t="shared" si="55"/>
        <v/>
      </c>
      <c r="Z169" s="66"/>
      <c r="AA169" s="66" t="str">
        <f t="shared" si="64"/>
        <v/>
      </c>
      <c r="AB169" s="66" t="str">
        <f t="shared" si="56"/>
        <v/>
      </c>
      <c r="AC169" s="66" t="str">
        <f t="shared" si="57"/>
        <v/>
      </c>
      <c r="AD169" s="66" t="str">
        <f t="shared" si="58"/>
        <v/>
      </c>
      <c r="AE169" s="66" t="str">
        <f t="shared" si="59"/>
        <v/>
      </c>
      <c r="AF169" s="66" t="str">
        <f t="shared" si="60"/>
        <v/>
      </c>
      <c r="AG169" s="69" t="str">
        <f t="shared" si="65"/>
        <v/>
      </c>
      <c r="AH169" s="66" t="str">
        <f t="shared" si="61"/>
        <v/>
      </c>
    </row>
    <row r="170" spans="1:34" x14ac:dyDescent="0.15">
      <c r="A170" s="5" t="str">
        <f t="shared" si="66"/>
        <v/>
      </c>
      <c r="B170" s="53"/>
      <c r="C170" s="5" t="str">
        <f t="shared" si="69"/>
        <v/>
      </c>
      <c r="D170" s="4" t="str">
        <f t="shared" si="70"/>
        <v/>
      </c>
      <c r="E170" s="3"/>
      <c r="F170" s="3"/>
      <c r="G170" s="3"/>
      <c r="H170" s="3"/>
      <c r="I170" s="3"/>
      <c r="J170" s="3"/>
      <c r="K170" s="3"/>
      <c r="L170" s="3"/>
      <c r="M170" s="67" t="str">
        <f t="shared" si="62"/>
        <v/>
      </c>
      <c r="N170" s="68" t="str">
        <f t="shared" si="63"/>
        <v/>
      </c>
      <c r="P170" s="65" t="str">
        <f t="shared" si="47"/>
        <v/>
      </c>
      <c r="Q170" s="65"/>
      <c r="R170" s="66" t="str">
        <f t="shared" si="48"/>
        <v/>
      </c>
      <c r="S170" s="66" t="str">
        <f t="shared" si="49"/>
        <v/>
      </c>
      <c r="T170" s="66" t="str">
        <f t="shared" si="50"/>
        <v/>
      </c>
      <c r="U170" s="66" t="str">
        <f t="shared" si="51"/>
        <v/>
      </c>
      <c r="V170" s="66" t="str">
        <f t="shared" si="52"/>
        <v/>
      </c>
      <c r="W170" s="66" t="str">
        <f t="shared" si="53"/>
        <v/>
      </c>
      <c r="X170" s="66" t="str">
        <f t="shared" si="54"/>
        <v/>
      </c>
      <c r="Y170" s="66" t="str">
        <f t="shared" si="55"/>
        <v/>
      </c>
      <c r="Z170" s="66"/>
      <c r="AA170" s="66" t="str">
        <f t="shared" si="64"/>
        <v/>
      </c>
      <c r="AB170" s="66" t="str">
        <f t="shared" si="56"/>
        <v/>
      </c>
      <c r="AC170" s="66" t="str">
        <f t="shared" si="57"/>
        <v/>
      </c>
      <c r="AD170" s="66" t="str">
        <f t="shared" si="58"/>
        <v/>
      </c>
      <c r="AE170" s="66" t="str">
        <f t="shared" si="59"/>
        <v/>
      </c>
      <c r="AF170" s="66" t="str">
        <f t="shared" si="60"/>
        <v/>
      </c>
      <c r="AG170" s="69" t="str">
        <f t="shared" si="65"/>
        <v/>
      </c>
      <c r="AH170" s="66" t="str">
        <f t="shared" si="61"/>
        <v/>
      </c>
    </row>
    <row r="171" spans="1:34" x14ac:dyDescent="0.15">
      <c r="A171" s="5" t="str">
        <f t="shared" si="66"/>
        <v/>
      </c>
      <c r="B171" s="53"/>
      <c r="C171" s="5" t="str">
        <f t="shared" si="69"/>
        <v/>
      </c>
      <c r="D171" s="4" t="str">
        <f t="shared" si="70"/>
        <v/>
      </c>
      <c r="E171" s="3"/>
      <c r="F171" s="3"/>
      <c r="G171" s="3"/>
      <c r="H171" s="3"/>
      <c r="I171" s="3"/>
      <c r="J171" s="3"/>
      <c r="K171" s="3"/>
      <c r="L171" s="3"/>
      <c r="M171" s="67" t="str">
        <f t="shared" si="62"/>
        <v/>
      </c>
      <c r="N171" s="68" t="str">
        <f t="shared" si="63"/>
        <v/>
      </c>
      <c r="P171" s="65" t="str">
        <f t="shared" si="47"/>
        <v/>
      </c>
      <c r="Q171" s="65"/>
      <c r="R171" s="66" t="str">
        <f t="shared" si="48"/>
        <v/>
      </c>
      <c r="S171" s="66" t="str">
        <f t="shared" si="49"/>
        <v/>
      </c>
      <c r="T171" s="66" t="str">
        <f t="shared" si="50"/>
        <v/>
      </c>
      <c r="U171" s="66" t="str">
        <f t="shared" si="51"/>
        <v/>
      </c>
      <c r="V171" s="66" t="str">
        <f t="shared" si="52"/>
        <v/>
      </c>
      <c r="W171" s="66" t="str">
        <f t="shared" si="53"/>
        <v/>
      </c>
      <c r="X171" s="66" t="str">
        <f t="shared" si="54"/>
        <v/>
      </c>
      <c r="Y171" s="66" t="str">
        <f t="shared" si="55"/>
        <v/>
      </c>
      <c r="Z171" s="66"/>
      <c r="AA171" s="66" t="str">
        <f t="shared" si="64"/>
        <v/>
      </c>
      <c r="AB171" s="66" t="str">
        <f t="shared" si="56"/>
        <v/>
      </c>
      <c r="AC171" s="66" t="str">
        <f t="shared" si="57"/>
        <v/>
      </c>
      <c r="AD171" s="66" t="str">
        <f t="shared" si="58"/>
        <v/>
      </c>
      <c r="AE171" s="66" t="str">
        <f t="shared" si="59"/>
        <v/>
      </c>
      <c r="AF171" s="66" t="str">
        <f t="shared" si="60"/>
        <v/>
      </c>
      <c r="AG171" s="69" t="str">
        <f t="shared" si="65"/>
        <v/>
      </c>
      <c r="AH171" s="66" t="str">
        <f t="shared" si="61"/>
        <v/>
      </c>
    </row>
    <row r="172" spans="1:34" x14ac:dyDescent="0.15">
      <c r="A172" s="5" t="str">
        <f t="shared" si="66"/>
        <v/>
      </c>
      <c r="B172" s="53"/>
      <c r="C172" s="5" t="str">
        <f t="shared" si="69"/>
        <v/>
      </c>
      <c r="D172" s="4" t="str">
        <f t="shared" si="70"/>
        <v/>
      </c>
      <c r="E172" s="3"/>
      <c r="F172" s="3"/>
      <c r="G172" s="3"/>
      <c r="H172" s="3"/>
      <c r="I172" s="3"/>
      <c r="J172" s="3"/>
      <c r="K172" s="3"/>
      <c r="L172" s="3"/>
      <c r="M172" s="67" t="str">
        <f t="shared" si="62"/>
        <v/>
      </c>
      <c r="N172" s="68" t="str">
        <f t="shared" si="63"/>
        <v/>
      </c>
      <c r="P172" s="65" t="str">
        <f t="shared" si="47"/>
        <v/>
      </c>
      <c r="Q172" s="65"/>
      <c r="R172" s="66" t="str">
        <f t="shared" si="48"/>
        <v/>
      </c>
      <c r="S172" s="66" t="str">
        <f t="shared" si="49"/>
        <v/>
      </c>
      <c r="T172" s="66" t="str">
        <f t="shared" si="50"/>
        <v/>
      </c>
      <c r="U172" s="66" t="str">
        <f t="shared" si="51"/>
        <v/>
      </c>
      <c r="V172" s="66" t="str">
        <f t="shared" si="52"/>
        <v/>
      </c>
      <c r="W172" s="66" t="str">
        <f t="shared" si="53"/>
        <v/>
      </c>
      <c r="X172" s="66" t="str">
        <f t="shared" si="54"/>
        <v/>
      </c>
      <c r="Y172" s="66" t="str">
        <f t="shared" si="55"/>
        <v/>
      </c>
      <c r="Z172" s="66"/>
      <c r="AA172" s="66" t="str">
        <f t="shared" si="64"/>
        <v/>
      </c>
      <c r="AB172" s="66" t="str">
        <f t="shared" si="56"/>
        <v/>
      </c>
      <c r="AC172" s="66" t="str">
        <f t="shared" si="57"/>
        <v/>
      </c>
      <c r="AD172" s="66" t="str">
        <f t="shared" si="58"/>
        <v/>
      </c>
      <c r="AE172" s="66" t="str">
        <f t="shared" si="59"/>
        <v/>
      </c>
      <c r="AF172" s="66" t="str">
        <f t="shared" si="60"/>
        <v/>
      </c>
      <c r="AG172" s="69" t="str">
        <f t="shared" si="65"/>
        <v/>
      </c>
      <c r="AH172" s="66" t="str">
        <f t="shared" si="61"/>
        <v/>
      </c>
    </row>
    <row r="173" spans="1:34" x14ac:dyDescent="0.15">
      <c r="A173" s="5" t="str">
        <f t="shared" si="66"/>
        <v/>
      </c>
      <c r="B173" s="53"/>
      <c r="C173" s="5" t="str">
        <f t="shared" si="69"/>
        <v/>
      </c>
      <c r="D173" s="4" t="str">
        <f t="shared" si="70"/>
        <v/>
      </c>
      <c r="E173" s="3"/>
      <c r="F173" s="3"/>
      <c r="G173" s="3"/>
      <c r="H173" s="3"/>
      <c r="I173" s="3"/>
      <c r="J173" s="3"/>
      <c r="K173" s="3"/>
      <c r="L173" s="3"/>
      <c r="M173" s="67" t="str">
        <f t="shared" si="62"/>
        <v/>
      </c>
      <c r="N173" s="68" t="str">
        <f t="shared" si="63"/>
        <v/>
      </c>
      <c r="P173" s="65" t="str">
        <f t="shared" si="47"/>
        <v/>
      </c>
      <c r="Q173" s="65"/>
      <c r="R173" s="66" t="str">
        <f t="shared" si="48"/>
        <v/>
      </c>
      <c r="S173" s="66" t="str">
        <f t="shared" si="49"/>
        <v/>
      </c>
      <c r="T173" s="66" t="str">
        <f t="shared" si="50"/>
        <v/>
      </c>
      <c r="U173" s="66" t="str">
        <f t="shared" si="51"/>
        <v/>
      </c>
      <c r="V173" s="66" t="str">
        <f t="shared" si="52"/>
        <v/>
      </c>
      <c r="W173" s="66" t="str">
        <f t="shared" si="53"/>
        <v/>
      </c>
      <c r="X173" s="66" t="str">
        <f t="shared" si="54"/>
        <v/>
      </c>
      <c r="Y173" s="66" t="str">
        <f t="shared" si="55"/>
        <v/>
      </c>
      <c r="Z173" s="66"/>
      <c r="AA173" s="66" t="str">
        <f t="shared" si="64"/>
        <v/>
      </c>
      <c r="AB173" s="66" t="str">
        <f t="shared" si="56"/>
        <v/>
      </c>
      <c r="AC173" s="66" t="str">
        <f t="shared" si="57"/>
        <v/>
      </c>
      <c r="AD173" s="66" t="str">
        <f t="shared" si="58"/>
        <v/>
      </c>
      <c r="AE173" s="66" t="str">
        <f t="shared" si="59"/>
        <v/>
      </c>
      <c r="AF173" s="66" t="str">
        <f t="shared" si="60"/>
        <v/>
      </c>
      <c r="AG173" s="69" t="str">
        <f t="shared" si="65"/>
        <v/>
      </c>
      <c r="AH173" s="66" t="str">
        <f t="shared" si="61"/>
        <v/>
      </c>
    </row>
    <row r="174" spans="1:34" x14ac:dyDescent="0.15">
      <c r="A174" s="5" t="str">
        <f t="shared" si="66"/>
        <v/>
      </c>
      <c r="B174" s="53"/>
      <c r="C174" s="5" t="str">
        <f t="shared" si="69"/>
        <v/>
      </c>
      <c r="D174" s="4" t="str">
        <f t="shared" si="70"/>
        <v/>
      </c>
      <c r="E174" s="3"/>
      <c r="F174" s="3"/>
      <c r="G174" s="3"/>
      <c r="H174" s="3"/>
      <c r="I174" s="3"/>
      <c r="J174" s="3"/>
      <c r="K174" s="3"/>
      <c r="L174" s="3"/>
      <c r="M174" s="67" t="str">
        <f t="shared" si="62"/>
        <v/>
      </c>
      <c r="N174" s="68" t="str">
        <f t="shared" si="63"/>
        <v/>
      </c>
      <c r="P174" s="65" t="str">
        <f t="shared" si="47"/>
        <v/>
      </c>
      <c r="Q174" s="65"/>
      <c r="R174" s="66" t="str">
        <f t="shared" si="48"/>
        <v/>
      </c>
      <c r="S174" s="66" t="str">
        <f t="shared" si="49"/>
        <v/>
      </c>
      <c r="T174" s="66" t="str">
        <f t="shared" si="50"/>
        <v/>
      </c>
      <c r="U174" s="66" t="str">
        <f t="shared" si="51"/>
        <v/>
      </c>
      <c r="V174" s="66" t="str">
        <f t="shared" si="52"/>
        <v/>
      </c>
      <c r="W174" s="66" t="str">
        <f t="shared" si="53"/>
        <v/>
      </c>
      <c r="X174" s="66" t="str">
        <f t="shared" si="54"/>
        <v/>
      </c>
      <c r="Y174" s="66" t="str">
        <f t="shared" si="55"/>
        <v/>
      </c>
      <c r="Z174" s="66"/>
      <c r="AA174" s="66" t="str">
        <f t="shared" si="64"/>
        <v/>
      </c>
      <c r="AB174" s="66" t="str">
        <f t="shared" si="56"/>
        <v/>
      </c>
      <c r="AC174" s="66" t="str">
        <f t="shared" si="57"/>
        <v/>
      </c>
      <c r="AD174" s="66" t="str">
        <f t="shared" si="58"/>
        <v/>
      </c>
      <c r="AE174" s="66" t="str">
        <f t="shared" si="59"/>
        <v/>
      </c>
      <c r="AF174" s="66" t="str">
        <f t="shared" si="60"/>
        <v/>
      </c>
      <c r="AG174" s="69" t="str">
        <f t="shared" si="65"/>
        <v/>
      </c>
      <c r="AH174" s="66" t="str">
        <f t="shared" si="61"/>
        <v/>
      </c>
    </row>
    <row r="175" spans="1:34" x14ac:dyDescent="0.15">
      <c r="A175" s="5" t="str">
        <f t="shared" si="66"/>
        <v/>
      </c>
      <c r="B175" s="53"/>
      <c r="C175" s="5" t="str">
        <f t="shared" si="69"/>
        <v/>
      </c>
      <c r="D175" s="4" t="str">
        <f t="shared" si="70"/>
        <v/>
      </c>
      <c r="E175" s="3"/>
      <c r="F175" s="3"/>
      <c r="G175" s="3"/>
      <c r="H175" s="3"/>
      <c r="I175" s="3"/>
      <c r="J175" s="3"/>
      <c r="K175" s="3"/>
      <c r="L175" s="3"/>
      <c r="M175" s="67" t="str">
        <f t="shared" si="62"/>
        <v/>
      </c>
      <c r="N175" s="68" t="str">
        <f t="shared" si="63"/>
        <v/>
      </c>
      <c r="P175" s="65" t="str">
        <f t="shared" si="47"/>
        <v/>
      </c>
      <c r="Q175" s="65"/>
      <c r="R175" s="66" t="str">
        <f t="shared" si="48"/>
        <v/>
      </c>
      <c r="S175" s="66" t="str">
        <f t="shared" si="49"/>
        <v/>
      </c>
      <c r="T175" s="66" t="str">
        <f t="shared" si="50"/>
        <v/>
      </c>
      <c r="U175" s="66" t="str">
        <f t="shared" si="51"/>
        <v/>
      </c>
      <c r="V175" s="66" t="str">
        <f t="shared" si="52"/>
        <v/>
      </c>
      <c r="W175" s="66" t="str">
        <f t="shared" si="53"/>
        <v/>
      </c>
      <c r="X175" s="66" t="str">
        <f t="shared" si="54"/>
        <v/>
      </c>
      <c r="Y175" s="66" t="str">
        <f t="shared" si="55"/>
        <v/>
      </c>
      <c r="Z175" s="66"/>
      <c r="AA175" s="66" t="str">
        <f t="shared" si="64"/>
        <v/>
      </c>
      <c r="AB175" s="66" t="str">
        <f t="shared" si="56"/>
        <v/>
      </c>
      <c r="AC175" s="66" t="str">
        <f t="shared" si="57"/>
        <v/>
      </c>
      <c r="AD175" s="66" t="str">
        <f t="shared" si="58"/>
        <v/>
      </c>
      <c r="AE175" s="66" t="str">
        <f t="shared" si="59"/>
        <v/>
      </c>
      <c r="AF175" s="66" t="str">
        <f t="shared" si="60"/>
        <v/>
      </c>
      <c r="AG175" s="69" t="str">
        <f t="shared" si="65"/>
        <v/>
      </c>
      <c r="AH175" s="66" t="str">
        <f t="shared" si="61"/>
        <v/>
      </c>
    </row>
    <row r="176" spans="1:34" x14ac:dyDescent="0.15">
      <c r="A176" s="5" t="str">
        <f t="shared" si="66"/>
        <v/>
      </c>
      <c r="B176" s="53"/>
      <c r="C176" s="5" t="str">
        <f t="shared" si="69"/>
        <v/>
      </c>
      <c r="D176" s="4" t="str">
        <f t="shared" si="70"/>
        <v/>
      </c>
      <c r="E176" s="3"/>
      <c r="F176" s="3"/>
      <c r="G176" s="3"/>
      <c r="H176" s="3"/>
      <c r="I176" s="3"/>
      <c r="J176" s="3"/>
      <c r="K176" s="3"/>
      <c r="L176" s="3"/>
      <c r="M176" s="67" t="str">
        <f t="shared" si="62"/>
        <v/>
      </c>
      <c r="N176" s="68" t="str">
        <f t="shared" si="63"/>
        <v/>
      </c>
      <c r="P176" s="65" t="str">
        <f t="shared" si="47"/>
        <v/>
      </c>
      <c r="Q176" s="65"/>
      <c r="R176" s="66" t="str">
        <f t="shared" si="48"/>
        <v/>
      </c>
      <c r="S176" s="66" t="str">
        <f t="shared" si="49"/>
        <v/>
      </c>
      <c r="T176" s="66" t="str">
        <f t="shared" si="50"/>
        <v/>
      </c>
      <c r="U176" s="66" t="str">
        <f t="shared" si="51"/>
        <v/>
      </c>
      <c r="V176" s="66" t="str">
        <f t="shared" si="52"/>
        <v/>
      </c>
      <c r="W176" s="66" t="str">
        <f t="shared" si="53"/>
        <v/>
      </c>
      <c r="X176" s="66" t="str">
        <f t="shared" si="54"/>
        <v/>
      </c>
      <c r="Y176" s="66" t="str">
        <f t="shared" si="55"/>
        <v/>
      </c>
      <c r="Z176" s="66"/>
      <c r="AA176" s="66" t="str">
        <f t="shared" si="64"/>
        <v/>
      </c>
      <c r="AB176" s="66" t="str">
        <f t="shared" si="56"/>
        <v/>
      </c>
      <c r="AC176" s="66" t="str">
        <f t="shared" si="57"/>
        <v/>
      </c>
      <c r="AD176" s="66" t="str">
        <f t="shared" si="58"/>
        <v/>
      </c>
      <c r="AE176" s="66" t="str">
        <f t="shared" si="59"/>
        <v/>
      </c>
      <c r="AF176" s="66" t="str">
        <f t="shared" si="60"/>
        <v/>
      </c>
      <c r="AG176" s="69" t="str">
        <f t="shared" si="65"/>
        <v/>
      </c>
      <c r="AH176" s="66" t="str">
        <f t="shared" si="61"/>
        <v/>
      </c>
    </row>
    <row r="177" spans="1:34" x14ac:dyDescent="0.15">
      <c r="A177" s="5" t="str">
        <f t="shared" si="66"/>
        <v/>
      </c>
      <c r="B177" s="53"/>
      <c r="C177" s="5" t="str">
        <f t="shared" si="69"/>
        <v/>
      </c>
      <c r="D177" s="4" t="str">
        <f t="shared" si="70"/>
        <v/>
      </c>
      <c r="E177" s="3"/>
      <c r="F177" s="3"/>
      <c r="G177" s="3"/>
      <c r="H177" s="3"/>
      <c r="I177" s="3"/>
      <c r="J177" s="3"/>
      <c r="K177" s="3"/>
      <c r="L177" s="3"/>
      <c r="M177" s="67" t="str">
        <f t="shared" si="62"/>
        <v/>
      </c>
      <c r="N177" s="68" t="str">
        <f t="shared" si="63"/>
        <v/>
      </c>
      <c r="P177" s="65" t="str">
        <f t="shared" si="47"/>
        <v/>
      </c>
      <c r="Q177" s="65"/>
      <c r="R177" s="66" t="str">
        <f t="shared" si="48"/>
        <v/>
      </c>
      <c r="S177" s="66" t="str">
        <f t="shared" si="49"/>
        <v/>
      </c>
      <c r="T177" s="66" t="str">
        <f t="shared" si="50"/>
        <v/>
      </c>
      <c r="U177" s="66" t="str">
        <f t="shared" si="51"/>
        <v/>
      </c>
      <c r="V177" s="66" t="str">
        <f t="shared" si="52"/>
        <v/>
      </c>
      <c r="W177" s="66" t="str">
        <f t="shared" si="53"/>
        <v/>
      </c>
      <c r="X177" s="66" t="str">
        <f t="shared" si="54"/>
        <v/>
      </c>
      <c r="Y177" s="66" t="str">
        <f t="shared" si="55"/>
        <v/>
      </c>
      <c r="Z177" s="66"/>
      <c r="AA177" s="66" t="str">
        <f t="shared" si="64"/>
        <v/>
      </c>
      <c r="AB177" s="66" t="str">
        <f t="shared" si="56"/>
        <v/>
      </c>
      <c r="AC177" s="66" t="str">
        <f t="shared" si="57"/>
        <v/>
      </c>
      <c r="AD177" s="66" t="str">
        <f t="shared" si="58"/>
        <v/>
      </c>
      <c r="AE177" s="66" t="str">
        <f t="shared" si="59"/>
        <v/>
      </c>
      <c r="AF177" s="66" t="str">
        <f t="shared" si="60"/>
        <v/>
      </c>
      <c r="AG177" s="69" t="str">
        <f t="shared" si="65"/>
        <v/>
      </c>
      <c r="AH177" s="66" t="str">
        <f t="shared" si="61"/>
        <v/>
      </c>
    </row>
    <row r="178" spans="1:34" x14ac:dyDescent="0.15">
      <c r="A178" s="5" t="str">
        <f t="shared" si="66"/>
        <v/>
      </c>
      <c r="B178" s="53"/>
      <c r="C178" s="5" t="str">
        <f t="shared" si="69"/>
        <v/>
      </c>
      <c r="D178" s="4" t="str">
        <f t="shared" si="70"/>
        <v/>
      </c>
      <c r="E178" s="3"/>
      <c r="F178" s="3"/>
      <c r="G178" s="3"/>
      <c r="H178" s="3"/>
      <c r="I178" s="3"/>
      <c r="J178" s="3"/>
      <c r="K178" s="3"/>
      <c r="L178" s="3"/>
      <c r="M178" s="67" t="str">
        <f t="shared" si="62"/>
        <v/>
      </c>
      <c r="N178" s="68" t="str">
        <f t="shared" si="63"/>
        <v/>
      </c>
      <c r="P178" s="65" t="str">
        <f t="shared" si="47"/>
        <v/>
      </c>
      <c r="Q178" s="65"/>
      <c r="R178" s="66" t="str">
        <f t="shared" si="48"/>
        <v/>
      </c>
      <c r="S178" s="66" t="str">
        <f t="shared" si="49"/>
        <v/>
      </c>
      <c r="T178" s="66" t="str">
        <f t="shared" si="50"/>
        <v/>
      </c>
      <c r="U178" s="66" t="str">
        <f t="shared" si="51"/>
        <v/>
      </c>
      <c r="V178" s="66" t="str">
        <f t="shared" si="52"/>
        <v/>
      </c>
      <c r="W178" s="66" t="str">
        <f t="shared" si="53"/>
        <v/>
      </c>
      <c r="X178" s="66" t="str">
        <f t="shared" si="54"/>
        <v/>
      </c>
      <c r="Y178" s="66" t="str">
        <f t="shared" si="55"/>
        <v/>
      </c>
      <c r="Z178" s="66"/>
      <c r="AA178" s="66" t="str">
        <f t="shared" si="64"/>
        <v/>
      </c>
      <c r="AB178" s="66" t="str">
        <f t="shared" si="56"/>
        <v/>
      </c>
      <c r="AC178" s="66" t="str">
        <f t="shared" si="57"/>
        <v/>
      </c>
      <c r="AD178" s="66" t="str">
        <f t="shared" si="58"/>
        <v/>
      </c>
      <c r="AE178" s="66" t="str">
        <f t="shared" si="59"/>
        <v/>
      </c>
      <c r="AF178" s="66" t="str">
        <f t="shared" si="60"/>
        <v/>
      </c>
      <c r="AG178" s="69" t="str">
        <f t="shared" si="65"/>
        <v/>
      </c>
      <c r="AH178" s="66" t="str">
        <f t="shared" si="61"/>
        <v/>
      </c>
    </row>
    <row r="179" spans="1:34" x14ac:dyDescent="0.15">
      <c r="A179" s="5" t="str">
        <f t="shared" si="66"/>
        <v/>
      </c>
      <c r="B179" s="53"/>
      <c r="C179" s="5" t="str">
        <f t="shared" si="69"/>
        <v/>
      </c>
      <c r="D179" s="4" t="str">
        <f t="shared" si="70"/>
        <v/>
      </c>
      <c r="E179" s="3"/>
      <c r="F179" s="3"/>
      <c r="G179" s="3"/>
      <c r="H179" s="3"/>
      <c r="I179" s="3"/>
      <c r="J179" s="3"/>
      <c r="K179" s="3"/>
      <c r="L179" s="3"/>
      <c r="M179" s="67" t="str">
        <f t="shared" si="62"/>
        <v/>
      </c>
      <c r="N179" s="68" t="str">
        <f t="shared" si="63"/>
        <v/>
      </c>
      <c r="P179" s="65" t="str">
        <f t="shared" si="47"/>
        <v/>
      </c>
      <c r="Q179" s="65"/>
      <c r="R179" s="66" t="str">
        <f t="shared" si="48"/>
        <v/>
      </c>
      <c r="S179" s="66" t="str">
        <f t="shared" si="49"/>
        <v/>
      </c>
      <c r="T179" s="66" t="str">
        <f t="shared" si="50"/>
        <v/>
      </c>
      <c r="U179" s="66" t="str">
        <f t="shared" si="51"/>
        <v/>
      </c>
      <c r="V179" s="66" t="str">
        <f t="shared" si="52"/>
        <v/>
      </c>
      <c r="W179" s="66" t="str">
        <f t="shared" si="53"/>
        <v/>
      </c>
      <c r="X179" s="66" t="str">
        <f t="shared" si="54"/>
        <v/>
      </c>
      <c r="Y179" s="66" t="str">
        <f t="shared" si="55"/>
        <v/>
      </c>
      <c r="Z179" s="66"/>
      <c r="AA179" s="66" t="str">
        <f t="shared" si="64"/>
        <v/>
      </c>
      <c r="AB179" s="66" t="str">
        <f t="shared" si="56"/>
        <v/>
      </c>
      <c r="AC179" s="66" t="str">
        <f t="shared" si="57"/>
        <v/>
      </c>
      <c r="AD179" s="66" t="str">
        <f t="shared" si="58"/>
        <v/>
      </c>
      <c r="AE179" s="66" t="str">
        <f t="shared" si="59"/>
        <v/>
      </c>
      <c r="AF179" s="66" t="str">
        <f t="shared" si="60"/>
        <v/>
      </c>
      <c r="AG179" s="69" t="str">
        <f t="shared" si="65"/>
        <v/>
      </c>
      <c r="AH179" s="66" t="str">
        <f t="shared" si="61"/>
        <v/>
      </c>
    </row>
    <row r="180" spans="1:34" x14ac:dyDescent="0.15">
      <c r="A180" s="5" t="str">
        <f t="shared" si="66"/>
        <v/>
      </c>
      <c r="B180" s="53"/>
      <c r="C180" s="5" t="str">
        <f t="shared" si="69"/>
        <v/>
      </c>
      <c r="D180" s="4" t="str">
        <f t="shared" si="70"/>
        <v/>
      </c>
      <c r="E180" s="3"/>
      <c r="F180" s="3"/>
      <c r="G180" s="3"/>
      <c r="H180" s="3"/>
      <c r="I180" s="3"/>
      <c r="J180" s="3"/>
      <c r="K180" s="3"/>
      <c r="L180" s="3"/>
      <c r="M180" s="67" t="str">
        <f t="shared" si="62"/>
        <v/>
      </c>
      <c r="N180" s="68" t="str">
        <f t="shared" si="63"/>
        <v/>
      </c>
      <c r="P180" s="65" t="str">
        <f t="shared" si="47"/>
        <v/>
      </c>
      <c r="Q180" s="65"/>
      <c r="R180" s="66" t="str">
        <f t="shared" si="48"/>
        <v/>
      </c>
      <c r="S180" s="66" t="str">
        <f t="shared" si="49"/>
        <v/>
      </c>
      <c r="T180" s="66" t="str">
        <f t="shared" si="50"/>
        <v/>
      </c>
      <c r="U180" s="66" t="str">
        <f t="shared" si="51"/>
        <v/>
      </c>
      <c r="V180" s="66" t="str">
        <f t="shared" si="52"/>
        <v/>
      </c>
      <c r="W180" s="66" t="str">
        <f t="shared" si="53"/>
        <v/>
      </c>
      <c r="X180" s="66" t="str">
        <f t="shared" si="54"/>
        <v/>
      </c>
      <c r="Y180" s="66" t="str">
        <f t="shared" si="55"/>
        <v/>
      </c>
      <c r="Z180" s="66"/>
      <c r="AA180" s="66" t="str">
        <f t="shared" si="64"/>
        <v/>
      </c>
      <c r="AB180" s="66" t="str">
        <f t="shared" si="56"/>
        <v/>
      </c>
      <c r="AC180" s="66" t="str">
        <f t="shared" si="57"/>
        <v/>
      </c>
      <c r="AD180" s="66" t="str">
        <f t="shared" si="58"/>
        <v/>
      </c>
      <c r="AE180" s="66" t="str">
        <f t="shared" si="59"/>
        <v/>
      </c>
      <c r="AF180" s="66" t="str">
        <f t="shared" si="60"/>
        <v/>
      </c>
      <c r="AG180" s="69" t="str">
        <f t="shared" si="65"/>
        <v/>
      </c>
      <c r="AH180" s="66" t="str">
        <f t="shared" si="61"/>
        <v/>
      </c>
    </row>
    <row r="181" spans="1:34" x14ac:dyDescent="0.15">
      <c r="A181" s="5" t="str">
        <f t="shared" si="66"/>
        <v/>
      </c>
      <c r="B181" s="53"/>
      <c r="C181" s="5" t="str">
        <f t="shared" si="69"/>
        <v/>
      </c>
      <c r="D181" s="4" t="str">
        <f t="shared" si="70"/>
        <v/>
      </c>
      <c r="E181" s="3"/>
      <c r="F181" s="3"/>
      <c r="G181" s="3"/>
      <c r="H181" s="3"/>
      <c r="I181" s="3"/>
      <c r="J181" s="3"/>
      <c r="K181" s="3"/>
      <c r="L181" s="3"/>
      <c r="M181" s="67" t="str">
        <f t="shared" si="62"/>
        <v/>
      </c>
      <c r="N181" s="68" t="str">
        <f t="shared" si="63"/>
        <v/>
      </c>
      <c r="P181" s="65" t="str">
        <f t="shared" si="47"/>
        <v/>
      </c>
      <c r="Q181" s="65"/>
      <c r="R181" s="66" t="str">
        <f t="shared" si="48"/>
        <v/>
      </c>
      <c r="S181" s="66" t="str">
        <f t="shared" si="49"/>
        <v/>
      </c>
      <c r="T181" s="66" t="str">
        <f t="shared" si="50"/>
        <v/>
      </c>
      <c r="U181" s="66" t="str">
        <f t="shared" si="51"/>
        <v/>
      </c>
      <c r="V181" s="66" t="str">
        <f t="shared" si="52"/>
        <v/>
      </c>
      <c r="W181" s="66" t="str">
        <f t="shared" si="53"/>
        <v/>
      </c>
      <c r="X181" s="66" t="str">
        <f t="shared" si="54"/>
        <v/>
      </c>
      <c r="Y181" s="66" t="str">
        <f t="shared" si="55"/>
        <v/>
      </c>
      <c r="Z181" s="66"/>
      <c r="AA181" s="66" t="str">
        <f t="shared" si="64"/>
        <v/>
      </c>
      <c r="AB181" s="66" t="str">
        <f t="shared" si="56"/>
        <v/>
      </c>
      <c r="AC181" s="66" t="str">
        <f t="shared" si="57"/>
        <v/>
      </c>
      <c r="AD181" s="66" t="str">
        <f t="shared" si="58"/>
        <v/>
      </c>
      <c r="AE181" s="66" t="str">
        <f t="shared" si="59"/>
        <v/>
      </c>
      <c r="AF181" s="66" t="str">
        <f t="shared" si="60"/>
        <v/>
      </c>
      <c r="AG181" s="69" t="str">
        <f t="shared" si="65"/>
        <v/>
      </c>
      <c r="AH181" s="66" t="str">
        <f t="shared" si="61"/>
        <v/>
      </c>
    </row>
    <row r="182" spans="1:34" x14ac:dyDescent="0.15">
      <c r="A182" s="5" t="str">
        <f t="shared" si="66"/>
        <v/>
      </c>
      <c r="B182" s="53"/>
      <c r="C182" s="5" t="str">
        <f t="shared" si="69"/>
        <v/>
      </c>
      <c r="D182" s="4" t="str">
        <f t="shared" si="70"/>
        <v/>
      </c>
      <c r="E182" s="3"/>
      <c r="F182" s="3"/>
      <c r="G182" s="3"/>
      <c r="H182" s="3"/>
      <c r="I182" s="3"/>
      <c r="J182" s="3"/>
      <c r="K182" s="3"/>
      <c r="L182" s="3"/>
      <c r="M182" s="67" t="str">
        <f t="shared" si="62"/>
        <v/>
      </c>
      <c r="N182" s="68" t="str">
        <f t="shared" si="63"/>
        <v/>
      </c>
      <c r="P182" s="65" t="str">
        <f t="shared" si="47"/>
        <v/>
      </c>
      <c r="Q182" s="65"/>
      <c r="R182" s="66" t="str">
        <f t="shared" si="48"/>
        <v/>
      </c>
      <c r="S182" s="66" t="str">
        <f t="shared" si="49"/>
        <v/>
      </c>
      <c r="T182" s="66" t="str">
        <f t="shared" si="50"/>
        <v/>
      </c>
      <c r="U182" s="66" t="str">
        <f t="shared" si="51"/>
        <v/>
      </c>
      <c r="V182" s="66" t="str">
        <f t="shared" si="52"/>
        <v/>
      </c>
      <c r="W182" s="66" t="str">
        <f t="shared" si="53"/>
        <v/>
      </c>
      <c r="X182" s="66" t="str">
        <f t="shared" si="54"/>
        <v/>
      </c>
      <c r="Y182" s="66" t="str">
        <f t="shared" si="55"/>
        <v/>
      </c>
      <c r="Z182" s="66"/>
      <c r="AA182" s="66" t="str">
        <f t="shared" si="64"/>
        <v/>
      </c>
      <c r="AB182" s="66" t="str">
        <f t="shared" si="56"/>
        <v/>
      </c>
      <c r="AC182" s="66" t="str">
        <f t="shared" si="57"/>
        <v/>
      </c>
      <c r="AD182" s="66" t="str">
        <f t="shared" si="58"/>
        <v/>
      </c>
      <c r="AE182" s="66" t="str">
        <f t="shared" si="59"/>
        <v/>
      </c>
      <c r="AF182" s="66" t="str">
        <f t="shared" si="60"/>
        <v/>
      </c>
      <c r="AG182" s="69" t="str">
        <f t="shared" si="65"/>
        <v/>
      </c>
      <c r="AH182" s="66" t="str">
        <f t="shared" si="61"/>
        <v/>
      </c>
    </row>
    <row r="183" spans="1:34" x14ac:dyDescent="0.15">
      <c r="A183" s="5" t="str">
        <f t="shared" si="66"/>
        <v/>
      </c>
      <c r="B183" s="53"/>
      <c r="C183" s="5" t="str">
        <f t="shared" si="69"/>
        <v/>
      </c>
      <c r="D183" s="4" t="str">
        <f t="shared" si="70"/>
        <v/>
      </c>
      <c r="E183" s="3"/>
      <c r="F183" s="3"/>
      <c r="G183" s="3"/>
      <c r="H183" s="3"/>
      <c r="I183" s="3"/>
      <c r="J183" s="3"/>
      <c r="K183" s="3"/>
      <c r="L183" s="3"/>
      <c r="M183" s="67" t="str">
        <f t="shared" si="62"/>
        <v/>
      </c>
      <c r="N183" s="68" t="str">
        <f t="shared" si="63"/>
        <v/>
      </c>
      <c r="P183" s="65" t="str">
        <f t="shared" si="47"/>
        <v/>
      </c>
      <c r="Q183" s="65"/>
      <c r="R183" s="66" t="str">
        <f t="shared" si="48"/>
        <v/>
      </c>
      <c r="S183" s="66" t="str">
        <f t="shared" si="49"/>
        <v/>
      </c>
      <c r="T183" s="66" t="str">
        <f t="shared" si="50"/>
        <v/>
      </c>
      <c r="U183" s="66" t="str">
        <f t="shared" si="51"/>
        <v/>
      </c>
      <c r="V183" s="66" t="str">
        <f t="shared" si="52"/>
        <v/>
      </c>
      <c r="W183" s="66" t="str">
        <f t="shared" si="53"/>
        <v/>
      </c>
      <c r="X183" s="66" t="str">
        <f t="shared" si="54"/>
        <v/>
      </c>
      <c r="Y183" s="66" t="str">
        <f t="shared" si="55"/>
        <v/>
      </c>
      <c r="Z183" s="66"/>
      <c r="AA183" s="66" t="str">
        <f t="shared" si="64"/>
        <v/>
      </c>
      <c r="AB183" s="66" t="str">
        <f t="shared" si="56"/>
        <v/>
      </c>
      <c r="AC183" s="66" t="str">
        <f t="shared" si="57"/>
        <v/>
      </c>
      <c r="AD183" s="66" t="str">
        <f t="shared" si="58"/>
        <v/>
      </c>
      <c r="AE183" s="66" t="str">
        <f t="shared" si="59"/>
        <v/>
      </c>
      <c r="AF183" s="66" t="str">
        <f t="shared" si="60"/>
        <v/>
      </c>
      <c r="AG183" s="69" t="str">
        <f t="shared" si="65"/>
        <v/>
      </c>
      <c r="AH183" s="66" t="str">
        <f t="shared" si="61"/>
        <v/>
      </c>
    </row>
    <row r="184" spans="1:34" x14ac:dyDescent="0.15">
      <c r="A184" s="5" t="str">
        <f t="shared" si="66"/>
        <v/>
      </c>
      <c r="B184" s="53"/>
      <c r="C184" s="5" t="str">
        <f t="shared" si="69"/>
        <v/>
      </c>
      <c r="D184" s="4" t="str">
        <f t="shared" si="70"/>
        <v/>
      </c>
      <c r="E184" s="3"/>
      <c r="F184" s="3"/>
      <c r="G184" s="3"/>
      <c r="H184" s="3"/>
      <c r="I184" s="3"/>
      <c r="J184" s="3"/>
      <c r="K184" s="3"/>
      <c r="L184" s="3"/>
      <c r="M184" s="67" t="str">
        <f t="shared" si="62"/>
        <v/>
      </c>
      <c r="N184" s="68" t="str">
        <f t="shared" si="63"/>
        <v/>
      </c>
      <c r="P184" s="65" t="str">
        <f t="shared" si="47"/>
        <v/>
      </c>
      <c r="Q184" s="65"/>
      <c r="R184" s="66" t="str">
        <f t="shared" si="48"/>
        <v/>
      </c>
      <c r="S184" s="66" t="str">
        <f t="shared" si="49"/>
        <v/>
      </c>
      <c r="T184" s="66" t="str">
        <f t="shared" si="50"/>
        <v/>
      </c>
      <c r="U184" s="66" t="str">
        <f t="shared" si="51"/>
        <v/>
      </c>
      <c r="V184" s="66" t="str">
        <f t="shared" si="52"/>
        <v/>
      </c>
      <c r="W184" s="66" t="str">
        <f t="shared" si="53"/>
        <v/>
      </c>
      <c r="X184" s="66" t="str">
        <f t="shared" si="54"/>
        <v/>
      </c>
      <c r="Y184" s="66" t="str">
        <f t="shared" si="55"/>
        <v/>
      </c>
      <c r="Z184" s="66"/>
      <c r="AA184" s="66" t="str">
        <f t="shared" si="64"/>
        <v/>
      </c>
      <c r="AB184" s="66" t="str">
        <f t="shared" si="56"/>
        <v/>
      </c>
      <c r="AC184" s="66" t="str">
        <f t="shared" si="57"/>
        <v/>
      </c>
      <c r="AD184" s="66" t="str">
        <f t="shared" si="58"/>
        <v/>
      </c>
      <c r="AE184" s="66" t="str">
        <f t="shared" si="59"/>
        <v/>
      </c>
      <c r="AF184" s="66" t="str">
        <f t="shared" si="60"/>
        <v/>
      </c>
      <c r="AG184" s="69" t="str">
        <f t="shared" si="65"/>
        <v/>
      </c>
      <c r="AH184" s="66" t="str">
        <f t="shared" si="61"/>
        <v/>
      </c>
    </row>
    <row r="185" spans="1:34" x14ac:dyDescent="0.15">
      <c r="A185" s="5" t="str">
        <f t="shared" si="66"/>
        <v/>
      </c>
      <c r="B185" s="53"/>
      <c r="C185" s="5" t="str">
        <f t="shared" si="69"/>
        <v/>
      </c>
      <c r="D185" s="4" t="str">
        <f t="shared" si="70"/>
        <v/>
      </c>
      <c r="E185" s="3"/>
      <c r="F185" s="3"/>
      <c r="G185" s="3"/>
      <c r="H185" s="3"/>
      <c r="I185" s="3"/>
      <c r="J185" s="3"/>
      <c r="K185" s="3"/>
      <c r="L185" s="3"/>
      <c r="M185" s="67" t="str">
        <f t="shared" si="62"/>
        <v/>
      </c>
      <c r="N185" s="68" t="str">
        <f t="shared" si="63"/>
        <v/>
      </c>
      <c r="P185" s="65" t="str">
        <f t="shared" si="47"/>
        <v/>
      </c>
      <c r="Q185" s="65"/>
      <c r="R185" s="66" t="str">
        <f t="shared" si="48"/>
        <v/>
      </c>
      <c r="S185" s="66" t="str">
        <f t="shared" si="49"/>
        <v/>
      </c>
      <c r="T185" s="66" t="str">
        <f t="shared" si="50"/>
        <v/>
      </c>
      <c r="U185" s="66" t="str">
        <f t="shared" si="51"/>
        <v/>
      </c>
      <c r="V185" s="66" t="str">
        <f t="shared" si="52"/>
        <v/>
      </c>
      <c r="W185" s="66" t="str">
        <f t="shared" si="53"/>
        <v/>
      </c>
      <c r="X185" s="66" t="str">
        <f t="shared" si="54"/>
        <v/>
      </c>
      <c r="Y185" s="66" t="str">
        <f t="shared" si="55"/>
        <v/>
      </c>
      <c r="Z185" s="66"/>
      <c r="AA185" s="66" t="str">
        <f t="shared" si="64"/>
        <v/>
      </c>
      <c r="AB185" s="66" t="str">
        <f t="shared" si="56"/>
        <v/>
      </c>
      <c r="AC185" s="66" t="str">
        <f t="shared" si="57"/>
        <v/>
      </c>
      <c r="AD185" s="66" t="str">
        <f t="shared" si="58"/>
        <v/>
      </c>
      <c r="AE185" s="66" t="str">
        <f t="shared" si="59"/>
        <v/>
      </c>
      <c r="AF185" s="66" t="str">
        <f t="shared" si="60"/>
        <v/>
      </c>
      <c r="AG185" s="69" t="str">
        <f t="shared" si="65"/>
        <v/>
      </c>
      <c r="AH185" s="66" t="str">
        <f t="shared" si="61"/>
        <v/>
      </c>
    </row>
    <row r="186" spans="1:34" x14ac:dyDescent="0.15">
      <c r="A186" s="5" t="str">
        <f t="shared" si="66"/>
        <v/>
      </c>
      <c r="B186" s="53"/>
      <c r="C186" s="5" t="str">
        <f t="shared" si="69"/>
        <v/>
      </c>
      <c r="D186" s="4" t="str">
        <f t="shared" si="70"/>
        <v/>
      </c>
      <c r="E186" s="3"/>
      <c r="F186" s="3"/>
      <c r="G186" s="3"/>
      <c r="H186" s="3"/>
      <c r="I186" s="3"/>
      <c r="J186" s="3"/>
      <c r="K186" s="3"/>
      <c r="L186" s="3"/>
      <c r="M186" s="67" t="str">
        <f t="shared" si="62"/>
        <v/>
      </c>
      <c r="N186" s="68" t="str">
        <f t="shared" si="63"/>
        <v/>
      </c>
      <c r="P186" s="65" t="str">
        <f t="shared" si="47"/>
        <v/>
      </c>
      <c r="Q186" s="65"/>
      <c r="R186" s="66" t="str">
        <f t="shared" si="48"/>
        <v/>
      </c>
      <c r="S186" s="66" t="str">
        <f t="shared" si="49"/>
        <v/>
      </c>
      <c r="T186" s="66" t="str">
        <f t="shared" si="50"/>
        <v/>
      </c>
      <c r="U186" s="66" t="str">
        <f t="shared" si="51"/>
        <v/>
      </c>
      <c r="V186" s="66" t="str">
        <f t="shared" si="52"/>
        <v/>
      </c>
      <c r="W186" s="66" t="str">
        <f t="shared" si="53"/>
        <v/>
      </c>
      <c r="X186" s="66" t="str">
        <f t="shared" si="54"/>
        <v/>
      </c>
      <c r="Y186" s="66" t="str">
        <f t="shared" si="55"/>
        <v/>
      </c>
      <c r="Z186" s="66"/>
      <c r="AA186" s="66" t="str">
        <f t="shared" si="64"/>
        <v/>
      </c>
      <c r="AB186" s="66" t="str">
        <f t="shared" si="56"/>
        <v/>
      </c>
      <c r="AC186" s="66" t="str">
        <f t="shared" si="57"/>
        <v/>
      </c>
      <c r="AD186" s="66" t="str">
        <f t="shared" si="58"/>
        <v/>
      </c>
      <c r="AE186" s="66" t="str">
        <f t="shared" si="59"/>
        <v/>
      </c>
      <c r="AF186" s="66" t="str">
        <f t="shared" si="60"/>
        <v/>
      </c>
      <c r="AG186" s="69" t="str">
        <f t="shared" si="65"/>
        <v/>
      </c>
      <c r="AH186" s="66" t="str">
        <f t="shared" si="61"/>
        <v/>
      </c>
    </row>
    <row r="187" spans="1:34" x14ac:dyDescent="0.15">
      <c r="A187" s="5" t="str">
        <f t="shared" si="66"/>
        <v/>
      </c>
      <c r="B187" s="53"/>
      <c r="C187" s="5" t="str">
        <f t="shared" si="69"/>
        <v/>
      </c>
      <c r="D187" s="4" t="str">
        <f t="shared" si="70"/>
        <v/>
      </c>
      <c r="E187" s="3"/>
      <c r="F187" s="3"/>
      <c r="G187" s="3"/>
      <c r="H187" s="3"/>
      <c r="I187" s="3"/>
      <c r="J187" s="3"/>
      <c r="K187" s="3"/>
      <c r="L187" s="3"/>
      <c r="M187" s="67" t="str">
        <f t="shared" si="62"/>
        <v/>
      </c>
      <c r="N187" s="68" t="str">
        <f t="shared" si="63"/>
        <v/>
      </c>
      <c r="P187" s="65" t="str">
        <f t="shared" si="47"/>
        <v/>
      </c>
      <c r="Q187" s="65"/>
      <c r="R187" s="66" t="str">
        <f t="shared" si="48"/>
        <v/>
      </c>
      <c r="S187" s="66" t="str">
        <f t="shared" si="49"/>
        <v/>
      </c>
      <c r="T187" s="66" t="str">
        <f t="shared" si="50"/>
        <v/>
      </c>
      <c r="U187" s="66" t="str">
        <f t="shared" si="51"/>
        <v/>
      </c>
      <c r="V187" s="66" t="str">
        <f t="shared" si="52"/>
        <v/>
      </c>
      <c r="W187" s="66" t="str">
        <f t="shared" si="53"/>
        <v/>
      </c>
      <c r="X187" s="66" t="str">
        <f t="shared" si="54"/>
        <v/>
      </c>
      <c r="Y187" s="66" t="str">
        <f t="shared" si="55"/>
        <v/>
      </c>
      <c r="Z187" s="66"/>
      <c r="AA187" s="66" t="str">
        <f t="shared" si="64"/>
        <v/>
      </c>
      <c r="AB187" s="66" t="str">
        <f t="shared" si="56"/>
        <v/>
      </c>
      <c r="AC187" s="66" t="str">
        <f t="shared" si="57"/>
        <v/>
      </c>
      <c r="AD187" s="66" t="str">
        <f t="shared" si="58"/>
        <v/>
      </c>
      <c r="AE187" s="66" t="str">
        <f t="shared" si="59"/>
        <v/>
      </c>
      <c r="AF187" s="66" t="str">
        <f t="shared" si="60"/>
        <v/>
      </c>
      <c r="AG187" s="69" t="str">
        <f t="shared" si="65"/>
        <v/>
      </c>
      <c r="AH187" s="66" t="str">
        <f t="shared" si="61"/>
        <v/>
      </c>
    </row>
    <row r="188" spans="1:34" x14ac:dyDescent="0.15">
      <c r="A188" s="5" t="str">
        <f t="shared" si="66"/>
        <v/>
      </c>
      <c r="B188" s="53"/>
      <c r="C188" s="5" t="str">
        <f t="shared" si="69"/>
        <v/>
      </c>
      <c r="D188" s="4" t="str">
        <f t="shared" si="70"/>
        <v/>
      </c>
      <c r="E188" s="3"/>
      <c r="F188" s="3"/>
      <c r="G188" s="3"/>
      <c r="H188" s="3"/>
      <c r="I188" s="3"/>
      <c r="J188" s="3"/>
      <c r="K188" s="3"/>
      <c r="L188" s="3"/>
      <c r="M188" s="67" t="str">
        <f t="shared" si="62"/>
        <v/>
      </c>
      <c r="N188" s="68" t="str">
        <f t="shared" si="63"/>
        <v/>
      </c>
      <c r="P188" s="65" t="str">
        <f t="shared" si="47"/>
        <v/>
      </c>
      <c r="Q188" s="65"/>
      <c r="R188" s="66" t="str">
        <f t="shared" si="48"/>
        <v/>
      </c>
      <c r="S188" s="66" t="str">
        <f t="shared" si="49"/>
        <v/>
      </c>
      <c r="T188" s="66" t="str">
        <f t="shared" si="50"/>
        <v/>
      </c>
      <c r="U188" s="66" t="str">
        <f t="shared" si="51"/>
        <v/>
      </c>
      <c r="V188" s="66" t="str">
        <f t="shared" si="52"/>
        <v/>
      </c>
      <c r="W188" s="66" t="str">
        <f t="shared" si="53"/>
        <v/>
      </c>
      <c r="X188" s="66" t="str">
        <f t="shared" si="54"/>
        <v/>
      </c>
      <c r="Y188" s="66" t="str">
        <f t="shared" si="55"/>
        <v/>
      </c>
      <c r="Z188" s="66"/>
      <c r="AA188" s="66" t="str">
        <f t="shared" si="64"/>
        <v/>
      </c>
      <c r="AB188" s="66" t="str">
        <f t="shared" si="56"/>
        <v/>
      </c>
      <c r="AC188" s="66" t="str">
        <f t="shared" si="57"/>
        <v/>
      </c>
      <c r="AD188" s="66" t="str">
        <f t="shared" si="58"/>
        <v/>
      </c>
      <c r="AE188" s="66" t="str">
        <f t="shared" si="59"/>
        <v/>
      </c>
      <c r="AF188" s="66" t="str">
        <f t="shared" si="60"/>
        <v/>
      </c>
      <c r="AG188" s="69" t="str">
        <f t="shared" si="65"/>
        <v/>
      </c>
      <c r="AH188" s="66" t="str">
        <f t="shared" si="61"/>
        <v/>
      </c>
    </row>
    <row r="189" spans="1:34" x14ac:dyDescent="0.15">
      <c r="A189" s="5" t="str">
        <f t="shared" si="66"/>
        <v/>
      </c>
      <c r="B189" s="53"/>
      <c r="C189" s="5" t="str">
        <f t="shared" si="69"/>
        <v/>
      </c>
      <c r="D189" s="4" t="str">
        <f t="shared" si="70"/>
        <v/>
      </c>
      <c r="E189" s="3"/>
      <c r="F189" s="3"/>
      <c r="G189" s="3"/>
      <c r="H189" s="3"/>
      <c r="I189" s="3"/>
      <c r="J189" s="3"/>
      <c r="K189" s="3"/>
      <c r="L189" s="3"/>
      <c r="M189" s="67" t="str">
        <f t="shared" si="62"/>
        <v/>
      </c>
      <c r="N189" s="68" t="str">
        <f t="shared" si="63"/>
        <v/>
      </c>
      <c r="P189" s="65" t="str">
        <f t="shared" si="47"/>
        <v/>
      </c>
      <c r="Q189" s="65"/>
      <c r="R189" s="66" t="str">
        <f t="shared" si="48"/>
        <v/>
      </c>
      <c r="S189" s="66" t="str">
        <f t="shared" si="49"/>
        <v/>
      </c>
      <c r="T189" s="66" t="str">
        <f t="shared" si="50"/>
        <v/>
      </c>
      <c r="U189" s="66" t="str">
        <f t="shared" si="51"/>
        <v/>
      </c>
      <c r="V189" s="66" t="str">
        <f t="shared" si="52"/>
        <v/>
      </c>
      <c r="W189" s="66" t="str">
        <f t="shared" si="53"/>
        <v/>
      </c>
      <c r="X189" s="66" t="str">
        <f t="shared" si="54"/>
        <v/>
      </c>
      <c r="Y189" s="66" t="str">
        <f t="shared" si="55"/>
        <v/>
      </c>
      <c r="Z189" s="66"/>
      <c r="AA189" s="66" t="str">
        <f t="shared" si="64"/>
        <v/>
      </c>
      <c r="AB189" s="66" t="str">
        <f t="shared" si="56"/>
        <v/>
      </c>
      <c r="AC189" s="66" t="str">
        <f t="shared" si="57"/>
        <v/>
      </c>
      <c r="AD189" s="66" t="str">
        <f t="shared" si="58"/>
        <v/>
      </c>
      <c r="AE189" s="66" t="str">
        <f t="shared" si="59"/>
        <v/>
      </c>
      <c r="AF189" s="66" t="str">
        <f t="shared" si="60"/>
        <v/>
      </c>
      <c r="AG189" s="69" t="str">
        <f t="shared" si="65"/>
        <v/>
      </c>
      <c r="AH189" s="66" t="str">
        <f t="shared" si="61"/>
        <v/>
      </c>
    </row>
    <row r="190" spans="1:34" x14ac:dyDescent="0.15">
      <c r="A190" s="5" t="str">
        <f t="shared" si="66"/>
        <v/>
      </c>
      <c r="B190" s="53"/>
      <c r="C190" s="5" t="str">
        <f t="shared" si="69"/>
        <v/>
      </c>
      <c r="D190" s="4" t="str">
        <f t="shared" si="70"/>
        <v/>
      </c>
      <c r="E190" s="3"/>
      <c r="F190" s="3"/>
      <c r="G190" s="3"/>
      <c r="H190" s="3"/>
      <c r="I190" s="3"/>
      <c r="J190" s="3"/>
      <c r="K190" s="3"/>
      <c r="L190" s="3"/>
      <c r="M190" s="67" t="str">
        <f t="shared" si="62"/>
        <v/>
      </c>
      <c r="N190" s="68" t="str">
        <f t="shared" si="63"/>
        <v/>
      </c>
      <c r="P190" s="65" t="str">
        <f t="shared" si="47"/>
        <v/>
      </c>
      <c r="Q190" s="65"/>
      <c r="R190" s="66" t="str">
        <f t="shared" si="48"/>
        <v/>
      </c>
      <c r="S190" s="66" t="str">
        <f t="shared" si="49"/>
        <v/>
      </c>
      <c r="T190" s="66" t="str">
        <f t="shared" si="50"/>
        <v/>
      </c>
      <c r="U190" s="66" t="str">
        <f t="shared" si="51"/>
        <v/>
      </c>
      <c r="V190" s="66" t="str">
        <f t="shared" si="52"/>
        <v/>
      </c>
      <c r="W190" s="66" t="str">
        <f t="shared" si="53"/>
        <v/>
      </c>
      <c r="X190" s="66" t="str">
        <f t="shared" si="54"/>
        <v/>
      </c>
      <c r="Y190" s="66" t="str">
        <f t="shared" si="55"/>
        <v/>
      </c>
      <c r="Z190" s="66"/>
      <c r="AA190" s="66" t="str">
        <f t="shared" si="64"/>
        <v/>
      </c>
      <c r="AB190" s="66" t="str">
        <f t="shared" si="56"/>
        <v/>
      </c>
      <c r="AC190" s="66" t="str">
        <f t="shared" si="57"/>
        <v/>
      </c>
      <c r="AD190" s="66" t="str">
        <f t="shared" si="58"/>
        <v/>
      </c>
      <c r="AE190" s="66" t="str">
        <f t="shared" si="59"/>
        <v/>
      </c>
      <c r="AF190" s="66" t="str">
        <f t="shared" si="60"/>
        <v/>
      </c>
      <c r="AG190" s="69" t="str">
        <f t="shared" si="65"/>
        <v/>
      </c>
      <c r="AH190" s="66" t="str">
        <f t="shared" si="61"/>
        <v/>
      </c>
    </row>
    <row r="191" spans="1:34" x14ac:dyDescent="0.15">
      <c r="A191" s="5" t="str">
        <f t="shared" si="66"/>
        <v/>
      </c>
      <c r="B191" s="53"/>
      <c r="C191" s="5" t="str">
        <f t="shared" si="69"/>
        <v/>
      </c>
      <c r="D191" s="4" t="str">
        <f t="shared" si="70"/>
        <v/>
      </c>
      <c r="E191" s="3"/>
      <c r="F191" s="3"/>
      <c r="G191" s="3"/>
      <c r="H191" s="3"/>
      <c r="I191" s="3"/>
      <c r="J191" s="3"/>
      <c r="K191" s="3"/>
      <c r="L191" s="3"/>
      <c r="M191" s="67" t="str">
        <f t="shared" si="62"/>
        <v/>
      </c>
      <c r="N191" s="68" t="str">
        <f t="shared" si="63"/>
        <v/>
      </c>
      <c r="P191" s="65" t="str">
        <f t="shared" si="47"/>
        <v/>
      </c>
      <c r="Q191" s="65"/>
      <c r="R191" s="66" t="str">
        <f t="shared" si="48"/>
        <v/>
      </c>
      <c r="S191" s="66" t="str">
        <f t="shared" si="49"/>
        <v/>
      </c>
      <c r="T191" s="66" t="str">
        <f t="shared" si="50"/>
        <v/>
      </c>
      <c r="U191" s="66" t="str">
        <f t="shared" si="51"/>
        <v/>
      </c>
      <c r="V191" s="66" t="str">
        <f t="shared" si="52"/>
        <v/>
      </c>
      <c r="W191" s="66" t="str">
        <f t="shared" si="53"/>
        <v/>
      </c>
      <c r="X191" s="66" t="str">
        <f t="shared" si="54"/>
        <v/>
      </c>
      <c r="Y191" s="66" t="str">
        <f t="shared" si="55"/>
        <v/>
      </c>
      <c r="Z191" s="66"/>
      <c r="AA191" s="66" t="str">
        <f t="shared" si="64"/>
        <v/>
      </c>
      <c r="AB191" s="66" t="str">
        <f t="shared" si="56"/>
        <v/>
      </c>
      <c r="AC191" s="66" t="str">
        <f t="shared" si="57"/>
        <v/>
      </c>
      <c r="AD191" s="66" t="str">
        <f t="shared" si="58"/>
        <v/>
      </c>
      <c r="AE191" s="66" t="str">
        <f t="shared" si="59"/>
        <v/>
      </c>
      <c r="AF191" s="66" t="str">
        <f t="shared" si="60"/>
        <v/>
      </c>
      <c r="AG191" s="69" t="str">
        <f t="shared" si="65"/>
        <v/>
      </c>
      <c r="AH191" s="66" t="str">
        <f t="shared" si="61"/>
        <v/>
      </c>
    </row>
    <row r="192" spans="1:34" x14ac:dyDescent="0.15">
      <c r="A192" s="5" t="str">
        <f t="shared" si="66"/>
        <v/>
      </c>
      <c r="B192" s="53"/>
      <c r="C192" s="5" t="str">
        <f t="shared" si="69"/>
        <v/>
      </c>
      <c r="D192" s="4" t="str">
        <f t="shared" si="70"/>
        <v/>
      </c>
      <c r="E192" s="3"/>
      <c r="F192" s="3"/>
      <c r="G192" s="3"/>
      <c r="H192" s="3"/>
      <c r="I192" s="3"/>
      <c r="J192" s="3"/>
      <c r="K192" s="3"/>
      <c r="L192" s="3"/>
      <c r="M192" s="67" t="str">
        <f t="shared" si="62"/>
        <v/>
      </c>
      <c r="N192" s="68" t="str">
        <f t="shared" si="63"/>
        <v/>
      </c>
      <c r="P192" s="65" t="str">
        <f t="shared" si="47"/>
        <v/>
      </c>
      <c r="Q192" s="65"/>
      <c r="R192" s="66" t="str">
        <f t="shared" si="48"/>
        <v/>
      </c>
      <c r="S192" s="66" t="str">
        <f t="shared" si="49"/>
        <v/>
      </c>
      <c r="T192" s="66" t="str">
        <f t="shared" si="50"/>
        <v/>
      </c>
      <c r="U192" s="66" t="str">
        <f t="shared" si="51"/>
        <v/>
      </c>
      <c r="V192" s="66" t="str">
        <f t="shared" si="52"/>
        <v/>
      </c>
      <c r="W192" s="66" t="str">
        <f t="shared" si="53"/>
        <v/>
      </c>
      <c r="X192" s="66" t="str">
        <f t="shared" si="54"/>
        <v/>
      </c>
      <c r="Y192" s="66" t="str">
        <f t="shared" si="55"/>
        <v/>
      </c>
      <c r="Z192" s="66"/>
      <c r="AA192" s="66" t="str">
        <f t="shared" si="64"/>
        <v/>
      </c>
      <c r="AB192" s="66" t="str">
        <f t="shared" si="56"/>
        <v/>
      </c>
      <c r="AC192" s="66" t="str">
        <f t="shared" si="57"/>
        <v/>
      </c>
      <c r="AD192" s="66" t="str">
        <f t="shared" si="58"/>
        <v/>
      </c>
      <c r="AE192" s="66" t="str">
        <f t="shared" si="59"/>
        <v/>
      </c>
      <c r="AF192" s="66" t="str">
        <f t="shared" si="60"/>
        <v/>
      </c>
      <c r="AG192" s="69" t="str">
        <f t="shared" si="65"/>
        <v/>
      </c>
      <c r="AH192" s="66" t="str">
        <f t="shared" si="61"/>
        <v/>
      </c>
    </row>
    <row r="193" spans="1:34" x14ac:dyDescent="0.15">
      <c r="A193" s="5" t="str">
        <f t="shared" si="66"/>
        <v/>
      </c>
      <c r="B193" s="53"/>
      <c r="C193" s="5" t="str">
        <f t="shared" si="69"/>
        <v/>
      </c>
      <c r="D193" s="4" t="str">
        <f t="shared" si="70"/>
        <v/>
      </c>
      <c r="E193" s="3"/>
      <c r="F193" s="3"/>
      <c r="G193" s="3"/>
      <c r="H193" s="3"/>
      <c r="I193" s="3"/>
      <c r="J193" s="3"/>
      <c r="K193" s="3"/>
      <c r="L193" s="3"/>
      <c r="M193" s="67" t="str">
        <f t="shared" si="62"/>
        <v/>
      </c>
      <c r="N193" s="68" t="str">
        <f t="shared" si="63"/>
        <v/>
      </c>
      <c r="P193" s="65" t="str">
        <f t="shared" si="47"/>
        <v/>
      </c>
      <c r="Q193" s="65"/>
      <c r="R193" s="66" t="str">
        <f t="shared" si="48"/>
        <v/>
      </c>
      <c r="S193" s="66" t="str">
        <f t="shared" si="49"/>
        <v/>
      </c>
      <c r="T193" s="66" t="str">
        <f t="shared" si="50"/>
        <v/>
      </c>
      <c r="U193" s="66" t="str">
        <f t="shared" si="51"/>
        <v/>
      </c>
      <c r="V193" s="66" t="str">
        <f t="shared" si="52"/>
        <v/>
      </c>
      <c r="W193" s="66" t="str">
        <f t="shared" si="53"/>
        <v/>
      </c>
      <c r="X193" s="66" t="str">
        <f t="shared" si="54"/>
        <v/>
      </c>
      <c r="Y193" s="66" t="str">
        <f t="shared" si="55"/>
        <v/>
      </c>
      <c r="Z193" s="66"/>
      <c r="AA193" s="66" t="str">
        <f t="shared" si="64"/>
        <v/>
      </c>
      <c r="AB193" s="66" t="str">
        <f t="shared" si="56"/>
        <v/>
      </c>
      <c r="AC193" s="66" t="str">
        <f t="shared" si="57"/>
        <v/>
      </c>
      <c r="AD193" s="66" t="str">
        <f t="shared" si="58"/>
        <v/>
      </c>
      <c r="AE193" s="66" t="str">
        <f t="shared" si="59"/>
        <v/>
      </c>
      <c r="AF193" s="66" t="str">
        <f t="shared" si="60"/>
        <v/>
      </c>
      <c r="AG193" s="69" t="str">
        <f t="shared" si="65"/>
        <v/>
      </c>
      <c r="AH193" s="66" t="str">
        <f t="shared" si="61"/>
        <v/>
      </c>
    </row>
    <row r="194" spans="1:34" x14ac:dyDescent="0.15">
      <c r="A194" s="5" t="str">
        <f t="shared" si="66"/>
        <v/>
      </c>
      <c r="B194" s="53"/>
      <c r="C194" s="5" t="str">
        <f t="shared" si="69"/>
        <v/>
      </c>
      <c r="D194" s="4" t="str">
        <f t="shared" si="70"/>
        <v/>
      </c>
      <c r="E194" s="3"/>
      <c r="F194" s="3"/>
      <c r="G194" s="3"/>
      <c r="H194" s="3"/>
      <c r="I194" s="3"/>
      <c r="J194" s="3"/>
      <c r="K194" s="3"/>
      <c r="L194" s="3"/>
      <c r="M194" s="67" t="str">
        <f t="shared" si="62"/>
        <v/>
      </c>
      <c r="N194" s="68" t="str">
        <f t="shared" si="63"/>
        <v/>
      </c>
      <c r="P194" s="65" t="str">
        <f t="shared" si="47"/>
        <v/>
      </c>
      <c r="Q194" s="65"/>
      <c r="R194" s="66" t="str">
        <f t="shared" si="48"/>
        <v/>
      </c>
      <c r="S194" s="66" t="str">
        <f t="shared" si="49"/>
        <v/>
      </c>
      <c r="T194" s="66" t="str">
        <f t="shared" si="50"/>
        <v/>
      </c>
      <c r="U194" s="66" t="str">
        <f t="shared" si="51"/>
        <v/>
      </c>
      <c r="V194" s="66" t="str">
        <f t="shared" si="52"/>
        <v/>
      </c>
      <c r="W194" s="66" t="str">
        <f t="shared" si="53"/>
        <v/>
      </c>
      <c r="X194" s="66" t="str">
        <f t="shared" si="54"/>
        <v/>
      </c>
      <c r="Y194" s="66" t="str">
        <f t="shared" si="55"/>
        <v/>
      </c>
      <c r="Z194" s="66"/>
      <c r="AA194" s="66" t="str">
        <f t="shared" si="64"/>
        <v/>
      </c>
      <c r="AB194" s="66" t="str">
        <f t="shared" si="56"/>
        <v/>
      </c>
      <c r="AC194" s="66" t="str">
        <f t="shared" si="57"/>
        <v/>
      </c>
      <c r="AD194" s="66" t="str">
        <f t="shared" si="58"/>
        <v/>
      </c>
      <c r="AE194" s="66" t="str">
        <f t="shared" si="59"/>
        <v/>
      </c>
      <c r="AF194" s="66" t="str">
        <f t="shared" si="60"/>
        <v/>
      </c>
      <c r="AG194" s="69" t="str">
        <f t="shared" si="65"/>
        <v/>
      </c>
      <c r="AH194" s="66" t="str">
        <f t="shared" si="61"/>
        <v/>
      </c>
    </row>
    <row r="195" spans="1:34" x14ac:dyDescent="0.15">
      <c r="A195" s="5" t="str">
        <f t="shared" si="66"/>
        <v/>
      </c>
      <c r="B195" s="53"/>
      <c r="C195" s="5" t="str">
        <f t="shared" si="69"/>
        <v/>
      </c>
      <c r="D195" s="4" t="str">
        <f t="shared" si="70"/>
        <v/>
      </c>
      <c r="E195" s="3"/>
      <c r="F195" s="3"/>
      <c r="G195" s="3"/>
      <c r="H195" s="3"/>
      <c r="I195" s="3"/>
      <c r="J195" s="3"/>
      <c r="K195" s="3"/>
      <c r="L195" s="3"/>
      <c r="M195" s="67" t="str">
        <f t="shared" si="62"/>
        <v/>
      </c>
      <c r="N195" s="68" t="str">
        <f t="shared" si="63"/>
        <v/>
      </c>
      <c r="P195" s="65" t="str">
        <f t="shared" si="47"/>
        <v/>
      </c>
      <c r="Q195" s="65"/>
      <c r="R195" s="66" t="str">
        <f t="shared" si="48"/>
        <v/>
      </c>
      <c r="S195" s="66" t="str">
        <f t="shared" si="49"/>
        <v/>
      </c>
      <c r="T195" s="66" t="str">
        <f t="shared" si="50"/>
        <v/>
      </c>
      <c r="U195" s="66" t="str">
        <f t="shared" si="51"/>
        <v/>
      </c>
      <c r="V195" s="66" t="str">
        <f t="shared" si="52"/>
        <v/>
      </c>
      <c r="W195" s="66" t="str">
        <f t="shared" si="53"/>
        <v/>
      </c>
      <c r="X195" s="66" t="str">
        <f t="shared" si="54"/>
        <v/>
      </c>
      <c r="Y195" s="66" t="str">
        <f t="shared" si="55"/>
        <v/>
      </c>
      <c r="Z195" s="66"/>
      <c r="AA195" s="66" t="str">
        <f t="shared" si="64"/>
        <v/>
      </c>
      <c r="AB195" s="66" t="str">
        <f t="shared" si="56"/>
        <v/>
      </c>
      <c r="AC195" s="66" t="str">
        <f t="shared" si="57"/>
        <v/>
      </c>
      <c r="AD195" s="66" t="str">
        <f t="shared" si="58"/>
        <v/>
      </c>
      <c r="AE195" s="66" t="str">
        <f t="shared" si="59"/>
        <v/>
      </c>
      <c r="AF195" s="66" t="str">
        <f t="shared" si="60"/>
        <v/>
      </c>
      <c r="AG195" s="69" t="str">
        <f t="shared" si="65"/>
        <v/>
      </c>
      <c r="AH195" s="66" t="str">
        <f t="shared" si="61"/>
        <v/>
      </c>
    </row>
    <row r="196" spans="1:34" x14ac:dyDescent="0.15">
      <c r="A196" s="5" t="str">
        <f t="shared" si="66"/>
        <v/>
      </c>
      <c r="B196" s="53"/>
      <c r="C196" s="5" t="str">
        <f t="shared" si="69"/>
        <v/>
      </c>
      <c r="D196" s="4" t="str">
        <f t="shared" si="70"/>
        <v/>
      </c>
      <c r="E196" s="3"/>
      <c r="F196" s="3"/>
      <c r="G196" s="3"/>
      <c r="H196" s="3"/>
      <c r="I196" s="3"/>
      <c r="J196" s="3"/>
      <c r="K196" s="3"/>
      <c r="L196" s="3"/>
      <c r="M196" s="67" t="str">
        <f t="shared" si="62"/>
        <v/>
      </c>
      <c r="N196" s="68" t="str">
        <f t="shared" si="63"/>
        <v/>
      </c>
      <c r="P196" s="65" t="str">
        <f t="shared" si="47"/>
        <v/>
      </c>
      <c r="Q196" s="65"/>
      <c r="R196" s="66" t="str">
        <f t="shared" si="48"/>
        <v/>
      </c>
      <c r="S196" s="66" t="str">
        <f t="shared" si="49"/>
        <v/>
      </c>
      <c r="T196" s="66" t="str">
        <f t="shared" si="50"/>
        <v/>
      </c>
      <c r="U196" s="66" t="str">
        <f t="shared" si="51"/>
        <v/>
      </c>
      <c r="V196" s="66" t="str">
        <f t="shared" si="52"/>
        <v/>
      </c>
      <c r="W196" s="66" t="str">
        <f t="shared" si="53"/>
        <v/>
      </c>
      <c r="X196" s="66" t="str">
        <f t="shared" si="54"/>
        <v/>
      </c>
      <c r="Y196" s="66" t="str">
        <f t="shared" si="55"/>
        <v/>
      </c>
      <c r="Z196" s="66"/>
      <c r="AA196" s="66" t="str">
        <f t="shared" si="64"/>
        <v/>
      </c>
      <c r="AB196" s="66" t="str">
        <f t="shared" si="56"/>
        <v/>
      </c>
      <c r="AC196" s="66" t="str">
        <f t="shared" si="57"/>
        <v/>
      </c>
      <c r="AD196" s="66" t="str">
        <f t="shared" si="58"/>
        <v/>
      </c>
      <c r="AE196" s="66" t="str">
        <f t="shared" si="59"/>
        <v/>
      </c>
      <c r="AF196" s="66" t="str">
        <f t="shared" si="60"/>
        <v/>
      </c>
      <c r="AG196" s="69" t="str">
        <f t="shared" si="65"/>
        <v/>
      </c>
      <c r="AH196" s="66" t="str">
        <f t="shared" si="61"/>
        <v/>
      </c>
    </row>
    <row r="197" spans="1:34" x14ac:dyDescent="0.15">
      <c r="A197" s="5" t="str">
        <f t="shared" si="66"/>
        <v/>
      </c>
      <c r="B197" s="53"/>
      <c r="C197" s="5" t="str">
        <f t="shared" si="69"/>
        <v/>
      </c>
      <c r="D197" s="4" t="str">
        <f t="shared" si="70"/>
        <v/>
      </c>
      <c r="E197" s="3"/>
      <c r="F197" s="3"/>
      <c r="G197" s="3"/>
      <c r="H197" s="3"/>
      <c r="I197" s="3"/>
      <c r="J197" s="3"/>
      <c r="K197" s="3"/>
      <c r="L197" s="3"/>
      <c r="M197" s="67" t="str">
        <f t="shared" si="62"/>
        <v/>
      </c>
      <c r="N197" s="68" t="str">
        <f t="shared" si="63"/>
        <v/>
      </c>
      <c r="P197" s="65" t="str">
        <f t="shared" ref="P197:P204" si="71">IF(E197&lt;&gt;"",ROUND(E197,0),"")</f>
        <v/>
      </c>
      <c r="Q197" s="65"/>
      <c r="R197" s="66" t="str">
        <f t="shared" ref="R197:R204" si="72">IF(E197&lt;&gt;"",M$5+P197/34/24,"")</f>
        <v/>
      </c>
      <c r="S197" s="66" t="str">
        <f t="shared" ref="S197:S204" si="73">IF(E197&lt;&gt;"",M$5+200/34/24+(P197-200)/32/24,"")</f>
        <v/>
      </c>
      <c r="T197" s="66" t="str">
        <f t="shared" ref="T197:T204" si="74">IF(E197&lt;&gt;"",M$5+200/34/24+200/32/24+(P197-400)/30/24,"")</f>
        <v/>
      </c>
      <c r="U197" s="66" t="str">
        <f t="shared" ref="U197:U204" si="75">IF(E197&lt;&gt;"",M$5+200/34/24+200/32/24+200/30/24+(P197-600)/28/24,"")</f>
        <v/>
      </c>
      <c r="V197" s="66" t="str">
        <f t="shared" ref="V197:V204" si="76">IF(E197&lt;&gt;"",M$5+200/34/24+200/32/24+200/30/24+400/28/24+(P197-1000)/26/24,"")</f>
        <v/>
      </c>
      <c r="W197" s="66" t="str">
        <f t="shared" ref="W197:W204" si="77">IF(E197&lt;&gt;"",M$5+200/34/24+200/32/24+200/30/24+400/28/24+200/26/24+(P197-1200)/25/24,"")</f>
        <v/>
      </c>
      <c r="X197" s="66" t="str">
        <f t="shared" ref="X197:X204" si="78">IF(E197&lt;&gt;"",M$5+200/34/24+200/32/24+200/30/24+400/28/24+200/26/24+600/25/24+(P197-1800)/23/24,"")</f>
        <v/>
      </c>
      <c r="Y197" s="66" t="str">
        <f t="shared" ref="Y197:Y204" si="79">IF(E197&lt;&gt;"",MAX(R197:X197)*24*60/24/60+1/120/24,"")</f>
        <v/>
      </c>
      <c r="Z197" s="66"/>
      <c r="AA197" s="66" t="str">
        <f t="shared" si="64"/>
        <v/>
      </c>
      <c r="AB197" s="66" t="str">
        <f t="shared" ref="AB197:AB204" si="80">IF(E197&lt;&gt;"",M$5+4/24+(P197-60)/15/24,"")</f>
        <v/>
      </c>
      <c r="AC197" s="66" t="str">
        <f t="shared" ref="AC197:AC204" si="81">IF(E197&lt;&gt;"",M$5+600/15/24+(P197-600)/11.428/24,"")</f>
        <v/>
      </c>
      <c r="AD197" s="66" t="str">
        <f t="shared" ref="AD197:AD204" si="82">IF(E197&lt;&gt;"",M$5+600/15/24+400/11.428/24+200/13.333/24+(P197-1200)/13.333/24,"")</f>
        <v/>
      </c>
      <c r="AE197" s="66" t="str">
        <f t="shared" ref="AE197:AE204" si="83">IF(E197&lt;&gt;"",M$5+600/15/24+400/11.428/24+200/13.333/24+200/13.333/24+(P197-1400)/10/24,"")</f>
        <v/>
      </c>
      <c r="AF197" s="66" t="str">
        <f t="shared" ref="AF197:AF204" si="84">IF(E197&lt;&gt;"",M$5+600/15/24+400/11.428/24+200/13.333/24+200/13.333/24+400/10/24+(P197-1800)/9/24,"")</f>
        <v/>
      </c>
      <c r="AG197" s="69" t="str">
        <f t="shared" si="65"/>
        <v/>
      </c>
      <c r="AH197" s="66" t="str">
        <f t="shared" ref="AH197:AH204" si="85">IF(P197&lt;=60,AA197,AG197)</f>
        <v/>
      </c>
    </row>
    <row r="198" spans="1:34" x14ac:dyDescent="0.15">
      <c r="A198" s="5" t="str">
        <f t="shared" si="66"/>
        <v/>
      </c>
      <c r="B198" s="53"/>
      <c r="C198" s="5" t="str">
        <f t="shared" si="69"/>
        <v/>
      </c>
      <c r="D198" s="4" t="str">
        <f t="shared" si="70"/>
        <v/>
      </c>
      <c r="E198" s="3"/>
      <c r="F198" s="3"/>
      <c r="G198" s="3"/>
      <c r="H198" s="3"/>
      <c r="I198" s="3"/>
      <c r="J198" s="3"/>
      <c r="K198" s="3"/>
      <c r="L198" s="3"/>
      <c r="M198" s="67" t="str">
        <f t="shared" ref="M198:M204" si="86">IF(B198="finish",$M$5+$AL$10,IF(B198&lt;&gt;"",Y198,""))</f>
        <v/>
      </c>
      <c r="N198" s="68" t="str">
        <f t="shared" ref="N198:N204" si="87">IF(B198="finish",M$5+AL$11,IF(B198&lt;&gt;"",AH198,""))</f>
        <v/>
      </c>
      <c r="P198" s="65" t="str">
        <f t="shared" si="71"/>
        <v/>
      </c>
      <c r="Q198" s="65"/>
      <c r="R198" s="66" t="str">
        <f t="shared" si="72"/>
        <v/>
      </c>
      <c r="S198" s="66" t="str">
        <f t="shared" si="73"/>
        <v/>
      </c>
      <c r="T198" s="66" t="str">
        <f t="shared" si="74"/>
        <v/>
      </c>
      <c r="U198" s="66" t="str">
        <f t="shared" si="75"/>
        <v/>
      </c>
      <c r="V198" s="66" t="str">
        <f t="shared" si="76"/>
        <v/>
      </c>
      <c r="W198" s="66" t="str">
        <f t="shared" si="77"/>
        <v/>
      </c>
      <c r="X198" s="66" t="str">
        <f t="shared" si="78"/>
        <v/>
      </c>
      <c r="Y198" s="66" t="str">
        <f t="shared" si="79"/>
        <v/>
      </c>
      <c r="Z198" s="66"/>
      <c r="AA198" s="66" t="str">
        <f t="shared" ref="AA198:AA204" si="88">IF(E198&lt;&gt;"",(AA$5+P198/20/24)+1/120/24,"")</f>
        <v/>
      </c>
      <c r="AB198" s="66" t="str">
        <f t="shared" si="80"/>
        <v/>
      </c>
      <c r="AC198" s="66" t="str">
        <f t="shared" si="81"/>
        <v/>
      </c>
      <c r="AD198" s="66" t="str">
        <f t="shared" si="82"/>
        <v/>
      </c>
      <c r="AE198" s="66" t="str">
        <f t="shared" si="83"/>
        <v/>
      </c>
      <c r="AF198" s="66" t="str">
        <f t="shared" si="84"/>
        <v/>
      </c>
      <c r="AG198" s="69" t="str">
        <f t="shared" ref="AG198:AG204" si="89">IF(E198&lt;&gt;"",IF(P198&lt;1000,MAX(AB198:AC198),MAX(AD198:AF198))+1/120/24,"")</f>
        <v/>
      </c>
      <c r="AH198" s="66" t="str">
        <f t="shared" si="85"/>
        <v/>
      </c>
    </row>
    <row r="199" spans="1:34" x14ac:dyDescent="0.15">
      <c r="A199" s="5" t="str">
        <f t="shared" ref="A199:A204" si="90">IF(E199&lt;&gt;"",A198+1,"")</f>
        <v/>
      </c>
      <c r="B199" s="53"/>
      <c r="C199" s="5" t="str">
        <f t="shared" si="69"/>
        <v/>
      </c>
      <c r="D199" s="4" t="str">
        <f t="shared" si="70"/>
        <v/>
      </c>
      <c r="E199" s="3"/>
      <c r="F199" s="3"/>
      <c r="G199" s="3"/>
      <c r="H199" s="3"/>
      <c r="I199" s="3"/>
      <c r="J199" s="3"/>
      <c r="K199" s="3"/>
      <c r="L199" s="3"/>
      <c r="M199" s="67" t="str">
        <f t="shared" si="86"/>
        <v/>
      </c>
      <c r="N199" s="68" t="str">
        <f t="shared" si="87"/>
        <v/>
      </c>
      <c r="P199" s="65" t="str">
        <f t="shared" si="71"/>
        <v/>
      </c>
      <c r="Q199" s="65"/>
      <c r="R199" s="66" t="str">
        <f t="shared" si="72"/>
        <v/>
      </c>
      <c r="S199" s="66" t="str">
        <f t="shared" si="73"/>
        <v/>
      </c>
      <c r="T199" s="66" t="str">
        <f t="shared" si="74"/>
        <v/>
      </c>
      <c r="U199" s="66" t="str">
        <f t="shared" si="75"/>
        <v/>
      </c>
      <c r="V199" s="66" t="str">
        <f t="shared" si="76"/>
        <v/>
      </c>
      <c r="W199" s="66" t="str">
        <f t="shared" si="77"/>
        <v/>
      </c>
      <c r="X199" s="66" t="str">
        <f t="shared" si="78"/>
        <v/>
      </c>
      <c r="Y199" s="66" t="str">
        <f t="shared" si="79"/>
        <v/>
      </c>
      <c r="Z199" s="66"/>
      <c r="AA199" s="66" t="str">
        <f t="shared" si="88"/>
        <v/>
      </c>
      <c r="AB199" s="66" t="str">
        <f t="shared" si="80"/>
        <v/>
      </c>
      <c r="AC199" s="66" t="str">
        <f t="shared" si="81"/>
        <v/>
      </c>
      <c r="AD199" s="66" t="str">
        <f t="shared" si="82"/>
        <v/>
      </c>
      <c r="AE199" s="66" t="str">
        <f t="shared" si="83"/>
        <v/>
      </c>
      <c r="AF199" s="66" t="str">
        <f t="shared" si="84"/>
        <v/>
      </c>
      <c r="AG199" s="69" t="str">
        <f t="shared" si="89"/>
        <v/>
      </c>
      <c r="AH199" s="66" t="str">
        <f t="shared" si="85"/>
        <v/>
      </c>
    </row>
    <row r="200" spans="1:34" x14ac:dyDescent="0.15">
      <c r="A200" s="5" t="str">
        <f t="shared" si="90"/>
        <v/>
      </c>
      <c r="B200" s="53"/>
      <c r="C200" s="5" t="str">
        <f t="shared" si="69"/>
        <v/>
      </c>
      <c r="D200" s="4" t="str">
        <f t="shared" si="70"/>
        <v/>
      </c>
      <c r="E200" s="3"/>
      <c r="F200" s="3"/>
      <c r="G200" s="3"/>
      <c r="H200" s="3"/>
      <c r="I200" s="3"/>
      <c r="J200" s="3"/>
      <c r="K200" s="3"/>
      <c r="L200" s="3"/>
      <c r="M200" s="67" t="str">
        <f t="shared" si="86"/>
        <v/>
      </c>
      <c r="N200" s="68" t="str">
        <f t="shared" si="87"/>
        <v/>
      </c>
      <c r="P200" s="65" t="str">
        <f t="shared" si="71"/>
        <v/>
      </c>
      <c r="Q200" s="65"/>
      <c r="R200" s="66" t="str">
        <f t="shared" si="72"/>
        <v/>
      </c>
      <c r="S200" s="66" t="str">
        <f t="shared" si="73"/>
        <v/>
      </c>
      <c r="T200" s="66" t="str">
        <f t="shared" si="74"/>
        <v/>
      </c>
      <c r="U200" s="66" t="str">
        <f t="shared" si="75"/>
        <v/>
      </c>
      <c r="V200" s="66" t="str">
        <f t="shared" si="76"/>
        <v/>
      </c>
      <c r="W200" s="66" t="str">
        <f t="shared" si="77"/>
        <v/>
      </c>
      <c r="X200" s="66" t="str">
        <f t="shared" si="78"/>
        <v/>
      </c>
      <c r="Y200" s="66" t="str">
        <f t="shared" si="79"/>
        <v/>
      </c>
      <c r="Z200" s="66"/>
      <c r="AA200" s="66" t="str">
        <f t="shared" si="88"/>
        <v/>
      </c>
      <c r="AB200" s="66" t="str">
        <f t="shared" si="80"/>
        <v/>
      </c>
      <c r="AC200" s="66" t="str">
        <f t="shared" si="81"/>
        <v/>
      </c>
      <c r="AD200" s="66" t="str">
        <f t="shared" si="82"/>
        <v/>
      </c>
      <c r="AE200" s="66" t="str">
        <f t="shared" si="83"/>
        <v/>
      </c>
      <c r="AF200" s="66" t="str">
        <f t="shared" si="84"/>
        <v/>
      </c>
      <c r="AG200" s="69" t="str">
        <f t="shared" si="89"/>
        <v/>
      </c>
      <c r="AH200" s="66" t="str">
        <f t="shared" si="85"/>
        <v/>
      </c>
    </row>
    <row r="201" spans="1:34" x14ac:dyDescent="0.15">
      <c r="A201" s="5" t="str">
        <f t="shared" si="90"/>
        <v/>
      </c>
      <c r="B201" s="53"/>
      <c r="C201" s="5" t="str">
        <f t="shared" si="69"/>
        <v/>
      </c>
      <c r="D201" s="4" t="str">
        <f t="shared" si="70"/>
        <v/>
      </c>
      <c r="E201" s="3"/>
      <c r="F201" s="3"/>
      <c r="G201" s="3"/>
      <c r="H201" s="3"/>
      <c r="I201" s="3"/>
      <c r="J201" s="3"/>
      <c r="K201" s="3"/>
      <c r="L201" s="3"/>
      <c r="M201" s="67" t="str">
        <f t="shared" si="86"/>
        <v/>
      </c>
      <c r="N201" s="68" t="str">
        <f t="shared" si="87"/>
        <v/>
      </c>
      <c r="P201" s="65" t="str">
        <f t="shared" si="71"/>
        <v/>
      </c>
      <c r="Q201" s="65"/>
      <c r="R201" s="66" t="str">
        <f t="shared" si="72"/>
        <v/>
      </c>
      <c r="S201" s="66" t="str">
        <f t="shared" si="73"/>
        <v/>
      </c>
      <c r="T201" s="66" t="str">
        <f t="shared" si="74"/>
        <v/>
      </c>
      <c r="U201" s="66" t="str">
        <f t="shared" si="75"/>
        <v/>
      </c>
      <c r="V201" s="66" t="str">
        <f t="shared" si="76"/>
        <v/>
      </c>
      <c r="W201" s="66" t="str">
        <f t="shared" si="77"/>
        <v/>
      </c>
      <c r="X201" s="66" t="str">
        <f t="shared" si="78"/>
        <v/>
      </c>
      <c r="Y201" s="66" t="str">
        <f t="shared" si="79"/>
        <v/>
      </c>
      <c r="Z201" s="66"/>
      <c r="AA201" s="66" t="str">
        <f t="shared" si="88"/>
        <v/>
      </c>
      <c r="AB201" s="66" t="str">
        <f t="shared" si="80"/>
        <v/>
      </c>
      <c r="AC201" s="66" t="str">
        <f t="shared" si="81"/>
        <v/>
      </c>
      <c r="AD201" s="66" t="str">
        <f t="shared" si="82"/>
        <v/>
      </c>
      <c r="AE201" s="66" t="str">
        <f t="shared" si="83"/>
        <v/>
      </c>
      <c r="AF201" s="66" t="str">
        <f t="shared" si="84"/>
        <v/>
      </c>
      <c r="AG201" s="69" t="str">
        <f t="shared" si="89"/>
        <v/>
      </c>
      <c r="AH201" s="66" t="str">
        <f t="shared" si="85"/>
        <v/>
      </c>
    </row>
    <row r="202" spans="1:34" x14ac:dyDescent="0.15">
      <c r="A202" s="5" t="str">
        <f t="shared" si="90"/>
        <v/>
      </c>
      <c r="B202" s="53"/>
      <c r="C202" s="5" t="str">
        <f t="shared" si="69"/>
        <v/>
      </c>
      <c r="D202" s="4" t="str">
        <f t="shared" si="70"/>
        <v/>
      </c>
      <c r="E202" s="3"/>
      <c r="F202" s="3"/>
      <c r="G202" s="3"/>
      <c r="H202" s="3"/>
      <c r="I202" s="3"/>
      <c r="J202" s="3"/>
      <c r="K202" s="3"/>
      <c r="L202" s="3"/>
      <c r="M202" s="67" t="str">
        <f t="shared" si="86"/>
        <v/>
      </c>
      <c r="N202" s="68" t="str">
        <f t="shared" si="87"/>
        <v/>
      </c>
      <c r="P202" s="65" t="str">
        <f t="shared" si="71"/>
        <v/>
      </c>
      <c r="Q202" s="65"/>
      <c r="R202" s="66" t="str">
        <f t="shared" si="72"/>
        <v/>
      </c>
      <c r="S202" s="66" t="str">
        <f t="shared" si="73"/>
        <v/>
      </c>
      <c r="T202" s="66" t="str">
        <f t="shared" si="74"/>
        <v/>
      </c>
      <c r="U202" s="66" t="str">
        <f t="shared" si="75"/>
        <v/>
      </c>
      <c r="V202" s="66" t="str">
        <f t="shared" si="76"/>
        <v/>
      </c>
      <c r="W202" s="66" t="str">
        <f t="shared" si="77"/>
        <v/>
      </c>
      <c r="X202" s="66" t="str">
        <f t="shared" si="78"/>
        <v/>
      </c>
      <c r="Y202" s="66" t="str">
        <f t="shared" si="79"/>
        <v/>
      </c>
      <c r="Z202" s="66"/>
      <c r="AA202" s="66" t="str">
        <f t="shared" si="88"/>
        <v/>
      </c>
      <c r="AB202" s="66" t="str">
        <f t="shared" si="80"/>
        <v/>
      </c>
      <c r="AC202" s="66" t="str">
        <f t="shared" si="81"/>
        <v/>
      </c>
      <c r="AD202" s="66" t="str">
        <f t="shared" si="82"/>
        <v/>
      </c>
      <c r="AE202" s="66" t="str">
        <f t="shared" si="83"/>
        <v/>
      </c>
      <c r="AF202" s="66" t="str">
        <f t="shared" si="84"/>
        <v/>
      </c>
      <c r="AG202" s="69" t="str">
        <f t="shared" si="89"/>
        <v/>
      </c>
      <c r="AH202" s="66" t="str">
        <f t="shared" si="85"/>
        <v/>
      </c>
    </row>
    <row r="203" spans="1:34" x14ac:dyDescent="0.15">
      <c r="A203" s="5" t="str">
        <f t="shared" si="90"/>
        <v/>
      </c>
      <c r="B203" s="53"/>
      <c r="C203" s="5" t="str">
        <f t="shared" si="69"/>
        <v/>
      </c>
      <c r="D203" s="4" t="str">
        <f t="shared" si="70"/>
        <v/>
      </c>
      <c r="E203" s="3"/>
      <c r="F203" s="3"/>
      <c r="G203" s="3"/>
      <c r="H203" s="3"/>
      <c r="I203" s="3"/>
      <c r="J203" s="3"/>
      <c r="K203" s="3"/>
      <c r="L203" s="3"/>
      <c r="M203" s="67" t="str">
        <f t="shared" si="86"/>
        <v/>
      </c>
      <c r="N203" s="68" t="str">
        <f t="shared" si="87"/>
        <v/>
      </c>
      <c r="P203" s="65" t="str">
        <f t="shared" si="71"/>
        <v/>
      </c>
      <c r="Q203" s="65"/>
      <c r="R203" s="66" t="str">
        <f t="shared" si="72"/>
        <v/>
      </c>
      <c r="S203" s="66" t="str">
        <f t="shared" si="73"/>
        <v/>
      </c>
      <c r="T203" s="66" t="str">
        <f t="shared" si="74"/>
        <v/>
      </c>
      <c r="U203" s="66" t="str">
        <f t="shared" si="75"/>
        <v/>
      </c>
      <c r="V203" s="66" t="str">
        <f t="shared" si="76"/>
        <v/>
      </c>
      <c r="W203" s="66" t="str">
        <f t="shared" si="77"/>
        <v/>
      </c>
      <c r="X203" s="66" t="str">
        <f t="shared" si="78"/>
        <v/>
      </c>
      <c r="Y203" s="66" t="str">
        <f t="shared" si="79"/>
        <v/>
      </c>
      <c r="Z203" s="66"/>
      <c r="AA203" s="66" t="str">
        <f t="shared" si="88"/>
        <v/>
      </c>
      <c r="AB203" s="66" t="str">
        <f t="shared" si="80"/>
        <v/>
      </c>
      <c r="AC203" s="66" t="str">
        <f t="shared" si="81"/>
        <v/>
      </c>
      <c r="AD203" s="66" t="str">
        <f t="shared" si="82"/>
        <v/>
      </c>
      <c r="AE203" s="66" t="str">
        <f t="shared" si="83"/>
        <v/>
      </c>
      <c r="AF203" s="66" t="str">
        <f t="shared" si="84"/>
        <v/>
      </c>
      <c r="AG203" s="69" t="str">
        <f t="shared" si="89"/>
        <v/>
      </c>
      <c r="AH203" s="66" t="str">
        <f t="shared" si="85"/>
        <v/>
      </c>
    </row>
    <row r="204" spans="1:34" x14ac:dyDescent="0.15">
      <c r="A204" s="5" t="str">
        <f t="shared" si="90"/>
        <v/>
      </c>
      <c r="B204" s="53"/>
      <c r="C204" s="5" t="str">
        <f t="shared" si="69"/>
        <v/>
      </c>
      <c r="D204" s="4" t="str">
        <f t="shared" si="70"/>
        <v/>
      </c>
      <c r="E204" s="3"/>
      <c r="F204" s="3"/>
      <c r="G204" s="3"/>
      <c r="H204" s="3"/>
      <c r="I204" s="3"/>
      <c r="J204" s="3"/>
      <c r="K204" s="3"/>
      <c r="L204" s="3"/>
      <c r="M204" s="67" t="str">
        <f t="shared" si="86"/>
        <v/>
      </c>
      <c r="N204" s="68" t="str">
        <f t="shared" si="87"/>
        <v/>
      </c>
      <c r="P204" s="65" t="str">
        <f t="shared" si="71"/>
        <v/>
      </c>
      <c r="Q204" s="65"/>
      <c r="R204" s="66" t="str">
        <f t="shared" si="72"/>
        <v/>
      </c>
      <c r="S204" s="66" t="str">
        <f t="shared" si="73"/>
        <v/>
      </c>
      <c r="T204" s="66" t="str">
        <f t="shared" si="74"/>
        <v/>
      </c>
      <c r="U204" s="66" t="str">
        <f t="shared" si="75"/>
        <v/>
      </c>
      <c r="V204" s="66" t="str">
        <f t="shared" si="76"/>
        <v/>
      </c>
      <c r="W204" s="66" t="str">
        <f t="shared" si="77"/>
        <v/>
      </c>
      <c r="X204" s="66" t="str">
        <f t="shared" si="78"/>
        <v/>
      </c>
      <c r="Y204" s="66" t="str">
        <f t="shared" si="79"/>
        <v/>
      </c>
      <c r="Z204" s="66"/>
      <c r="AA204" s="66" t="str">
        <f t="shared" si="88"/>
        <v/>
      </c>
      <c r="AB204" s="66" t="str">
        <f t="shared" si="80"/>
        <v/>
      </c>
      <c r="AC204" s="66" t="str">
        <f t="shared" si="81"/>
        <v/>
      </c>
      <c r="AD204" s="66" t="str">
        <f t="shared" si="82"/>
        <v/>
      </c>
      <c r="AE204" s="66" t="str">
        <f t="shared" si="83"/>
        <v/>
      </c>
      <c r="AF204" s="66" t="str">
        <f t="shared" si="84"/>
        <v/>
      </c>
      <c r="AG204" s="69" t="str">
        <f t="shared" si="89"/>
        <v/>
      </c>
      <c r="AH204" s="66" t="str">
        <f t="shared" si="85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4"/>
  <sheetViews>
    <sheetView tabSelected="1" view="pageBreakPreview" zoomScaleNormal="100" zoomScaleSheetLayoutView="100" workbookViewId="0">
      <selection activeCell="L108" sqref="L108"/>
    </sheetView>
  </sheetViews>
  <sheetFormatPr defaultColWidth="9" defaultRowHeight="13.5" x14ac:dyDescent="0.15"/>
  <cols>
    <col min="1" max="1" width="5.375" style="22" bestFit="1" customWidth="1"/>
    <col min="2" max="2" width="5.25" style="22" bestFit="1" customWidth="1"/>
    <col min="3" max="3" width="5.375" style="22" bestFit="1" customWidth="1"/>
    <col min="4" max="4" width="6.5" style="22" bestFit="1" customWidth="1"/>
    <col min="5" max="5" width="7.5" style="22" bestFit="1" customWidth="1"/>
    <col min="6" max="6" width="29.375" style="22" bestFit="1" customWidth="1"/>
    <col min="7" max="7" width="5.25" style="22" bestFit="1" customWidth="1"/>
    <col min="8" max="8" width="11" style="22" bestFit="1" customWidth="1"/>
    <col min="9" max="9" width="4.375" style="22" bestFit="1" customWidth="1"/>
    <col min="10" max="10" width="5.75" style="22" bestFit="1" customWidth="1"/>
    <col min="11" max="11" width="29.625" style="36" bestFit="1" customWidth="1"/>
    <col min="12" max="12" width="51.375" style="22" bestFit="1" customWidth="1"/>
    <col min="13" max="14" width="8.875" style="22" bestFit="1" customWidth="1"/>
    <col min="15" max="15" width="2.625" style="22" customWidth="1"/>
    <col min="16" max="16384" width="9" style="22"/>
  </cols>
  <sheetData>
    <row r="1" spans="1:14" x14ac:dyDescent="0.15">
      <c r="A1" s="37" t="s">
        <v>38</v>
      </c>
      <c r="B1" s="105" t="s">
        <v>39</v>
      </c>
      <c r="C1" s="105"/>
      <c r="D1" s="37" t="s">
        <v>33</v>
      </c>
      <c r="E1" s="37" t="s">
        <v>34</v>
      </c>
      <c r="F1" s="105" t="s">
        <v>40</v>
      </c>
      <c r="G1" s="105"/>
      <c r="H1" s="37" t="s">
        <v>41</v>
      </c>
      <c r="I1" s="23"/>
      <c r="J1" s="23"/>
      <c r="K1" s="23"/>
      <c r="L1" s="49" t="s">
        <v>46</v>
      </c>
      <c r="M1" s="50" t="s">
        <v>47</v>
      </c>
      <c r="N1" s="51" t="s">
        <v>48</v>
      </c>
    </row>
    <row r="2" spans="1:14" x14ac:dyDescent="0.15">
      <c r="A2" s="37" t="str">
        <f>CONCATENATE("ver.",キューシート計算用!A2)</f>
        <v>ver.3</v>
      </c>
      <c r="B2" s="37" t="str">
        <f>キューシート計算用!B2</f>
        <v>2018.7.5</v>
      </c>
      <c r="C2" s="37"/>
      <c r="D2" s="37" t="str">
        <f>キューシート計算用!D2</f>
        <v>7/14</v>
      </c>
      <c r="E2" s="37">
        <f>キューシート計算用!E2</f>
        <v>600</v>
      </c>
      <c r="F2" s="105" t="str">
        <f>キューシート計算用!F2</f>
        <v>伊那</v>
      </c>
      <c r="G2" s="105"/>
      <c r="H2" s="46">
        <f>キューシート計算用!G2</f>
        <v>0.25</v>
      </c>
      <c r="I2" s="23"/>
      <c r="J2" s="23"/>
      <c r="K2" s="23"/>
      <c r="L2" s="23"/>
      <c r="M2" s="52" t="s">
        <v>49</v>
      </c>
      <c r="N2" s="47" t="s">
        <v>50</v>
      </c>
    </row>
    <row r="4" spans="1:14" x14ac:dyDescent="0.15">
      <c r="A4" s="37" t="s">
        <v>2</v>
      </c>
      <c r="B4" s="37" t="s">
        <v>0</v>
      </c>
      <c r="C4" s="37" t="s">
        <v>4</v>
      </c>
      <c r="D4" s="37" t="s">
        <v>5</v>
      </c>
      <c r="E4" s="37" t="s">
        <v>6</v>
      </c>
      <c r="F4" s="37" t="s">
        <v>1</v>
      </c>
      <c r="G4" s="37" t="s">
        <v>27</v>
      </c>
      <c r="H4" s="37" t="s">
        <v>25</v>
      </c>
      <c r="I4" s="37" t="s">
        <v>28</v>
      </c>
      <c r="J4" s="37" t="s">
        <v>29</v>
      </c>
      <c r="K4" s="37" t="s">
        <v>30</v>
      </c>
      <c r="L4" s="37" t="s">
        <v>26</v>
      </c>
      <c r="M4" s="37" t="s">
        <v>8</v>
      </c>
      <c r="N4" s="37" t="s">
        <v>9</v>
      </c>
    </row>
    <row r="5" spans="1:14" x14ac:dyDescent="0.15">
      <c r="A5" s="37">
        <f>IF(キューシート計算用!A5&lt;&gt;"",キューシート計算用!A5,"")</f>
        <v>1</v>
      </c>
      <c r="B5" s="37" t="str">
        <f>IF(キューシート計算用!B5&lt;&gt;"",キューシート計算用!B5,"")</f>
        <v>start</v>
      </c>
      <c r="C5" s="37">
        <f>IF(キューシート計算用!C5&lt;&gt;"",キューシート計算用!C5,"")</f>
        <v>0</v>
      </c>
      <c r="D5" s="38">
        <f>IF(キューシート計算用!D5&lt;&gt;"",キューシート計算用!D5,"")</f>
        <v>0</v>
      </c>
      <c r="E5" s="38">
        <f>IF(キューシート計算用!E5&lt;&gt;"",キューシート計算用!E5,"")</f>
        <v>0</v>
      </c>
      <c r="F5" s="37" t="str">
        <f>IF(キューシート計算用!F5&lt;&gt;"",キューシート計算用!F5,"")</f>
        <v>宇都宮市森林公園　大駐車場</v>
      </c>
      <c r="G5" s="37" t="str">
        <f>IF(キューシート計算用!G5&lt;&gt;"",キューシート計算用!G5,"")</f>
        <v>｜</v>
      </c>
      <c r="H5" s="37" t="str">
        <f>IF(キューシート計算用!H5&lt;&gt;"",キューシート計算用!H5,"")</f>
        <v>直</v>
      </c>
      <c r="I5" s="37" t="str">
        <f>IF(キューシート計算用!I5&lt;&gt;"",キューシート計算用!I5,"")</f>
        <v/>
      </c>
      <c r="J5" s="37" t="str">
        <f>IF(キューシート計算用!J5&lt;&gt;"",キューシート計算用!J5,"")</f>
        <v/>
      </c>
      <c r="K5" s="39" t="str">
        <f>IF(キューシート計算用!K5&lt;&gt;"",キューシート計算用!K5,"")</f>
        <v/>
      </c>
      <c r="L5" s="86" t="str">
        <f>IF(キューシート計算用!L5&lt;&gt;"",キューシート計算用!L5,"")</f>
        <v/>
      </c>
      <c r="M5" s="40">
        <f>IF(キューシート計算用!M5&lt;&gt;"",キューシート計算用!M5,"")</f>
        <v>43295.25</v>
      </c>
      <c r="N5" s="40">
        <f>IF(キューシート計算用!N5&lt;&gt;"",キューシート計算用!N5,"")</f>
        <v>43295.270833333336</v>
      </c>
    </row>
    <row r="6" spans="1:14" x14ac:dyDescent="0.15">
      <c r="A6" s="37">
        <f>IF(キューシート計算用!A6&lt;&gt;"",キューシート計算用!A6,"")</f>
        <v>2</v>
      </c>
      <c r="B6" s="37" t="str">
        <f>IF(キューシート計算用!B6&lt;&gt;"",キューシート計算用!B6,"")</f>
        <v/>
      </c>
      <c r="C6" s="37">
        <f>IF(キューシート計算用!C6&lt;&gt;"",キューシート計算用!C6,"")</f>
        <v>8.1</v>
      </c>
      <c r="D6" s="38">
        <f>IF(キューシート計算用!D6&lt;&gt;"",キューシート計算用!D6,"")</f>
        <v>8.1</v>
      </c>
      <c r="E6" s="38">
        <f>IF(キューシート計算用!E6&lt;&gt;"",キューシート計算用!E6,"")</f>
        <v>8.1</v>
      </c>
      <c r="F6" s="37" t="str">
        <f>IF(キューシート計算用!F6&lt;&gt;"",キューシート計算用!F6,"")</f>
        <v>JR鹿沼駅前</v>
      </c>
      <c r="G6" s="37" t="str">
        <f>IF(キューシート計算用!G6&lt;&gt;"",キューシート計算用!G6,"")</f>
        <v>┼</v>
      </c>
      <c r="H6" s="37" t="str">
        <f>IF(キューシート計算用!H6&lt;&gt;"",キューシート計算用!H6,"")</f>
        <v>右</v>
      </c>
      <c r="I6" s="37" t="str">
        <f>IF(キューシート計算用!I6&lt;&gt;"",キューシート計算用!I6,"")</f>
        <v>○</v>
      </c>
      <c r="J6" s="37" t="str">
        <f>IF(キューシート計算用!J6&lt;&gt;"",キューシート計算用!J6,"")</f>
        <v>R293</v>
      </c>
      <c r="K6" s="39" t="str">
        <f>IF(キューシート計算用!K6&lt;&gt;"",キューシート計算用!K6,"")</f>
        <v>足利　栃木市</v>
      </c>
      <c r="L6" s="86" t="str">
        <f>IF(キューシート計算用!L6&lt;&gt;"",キューシート計算用!L6,"")</f>
        <v/>
      </c>
      <c r="M6" s="40" t="str">
        <f>IF(キューシート計算用!M6&lt;&gt;"",キューシート計算用!M6,"")</f>
        <v/>
      </c>
      <c r="N6" s="40" t="str">
        <f>IF(キューシート計算用!N6&lt;&gt;"",キューシート計算用!N6,"")</f>
        <v/>
      </c>
    </row>
    <row r="7" spans="1:14" x14ac:dyDescent="0.15">
      <c r="A7" s="37">
        <f>IF(キューシート計算用!A7&lt;&gt;"",キューシート計算用!A7,"")</f>
        <v>3</v>
      </c>
      <c r="B7" s="37" t="str">
        <f>IF(キューシート計算用!B7&lt;&gt;"",キューシート計算用!B7,"")</f>
        <v/>
      </c>
      <c r="C7" s="37">
        <f>IF(キューシート計算用!C7&lt;&gt;"",キューシート計算用!C7,"")</f>
        <v>1.4000000000000004</v>
      </c>
      <c r="D7" s="38">
        <f>IF(キューシート計算用!D7&lt;&gt;"",キューシート計算用!D7,"")</f>
        <v>9.5</v>
      </c>
      <c r="E7" s="38">
        <f>IF(キューシート計算用!E7&lt;&gt;"",キューシート計算用!E7,"")</f>
        <v>9.5</v>
      </c>
      <c r="F7" s="37" t="str">
        <f>IF(キューシート計算用!F7&lt;&gt;"",キューシート計算用!F7,"")</f>
        <v>市役所前</v>
      </c>
      <c r="G7" s="37" t="str">
        <f>IF(キューシート計算用!G7&lt;&gt;"",キューシート計算用!G7,"")</f>
        <v>┼</v>
      </c>
      <c r="H7" s="37" t="str">
        <f>IF(キューシート計算用!H7&lt;&gt;"",キューシート計算用!H7,"")</f>
        <v>左</v>
      </c>
      <c r="I7" s="37" t="str">
        <f>IF(キューシート計算用!I7&lt;&gt;"",キューシート計算用!I7,"")</f>
        <v>○</v>
      </c>
      <c r="J7" s="37" t="str">
        <f>IF(キューシート計算用!J7&lt;&gt;"",キューシート計算用!J7,"")</f>
        <v>R293</v>
      </c>
      <c r="K7" s="39" t="str">
        <f>IF(キューシート計算用!K7&lt;&gt;"",キューシート計算用!K7,"")</f>
        <v>足利　栃木市</v>
      </c>
      <c r="L7" s="86" t="str">
        <f>IF(キューシート計算用!L7&lt;&gt;"",キューシート計算用!L7,"")</f>
        <v/>
      </c>
      <c r="M7" s="40" t="str">
        <f>IF(キューシート計算用!M7&lt;&gt;"",キューシート計算用!M7,"")</f>
        <v/>
      </c>
      <c r="N7" s="40" t="str">
        <f>IF(キューシート計算用!N7&lt;&gt;"",キューシート計算用!N7,"")</f>
        <v/>
      </c>
    </row>
    <row r="8" spans="1:14" x14ac:dyDescent="0.15">
      <c r="A8" s="37">
        <f>IF(キューシート計算用!A8&lt;&gt;"",キューシート計算用!A8,"")</f>
        <v>4</v>
      </c>
      <c r="B8" s="37" t="str">
        <f>IF(キューシート計算用!B8&lt;&gt;"",キューシート計算用!B8,"")</f>
        <v/>
      </c>
      <c r="C8" s="37">
        <f>IF(キューシート計算用!C8&lt;&gt;"",キューシート計算用!C8,"")</f>
        <v>7.1000000000000014</v>
      </c>
      <c r="D8" s="38">
        <f>IF(キューシート計算用!D8&lt;&gt;"",キューシート計算用!D8,"")</f>
        <v>16.600000000000001</v>
      </c>
      <c r="E8" s="38">
        <f>IF(キューシート計算用!E8&lt;&gt;"",キューシート計算用!E8,"")</f>
        <v>16.600000000000001</v>
      </c>
      <c r="F8" s="37" t="str">
        <f>IF(キューシート計算用!F8&lt;&gt;"",キューシート計算用!F8,"")</f>
        <v>追分</v>
      </c>
      <c r="G8" s="37" t="str">
        <f>IF(キューシート計算用!G8&lt;&gt;"",キューシート計算用!G8,"")</f>
        <v>Y</v>
      </c>
      <c r="H8" s="37" t="str">
        <f>IF(キューシート計算用!H8&lt;&gt;"",キューシート計算用!H8,"")</f>
        <v>右</v>
      </c>
      <c r="I8" s="37" t="str">
        <f>IF(キューシート計算用!I8&lt;&gt;"",キューシート計算用!I8,"")</f>
        <v>○</v>
      </c>
      <c r="J8" s="37" t="str">
        <f>IF(キューシート計算用!J8&lt;&gt;"",キューシート計算用!J8,"")</f>
        <v>R293</v>
      </c>
      <c r="K8" s="39" t="str">
        <f>IF(キューシート計算用!K8&lt;&gt;"",キューシート計算用!K8,"")</f>
        <v>足利　栃木市　道の駅にしかた</v>
      </c>
      <c r="L8" s="86" t="str">
        <f>IF(キューシート計算用!L8&lt;&gt;"",キューシート計算用!L8,"")</f>
        <v/>
      </c>
      <c r="M8" s="40" t="str">
        <f>IF(キューシート計算用!M8&lt;&gt;"",キューシート計算用!M8,"")</f>
        <v/>
      </c>
      <c r="N8" s="40" t="str">
        <f>IF(キューシート計算用!N8&lt;&gt;"",キューシート計算用!N8,"")</f>
        <v/>
      </c>
    </row>
    <row r="9" spans="1:14" x14ac:dyDescent="0.15">
      <c r="A9" s="37">
        <f>IF(キューシート計算用!A9&lt;&gt;"",キューシート計算用!A9,"")</f>
        <v>5</v>
      </c>
      <c r="B9" s="37" t="str">
        <f>IF(キューシート計算用!B9&lt;&gt;"",キューシート計算用!B9,"")</f>
        <v/>
      </c>
      <c r="C9" s="37">
        <f>IF(キューシート計算用!C9&lt;&gt;"",キューシート計算用!C9,"")</f>
        <v>3.0999999999999979</v>
      </c>
      <c r="D9" s="38">
        <f>IF(キューシート計算用!D9&lt;&gt;"",キューシート計算用!D9,"")</f>
        <v>19.7</v>
      </c>
      <c r="E9" s="38">
        <f>IF(キューシート計算用!E9&lt;&gt;"",キューシート計算用!E9,"")</f>
        <v>19.7</v>
      </c>
      <c r="F9" s="37" t="str">
        <f>IF(キューシート計算用!F9&lt;&gt;"",キューシート計算用!F9,"")</f>
        <v/>
      </c>
      <c r="G9" s="37" t="str">
        <f>IF(キューシート計算用!G9&lt;&gt;"",キューシート計算用!G9,"")</f>
        <v>┼</v>
      </c>
      <c r="H9" s="37" t="str">
        <f>IF(キューシート計算用!H9&lt;&gt;"",キューシート計算用!H9,"")</f>
        <v>右</v>
      </c>
      <c r="I9" s="37" t="str">
        <f>IF(キューシート計算用!I9&lt;&gt;"",キューシート計算用!I9,"")</f>
        <v>○</v>
      </c>
      <c r="J9" s="37" t="str">
        <f>IF(キューシート計算用!J9&lt;&gt;"",キューシート計算用!J9,"")</f>
        <v>R293</v>
      </c>
      <c r="K9" s="39" t="str">
        <f>IF(キューシート計算用!K9&lt;&gt;"",キューシート計算用!K9,"")</f>
        <v>足利　栃木市　北関東道</v>
      </c>
      <c r="L9" s="86" t="str">
        <f>IF(キューシート計算用!L9&lt;&gt;"",キューシート計算用!L9,"")</f>
        <v>新しい道</v>
      </c>
      <c r="M9" s="40" t="str">
        <f>IF(キューシート計算用!M9&lt;&gt;"",キューシート計算用!M9,"")</f>
        <v/>
      </c>
      <c r="N9" s="40" t="str">
        <f>IF(キューシート計算用!N9&lt;&gt;"",キューシート計算用!N9,"")</f>
        <v/>
      </c>
    </row>
    <row r="10" spans="1:14" x14ac:dyDescent="0.15">
      <c r="A10" s="37">
        <f>IF(キューシート計算用!A10&lt;&gt;"",キューシート計算用!A10,"")</f>
        <v>6</v>
      </c>
      <c r="B10" s="37" t="str">
        <f>IF(キューシート計算用!B10&lt;&gt;"",キューシート計算用!B10,"")</f>
        <v/>
      </c>
      <c r="C10" s="37">
        <f>IF(キューシート計算用!C10&lt;&gt;"",キューシート計算用!C10,"")</f>
        <v>2.4000000000000021</v>
      </c>
      <c r="D10" s="38">
        <f>IF(キューシート計算用!D10&lt;&gt;"",キューシート計算用!D10,"")</f>
        <v>22.1</v>
      </c>
      <c r="E10" s="38">
        <f>IF(キューシート計算用!E10&lt;&gt;"",キューシート計算用!E10,"")</f>
        <v>22.1</v>
      </c>
      <c r="F10" s="37" t="str">
        <f>IF(キューシート計算用!F10&lt;&gt;"",キューシート計算用!F10,"")</f>
        <v/>
      </c>
      <c r="G10" s="37" t="str">
        <f>IF(キューシート計算用!G10&lt;&gt;"",キューシート計算用!G10,"")</f>
        <v>┼</v>
      </c>
      <c r="H10" s="37" t="str">
        <f>IF(キューシート計算用!H10&lt;&gt;"",キューシート計算用!H10,"")</f>
        <v>右</v>
      </c>
      <c r="I10" s="37" t="str">
        <f>IF(キューシート計算用!I10&lt;&gt;"",キューシート計算用!I10,"")</f>
        <v>○</v>
      </c>
      <c r="J10" s="37" t="str">
        <f>IF(キューシート計算用!J10&lt;&gt;"",キューシート計算用!J10,"")</f>
        <v>市道</v>
      </c>
      <c r="K10" s="39" t="str">
        <f>IF(キューシート計算用!K10&lt;&gt;"",キューシート計算用!K10,"")</f>
        <v>押しﾎﾞﾀﾝ式信号</v>
      </c>
      <c r="L10" s="86" t="str">
        <f>IF(キューシート計算用!L10&lt;&gt;"",キューシート計算用!L10,"")</f>
        <v>歩道橋のひとつ先の信号　④うがじん</v>
      </c>
      <c r="M10" s="40" t="str">
        <f>IF(キューシート計算用!M10&lt;&gt;"",キューシート計算用!M10,"")</f>
        <v/>
      </c>
      <c r="N10" s="40" t="str">
        <f>IF(キューシート計算用!N10&lt;&gt;"",キューシート計算用!N10,"")</f>
        <v/>
      </c>
    </row>
    <row r="11" spans="1:14" x14ac:dyDescent="0.15">
      <c r="A11" s="37">
        <f>IF(キューシート計算用!A11&lt;&gt;"",キューシート計算用!A11,"")</f>
        <v>7</v>
      </c>
      <c r="B11" s="37" t="str">
        <f>IF(キューシート計算用!B11&lt;&gt;"",キューシート計算用!B11,"")</f>
        <v/>
      </c>
      <c r="C11" s="37">
        <f>IF(キューシート計算用!C11&lt;&gt;"",キューシート計算用!C11,"")</f>
        <v>0.29999999999999716</v>
      </c>
      <c r="D11" s="38">
        <f>IF(キューシート計算用!D11&lt;&gt;"",キューシート計算用!D11,"")</f>
        <v>22.4</v>
      </c>
      <c r="E11" s="38">
        <f>IF(キューシート計算用!E11&lt;&gt;"",キューシート計算用!E11,"")</f>
        <v>22.4</v>
      </c>
      <c r="F11" s="37" t="str">
        <f>IF(キューシート計算用!F11&lt;&gt;"",キューシート計算用!F11,"")</f>
        <v/>
      </c>
      <c r="G11" s="37" t="str">
        <f>IF(キューシート計算用!G11&lt;&gt;"",キューシート計算用!G11,"")</f>
        <v>┼</v>
      </c>
      <c r="H11" s="37" t="str">
        <f>IF(キューシート計算用!H11&lt;&gt;"",キューシート計算用!H11,"")</f>
        <v>左</v>
      </c>
      <c r="I11" s="37" t="str">
        <f>IF(キューシート計算用!I11&lt;&gt;"",キューシート計算用!I11,"")</f>
        <v>○</v>
      </c>
      <c r="J11" s="37" t="str">
        <f>IF(キューシート計算用!J11&lt;&gt;"",キューシート計算用!J11,"")</f>
        <v>R293</v>
      </c>
      <c r="K11" s="39" t="str">
        <f>IF(キューシート計算用!K11&lt;&gt;"",キューシート計算用!K11,"")</f>
        <v>足利38km</v>
      </c>
      <c r="L11" s="86" t="str">
        <f>IF(キューシート計算用!L11&lt;&gt;"",キューシート計算用!L11,"")</f>
        <v/>
      </c>
      <c r="M11" s="40" t="str">
        <f>IF(キューシート計算用!M11&lt;&gt;"",キューシート計算用!M11,"")</f>
        <v/>
      </c>
      <c r="N11" s="40" t="str">
        <f>IF(キューシート計算用!N11&lt;&gt;"",キューシート計算用!N11,"")</f>
        <v/>
      </c>
    </row>
    <row r="12" spans="1:14" x14ac:dyDescent="0.15">
      <c r="A12" s="37">
        <f>IF(キューシート計算用!A12&lt;&gt;"",キューシート計算用!A12,"")</f>
        <v>8</v>
      </c>
      <c r="B12" s="37" t="str">
        <f>IF(キューシート計算用!B12&lt;&gt;"",キューシート計算用!B12,"")</f>
        <v/>
      </c>
      <c r="C12" s="37">
        <f>IF(キューシート計算用!C12&lt;&gt;"",キューシート計算用!C12,"")</f>
        <v>14.5</v>
      </c>
      <c r="D12" s="38">
        <f>IF(キューシート計算用!D12&lt;&gt;"",キューシート計算用!D12,"")</f>
        <v>36.9</v>
      </c>
      <c r="E12" s="38">
        <f>IF(キューシート計算用!E12&lt;&gt;"",キューシート計算用!E12,"")</f>
        <v>36.9</v>
      </c>
      <c r="F12" s="37" t="str">
        <f>IF(キューシート計算用!F12&lt;&gt;"",キューシート計算用!F12,"")</f>
        <v>築地町</v>
      </c>
      <c r="G12" s="37" t="str">
        <f>IF(キューシート計算用!G12&lt;&gt;"",キューシート計算用!G12,"")</f>
        <v>├</v>
      </c>
      <c r="H12" s="37" t="str">
        <f>IF(キューシート計算用!H12&lt;&gt;"",キューシート計算用!H12,"")</f>
        <v>右</v>
      </c>
      <c r="I12" s="37" t="str">
        <f>IF(キューシート計算用!I12&lt;&gt;"",キューシート計算用!I12,"")</f>
        <v>○</v>
      </c>
      <c r="J12" s="37" t="str">
        <f>IF(キューシート計算用!J12&lt;&gt;"",キューシート計算用!J12,"")</f>
        <v>R293</v>
      </c>
      <c r="K12" s="39" t="str">
        <f>IF(キューシート計算用!K12&lt;&gt;"",キューシート計算用!K12,"")</f>
        <v>足利　佐野市街　田沼　北関東道</v>
      </c>
      <c r="L12" s="86" t="str">
        <f>IF(キューシート計算用!L12&lt;&gt;"",キューシート計算用!L12,"")</f>
        <v>①エネオス</v>
      </c>
      <c r="M12" s="40" t="str">
        <f>IF(キューシート計算用!M12&lt;&gt;"",キューシート計算用!M12,"")</f>
        <v/>
      </c>
      <c r="N12" s="40" t="str">
        <f>IF(キューシート計算用!N12&lt;&gt;"",キューシート計算用!N12,"")</f>
        <v/>
      </c>
    </row>
    <row r="13" spans="1:14" x14ac:dyDescent="0.15">
      <c r="A13" s="37">
        <f>IF(キューシート計算用!A13&lt;&gt;"",キューシート計算用!A13,"")</f>
        <v>9</v>
      </c>
      <c r="B13" s="37" t="str">
        <f>IF(キューシート計算用!B13&lt;&gt;"",キューシート計算用!B13,"")</f>
        <v/>
      </c>
      <c r="C13" s="37">
        <f>IF(キューシート計算用!C13&lt;&gt;"",キューシート計算用!C13,"")</f>
        <v>18</v>
      </c>
      <c r="D13" s="38">
        <f>IF(キューシート計算用!D13&lt;&gt;"",キューシート計算用!D13,"")</f>
        <v>54.9</v>
      </c>
      <c r="E13" s="38">
        <f>IF(キューシート計算用!E13&lt;&gt;"",キューシート計算用!E13,"")</f>
        <v>54.9</v>
      </c>
      <c r="F13" s="37" t="str">
        <f>IF(キューシート計算用!F13&lt;&gt;"",キューシート計算用!F13,"")</f>
        <v>千歳橋</v>
      </c>
      <c r="G13" s="37" t="str">
        <f>IF(キューシート計算用!G13&lt;&gt;"",キューシート計算用!G13,"")</f>
        <v>Y</v>
      </c>
      <c r="H13" s="37" t="str">
        <f>IF(キューシート計算用!H13&lt;&gt;"",キューシート計算用!H13,"")</f>
        <v>右</v>
      </c>
      <c r="I13" s="37" t="str">
        <f>IF(キューシート計算用!I13&lt;&gt;"",キューシート計算用!I13,"")</f>
        <v>○</v>
      </c>
      <c r="J13" s="37" t="str">
        <f>IF(キューシート計算用!J13&lt;&gt;"",キューシート計算用!J13,"")</f>
        <v>R293</v>
      </c>
      <c r="K13" s="39" t="str">
        <f>IF(キューシート計算用!K13&lt;&gt;"",キューシート計算用!K13,"")</f>
        <v>国道50号　足利市街</v>
      </c>
      <c r="L13" s="86" t="str">
        <f>IF(キューシート計算用!L13&lt;&gt;"",キューシート計算用!L13,"")</f>
        <v/>
      </c>
      <c r="M13" s="40" t="str">
        <f>IF(キューシート計算用!M13&lt;&gt;"",キューシート計算用!M13,"")</f>
        <v/>
      </c>
      <c r="N13" s="40" t="str">
        <f>IF(キューシート計算用!N13&lt;&gt;"",キューシート計算用!N13,"")</f>
        <v/>
      </c>
    </row>
    <row r="14" spans="1:14" x14ac:dyDescent="0.15">
      <c r="A14" s="37">
        <f>IF(キューシート計算用!A14&lt;&gt;"",キューシート計算用!A14,"")</f>
        <v>10</v>
      </c>
      <c r="B14" s="37" t="str">
        <f>IF(キューシート計算用!B14&lt;&gt;"",キューシート計算用!B14,"")</f>
        <v/>
      </c>
      <c r="C14" s="37">
        <f>IF(キューシート計算用!C14&lt;&gt;"",キューシート計算用!C14,"")</f>
        <v>1.7000000000000028</v>
      </c>
      <c r="D14" s="38">
        <f>IF(キューシート計算用!D14&lt;&gt;"",キューシート計算用!D14,"")</f>
        <v>56.6</v>
      </c>
      <c r="E14" s="38">
        <f>IF(キューシート計算用!E14&lt;&gt;"",キューシート計算用!E14,"")</f>
        <v>56.6</v>
      </c>
      <c r="F14" s="37" t="str">
        <f>IF(キューシート計算用!F14&lt;&gt;"",キューシート計算用!F14,"")</f>
        <v>女子高前</v>
      </c>
      <c r="G14" s="37" t="str">
        <f>IF(キューシート計算用!G14&lt;&gt;"",キューシート計算用!G14,"")</f>
        <v>┼</v>
      </c>
      <c r="H14" s="37" t="str">
        <f>IF(キューシート計算用!H14&lt;&gt;"",キューシート計算用!H14,"")</f>
        <v>左</v>
      </c>
      <c r="I14" s="37" t="str">
        <f>IF(キューシート計算用!I14&lt;&gt;"",キューシート計算用!I14,"")</f>
        <v>○</v>
      </c>
      <c r="J14" s="37" t="str">
        <f>IF(キューシート計算用!J14&lt;&gt;"",キューシート計算用!J14,"")</f>
        <v>R293</v>
      </c>
      <c r="K14" s="39" t="str">
        <f>IF(キューシート計算用!K14&lt;&gt;"",キューシート計算用!K14,"")</f>
        <v/>
      </c>
      <c r="L14" s="86" t="str">
        <f>IF(キューシート計算用!L14&lt;&gt;"",キューシート計算用!L14,"")</f>
        <v>④足利女子高</v>
      </c>
      <c r="M14" s="40" t="str">
        <f>IF(キューシート計算用!M14&lt;&gt;"",キューシート計算用!M14,"")</f>
        <v/>
      </c>
      <c r="N14" s="40" t="str">
        <f>IF(キューシート計算用!N14&lt;&gt;"",キューシート計算用!N14,"")</f>
        <v/>
      </c>
    </row>
    <row r="15" spans="1:14" x14ac:dyDescent="0.15">
      <c r="A15" s="37">
        <f>IF(キューシート計算用!A15&lt;&gt;"",キューシート計算用!A15,"")</f>
        <v>11</v>
      </c>
      <c r="B15" s="37" t="str">
        <f>IF(キューシート計算用!B15&lt;&gt;"",キューシート計算用!B15,"")</f>
        <v/>
      </c>
      <c r="C15" s="37">
        <f>IF(キューシート計算用!C15&lt;&gt;"",キューシート計算用!C15,"")</f>
        <v>1</v>
      </c>
      <c r="D15" s="38">
        <f>IF(キューシート計算用!D15&lt;&gt;"",キューシート計算用!D15,"")</f>
        <v>57.6</v>
      </c>
      <c r="E15" s="38">
        <f>IF(キューシート計算用!E15&lt;&gt;"",キューシート計算用!E15,"")</f>
        <v>57.6</v>
      </c>
      <c r="F15" s="37" t="str">
        <f>IF(キューシート計算用!F15&lt;&gt;"",キューシート計算用!F15,"")</f>
        <v>通1丁目</v>
      </c>
      <c r="G15" s="37" t="str">
        <f>IF(キューシート計算用!G15&lt;&gt;"",キューシート計算用!G15,"")</f>
        <v>┼</v>
      </c>
      <c r="H15" s="37" t="str">
        <f>IF(キューシート計算用!H15&lt;&gt;"",キューシート計算用!H15,"")</f>
        <v>右</v>
      </c>
      <c r="I15" s="37" t="str">
        <f>IF(キューシート計算用!I15&lt;&gt;"",キューシート計算用!I15,"")</f>
        <v>○</v>
      </c>
      <c r="J15" s="37" t="str">
        <f>IF(キューシート計算用!J15&lt;&gt;"",キューシート計算用!J15,"")</f>
        <v>K67</v>
      </c>
      <c r="K15" s="39" t="str">
        <f>IF(キューシート計算用!K15&lt;&gt;"",キューシート計算用!K15,"")</f>
        <v>前橋　桐生</v>
      </c>
      <c r="L15" s="86" t="str">
        <f>IF(キューシート計算用!L15&lt;&gt;"",キューシート計算用!L15,"")</f>
        <v>①ホテルルートイン</v>
      </c>
      <c r="M15" s="40" t="str">
        <f>IF(キューシート計算用!M15&lt;&gt;"",キューシート計算用!M15,"")</f>
        <v/>
      </c>
      <c r="N15" s="40" t="str">
        <f>IF(キューシート計算用!N15&lt;&gt;"",キューシート計算用!N15,"")</f>
        <v/>
      </c>
    </row>
    <row r="16" spans="1:14" x14ac:dyDescent="0.15">
      <c r="A16" s="37">
        <f>IF(キューシート計算用!A16&lt;&gt;"",キューシート計算用!A16,"")</f>
        <v>12</v>
      </c>
      <c r="B16" s="37" t="str">
        <f>IF(キューシート計算用!B16&lt;&gt;"",キューシート計算用!B16,"")</f>
        <v>PC1</v>
      </c>
      <c r="C16" s="37">
        <f>IF(キューシート計算用!C16&lt;&gt;"",キューシート計算用!C16,"")</f>
        <v>3.8999999999999986</v>
      </c>
      <c r="D16" s="38">
        <f>IF(キューシート計算用!D16&lt;&gt;"",キューシート計算用!D16,"")</f>
        <v>61.5</v>
      </c>
      <c r="E16" s="38">
        <f>IF(キューシート計算用!E16&lt;&gt;"",キューシート計算用!E16,"")</f>
        <v>61.5</v>
      </c>
      <c r="F16" s="37" t="str">
        <f>IF(キューシート計算用!F16&lt;&gt;"",キューシート計算用!F16,"")</f>
        <v>セブンイレブン足利山前店</v>
      </c>
      <c r="G16" s="37" t="str">
        <f>IF(キューシート計算用!G16&lt;&gt;"",キューシート計算用!G16,"")</f>
        <v>｜</v>
      </c>
      <c r="H16" s="37" t="str">
        <f>IF(キューシート計算用!H16&lt;&gt;"",キューシート計算用!H16,"")</f>
        <v>直</v>
      </c>
      <c r="I16" s="37" t="str">
        <f>IF(キューシート計算用!I16&lt;&gt;"",キューシート計算用!I16,"")</f>
        <v/>
      </c>
      <c r="J16" s="37" t="str">
        <f>IF(キューシート計算用!J16&lt;&gt;"",キューシート計算用!J16,"")</f>
        <v>K67</v>
      </c>
      <c r="K16" s="39" t="str">
        <f>IF(キューシート計算用!K16&lt;&gt;"",キューシート計算用!K16,"")</f>
        <v/>
      </c>
      <c r="L16" s="86" t="str">
        <f>IF(キューシート計算用!L16&lt;&gt;"",キューシート計算用!L16,"")</f>
        <v>左側【オレンジタイル内駐輪禁止】</v>
      </c>
      <c r="M16" s="40">
        <f>IF(キューシート計算用!M16&lt;&gt;"",キューシート計算用!M16,"")</f>
        <v>43295.326327614377</v>
      </c>
      <c r="N16" s="40">
        <f>IF(キューシート計算用!N16&lt;&gt;"",キューシート計算用!N16,"")</f>
        <v>43295.422569444447</v>
      </c>
    </row>
    <row r="17" spans="1:14" x14ac:dyDescent="0.15">
      <c r="A17" s="37">
        <f>IF(キューシート計算用!A17&lt;&gt;"",キューシート計算用!A17,"")</f>
        <v>13</v>
      </c>
      <c r="B17" s="37" t="str">
        <f>IF(キューシート計算用!B17&lt;&gt;"",キューシート計算用!B17,"")</f>
        <v/>
      </c>
      <c r="C17" s="37">
        <f>IF(キューシート計算用!C17&lt;&gt;"",キューシート計算用!C17,"")</f>
        <v>0.60000000000000142</v>
      </c>
      <c r="D17" s="38">
        <f>IF(キューシート計算用!D17&lt;&gt;"",キューシート計算用!D17,"")</f>
        <v>0.60000000000000142</v>
      </c>
      <c r="E17" s="38">
        <f>IF(キューシート計算用!E17&lt;&gt;"",キューシート計算用!E17,"")</f>
        <v>62.1</v>
      </c>
      <c r="F17" s="37" t="str">
        <f>IF(キューシート計算用!F17&lt;&gt;"",キューシート計算用!F17,"")</f>
        <v>鹿島橋入口</v>
      </c>
      <c r="G17" s="37" t="str">
        <f>IF(キューシート計算用!G17&lt;&gt;"",キューシート計算用!G17,"")</f>
        <v>┤</v>
      </c>
      <c r="H17" s="37" t="str">
        <f>IF(キューシート計算用!H17&lt;&gt;"",キューシート計算用!H17,"")</f>
        <v>左</v>
      </c>
      <c r="I17" s="37" t="str">
        <f>IF(キューシート計算用!I17&lt;&gt;"",キューシート計算用!I17,"")</f>
        <v>○</v>
      </c>
      <c r="J17" s="37" t="str">
        <f>IF(キューシート計算用!J17&lt;&gt;"",キューシート計算用!J17,"")</f>
        <v>K256</v>
      </c>
      <c r="K17" s="39" t="str">
        <f>IF(キューシート計算用!K17&lt;&gt;"",キューシート計算用!K17,"")</f>
        <v>太田　太田桐生IC　国道50号</v>
      </c>
      <c r="L17" s="86" t="str">
        <f>IF(キューシート計算用!L17&lt;&gt;"",キューシート計算用!L17,"")</f>
        <v/>
      </c>
      <c r="M17" s="40" t="str">
        <f>IF(キューシート計算用!M17&lt;&gt;"",キューシート計算用!M17,"")</f>
        <v/>
      </c>
      <c r="N17" s="40" t="str">
        <f>IF(キューシート計算用!N17&lt;&gt;"",キューシート計算用!N17,"")</f>
        <v/>
      </c>
    </row>
    <row r="18" spans="1:14" x14ac:dyDescent="0.15">
      <c r="A18" s="37">
        <f>IF(キューシート計算用!A18&lt;&gt;"",キューシート計算用!A18,"")</f>
        <v>14</v>
      </c>
      <c r="B18" s="37" t="str">
        <f>IF(キューシート計算用!B18&lt;&gt;"",キューシート計算用!B18,"")</f>
        <v/>
      </c>
      <c r="C18" s="37">
        <f>IF(キューシート計算用!C18&lt;&gt;"",キューシート計算用!C18,"")</f>
        <v>1.2999999999999972</v>
      </c>
      <c r="D18" s="38">
        <f>IF(キューシート計算用!D18&lt;&gt;"",キューシート計算用!D18,"")</f>
        <v>1.8999999999999986</v>
      </c>
      <c r="E18" s="38">
        <f>IF(キューシート計算用!E18&lt;&gt;"",キューシート計算用!E18,"")</f>
        <v>63.4</v>
      </c>
      <c r="F18" s="37" t="str">
        <f>IF(キューシート計算用!F18&lt;&gt;"",キューシート計算用!F18,"")</f>
        <v>只上八幡前</v>
      </c>
      <c r="G18" s="37" t="str">
        <f>IF(キューシート計算用!G18&lt;&gt;"",キューシート計算用!G18,"")</f>
        <v>┼</v>
      </c>
      <c r="H18" s="37" t="str">
        <f>IF(キューシート計算用!H18&lt;&gt;"",キューシート計算用!H18,"")</f>
        <v>右</v>
      </c>
      <c r="I18" s="37" t="str">
        <f>IF(キューシート計算用!I18&lt;&gt;"",キューシート計算用!I18,"")</f>
        <v>○</v>
      </c>
      <c r="J18" s="37" t="str">
        <f>IF(キューシート計算用!J18&lt;&gt;"",キューシート計算用!J18,"")</f>
        <v>K39</v>
      </c>
      <c r="K18" s="39" t="str">
        <f>IF(キューシート計算用!K18&lt;&gt;"",キューシート計算用!K18,"")</f>
        <v>伊勢崎</v>
      </c>
      <c r="L18" s="86" t="str">
        <f>IF(キューシート計算用!L18&lt;&gt;"",キューシート計算用!L18,"")</f>
        <v>①ファミマ</v>
      </c>
      <c r="M18" s="40" t="str">
        <f>IF(キューシート計算用!M18&lt;&gt;"",キューシート計算用!M18,"")</f>
        <v/>
      </c>
      <c r="N18" s="40" t="str">
        <f>IF(キューシート計算用!N18&lt;&gt;"",キューシート計算用!N18,"")</f>
        <v/>
      </c>
    </row>
    <row r="19" spans="1:14" x14ac:dyDescent="0.15">
      <c r="A19" s="37">
        <f>IF(キューシート計算用!A19&lt;&gt;"",キューシート計算用!A19,"")</f>
        <v>15</v>
      </c>
      <c r="B19" s="37" t="str">
        <f>IF(キューシート計算用!B19&lt;&gt;"",キューシート計算用!B19,"")</f>
        <v/>
      </c>
      <c r="C19" s="37">
        <f>IF(キューシート計算用!C19&lt;&gt;"",キューシート計算用!C19,"")</f>
        <v>18.300000000000004</v>
      </c>
      <c r="D19" s="38">
        <f>IF(キューシート計算用!D19&lt;&gt;"",キューシート計算用!D19,"")</f>
        <v>20.200000000000003</v>
      </c>
      <c r="E19" s="38">
        <f>IF(キューシート計算用!E19&lt;&gt;"",キューシート計算用!E19,"")</f>
        <v>81.7</v>
      </c>
      <c r="F19" s="37" t="str">
        <f>IF(キューシート計算用!F19&lt;&gt;"",キューシート計算用!F19,"")</f>
        <v>宮前町</v>
      </c>
      <c r="G19" s="37" t="str">
        <f>IF(キューシート計算用!G19&lt;&gt;"",キューシート計算用!G19,"")</f>
        <v>┼</v>
      </c>
      <c r="H19" s="37" t="str">
        <f>IF(キューシート計算用!H19&lt;&gt;"",キューシート計算用!H19,"")</f>
        <v>左</v>
      </c>
      <c r="I19" s="37" t="str">
        <f>IF(キューシート計算用!I19&lt;&gt;"",キューシート計算用!I19,"")</f>
        <v>○</v>
      </c>
      <c r="J19" s="37" t="str">
        <f>IF(キューシート計算用!J19&lt;&gt;"",キューシート計算用!J19,"")</f>
        <v>R462</v>
      </c>
      <c r="K19" s="39" t="str">
        <f>IF(キューシート計算用!K19&lt;&gt;"",キューシート計算用!K19,"")</f>
        <v>本庄　高崎</v>
      </c>
      <c r="L19" s="86" t="str">
        <f>IF(キューシート計算用!L19&lt;&gt;"",キューシート計算用!L19,"")</f>
        <v/>
      </c>
      <c r="M19" s="40" t="str">
        <f>IF(キューシート計算用!M19&lt;&gt;"",キューシート計算用!M19,"")</f>
        <v/>
      </c>
      <c r="N19" s="40" t="str">
        <f>IF(キューシート計算用!N19&lt;&gt;"",キューシート計算用!N19,"")</f>
        <v/>
      </c>
    </row>
    <row r="20" spans="1:14" x14ac:dyDescent="0.15">
      <c r="A20" s="37">
        <f>IF(キューシート計算用!A20&lt;&gt;"",キューシート計算用!A20,"")</f>
        <v>16</v>
      </c>
      <c r="B20" s="37" t="str">
        <f>IF(キューシート計算用!B20&lt;&gt;"",キューシート計算用!B20,"")</f>
        <v/>
      </c>
      <c r="C20" s="37">
        <f>IF(キューシート計算用!C20&lt;&gt;"",キューシート計算用!C20,"")</f>
        <v>1.2999999999999972</v>
      </c>
      <c r="D20" s="38">
        <f>IF(キューシート計算用!D20&lt;&gt;"",キューシート計算用!D20,"")</f>
        <v>21.5</v>
      </c>
      <c r="E20" s="38">
        <f>IF(キューシート計算用!E20&lt;&gt;"",キューシート計算用!E20,"")</f>
        <v>83</v>
      </c>
      <c r="F20" s="37" t="str">
        <f>IF(キューシート計算用!F20&lt;&gt;"",キューシート計算用!F20,"")</f>
        <v>今泉一丁目</v>
      </c>
      <c r="G20" s="37" t="str">
        <f>IF(キューシート計算用!G20&lt;&gt;"",キューシート計算用!G20,"")</f>
        <v>┼</v>
      </c>
      <c r="H20" s="37" t="str">
        <f>IF(キューシート計算用!H20&lt;&gt;"",キューシート計算用!H20,"")</f>
        <v>右</v>
      </c>
      <c r="I20" s="37" t="str">
        <f>IF(キューシート計算用!I20&lt;&gt;"",キューシート計算用!I20,"")</f>
        <v>○</v>
      </c>
      <c r="J20" s="37" t="str">
        <f>IF(キューシート計算用!J20&lt;&gt;"",キューシート計算用!J20,"")</f>
        <v>R462</v>
      </c>
      <c r="K20" s="39" t="str">
        <f>IF(キューシート計算用!K20&lt;&gt;"",キューシート計算用!K20,"")</f>
        <v>高崎</v>
      </c>
      <c r="L20" s="86" t="str">
        <f>IF(キューシート計算用!L20&lt;&gt;"",キューシート計算用!L20,"")</f>
        <v>①がってん寿司</v>
      </c>
      <c r="M20" s="40" t="str">
        <f>IF(キューシート計算用!M20&lt;&gt;"",キューシート計算用!M20,"")</f>
        <v/>
      </c>
      <c r="N20" s="40" t="str">
        <f>IF(キューシート計算用!N20&lt;&gt;"",キューシート計算用!N20,"")</f>
        <v/>
      </c>
    </row>
    <row r="21" spans="1:14" x14ac:dyDescent="0.15">
      <c r="A21" s="37">
        <f>IF(キューシート計算用!A21&lt;&gt;"",キューシート計算用!A21,"")</f>
        <v>17</v>
      </c>
      <c r="B21" s="37" t="str">
        <f>IF(キューシート計算用!B21&lt;&gt;"",キューシート計算用!B21,"")</f>
        <v/>
      </c>
      <c r="C21" s="37">
        <f>IF(キューシート計算用!C21&lt;&gt;"",キューシート計算用!C21,"")</f>
        <v>7.7999999999999972</v>
      </c>
      <c r="D21" s="38">
        <f>IF(キューシート計算用!D21&lt;&gt;"",キューシート計算用!D21,"")</f>
        <v>29.299999999999997</v>
      </c>
      <c r="E21" s="38">
        <f>IF(キューシート計算用!E21&lt;&gt;"",キューシート計算用!E21,"")</f>
        <v>90.8</v>
      </c>
      <c r="F21" s="37" t="str">
        <f>IF(キューシート計算用!F21&lt;&gt;"",キューシート計算用!F21,"")</f>
        <v>福島橋北</v>
      </c>
      <c r="G21" s="37" t="str">
        <f>IF(キューシート計算用!G21&lt;&gt;"",キューシート計算用!G21,"")</f>
        <v>┬</v>
      </c>
      <c r="H21" s="37" t="str">
        <f>IF(キューシート計算用!H21&lt;&gt;"",キューシート計算用!H21,"")</f>
        <v>左</v>
      </c>
      <c r="I21" s="37" t="str">
        <f>IF(キューシート計算用!I21&lt;&gt;"",キューシート計算用!I21,"")</f>
        <v>○</v>
      </c>
      <c r="J21" s="37" t="str">
        <f>IF(キューシート計算用!J21&lt;&gt;"",キューシート計算用!J21,"")</f>
        <v>K24</v>
      </c>
      <c r="K21" s="39" t="str">
        <f>IF(キューシート計算用!K21&lt;&gt;"",キューシート計算用!K21,"")</f>
        <v>高崎</v>
      </c>
      <c r="L21" s="86" t="str">
        <f>IF(キューシート計算用!L21&lt;&gt;"",キューシート計算用!L21,"")</f>
        <v/>
      </c>
      <c r="M21" s="40" t="str">
        <f>IF(キューシート計算用!M21&lt;&gt;"",キューシート計算用!M21,"")</f>
        <v/>
      </c>
      <c r="N21" s="40" t="str">
        <f>IF(キューシート計算用!N21&lt;&gt;"",キューシート計算用!N21,"")</f>
        <v/>
      </c>
    </row>
    <row r="22" spans="1:14" x14ac:dyDescent="0.15">
      <c r="A22" s="37">
        <f>IF(キューシート計算用!A22&lt;&gt;"",キューシート計算用!A22,"")</f>
        <v>18</v>
      </c>
      <c r="B22" s="37" t="str">
        <f>IF(キューシート計算用!B22&lt;&gt;"",キューシート計算用!B22,"")</f>
        <v/>
      </c>
      <c r="C22" s="37">
        <f>IF(キューシート計算用!C22&lt;&gt;"",キューシート計算用!C22,"")</f>
        <v>0.5</v>
      </c>
      <c r="D22" s="38">
        <f>IF(キューシート計算用!D22&lt;&gt;"",キューシート計算用!D22,"")</f>
        <v>29.799999999999997</v>
      </c>
      <c r="E22" s="38">
        <f>IF(キューシート計算用!E22&lt;&gt;"",キューシート計算用!E22,"")</f>
        <v>91.3</v>
      </c>
      <c r="F22" s="37" t="str">
        <f>IF(キューシート計算用!F22&lt;&gt;"",キューシート計算用!F22,"")</f>
        <v>福島橋南</v>
      </c>
      <c r="G22" s="37" t="str">
        <f>IF(キューシート計算用!G22&lt;&gt;"",キューシート計算用!G22,"")</f>
        <v>┼</v>
      </c>
      <c r="H22" s="37" t="str">
        <f>IF(キューシート計算用!H22&lt;&gt;"",キューシート計算用!H22,"")</f>
        <v>右</v>
      </c>
      <c r="I22" s="37" t="str">
        <f>IF(キューシート計算用!I22&lt;&gt;"",キューシート計算用!I22,"")</f>
        <v>○</v>
      </c>
      <c r="J22" s="37" t="str">
        <f>IF(キューシート計算用!J22&lt;&gt;"",キューシート計算用!J22,"")</f>
        <v>K24</v>
      </c>
      <c r="K22" s="39" t="str">
        <f>IF(キューシート計算用!K22&lt;&gt;"",キューシート計算用!K22,"")</f>
        <v/>
      </c>
      <c r="L22" s="86" t="str">
        <f>IF(キューシート計算用!L22&lt;&gt;"",キューシート計算用!L22,"")</f>
        <v>①セブンイレブン</v>
      </c>
      <c r="M22" s="40" t="str">
        <f>IF(キューシート計算用!M22&lt;&gt;"",キューシート計算用!M22,"")</f>
        <v/>
      </c>
      <c r="N22" s="40" t="str">
        <f>IF(キューシート計算用!N22&lt;&gt;"",キューシート計算用!N22,"")</f>
        <v/>
      </c>
    </row>
    <row r="23" spans="1:14" x14ac:dyDescent="0.15">
      <c r="A23" s="37">
        <f>IF(キューシート計算用!A23&lt;&gt;"",キューシート計算用!A23,"")</f>
        <v>19</v>
      </c>
      <c r="B23" s="37" t="str">
        <f>IF(キューシート計算用!B23&lt;&gt;"",キューシート計算用!B23,"")</f>
        <v/>
      </c>
      <c r="C23" s="37">
        <f>IF(キューシート計算用!C23&lt;&gt;"",キューシート計算用!C23,"")</f>
        <v>4.9000000000000057</v>
      </c>
      <c r="D23" s="38">
        <f>IF(キューシート計算用!D23&lt;&gt;"",キューシート計算用!D23,"")</f>
        <v>34.700000000000003</v>
      </c>
      <c r="E23" s="38">
        <f>IF(キューシート計算用!E23&lt;&gt;"",キューシート計算用!E23,"")</f>
        <v>96.2</v>
      </c>
      <c r="F23" s="37" t="str">
        <f>IF(キューシート計算用!F23&lt;&gt;"",キューシート計算用!F23,"")</f>
        <v>下大類町東</v>
      </c>
      <c r="G23" s="37" t="str">
        <f>IF(キューシート計算用!G23&lt;&gt;"",キューシート計算用!G23,"")</f>
        <v>Y</v>
      </c>
      <c r="H23" s="37" t="str">
        <f>IF(キューシート計算用!H23&lt;&gt;"",キューシート計算用!H23,"")</f>
        <v>右</v>
      </c>
      <c r="I23" s="37" t="str">
        <f>IF(キューシート計算用!I23&lt;&gt;"",キューシート計算用!I23,"")</f>
        <v>○</v>
      </c>
      <c r="J23" s="37" t="str">
        <f>IF(キューシート計算用!J23&lt;&gt;"",キューシート計算用!J23,"")</f>
        <v>R354</v>
      </c>
      <c r="K23" s="39" t="str">
        <f>IF(キューシート計算用!K23&lt;&gt;"",キューシート計算用!K23,"")</f>
        <v/>
      </c>
      <c r="L23" s="86" t="str">
        <f>IF(キューシート計算用!L23&lt;&gt;"",キューシート計算用!L23,"")</f>
        <v/>
      </c>
      <c r="M23" s="40" t="str">
        <f>IF(キューシート計算用!M23&lt;&gt;"",キューシート計算用!M23,"")</f>
        <v/>
      </c>
      <c r="N23" s="40" t="str">
        <f>IF(キューシート計算用!N23&lt;&gt;"",キューシート計算用!N23,"")</f>
        <v/>
      </c>
    </row>
    <row r="24" spans="1:14" x14ac:dyDescent="0.15">
      <c r="A24" s="37">
        <f>IF(キューシート計算用!A24&lt;&gt;"",キューシート計算用!A24,"")</f>
        <v>20</v>
      </c>
      <c r="B24" s="37" t="str">
        <f>IF(キューシート計算用!B24&lt;&gt;"",キューシート計算用!B24,"")</f>
        <v/>
      </c>
      <c r="C24" s="37">
        <f>IF(キューシート計算用!C24&lt;&gt;"",キューシート計算用!C24,"")</f>
        <v>5.7000000000000028</v>
      </c>
      <c r="D24" s="38">
        <f>IF(キューシート計算用!D24&lt;&gt;"",キューシート計算用!D24,"")</f>
        <v>40.400000000000006</v>
      </c>
      <c r="E24" s="38">
        <f>IF(キューシート計算用!E24&lt;&gt;"",キューシート計算用!E24,"")</f>
        <v>101.9</v>
      </c>
      <c r="F24" s="37" t="str">
        <f>IF(キューシート計算用!F24&lt;&gt;"",キューシート計算用!F24,"")</f>
        <v>田町北</v>
      </c>
      <c r="G24" s="37" t="str">
        <f>IF(キューシート計算用!G24&lt;&gt;"",キューシート計算用!G24,"")</f>
        <v>┼</v>
      </c>
      <c r="H24" s="37" t="str">
        <f>IF(キューシート計算用!H24&lt;&gt;"",キューシート計算用!H24,"")</f>
        <v>左</v>
      </c>
      <c r="I24" s="37" t="str">
        <f>IF(キューシート計算用!I24&lt;&gt;"",キューシート計算用!I24,"")</f>
        <v>○</v>
      </c>
      <c r="J24" s="37" t="str">
        <f>IF(キューシート計算用!J24&lt;&gt;"",キューシート計算用!J24,"")</f>
        <v>K25</v>
      </c>
      <c r="K24" s="39" t="str">
        <f>IF(キューシート計算用!K24&lt;&gt;"",キューシート計算用!K24,"")</f>
        <v>高崎駅西口</v>
      </c>
      <c r="L24" s="86" t="str">
        <f>IF(キューシート計算用!L24&lt;&gt;"",キューシート計算用!L24,"")</f>
        <v/>
      </c>
      <c r="M24" s="40" t="str">
        <f>IF(キューシート計算用!M24&lt;&gt;"",キューシート計算用!M24,"")</f>
        <v/>
      </c>
      <c r="N24" s="40" t="str">
        <f>IF(キューシート計算用!N24&lt;&gt;"",キューシート計算用!N24,"")</f>
        <v/>
      </c>
    </row>
    <row r="25" spans="1:14" x14ac:dyDescent="0.15">
      <c r="A25" s="37">
        <f>IF(キューシート計算用!A25&lt;&gt;"",キューシート計算用!A25,"")</f>
        <v>21</v>
      </c>
      <c r="B25" s="37" t="str">
        <f>IF(キューシート計算用!B25&lt;&gt;"",キューシート計算用!B25,"")</f>
        <v/>
      </c>
      <c r="C25" s="37">
        <f>IF(キューシート計算用!C25&lt;&gt;"",キューシート計算用!C25,"")</f>
        <v>0.5</v>
      </c>
      <c r="D25" s="38">
        <f>IF(キューシート計算用!D25&lt;&gt;"",キューシート計算用!D25,"")</f>
        <v>40.900000000000006</v>
      </c>
      <c r="E25" s="38">
        <f>IF(キューシート計算用!E25&lt;&gt;"",キューシート計算用!E25,"")</f>
        <v>102.4</v>
      </c>
      <c r="F25" s="37" t="str">
        <f>IF(キューシート計算用!F25&lt;&gt;"",キューシート計算用!F25,"")</f>
        <v>連雀町</v>
      </c>
      <c r="G25" s="37" t="str">
        <f>IF(キューシート計算用!G25&lt;&gt;"",キューシート計算用!G25,"")</f>
        <v>┼</v>
      </c>
      <c r="H25" s="37" t="str">
        <f>IF(キューシート計算用!H25&lt;&gt;"",キューシート計算用!H25,"")</f>
        <v>右</v>
      </c>
      <c r="I25" s="37" t="str">
        <f>IF(キューシート計算用!I25&lt;&gt;"",キューシート計算用!I25,"")</f>
        <v>○</v>
      </c>
      <c r="J25" s="37" t="str">
        <f>IF(キューシート計算用!J25&lt;&gt;"",キューシート計算用!J25,"")</f>
        <v>K49</v>
      </c>
      <c r="K25" s="39" t="str">
        <f>IF(キューシート計算用!K25&lt;&gt;"",キューシート計算用!K25,"")</f>
        <v>国道17号　高崎市役所</v>
      </c>
      <c r="L25" s="86" t="str">
        <f>IF(キューシート計算用!L25&lt;&gt;"",キューシート計算用!L25,"")</f>
        <v>一方通行</v>
      </c>
      <c r="M25" s="40" t="str">
        <f>IF(キューシート計算用!M25&lt;&gt;"",キューシート計算用!M25,"")</f>
        <v/>
      </c>
      <c r="N25" s="40" t="str">
        <f>IF(キューシート計算用!N25&lt;&gt;"",キューシート計算用!N25,"")</f>
        <v/>
      </c>
    </row>
    <row r="26" spans="1:14" x14ac:dyDescent="0.15">
      <c r="A26" s="37">
        <f>IF(キューシート計算用!A26&lt;&gt;"",キューシート計算用!A26,"")</f>
        <v>22</v>
      </c>
      <c r="B26" s="37" t="str">
        <f>IF(キューシート計算用!B26&lt;&gt;"",キューシート計算用!B26,"")</f>
        <v/>
      </c>
      <c r="C26" s="37">
        <f>IF(キューシート計算用!C26&lt;&gt;"",キューシート計算用!C26,"")</f>
        <v>1.3999999999999915</v>
      </c>
      <c r="D26" s="38">
        <f>IF(キューシート計算用!D26&lt;&gt;"",キューシート計算用!D26,"")</f>
        <v>42.3</v>
      </c>
      <c r="E26" s="38">
        <f>IF(キューシート計算用!E26&lt;&gt;"",キューシート計算用!E26,"")</f>
        <v>103.8</v>
      </c>
      <c r="F26" s="37" t="str">
        <f>IF(キューシート計算用!F26&lt;&gt;"",キューシート計算用!F26,"")</f>
        <v>消防署南</v>
      </c>
      <c r="G26" s="37" t="str">
        <f>IF(キューシート計算用!G26&lt;&gt;"",キューシート計算用!G26,"")</f>
        <v>┼</v>
      </c>
      <c r="H26" s="37" t="str">
        <f>IF(キューシート計算用!H26&lt;&gt;"",キューシート計算用!H26,"")</f>
        <v>右</v>
      </c>
      <c r="I26" s="37" t="str">
        <f>IF(キューシート計算用!I26&lt;&gt;"",キューシート計算用!I26,"")</f>
        <v>○</v>
      </c>
      <c r="J26" s="37" t="str">
        <f>IF(キューシート計算用!J26&lt;&gt;"",キューシート計算用!J26,"")</f>
        <v>K49</v>
      </c>
      <c r="K26" s="39" t="str">
        <f>IF(キューシート計算用!K26&lt;&gt;"",キューシート計算用!K26,"")</f>
        <v>富岡</v>
      </c>
      <c r="L26" s="86" t="str">
        <f>IF(キューシート計算用!L26&lt;&gt;"",キューシート計算用!L26,"")</f>
        <v>②ガソリンスタンド</v>
      </c>
      <c r="M26" s="40" t="str">
        <f>IF(キューシート計算用!M26&lt;&gt;"",キューシート計算用!M26,"")</f>
        <v/>
      </c>
      <c r="N26" s="40" t="str">
        <f>IF(キューシート計算用!N26&lt;&gt;"",キューシート計算用!N26,"")</f>
        <v/>
      </c>
    </row>
    <row r="27" spans="1:14" x14ac:dyDescent="0.15">
      <c r="A27" s="37">
        <f>IF(キューシート計算用!A27&lt;&gt;"",キューシート計算用!A27,"")</f>
        <v>23</v>
      </c>
      <c r="B27" s="37" t="str">
        <f>IF(キューシート計算用!B27&lt;&gt;"",キューシート計算用!B27,"")</f>
        <v/>
      </c>
      <c r="C27" s="37">
        <f>IF(キューシート計算用!C27&lt;&gt;"",キューシート計算用!C27,"")</f>
        <v>6.4000000000000057</v>
      </c>
      <c r="D27" s="38">
        <f>IF(キューシート計算用!D27&lt;&gt;"",キューシート計算用!D27,"")</f>
        <v>48.7</v>
      </c>
      <c r="E27" s="38">
        <f>IF(キューシート計算用!E27&lt;&gt;"",キューシート計算用!E27,"")</f>
        <v>110.2</v>
      </c>
      <c r="F27" s="37" t="str">
        <f>IF(キューシート計算用!F27&lt;&gt;"",キューシート計算用!F27,"")</f>
        <v>碓東小入口</v>
      </c>
      <c r="G27" s="37" t="str">
        <f>IF(キューシート計算用!G27&lt;&gt;"",キューシート計算用!G27,"")</f>
        <v>五</v>
      </c>
      <c r="H27" s="37" t="str">
        <f>IF(キューシート計算用!H27&lt;&gt;"",キューシート計算用!H27,"")</f>
        <v>右</v>
      </c>
      <c r="I27" s="37" t="str">
        <f>IF(キューシート計算用!I27&lt;&gt;"",キューシート計算用!I27,"")</f>
        <v>○</v>
      </c>
      <c r="J27" s="37" t="str">
        <f>IF(キューシート計算用!J27&lt;&gt;"",キューシート計算用!J27,"")</f>
        <v>K10</v>
      </c>
      <c r="K27" s="39" t="str">
        <f>IF(キューシート計算用!K27&lt;&gt;"",キューシート計算用!K27,"")</f>
        <v/>
      </c>
      <c r="L27" s="86" t="str">
        <f>IF(キューシート計算用!L27&lt;&gt;"",キューシート計算用!L27,"")</f>
        <v/>
      </c>
      <c r="M27" s="40" t="str">
        <f>IF(キューシート計算用!M27&lt;&gt;"",キューシート計算用!M27,"")</f>
        <v/>
      </c>
      <c r="N27" s="40" t="str">
        <f>IF(キューシート計算用!N27&lt;&gt;"",キューシート計算用!N27,"")</f>
        <v/>
      </c>
    </row>
    <row r="28" spans="1:14" x14ac:dyDescent="0.15">
      <c r="A28" s="37">
        <f>IF(キューシート計算用!A28&lt;&gt;"",キューシート計算用!A28,"")</f>
        <v>24</v>
      </c>
      <c r="B28" s="37" t="str">
        <f>IF(キューシート計算用!B28&lt;&gt;"",キューシート計算用!B28,"")</f>
        <v/>
      </c>
      <c r="C28" s="37">
        <f>IF(キューシート計算用!C28&lt;&gt;"",キューシート計算用!C28,"")</f>
        <v>0.20000000000000284</v>
      </c>
      <c r="D28" s="38">
        <f>IF(キューシート計算用!D28&lt;&gt;"",キューシート計算用!D28,"")</f>
        <v>48.900000000000006</v>
      </c>
      <c r="E28" s="38">
        <f>IF(キューシート計算用!E28&lt;&gt;"",キューシート計算用!E28,"")</f>
        <v>110.4</v>
      </c>
      <c r="F28" s="37" t="str">
        <f>IF(キューシート計算用!F28&lt;&gt;"",キューシート計算用!F28,"")</f>
        <v>岩井</v>
      </c>
      <c r="G28" s="37" t="str">
        <f>IF(キューシート計算用!G28&lt;&gt;"",キューシート計算用!G28,"")</f>
        <v>┼</v>
      </c>
      <c r="H28" s="37" t="str">
        <f>IF(キューシート計算用!H28&lt;&gt;"",キューシート計算用!H28,"")</f>
        <v>左</v>
      </c>
      <c r="I28" s="37" t="str">
        <f>IF(キューシート計算用!I28&lt;&gt;"",キューシート計算用!I28,"")</f>
        <v>○</v>
      </c>
      <c r="J28" s="37" t="str">
        <f>IF(キューシート計算用!J28&lt;&gt;"",キューシート計算用!J28,"")</f>
        <v>R18</v>
      </c>
      <c r="K28" s="39" t="str">
        <f>IF(キューシート計算用!K28&lt;&gt;"",キューシート計算用!K28,"")</f>
        <v>小諸　松井田</v>
      </c>
      <c r="L28" s="86" t="str">
        <f>IF(キューシート計算用!L28&lt;&gt;"",キューシート計算用!L28,"")</f>
        <v/>
      </c>
      <c r="M28" s="40" t="str">
        <f>IF(キューシート計算用!M28&lt;&gt;"",キューシート計算用!M28,"")</f>
        <v/>
      </c>
      <c r="N28" s="40" t="str">
        <f>IF(キューシート計算用!N28&lt;&gt;"",キューシート計算用!N28,"")</f>
        <v/>
      </c>
    </row>
    <row r="29" spans="1:14" x14ac:dyDescent="0.15">
      <c r="A29" s="37">
        <f>IF(キューシート計算用!A29&lt;&gt;"",キューシート計算用!A29,"")</f>
        <v>25</v>
      </c>
      <c r="B29" s="37" t="str">
        <f>IF(キューシート計算用!B29&lt;&gt;"",キューシート計算用!B29,"")</f>
        <v/>
      </c>
      <c r="C29" s="37">
        <f>IF(キューシート計算用!C29&lt;&gt;"",キューシート計算用!C29,"")</f>
        <v>1.0999999999999943</v>
      </c>
      <c r="D29" s="38">
        <f>IF(キューシート計算用!D29&lt;&gt;"",キューシート計算用!D29,"")</f>
        <v>50</v>
      </c>
      <c r="E29" s="38">
        <f>IF(キューシート計算用!E29&lt;&gt;"",キューシート計算用!E29,"")</f>
        <v>111.5</v>
      </c>
      <c r="F29" s="37" t="str">
        <f>IF(キューシート計算用!F29&lt;&gt;"",キューシート計算用!F29,"")</f>
        <v/>
      </c>
      <c r="G29" s="37" t="str">
        <f>IF(キューシート計算用!G29&lt;&gt;"",キューシート計算用!G29,"")</f>
        <v>Y</v>
      </c>
      <c r="H29" s="37" t="str">
        <f>IF(キューシート計算用!H29&lt;&gt;"",キューシート計算用!H29,"")</f>
        <v>左</v>
      </c>
      <c r="I29" s="37" t="str">
        <f>IF(キューシート計算用!I29&lt;&gt;"",キューシート計算用!I29,"")</f>
        <v>○</v>
      </c>
      <c r="J29" s="37" t="str">
        <f>IF(キューシート計算用!J29&lt;&gt;"",キューシート計算用!J29,"")</f>
        <v>R18</v>
      </c>
      <c r="K29" s="39" t="str">
        <f>IF(キューシート計算用!K29&lt;&gt;"",キューシート計算用!K29,"")</f>
        <v>富岡　安中駅</v>
      </c>
      <c r="L29" s="86" t="str">
        <f>IF(キューシート計算用!L29&lt;&gt;"",キューシート計算用!L29,"")</f>
        <v>側道からバイパス降りる</v>
      </c>
      <c r="M29" s="40" t="str">
        <f>IF(キューシート計算用!M29&lt;&gt;"",キューシート計算用!M29,"")</f>
        <v/>
      </c>
      <c r="N29" s="40" t="str">
        <f>IF(キューシート計算用!N29&lt;&gt;"",キューシート計算用!N29,"")</f>
        <v/>
      </c>
    </row>
    <row r="30" spans="1:14" x14ac:dyDescent="0.15">
      <c r="A30" s="37">
        <f>IF(キューシート計算用!A30&lt;&gt;"",キューシート計算用!A30,"")</f>
        <v>26</v>
      </c>
      <c r="B30" s="37" t="str">
        <f>IF(キューシート計算用!B30&lt;&gt;"",キューシート計算用!B30,"")</f>
        <v/>
      </c>
      <c r="C30" s="37">
        <f>IF(キューシート計算用!C30&lt;&gt;"",キューシート計算用!C30,"")</f>
        <v>0.40000000000000568</v>
      </c>
      <c r="D30" s="38">
        <f>IF(キューシート計算用!D30&lt;&gt;"",キューシート計算用!D30,"")</f>
        <v>50.400000000000006</v>
      </c>
      <c r="E30" s="38">
        <f>IF(キューシート計算用!E30&lt;&gt;"",キューシート計算用!E30,"")</f>
        <v>111.9</v>
      </c>
      <c r="F30" s="37" t="str">
        <f>IF(キューシート計算用!F30&lt;&gt;"",キューシート計算用!F30,"")</f>
        <v>安中駅入口</v>
      </c>
      <c r="G30" s="37" t="str">
        <f>IF(キューシート計算用!G30&lt;&gt;"",キューシート計算用!G30,"")</f>
        <v>Y</v>
      </c>
      <c r="H30" s="37" t="str">
        <f>IF(キューシート計算用!H30&lt;&gt;"",キューシート計算用!H30,"")</f>
        <v>左</v>
      </c>
      <c r="I30" s="37" t="str">
        <f>IF(キューシート計算用!I30&lt;&gt;"",キューシート計算用!I30,"")</f>
        <v>○</v>
      </c>
      <c r="J30" s="37" t="str">
        <f>IF(キューシート計算用!J30&lt;&gt;"",キューシート計算用!J30,"")</f>
        <v>R18</v>
      </c>
      <c r="K30" s="39" t="str">
        <f>IF(キューシート計算用!K30&lt;&gt;"",キューシート計算用!K30,"")</f>
        <v>富岡　磯部/小諸　磯部</v>
      </c>
      <c r="L30" s="86" t="str">
        <f>IF(キューシート計算用!L30&lt;&gt;"",キューシート計算用!L30,"")</f>
        <v>安中駅へ行かない</v>
      </c>
      <c r="M30" s="40" t="str">
        <f>IF(キューシート計算用!M30&lt;&gt;"",キューシート計算用!M30,"")</f>
        <v/>
      </c>
      <c r="N30" s="40" t="str">
        <f>IF(キューシート計算用!N30&lt;&gt;"",キューシート計算用!N30,"")</f>
        <v/>
      </c>
    </row>
    <row r="31" spans="1:14" x14ac:dyDescent="0.15">
      <c r="A31" s="37">
        <f>IF(キューシート計算用!A31&lt;&gt;"",キューシート計算用!A31,"")</f>
        <v>27</v>
      </c>
      <c r="B31" s="37" t="str">
        <f>IF(キューシート計算用!B31&lt;&gt;"",キューシート計算用!B31,"")</f>
        <v/>
      </c>
      <c r="C31" s="37">
        <f>IF(キューシート計算用!C31&lt;&gt;"",キューシート計算用!C31,"")</f>
        <v>9.9999999999994316E-2</v>
      </c>
      <c r="D31" s="38">
        <f>IF(キューシート計算用!D31&lt;&gt;"",キューシート計算用!D31,"")</f>
        <v>50.5</v>
      </c>
      <c r="E31" s="38">
        <f>IF(キューシート計算用!E31&lt;&gt;"",キューシート計算用!E31,"")</f>
        <v>112</v>
      </c>
      <c r="F31" s="37" t="str">
        <f>IF(キューシート計算用!F31&lt;&gt;"",キューシート計算用!F31,"")</f>
        <v/>
      </c>
      <c r="G31" s="37" t="str">
        <f>IF(キューシート計算用!G31&lt;&gt;"",キューシート計算用!G31,"")</f>
        <v>├</v>
      </c>
      <c r="H31" s="37" t="str">
        <f>IF(キューシート計算用!H31&lt;&gt;"",キューシート計算用!H31,"")</f>
        <v>直</v>
      </c>
      <c r="I31" s="37" t="str">
        <f>IF(キューシート計算用!I31&lt;&gt;"",キューシート計算用!I31,"")</f>
        <v>○</v>
      </c>
      <c r="J31" s="37" t="str">
        <f>IF(キューシート計算用!J31&lt;&gt;"",キューシート計算用!J31,"")</f>
        <v>K217</v>
      </c>
      <c r="K31" s="39" t="str">
        <f>IF(キューシート計算用!K31&lt;&gt;"",キューシート計算用!K31,"")</f>
        <v>磯部</v>
      </c>
      <c r="L31" s="86" t="str">
        <f>IF(キューシート計算用!L31&lt;&gt;"",キューシート計算用!L31,"")</f>
        <v/>
      </c>
      <c r="M31" s="40" t="str">
        <f>IF(キューシート計算用!M31&lt;&gt;"",キューシート計算用!M31,"")</f>
        <v/>
      </c>
      <c r="N31" s="40" t="str">
        <f>IF(キューシート計算用!N31&lt;&gt;"",キューシート計算用!N31,"")</f>
        <v/>
      </c>
    </row>
    <row r="32" spans="1:14" x14ac:dyDescent="0.15">
      <c r="A32" s="37">
        <f>IF(キューシート計算用!A32&lt;&gt;"",キューシート計算用!A32,"")</f>
        <v>28</v>
      </c>
      <c r="B32" s="37" t="str">
        <f>IF(キューシート計算用!B32&lt;&gt;"",キューシート計算用!B32,"")</f>
        <v/>
      </c>
      <c r="C32" s="37">
        <f>IF(キューシート計算用!C32&lt;&gt;"",キューシート計算用!C32,"")</f>
        <v>1.2000000000000028</v>
      </c>
      <c r="D32" s="38">
        <f>IF(キューシート計算用!D32&lt;&gt;"",キューシート計算用!D32,"")</f>
        <v>51.7</v>
      </c>
      <c r="E32" s="38">
        <f>IF(キューシート計算用!E32&lt;&gt;"",キューシート計算用!E32,"")</f>
        <v>113.2</v>
      </c>
      <c r="F32" s="37" t="str">
        <f>IF(キューシート計算用!F32&lt;&gt;"",キューシート計算用!F32,"")</f>
        <v/>
      </c>
      <c r="G32" s="37" t="str">
        <f>IF(キューシート計算用!G32&lt;&gt;"",キューシート計算用!G32,"")</f>
        <v>┼</v>
      </c>
      <c r="H32" s="37" t="str">
        <f>IF(キューシート計算用!H32&lt;&gt;"",キューシート計算用!H32,"")</f>
        <v>右</v>
      </c>
      <c r="I32" s="37" t="str">
        <f>IF(キューシート計算用!I32&lt;&gt;"",キューシート計算用!I32,"")</f>
        <v>○</v>
      </c>
      <c r="J32" s="37" t="str">
        <f>IF(キューシート計算用!J32&lt;&gt;"",キューシート計算用!J32,"")</f>
        <v>K212</v>
      </c>
      <c r="K32" s="39" t="str">
        <f>IF(キューシート計算用!K32&lt;&gt;"",キューシート計算用!K32,"")</f>
        <v>0.5km安中市街</v>
      </c>
      <c r="L32" s="86" t="str">
        <f>IF(キューシート計算用!L32&lt;&gt;"",キューシート計算用!L32,"")</f>
        <v>②新島学園③ヤマザキ</v>
      </c>
      <c r="M32" s="40" t="str">
        <f>IF(キューシート計算用!M32&lt;&gt;"",キューシート計算用!M32,"")</f>
        <v/>
      </c>
      <c r="N32" s="40" t="str">
        <f>IF(キューシート計算用!N32&lt;&gt;"",キューシート計算用!N32,"")</f>
        <v/>
      </c>
    </row>
    <row r="33" spans="1:14" x14ac:dyDescent="0.15">
      <c r="A33" s="37">
        <f>IF(キューシート計算用!A33&lt;&gt;"",キューシート計算用!A33,"")</f>
        <v>29</v>
      </c>
      <c r="B33" s="37" t="str">
        <f>IF(キューシート計算用!B33&lt;&gt;"",キューシート計算用!B33,"")</f>
        <v/>
      </c>
      <c r="C33" s="37">
        <f>IF(キューシート計算用!C33&lt;&gt;"",キューシート計算用!C33,"")</f>
        <v>0.39999999999999147</v>
      </c>
      <c r="D33" s="38">
        <f>IF(キューシート計算用!D33&lt;&gt;"",キューシート計算用!D33,"")</f>
        <v>52.099999999999994</v>
      </c>
      <c r="E33" s="38">
        <f>IF(キューシート計算用!E33&lt;&gt;"",キューシート計算用!E33,"")</f>
        <v>113.6</v>
      </c>
      <c r="F33" s="37" t="str">
        <f>IF(キューシート計算用!F33&lt;&gt;"",キューシート計算用!F33,"")</f>
        <v>伝馬町</v>
      </c>
      <c r="G33" s="37" t="str">
        <f>IF(キューシート計算用!G33&lt;&gt;"",キューシート計算用!G33,"")</f>
        <v>┼</v>
      </c>
      <c r="H33" s="37" t="str">
        <f>IF(キューシート計算用!H33&lt;&gt;"",キューシート計算用!H33,"")</f>
        <v>左</v>
      </c>
      <c r="I33" s="37" t="str">
        <f>IF(キューシート計算用!I33&lt;&gt;"",キューシート計算用!I33,"")</f>
        <v>○</v>
      </c>
      <c r="J33" s="37" t="str">
        <f>IF(キューシート計算用!J33&lt;&gt;"",キューシート計算用!J33,"")</f>
        <v>K125</v>
      </c>
      <c r="K33" s="39" t="str">
        <f>IF(キューシート計算用!K33&lt;&gt;"",キューシート計算用!K33,"")</f>
        <v>松井田</v>
      </c>
      <c r="L33" s="86" t="str">
        <f>IF(キューシート計算用!L33&lt;&gt;"",キューシート計算用!L33,"")</f>
        <v/>
      </c>
      <c r="M33" s="40" t="str">
        <f>IF(キューシート計算用!M33&lt;&gt;"",キューシート計算用!M33,"")</f>
        <v/>
      </c>
      <c r="N33" s="40" t="str">
        <f>IF(キューシート計算用!N33&lt;&gt;"",キューシート計算用!N33,"")</f>
        <v/>
      </c>
    </row>
    <row r="34" spans="1:14" x14ac:dyDescent="0.15">
      <c r="A34" s="37">
        <f>IF(キューシート計算用!A34&lt;&gt;"",キューシート計算用!A34,"")</f>
        <v>30</v>
      </c>
      <c r="B34" s="37" t="str">
        <f>IF(キューシート計算用!B34&lt;&gt;"",キューシート計算用!B34,"")</f>
        <v/>
      </c>
      <c r="C34" s="37">
        <f>IF(キューシート計算用!C34&lt;&gt;"",キューシート計算用!C34,"")</f>
        <v>4.2000000000000028</v>
      </c>
      <c r="D34" s="38">
        <f>IF(キューシート計算用!D34&lt;&gt;"",キューシート計算用!D34,"")</f>
        <v>56.3</v>
      </c>
      <c r="E34" s="38">
        <f>IF(キューシート計算用!E34&lt;&gt;"",キューシート計算用!E34,"")</f>
        <v>117.8</v>
      </c>
      <c r="F34" s="37" t="str">
        <f>IF(キューシート計算用!F34&lt;&gt;"",キューシート計算用!F34,"")</f>
        <v/>
      </c>
      <c r="G34" s="37" t="str">
        <f>IF(キューシート計算用!G34&lt;&gt;"",キューシート計算用!G34,"")</f>
        <v>┬</v>
      </c>
      <c r="H34" s="37" t="str">
        <f>IF(キューシート計算用!H34&lt;&gt;"",キューシート計算用!H34,"")</f>
        <v>右</v>
      </c>
      <c r="I34" s="37" t="str">
        <f>IF(キューシート計算用!I34&lt;&gt;"",キューシート計算用!I34,"")</f>
        <v>▼</v>
      </c>
      <c r="J34" s="37" t="str">
        <f>IF(キューシート計算用!J34&lt;&gt;"",キューシート計算用!J34,"")</f>
        <v>K216</v>
      </c>
      <c r="K34" s="39" t="str">
        <f>IF(キューシート計算用!K34&lt;&gt;"",キューシート計算用!K34,"")</f>
        <v/>
      </c>
      <c r="L34" s="86" t="str">
        <f>IF(キューシート計算用!L34&lt;&gt;"",キューシート計算用!L34,"")</f>
        <v/>
      </c>
      <c r="M34" s="40" t="str">
        <f>IF(キューシート計算用!M34&lt;&gt;"",キューシート計算用!M34,"")</f>
        <v/>
      </c>
      <c r="N34" s="40" t="str">
        <f>IF(キューシート計算用!N34&lt;&gt;"",キューシート計算用!N34,"")</f>
        <v/>
      </c>
    </row>
    <row r="35" spans="1:14" x14ac:dyDescent="0.15">
      <c r="A35" s="37">
        <f>IF(キューシート計算用!A35&lt;&gt;"",キューシート計算用!A35,"")</f>
        <v>31</v>
      </c>
      <c r="B35" s="37" t="str">
        <f>IF(キューシート計算用!B35&lt;&gt;"",キューシート計算用!B35,"")</f>
        <v/>
      </c>
      <c r="C35" s="37">
        <f>IF(キューシート計算用!C35&lt;&gt;"",キューシート計算用!C35,"")</f>
        <v>3.2000000000000028</v>
      </c>
      <c r="D35" s="38">
        <f>IF(キューシート計算用!D35&lt;&gt;"",キューシート計算用!D35,"")</f>
        <v>59.5</v>
      </c>
      <c r="E35" s="38">
        <f>IF(キューシート計算用!E35&lt;&gt;"",キューシート計算用!E35,"")</f>
        <v>121</v>
      </c>
      <c r="F35" s="37" t="str">
        <f>IF(キューシート計算用!F35&lt;&gt;"",キューシート計算用!F35,"")</f>
        <v>旧中山道入口</v>
      </c>
      <c r="G35" s="37" t="str">
        <f>IF(キューシート計算用!G35&lt;&gt;"",キューシート計算用!G35,"")</f>
        <v>イ</v>
      </c>
      <c r="H35" s="37" t="str">
        <f>IF(キューシート計算用!H35&lt;&gt;"",キューシート計算用!H35,"")</f>
        <v>右</v>
      </c>
      <c r="I35" s="37" t="str">
        <f>IF(キューシート計算用!I35&lt;&gt;"",キューシート計算用!I35,"")</f>
        <v>○</v>
      </c>
      <c r="J35" s="37" t="str">
        <f>IF(キューシート計算用!J35&lt;&gt;"",キューシート計算用!J35,"")</f>
        <v>R18</v>
      </c>
      <c r="K35" s="39" t="str">
        <f>IF(キューシート計算用!K35&lt;&gt;"",キューシート計算用!K35,"")</f>
        <v/>
      </c>
      <c r="L35" s="86" t="str">
        <f>IF(キューシート計算用!L35&lt;&gt;"",キューシート計算用!L35,"")</f>
        <v/>
      </c>
      <c r="M35" s="40" t="str">
        <f>IF(キューシート計算用!M35&lt;&gt;"",キューシート計算用!M35,"")</f>
        <v/>
      </c>
      <c r="N35" s="40" t="str">
        <f>IF(キューシート計算用!N35&lt;&gt;"",キューシート計算用!N35,"")</f>
        <v/>
      </c>
    </row>
    <row r="36" spans="1:14" x14ac:dyDescent="0.15">
      <c r="A36" s="37">
        <f>IF(キューシート計算用!A36&lt;&gt;"",キューシート計算用!A36,"")</f>
        <v>32</v>
      </c>
      <c r="B36" s="37" t="str">
        <f>IF(キューシート計算用!B36&lt;&gt;"",キューシート計算用!B36,"")</f>
        <v/>
      </c>
      <c r="C36" s="37">
        <f>IF(キューシート計算用!C36&lt;&gt;"",キューシート計算用!C36,"")</f>
        <v>0.5</v>
      </c>
      <c r="D36" s="38">
        <f>IF(キューシート計算用!D36&lt;&gt;"",キューシート計算用!D36,"")</f>
        <v>60</v>
      </c>
      <c r="E36" s="38">
        <f>IF(キューシート計算用!E36&lt;&gt;"",キューシート計算用!E36,"")</f>
        <v>121.5</v>
      </c>
      <c r="F36" s="37" t="str">
        <f>IF(キューシート計算用!F36&lt;&gt;"",キューシート計算用!F36,"")</f>
        <v>松井田</v>
      </c>
      <c r="G36" s="37" t="str">
        <f>IF(キューシート計算用!G36&lt;&gt;"",キューシート計算用!G36,"")</f>
        <v>┤</v>
      </c>
      <c r="H36" s="37" t="str">
        <f>IF(キューシート計算用!H36&lt;&gt;"",キューシート計算用!H36,"")</f>
        <v>左</v>
      </c>
      <c r="I36" s="37" t="str">
        <f>IF(キューシート計算用!I36&lt;&gt;"",キューシート計算用!I36,"")</f>
        <v>○</v>
      </c>
      <c r="J36" s="37" t="str">
        <f>IF(キューシート計算用!J36&lt;&gt;"",キューシート計算用!J36,"")</f>
        <v>K33</v>
      </c>
      <c r="K36" s="39" t="str">
        <f>IF(キューシート計算用!K36&lt;&gt;"",キューシート計算用!K36,"")</f>
        <v>松井田市街</v>
      </c>
      <c r="L36" s="86" t="str">
        <f>IF(キューシート計算用!L36&lt;&gt;"",キューシート計算用!L36,"")</f>
        <v/>
      </c>
      <c r="M36" s="40" t="str">
        <f>IF(キューシート計算用!M36&lt;&gt;"",キューシート計算用!M36,"")</f>
        <v/>
      </c>
      <c r="N36" s="40" t="str">
        <f>IF(キューシート計算用!N36&lt;&gt;"",キューシート計算用!N36,"")</f>
        <v/>
      </c>
    </row>
    <row r="37" spans="1:14" x14ac:dyDescent="0.15">
      <c r="A37" s="37">
        <f>IF(キューシート計算用!A37&lt;&gt;"",キューシート計算用!A37,"")</f>
        <v>33</v>
      </c>
      <c r="B37" s="37" t="str">
        <f>IF(キューシート計算用!B37&lt;&gt;"",キューシート計算用!B37,"")</f>
        <v/>
      </c>
      <c r="C37" s="37">
        <f>IF(キューシート計算用!C37&lt;&gt;"",キューシート計算用!C37,"")</f>
        <v>8.6999999999999886</v>
      </c>
      <c r="D37" s="38">
        <f>IF(キューシート計算用!D37&lt;&gt;"",キューシート計算用!D37,"")</f>
        <v>68.699999999999989</v>
      </c>
      <c r="E37" s="38">
        <f>IF(キューシート計算用!E37&lt;&gt;"",キューシート計算用!E37,"")</f>
        <v>130.19999999999999</v>
      </c>
      <c r="F37" s="37" t="str">
        <f>IF(キューシート計算用!F37&lt;&gt;"",キューシート計算用!F37,"")</f>
        <v/>
      </c>
      <c r="G37" s="37" t="str">
        <f>IF(キューシート計算用!G37&lt;&gt;"",キューシート計算用!G37,"")</f>
        <v>Y</v>
      </c>
      <c r="H37" s="37" t="str">
        <f>IF(キューシート計算用!H37&lt;&gt;"",キューシート計算用!H37,"")</f>
        <v>左</v>
      </c>
      <c r="I37" s="37" t="str">
        <f>IF(キューシート計算用!I37&lt;&gt;"",キューシート計算用!I37,"")</f>
        <v/>
      </c>
      <c r="J37" s="37" t="str">
        <f>IF(キューシート計算用!J37&lt;&gt;"",キューシート計算用!J37,"")</f>
        <v>R18</v>
      </c>
      <c r="K37" s="39" t="str">
        <f>IF(キューシート計算用!K37&lt;&gt;"",キューシート計算用!K37,"")</f>
        <v>碓氷峠　旧道</v>
      </c>
      <c r="L37" s="86" t="str">
        <f>IF(キューシート計算用!L37&lt;&gt;"",キューシート計算用!L37,"")</f>
        <v/>
      </c>
      <c r="M37" s="40" t="str">
        <f>IF(キューシート計算用!M37&lt;&gt;"",キューシート計算用!M37,"")</f>
        <v/>
      </c>
      <c r="N37" s="40" t="str">
        <f>IF(キューシート計算用!N37&lt;&gt;"",キューシート計算用!N37,"")</f>
        <v/>
      </c>
    </row>
    <row r="38" spans="1:14" x14ac:dyDescent="0.15">
      <c r="A38" s="37">
        <f>IF(キューシート計算用!A38&lt;&gt;"",キューシート計算用!A38,"")</f>
        <v>34</v>
      </c>
      <c r="B38" s="37" t="str">
        <f>IF(キューシート計算用!B38&lt;&gt;"",キューシート計算用!B38,"")</f>
        <v/>
      </c>
      <c r="C38" s="37">
        <f>IF(キューシート計算用!C38&lt;&gt;"",キューシート計算用!C38,"")</f>
        <v>14.700000000000017</v>
      </c>
      <c r="D38" s="38">
        <f>IF(キューシート計算用!D38&lt;&gt;"",キューシート計算用!D38,"")</f>
        <v>83.4</v>
      </c>
      <c r="E38" s="38">
        <f>IF(キューシート計算用!E38&lt;&gt;"",キューシート計算用!E38,"")</f>
        <v>144.9</v>
      </c>
      <c r="F38" s="37" t="str">
        <f>IF(キューシート計算用!F38&lt;&gt;"",キューシート計算用!F38,"")</f>
        <v/>
      </c>
      <c r="G38" s="37" t="str">
        <f>IF(キューシート計算用!G38&lt;&gt;"",キューシート計算用!G38,"")</f>
        <v>Y</v>
      </c>
      <c r="H38" s="37" t="str">
        <f>IF(キューシート計算用!H38&lt;&gt;"",キューシート計算用!H38,"")</f>
        <v>右</v>
      </c>
      <c r="I38" s="37" t="str">
        <f>IF(キューシート計算用!I38&lt;&gt;"",キューシート計算用!I38,"")</f>
        <v/>
      </c>
      <c r="J38" s="37" t="str">
        <f>IF(キューシート計算用!J38&lt;&gt;"",キューシート計算用!J38,"")</f>
        <v>R18</v>
      </c>
      <c r="K38" s="39" t="str">
        <f>IF(キューシート計算用!K38&lt;&gt;"",キューシート計算用!K38,"")</f>
        <v>小諸　旧軽井沢</v>
      </c>
      <c r="L38" s="86" t="str">
        <f>IF(キューシート計算用!L38&lt;&gt;"",キューシート計算用!L38,"")</f>
        <v/>
      </c>
      <c r="M38" s="40" t="str">
        <f>IF(キューシート計算用!M38&lt;&gt;"",キューシート計算用!M38,"")</f>
        <v/>
      </c>
      <c r="N38" s="40" t="str">
        <f>IF(キューシート計算用!N38&lt;&gt;"",キューシート計算用!N38,"")</f>
        <v/>
      </c>
    </row>
    <row r="39" spans="1:14" x14ac:dyDescent="0.15">
      <c r="A39" s="37">
        <f>IF(キューシート計算用!A39&lt;&gt;"",キューシート計算用!A39,"")</f>
        <v>35</v>
      </c>
      <c r="B39" s="37" t="str">
        <f>IF(キューシート計算用!B39&lt;&gt;"",キューシート計算用!B39,"")</f>
        <v>PC2</v>
      </c>
      <c r="C39" s="37">
        <f>IF(キューシート計算用!C39&lt;&gt;"",キューシート計算用!C39,"")</f>
        <v>0.90000000000000568</v>
      </c>
      <c r="D39" s="38">
        <f>IF(キューシート計算用!D39&lt;&gt;"",キューシート計算用!D39,"")</f>
        <v>84.300000000000011</v>
      </c>
      <c r="E39" s="38">
        <f>IF(キューシート計算用!E39&lt;&gt;"",キューシート計算用!E39,"")</f>
        <v>145.80000000000001</v>
      </c>
      <c r="F39" s="37" t="str">
        <f>IF(キューシート計算用!F39&lt;&gt;"",キューシート計算用!F39,"")</f>
        <v>ファミリーマートヤオトク軽井沢店</v>
      </c>
      <c r="G39" s="37" t="str">
        <f>IF(キューシート計算用!G39&lt;&gt;"",キューシート計算用!G39,"")</f>
        <v>｜</v>
      </c>
      <c r="H39" s="37" t="str">
        <f>IF(キューシート計算用!H39&lt;&gt;"",キューシート計算用!H39,"")</f>
        <v>直</v>
      </c>
      <c r="I39" s="37" t="str">
        <f>IF(キューシート計算用!I39&lt;&gt;"",キューシート計算用!I39,"")</f>
        <v/>
      </c>
      <c r="J39" s="37" t="str">
        <f>IF(キューシート計算用!J39&lt;&gt;"",キューシート計算用!J39,"")</f>
        <v>R18</v>
      </c>
      <c r="K39" s="39" t="str">
        <f>IF(キューシート計算用!K39&lt;&gt;"",キューシート計算用!K39,"")</f>
        <v/>
      </c>
      <c r="L39" s="86" t="str">
        <f>IF(キューシート計算用!L39&lt;&gt;"",キューシート計算用!L39,"")</f>
        <v>左側</v>
      </c>
      <c r="M39" s="40">
        <f>IF(キューシート計算用!M39&lt;&gt;"",キューシート計算用!M39,"")</f>
        <v>43295.42926879086</v>
      </c>
      <c r="N39" s="40">
        <f>IF(キューシート計算用!N39&lt;&gt;"",キューシート計算用!N39,"")</f>
        <v>43295.655902777777</v>
      </c>
    </row>
    <row r="40" spans="1:14" x14ac:dyDescent="0.15">
      <c r="A40" s="37">
        <f>IF(キューシート計算用!A40&lt;&gt;"",キューシート計算用!A40,"")</f>
        <v>36</v>
      </c>
      <c r="B40" s="37" t="str">
        <f>IF(キューシート計算用!B40&lt;&gt;"",キューシート計算用!B40,"")</f>
        <v/>
      </c>
      <c r="C40" s="37">
        <f>IF(キューシート計算用!C40&lt;&gt;"",キューシート計算用!C40,"")</f>
        <v>9.0999999999999943</v>
      </c>
      <c r="D40" s="38">
        <f>IF(キューシート計算用!D40&lt;&gt;"",キューシート計算用!D40,"")</f>
        <v>9.0999999999999943</v>
      </c>
      <c r="E40" s="38">
        <f>IF(キューシート計算用!E40&lt;&gt;"",キューシート計算用!E40,"")</f>
        <v>154.9</v>
      </c>
      <c r="F40" s="37" t="str">
        <f>IF(キューシート計算用!F40&lt;&gt;"",キューシート計算用!F40,"")</f>
        <v>浅間サンライン入口</v>
      </c>
      <c r="G40" s="37" t="str">
        <f>IF(キューシート計算用!G40&lt;&gt;"",キューシート計算用!G40,"")</f>
        <v>├</v>
      </c>
      <c r="H40" s="37" t="str">
        <f>IF(キューシート計算用!H40&lt;&gt;"",キューシート計算用!H40,"")</f>
        <v>右</v>
      </c>
      <c r="I40" s="37" t="str">
        <f>IF(キューシート計算用!I40&lt;&gt;"",キューシート計算用!I40,"")</f>
        <v>○</v>
      </c>
      <c r="J40" s="37" t="str">
        <f>IF(キューシート計算用!J40&lt;&gt;"",キューシート計算用!J40,"")</f>
        <v>K80</v>
      </c>
      <c r="K40" s="39" t="str">
        <f>IF(キューシート計算用!K40&lt;&gt;"",キューシート計算用!K40,"")</f>
        <v>浅間サンライン</v>
      </c>
      <c r="L40" s="86" t="str">
        <f>IF(キューシート計算用!L40&lt;&gt;"",キューシート計算用!L40,"")</f>
        <v/>
      </c>
      <c r="M40" s="40" t="str">
        <f>IF(キューシート計算用!M40&lt;&gt;"",キューシート計算用!M40,"")</f>
        <v/>
      </c>
      <c r="N40" s="40" t="str">
        <f>IF(キューシート計算用!N40&lt;&gt;"",キューシート計算用!N40,"")</f>
        <v/>
      </c>
    </row>
    <row r="41" spans="1:14" x14ac:dyDescent="0.15">
      <c r="A41" s="37">
        <f>IF(キューシート計算用!A41&lt;&gt;"",キューシート計算用!A41,"")</f>
        <v>37</v>
      </c>
      <c r="B41" s="37" t="str">
        <f>IF(キューシート計算用!B41&lt;&gt;"",キューシート計算用!B41,"")</f>
        <v/>
      </c>
      <c r="C41" s="37">
        <f>IF(キューシート計算用!C41&lt;&gt;"",キューシート計算用!C41,"")</f>
        <v>18.400000000000006</v>
      </c>
      <c r="D41" s="38">
        <f>IF(キューシート計算用!D41&lt;&gt;"",キューシート計算用!D41,"")</f>
        <v>27.5</v>
      </c>
      <c r="E41" s="38">
        <f>IF(キューシート計算用!E41&lt;&gt;"",キューシート計算用!E41,"")</f>
        <v>173.3</v>
      </c>
      <c r="F41" s="37" t="str">
        <f>IF(キューシート計算用!F41&lt;&gt;"",キューシート計算用!F41,"")</f>
        <v>東部湯の丸IC南</v>
      </c>
      <c r="G41" s="37" t="str">
        <f>IF(キューシート計算用!G41&lt;&gt;"",キューシート計算用!G41,"")</f>
        <v>┼</v>
      </c>
      <c r="H41" s="37" t="str">
        <f>IF(キューシート計算用!H41&lt;&gt;"",キューシート計算用!H41,"")</f>
        <v>左</v>
      </c>
      <c r="I41" s="37" t="str">
        <f>IF(キューシート計算用!I41&lt;&gt;"",キューシート計算用!I41,"")</f>
        <v>○</v>
      </c>
      <c r="J41" s="37" t="str">
        <f>IF(キューシート計算用!J41&lt;&gt;"",キューシート計算用!J41,"")</f>
        <v>K81</v>
      </c>
      <c r="K41" s="39" t="str">
        <f>IF(キューシート計算用!K41&lt;&gt;"",キューシート計算用!K41,"")</f>
        <v>丸子</v>
      </c>
      <c r="L41" s="86" t="str">
        <f>IF(キューシート計算用!L41&lt;&gt;"",キューシート計算用!L41,"")</f>
        <v>③ファミマ</v>
      </c>
      <c r="M41" s="40" t="str">
        <f>IF(キューシート計算用!M41&lt;&gt;"",キューシート計算用!M41,"")</f>
        <v/>
      </c>
      <c r="N41" s="40" t="str">
        <f>IF(キューシート計算用!N41&lt;&gt;"",キューシート計算用!N41,"")</f>
        <v/>
      </c>
    </row>
    <row r="42" spans="1:14" x14ac:dyDescent="0.15">
      <c r="A42" s="37">
        <f>IF(キューシート計算用!A42&lt;&gt;"",キューシート計算用!A42,"")</f>
        <v>38</v>
      </c>
      <c r="B42" s="37" t="str">
        <f>IF(キューシート計算用!B42&lt;&gt;"",キューシート計算用!B42,"")</f>
        <v/>
      </c>
      <c r="C42" s="37">
        <f>IF(キューシート計算用!C42&lt;&gt;"",キューシート計算用!C42,"")</f>
        <v>1.5</v>
      </c>
      <c r="D42" s="38">
        <f>IF(キューシート計算用!D42&lt;&gt;"",キューシート計算用!D42,"")</f>
        <v>29</v>
      </c>
      <c r="E42" s="38">
        <f>IF(キューシート計算用!E42&lt;&gt;"",キューシート計算用!E42,"")</f>
        <v>174.8</v>
      </c>
      <c r="F42" s="37" t="str">
        <f>IF(キューシート計算用!F42&lt;&gt;"",キューシート計算用!F42,"")</f>
        <v>常田</v>
      </c>
      <c r="G42" s="37" t="str">
        <f>IF(キューシート計算用!G42&lt;&gt;"",キューシート計算用!G42,"")</f>
        <v>┼</v>
      </c>
      <c r="H42" s="37" t="str">
        <f>IF(キューシート計算用!H42&lt;&gt;"",キューシート計算用!H42,"")</f>
        <v>右</v>
      </c>
      <c r="I42" s="37" t="str">
        <f>IF(キューシート計算用!I42&lt;&gt;"",キューシート計算用!I42,"")</f>
        <v>○</v>
      </c>
      <c r="J42" s="37" t="str">
        <f>IF(キューシート計算用!J42&lt;&gt;"",キューシート計算用!J42,"")</f>
        <v>R18</v>
      </c>
      <c r="K42" s="39" t="str">
        <f>IF(キューシート計算用!K42&lt;&gt;"",キューシート計算用!K42,"")</f>
        <v>長野　上田</v>
      </c>
      <c r="L42" s="86" t="str">
        <f>IF(キューシート計算用!L42&lt;&gt;"",キューシート計算用!L42,"")</f>
        <v/>
      </c>
      <c r="M42" s="40" t="str">
        <f>IF(キューシート計算用!M42&lt;&gt;"",キューシート計算用!M42,"")</f>
        <v/>
      </c>
      <c r="N42" s="40" t="str">
        <f>IF(キューシート計算用!N42&lt;&gt;"",キューシート計算用!N42,"")</f>
        <v/>
      </c>
    </row>
    <row r="43" spans="1:14" x14ac:dyDescent="0.15">
      <c r="A43" s="37">
        <f>IF(キューシート計算用!A43&lt;&gt;"",キューシート計算用!A43,"")</f>
        <v>39</v>
      </c>
      <c r="B43" s="37" t="str">
        <f>IF(キューシート計算用!B43&lt;&gt;"",キューシート計算用!B43,"")</f>
        <v/>
      </c>
      <c r="C43" s="37">
        <f>IF(キューシート計算用!C43&lt;&gt;"",キューシート計算用!C43,"")</f>
        <v>1.6999999999999886</v>
      </c>
      <c r="D43" s="38">
        <f>IF(キューシート計算用!D43&lt;&gt;"",キューシート計算用!D43,"")</f>
        <v>30.699999999999989</v>
      </c>
      <c r="E43" s="38">
        <f>IF(キューシート計算用!E43&lt;&gt;"",キューシート計算用!E43,"")</f>
        <v>176.5</v>
      </c>
      <c r="F43" s="37" t="str">
        <f>IF(キューシート計算用!F43&lt;&gt;"",キューシート計算用!F43,"")</f>
        <v>海野宿入口</v>
      </c>
      <c r="G43" s="37" t="str">
        <f>IF(キューシート計算用!G43&lt;&gt;"",キューシート計算用!G43,"")</f>
        <v>┼</v>
      </c>
      <c r="H43" s="37" t="str">
        <f>IF(キューシート計算用!H43&lt;&gt;"",キューシート計算用!H43,"")</f>
        <v>左</v>
      </c>
      <c r="I43" s="37" t="str">
        <f>IF(キューシート計算用!I43&lt;&gt;"",キューシート計算用!I43,"")</f>
        <v>○</v>
      </c>
      <c r="J43" s="37" t="str">
        <f>IF(キューシート計算用!J43&lt;&gt;"",キューシート計算用!J43,"")</f>
        <v/>
      </c>
      <c r="K43" s="39" t="str">
        <f>IF(キューシート計算用!K43&lt;&gt;"",キューシート計算用!K43,"")</f>
        <v>海野宿</v>
      </c>
      <c r="L43" s="86" t="str">
        <f>IF(キューシート計算用!L43&lt;&gt;"",キューシート計算用!L43,"")</f>
        <v/>
      </c>
      <c r="M43" s="40" t="str">
        <f>IF(キューシート計算用!M43&lt;&gt;"",キューシート計算用!M43,"")</f>
        <v/>
      </c>
      <c r="N43" s="40" t="str">
        <f>IF(キューシート計算用!N43&lt;&gt;"",キューシート計算用!N43,"")</f>
        <v/>
      </c>
    </row>
    <row r="44" spans="1:14" x14ac:dyDescent="0.15">
      <c r="A44" s="37">
        <f>IF(キューシート計算用!A44&lt;&gt;"",キューシート計算用!A44,"")</f>
        <v>40</v>
      </c>
      <c r="B44" s="37" t="str">
        <f>IF(キューシート計算用!B44&lt;&gt;"",キューシート計算用!B44,"")</f>
        <v/>
      </c>
      <c r="C44" s="37">
        <f>IF(キューシート計算用!C44&lt;&gt;"",キューシート計算用!C44,"")</f>
        <v>0.40000000000000568</v>
      </c>
      <c r="D44" s="38">
        <f>IF(キューシート計算用!D44&lt;&gt;"",キューシート計算用!D44,"")</f>
        <v>31.099999999999994</v>
      </c>
      <c r="E44" s="38">
        <f>IF(キューシート計算用!E44&lt;&gt;"",キューシート計算用!E44,"")</f>
        <v>176.9</v>
      </c>
      <c r="F44" s="37" t="str">
        <f>IF(キューシート計算用!F44&lt;&gt;"",キューシート計算用!F44,"")</f>
        <v/>
      </c>
      <c r="G44" s="37" t="str">
        <f>IF(キューシート計算用!G44&lt;&gt;"",キューシート計算用!G44,"")</f>
        <v>├</v>
      </c>
      <c r="H44" s="37" t="str">
        <f>IF(キューシート計算用!H44&lt;&gt;"",キューシート計算用!H44,"")</f>
        <v>右</v>
      </c>
      <c r="I44" s="37" t="str">
        <f>IF(キューシート計算用!I44&lt;&gt;"",キューシート計算用!I44,"")</f>
        <v/>
      </c>
      <c r="J44" s="37" t="str">
        <f>IF(キューシート計算用!J44&lt;&gt;"",キューシート計算用!J44,"")</f>
        <v/>
      </c>
      <c r="K44" s="39" t="str">
        <f>IF(キューシート計算用!K44&lt;&gt;"",キューシート計算用!K44,"")</f>
        <v/>
      </c>
      <c r="L44" s="86" t="str">
        <f>IF(キューシート計算用!L44&lt;&gt;"",キューシート計算用!L44,"")</f>
        <v>④神社　細い道　植え込みあり</v>
      </c>
      <c r="M44" s="40" t="str">
        <f>IF(キューシート計算用!M44&lt;&gt;"",キューシート計算用!M44,"")</f>
        <v/>
      </c>
      <c r="N44" s="40" t="str">
        <f>IF(キューシート計算用!N44&lt;&gt;"",キューシート計算用!N44,"")</f>
        <v/>
      </c>
    </row>
    <row r="45" spans="1:14" x14ac:dyDescent="0.15">
      <c r="A45" s="37">
        <f>IF(キューシート計算用!A45&lt;&gt;"",キューシート計算用!A45,"")</f>
        <v>41</v>
      </c>
      <c r="B45" s="37" t="str">
        <f>IF(キューシート計算用!B45&lt;&gt;"",キューシート計算用!B45,"")</f>
        <v/>
      </c>
      <c r="C45" s="37">
        <f>IF(キューシート計算用!C45&lt;&gt;"",キューシート計算用!C45,"")</f>
        <v>1.5999999999999943</v>
      </c>
      <c r="D45" s="38">
        <f>IF(キューシート計算用!D45&lt;&gt;"",キューシート計算用!D45,"")</f>
        <v>32.699999999999989</v>
      </c>
      <c r="E45" s="38">
        <f>IF(キューシート計算用!E45&lt;&gt;"",キューシート計算用!E45,"")</f>
        <v>178.5</v>
      </c>
      <c r="F45" s="37" t="str">
        <f>IF(キューシート計算用!F45&lt;&gt;"",キューシート計算用!F45,"")</f>
        <v/>
      </c>
      <c r="G45" s="37" t="str">
        <f>IF(キューシート計算用!G45&lt;&gt;"",キューシート計算用!G45,"")</f>
        <v>┬</v>
      </c>
      <c r="H45" s="37" t="str">
        <f>IF(キューシート計算用!H45&lt;&gt;"",キューシート計算用!H45,"")</f>
        <v>右</v>
      </c>
      <c r="I45" s="37" t="str">
        <f>IF(キューシート計算用!I45&lt;&gt;"",キューシート計算用!I45,"")</f>
        <v/>
      </c>
      <c r="J45" s="37" t="str">
        <f>IF(キューシート計算用!J45&lt;&gt;"",キューシート計算用!J45,"")</f>
        <v/>
      </c>
      <c r="K45" s="39" t="str">
        <f>IF(キューシート計算用!K45&lt;&gt;"",キューシート計算用!K45,"")</f>
        <v/>
      </c>
      <c r="L45" s="86" t="str">
        <f>IF(キューシート計算用!L45&lt;&gt;"",キューシート計算用!L45,"")</f>
        <v/>
      </c>
      <c r="M45" s="40" t="str">
        <f>IF(キューシート計算用!M45&lt;&gt;"",キューシート計算用!M45,"")</f>
        <v/>
      </c>
      <c r="N45" s="40" t="str">
        <f>IF(キューシート計算用!N45&lt;&gt;"",キューシート計算用!N45,"")</f>
        <v/>
      </c>
    </row>
    <row r="46" spans="1:14" x14ac:dyDescent="0.15">
      <c r="A46" s="37">
        <f>IF(キューシート計算用!A46&lt;&gt;"",キューシート計算用!A46,"")</f>
        <v>42</v>
      </c>
      <c r="B46" s="37" t="str">
        <f>IF(キューシート計算用!B46&lt;&gt;"",キューシート計算用!B46,"")</f>
        <v/>
      </c>
      <c r="C46" s="37">
        <f>IF(キューシート計算用!C46&lt;&gt;"",キューシート計算用!C46,"")</f>
        <v>0.5</v>
      </c>
      <c r="D46" s="38">
        <f>IF(キューシート計算用!D46&lt;&gt;"",キューシート計算用!D46,"")</f>
        <v>33.199999999999989</v>
      </c>
      <c r="E46" s="38">
        <f>IF(キューシート計算用!E46&lt;&gt;"",キューシート計算用!E46,"")</f>
        <v>179</v>
      </c>
      <c r="F46" s="37" t="str">
        <f>IF(キューシート計算用!F46&lt;&gt;"",キューシート計算用!F46,"")</f>
        <v>大屋駅前</v>
      </c>
      <c r="G46" s="37" t="str">
        <f>IF(キューシート計算用!G46&lt;&gt;"",キューシート計算用!G46,"")</f>
        <v>┤</v>
      </c>
      <c r="H46" s="37" t="str">
        <f>IF(キューシート計算用!H46&lt;&gt;"",キューシート計算用!H46,"")</f>
        <v>左</v>
      </c>
      <c r="I46" s="37" t="str">
        <f>IF(キューシート計算用!I46&lt;&gt;"",キューシート計算用!I46,"")</f>
        <v>○</v>
      </c>
      <c r="J46" s="37" t="str">
        <f>IF(キューシート計算用!J46&lt;&gt;"",キューシート計算用!J46,"")</f>
        <v>R152</v>
      </c>
      <c r="K46" s="39" t="str">
        <f>IF(キューシート計算用!K46&lt;&gt;"",キューシート計算用!K46,"")</f>
        <v/>
      </c>
      <c r="L46" s="86" t="str">
        <f>IF(キューシート計算用!L46&lt;&gt;"",キューシート計算用!L46,"")</f>
        <v/>
      </c>
      <c r="M46" s="40" t="str">
        <f>IF(キューシート計算用!M46&lt;&gt;"",キューシート計算用!M46,"")</f>
        <v/>
      </c>
      <c r="N46" s="40" t="str">
        <f>IF(キューシート計算用!N46&lt;&gt;"",キューシート計算用!N46,"")</f>
        <v/>
      </c>
    </row>
    <row r="47" spans="1:14" x14ac:dyDescent="0.15">
      <c r="A47" s="37">
        <f>IF(キューシート計算用!A47&lt;&gt;"",キューシート計算用!A47,"")</f>
        <v>43</v>
      </c>
      <c r="B47" s="37" t="str">
        <f>IF(キューシート計算用!B47&lt;&gt;"",キューシート計算用!B47,"")</f>
        <v/>
      </c>
      <c r="C47" s="37">
        <f>IF(キューシート計算用!C47&lt;&gt;"",キューシート計算用!C47,"")</f>
        <v>2.5999999999999943</v>
      </c>
      <c r="D47" s="38">
        <f>IF(キューシート計算用!D47&lt;&gt;"",キューシート計算用!D47,"")</f>
        <v>35.799999999999983</v>
      </c>
      <c r="E47" s="38">
        <f>IF(キューシート計算用!E47&lt;&gt;"",キューシート計算用!E47,"")</f>
        <v>181.6</v>
      </c>
      <c r="F47" s="37" t="str">
        <f>IF(キューシート計算用!F47&lt;&gt;"",キューシート計算用!F47,"")</f>
        <v>長瀬</v>
      </c>
      <c r="G47" s="37" t="str">
        <f>IF(キューシート計算用!G47&lt;&gt;"",キューシート計算用!G47,"")</f>
        <v>├</v>
      </c>
      <c r="H47" s="37" t="str">
        <f>IF(キューシート計算用!H47&lt;&gt;"",キューシート計算用!H47,"")</f>
        <v>右</v>
      </c>
      <c r="I47" s="37" t="str">
        <f>IF(キューシート計算用!I47&lt;&gt;"",キューシート計算用!I47,"")</f>
        <v>○</v>
      </c>
      <c r="J47" s="37" t="str">
        <f>IF(キューシート計算用!J47&lt;&gt;"",キューシート計算用!J47,"")</f>
        <v>K169</v>
      </c>
      <c r="K47" s="39" t="str">
        <f>IF(キューシート計算用!K47&lt;&gt;"",キューシート計算用!K47,"")</f>
        <v>別所温泉　塩田平</v>
      </c>
      <c r="L47" s="86" t="str">
        <f>IF(キューシート計算用!L47&lt;&gt;"",キューシート計算用!L47,"")</f>
        <v/>
      </c>
      <c r="M47" s="40" t="str">
        <f>IF(キューシート計算用!M47&lt;&gt;"",キューシート計算用!M47,"")</f>
        <v/>
      </c>
      <c r="N47" s="40" t="str">
        <f>IF(キューシート計算用!N47&lt;&gt;"",キューシート計算用!N47,"")</f>
        <v/>
      </c>
    </row>
    <row r="48" spans="1:14" x14ac:dyDescent="0.15">
      <c r="A48" s="37">
        <f>IF(キューシート計算用!A48&lt;&gt;"",キューシート計算用!A48,"")</f>
        <v>44</v>
      </c>
      <c r="B48" s="37" t="str">
        <f>IF(キューシート計算用!B48&lt;&gt;"",キューシート計算用!B48,"")</f>
        <v/>
      </c>
      <c r="C48" s="37">
        <f>IF(キューシート計算用!C48&lt;&gt;"",キューシート計算用!C48,"")</f>
        <v>2.3000000000000114</v>
      </c>
      <c r="D48" s="38">
        <f>IF(キューシート計算用!D48&lt;&gt;"",キューシート計算用!D48,"")</f>
        <v>38.099999999999994</v>
      </c>
      <c r="E48" s="38">
        <f>IF(キューシート計算用!E48&lt;&gt;"",キューシート計算用!E48,"")</f>
        <v>183.9</v>
      </c>
      <c r="F48" s="37" t="str">
        <f>IF(キューシート計算用!F48&lt;&gt;"",キューシート計算用!F48,"")</f>
        <v>南原</v>
      </c>
      <c r="G48" s="37" t="str">
        <f>IF(キューシート計算用!G48&lt;&gt;"",キューシート計算用!G48,"")</f>
        <v>┬</v>
      </c>
      <c r="H48" s="37" t="str">
        <f>IF(キューシート計算用!H48&lt;&gt;"",キューシート計算用!H48,"")</f>
        <v>右</v>
      </c>
      <c r="I48" s="37" t="str">
        <f>IF(キューシート計算用!I48&lt;&gt;"",キューシート計算用!I48,"")</f>
        <v>○</v>
      </c>
      <c r="J48" s="37" t="str">
        <f>IF(キューシート計算用!J48&lt;&gt;"",キューシート計算用!J48,"")</f>
        <v>K82</v>
      </c>
      <c r="K48" s="39" t="str">
        <f>IF(キューシート計算用!K48&lt;&gt;"",キューシート計算用!K48,"")</f>
        <v/>
      </c>
      <c r="L48" s="86" t="str">
        <f>IF(キューシート計算用!L48&lt;&gt;"",キューシート計算用!L48,"")</f>
        <v/>
      </c>
      <c r="M48" s="40" t="str">
        <f>IF(キューシート計算用!M48&lt;&gt;"",キューシート計算用!M48,"")</f>
        <v/>
      </c>
      <c r="N48" s="40" t="str">
        <f>IF(キューシート計算用!N48&lt;&gt;"",キューシート計算用!N48,"")</f>
        <v/>
      </c>
    </row>
    <row r="49" spans="1:14" x14ac:dyDescent="0.15">
      <c r="A49" s="37">
        <f>IF(キューシート計算用!A49&lt;&gt;"",キューシート計算用!A49,"")</f>
        <v>45</v>
      </c>
      <c r="B49" s="37" t="str">
        <f>IF(キューシート計算用!B49&lt;&gt;"",キューシート計算用!B49,"")</f>
        <v/>
      </c>
      <c r="C49" s="37">
        <f>IF(キューシート計算用!C49&lt;&gt;"",キューシート計算用!C49,"")</f>
        <v>3.4000000000000057</v>
      </c>
      <c r="D49" s="38">
        <f>IF(キューシート計算用!D49&lt;&gt;"",キューシート計算用!D49,"")</f>
        <v>41.5</v>
      </c>
      <c r="E49" s="38">
        <f>IF(キューシート計算用!E49&lt;&gt;"",キューシート計算用!E49,"")</f>
        <v>187.3</v>
      </c>
      <c r="F49" s="37" t="str">
        <f>IF(キューシート計算用!F49&lt;&gt;"",キューシート計算用!F49,"")</f>
        <v/>
      </c>
      <c r="G49" s="37" t="str">
        <f>IF(キューシート計算用!G49&lt;&gt;"",キューシート計算用!G49,"")</f>
        <v>┬</v>
      </c>
      <c r="H49" s="37" t="str">
        <f>IF(キューシート計算用!H49&lt;&gt;"",キューシート計算用!H49,"")</f>
        <v>右</v>
      </c>
      <c r="I49" s="37" t="str">
        <f>IF(キューシート計算用!I49&lt;&gt;"",キューシート計算用!I49,"")</f>
        <v>▼</v>
      </c>
      <c r="J49" s="37" t="str">
        <f>IF(キューシート計算用!J49&lt;&gt;"",キューシート計算用!J49,"")</f>
        <v>K65</v>
      </c>
      <c r="K49" s="39" t="str">
        <f>IF(キューシート計算用!K49&lt;&gt;"",キューシート計算用!K49,"")</f>
        <v/>
      </c>
      <c r="L49" s="86" t="str">
        <f>IF(キューシート計算用!L49&lt;&gt;"",キューシート計算用!L49,"")</f>
        <v>一時停止</v>
      </c>
      <c r="M49" s="40" t="str">
        <f>IF(キューシート計算用!M49&lt;&gt;"",キューシート計算用!M49,"")</f>
        <v/>
      </c>
      <c r="N49" s="40" t="str">
        <f>IF(キューシート計算用!N49&lt;&gt;"",キューシート計算用!N49,"")</f>
        <v/>
      </c>
    </row>
    <row r="50" spans="1:14" x14ac:dyDescent="0.15">
      <c r="A50" s="37">
        <f>IF(キューシート計算用!A50&lt;&gt;"",キューシート計算用!A50,"")</f>
        <v>46</v>
      </c>
      <c r="B50" s="37" t="str">
        <f>IF(キューシート計算用!B50&lt;&gt;"",キューシート計算用!B50,"")</f>
        <v/>
      </c>
      <c r="C50" s="37">
        <f>IF(キューシート計算用!C50&lt;&gt;"",キューシート計算用!C50,"")</f>
        <v>1.7999999999999829</v>
      </c>
      <c r="D50" s="38">
        <f>IF(キューシート計算用!D50&lt;&gt;"",キューシート計算用!D50,"")</f>
        <v>43.299999999999983</v>
      </c>
      <c r="E50" s="38">
        <f>IF(キューシート計算用!E50&lt;&gt;"",キューシート計算用!E50,"")</f>
        <v>189.1</v>
      </c>
      <c r="F50" s="37" t="str">
        <f>IF(キューシート計算用!F50&lt;&gt;"",キューシート計算用!F50,"")</f>
        <v>下之郷</v>
      </c>
      <c r="G50" s="37" t="str">
        <f>IF(キューシート計算用!G50&lt;&gt;"",キューシート計算用!G50,"")</f>
        <v>┼</v>
      </c>
      <c r="H50" s="37" t="str">
        <f>IF(キューシート計算用!H50&lt;&gt;"",キューシート計算用!H50,"")</f>
        <v>左</v>
      </c>
      <c r="I50" s="37" t="str">
        <f>IF(キューシート計算用!I50&lt;&gt;"",キューシート計算用!I50,"")</f>
        <v>○</v>
      </c>
      <c r="J50" s="37" t="str">
        <f>IF(キューシート計算用!J50&lt;&gt;"",キューシート計算用!J50,"")</f>
        <v>K171</v>
      </c>
      <c r="K50" s="39" t="str">
        <f>IF(キューシート計算用!K50&lt;&gt;"",キューシート計算用!K50,"")</f>
        <v/>
      </c>
      <c r="L50" s="86" t="str">
        <f>IF(キューシート計算用!L50&lt;&gt;"",キューシート計算用!L50,"")</f>
        <v/>
      </c>
      <c r="M50" s="40" t="str">
        <f>IF(キューシート計算用!M50&lt;&gt;"",キューシート計算用!M50,"")</f>
        <v/>
      </c>
      <c r="N50" s="40" t="str">
        <f>IF(キューシート計算用!N50&lt;&gt;"",キューシート計算用!N50,"")</f>
        <v/>
      </c>
    </row>
    <row r="51" spans="1:14" x14ac:dyDescent="0.15">
      <c r="A51" s="37">
        <f>IF(キューシート計算用!A51&lt;&gt;"",キューシート計算用!A51,"")</f>
        <v>47</v>
      </c>
      <c r="B51" s="37" t="str">
        <f>IF(キューシート計算用!B51&lt;&gt;"",キューシート計算用!B51,"")</f>
        <v/>
      </c>
      <c r="C51" s="37">
        <f>IF(キューシート計算用!C51&lt;&gt;"",キューシート計算用!C51,"")</f>
        <v>1.8000000000000114</v>
      </c>
      <c r="D51" s="38">
        <f>IF(キューシート計算用!D51&lt;&gt;"",キューシート計算用!D51,"")</f>
        <v>45.099999999999994</v>
      </c>
      <c r="E51" s="38">
        <f>IF(キューシート計算用!E51&lt;&gt;"",キューシート計算用!E51,"")</f>
        <v>190.9</v>
      </c>
      <c r="F51" s="37" t="str">
        <f>IF(キューシート計算用!F51&lt;&gt;"",キューシート計算用!F51,"")</f>
        <v/>
      </c>
      <c r="G51" s="37" t="str">
        <f>IF(キューシート計算用!G51&lt;&gt;"",キューシート計算用!G51,"")</f>
        <v>┼</v>
      </c>
      <c r="H51" s="37" t="str">
        <f>IF(キューシート計算用!H51&lt;&gt;"",キューシート計算用!H51,"")</f>
        <v>左</v>
      </c>
      <c r="I51" s="37" t="str">
        <f>IF(キューシート計算用!I51&lt;&gt;"",キューシート計算用!I51,"")</f>
        <v>▼</v>
      </c>
      <c r="J51" s="37" t="str">
        <f>IF(キューシート計算用!J51&lt;&gt;"",キューシート計算用!J51,"")</f>
        <v>K171</v>
      </c>
      <c r="K51" s="39" t="str">
        <f>IF(キューシート計算用!K51&lt;&gt;"",キューシート計算用!K51,"")</f>
        <v/>
      </c>
      <c r="L51" s="86" t="str">
        <f>IF(キューシート計算用!L51&lt;&gt;"",キューシート計算用!L51,"")</f>
        <v>一時停止</v>
      </c>
      <c r="M51" s="40" t="str">
        <f>IF(キューシート計算用!M51&lt;&gt;"",キューシート計算用!M51,"")</f>
        <v/>
      </c>
      <c r="N51" s="40" t="str">
        <f>IF(キューシート計算用!N51&lt;&gt;"",キューシート計算用!N51,"")</f>
        <v/>
      </c>
    </row>
    <row r="52" spans="1:14" x14ac:dyDescent="0.15">
      <c r="A52" s="37">
        <f>IF(キューシート計算用!A52&lt;&gt;"",キューシート計算用!A52,"")</f>
        <v>48</v>
      </c>
      <c r="B52" s="37" t="str">
        <f>IF(キューシート計算用!B52&lt;&gt;"",キューシート計算用!B52,"")</f>
        <v/>
      </c>
      <c r="C52" s="37">
        <f>IF(キューシート計算用!C52&lt;&gt;"",キューシート計算用!C52,"")</f>
        <v>4.4000000000000057</v>
      </c>
      <c r="D52" s="38">
        <f>IF(キューシート計算用!D52&lt;&gt;"",キューシート計算用!D52,"")</f>
        <v>49.5</v>
      </c>
      <c r="E52" s="38">
        <f>IF(キューシート計算用!E52&lt;&gt;"",キューシート計算用!E52,"")</f>
        <v>195.3</v>
      </c>
      <c r="F52" s="37" t="str">
        <f>IF(キューシート計算用!F52&lt;&gt;"",キューシート計算用!F52,"")</f>
        <v>仁古田</v>
      </c>
      <c r="G52" s="37" t="str">
        <f>IF(キューシート計算用!G52&lt;&gt;"",キューシート計算用!G52,"")</f>
        <v>┼</v>
      </c>
      <c r="H52" s="37" t="str">
        <f>IF(キューシート計算用!H52&lt;&gt;"",キューシート計算用!H52,"")</f>
        <v>左</v>
      </c>
      <c r="I52" s="37" t="str">
        <f>IF(キューシート計算用!I52&lt;&gt;"",キューシート計算用!I52,"")</f>
        <v>○</v>
      </c>
      <c r="J52" s="37" t="str">
        <f>IF(キューシート計算用!J52&lt;&gt;"",キューシート計算用!J52,"")</f>
        <v>R143</v>
      </c>
      <c r="K52" s="39" t="str">
        <f>IF(キューシート計算用!K52&lt;&gt;"",キューシート計算用!K52,"")</f>
        <v/>
      </c>
      <c r="L52" s="86" t="str">
        <f>IF(キューシート計算用!L52&lt;&gt;"",キューシート計算用!L52,"")</f>
        <v/>
      </c>
      <c r="M52" s="40" t="str">
        <f>IF(キューシート計算用!M52&lt;&gt;"",キューシート計算用!M52,"")</f>
        <v/>
      </c>
      <c r="N52" s="40" t="str">
        <f>IF(キューシート計算用!N52&lt;&gt;"",キューシート計算用!N52,"")</f>
        <v/>
      </c>
    </row>
    <row r="53" spans="1:14" x14ac:dyDescent="0.15">
      <c r="A53" s="37">
        <f>IF(キューシート計算用!A53&lt;&gt;"",キューシート計算用!A53,"")</f>
        <v>49</v>
      </c>
      <c r="B53" s="37" t="str">
        <f>IF(キューシート計算用!B53&lt;&gt;"",キューシート計算用!B53,"")</f>
        <v/>
      </c>
      <c r="C53" s="37">
        <f>IF(キューシート計算用!C53&lt;&gt;"",キューシート計算用!C53,"")</f>
        <v>8.3999999999999773</v>
      </c>
      <c r="D53" s="38">
        <f>IF(キューシート計算用!D53&lt;&gt;"",キューシート計算用!D53,"")</f>
        <v>57.899999999999977</v>
      </c>
      <c r="E53" s="38">
        <f>IF(キューシート計算用!E53&lt;&gt;"",キューシート計算用!E53,"")</f>
        <v>203.7</v>
      </c>
      <c r="F53" s="37" t="str">
        <f>IF(キューシート計算用!F53&lt;&gt;"",キューシート計算用!F53,"")</f>
        <v/>
      </c>
      <c r="G53" s="37" t="str">
        <f>IF(キューシート計算用!G53&lt;&gt;"",キューシート計算用!G53,"")</f>
        <v>├</v>
      </c>
      <c r="H53" s="37" t="str">
        <f>IF(キューシート計算用!H53&lt;&gt;"",キューシート計算用!H53,"")</f>
        <v>右</v>
      </c>
      <c r="I53" s="37" t="str">
        <f>IF(キューシート計算用!I53&lt;&gt;"",キューシート計算用!I53,"")</f>
        <v/>
      </c>
      <c r="J53" s="37" t="str">
        <f>IF(キューシート計算用!J53&lt;&gt;"",キューシート計算用!J53,"")</f>
        <v>K12</v>
      </c>
      <c r="K53" s="39" t="str">
        <f>IF(キューシート計算用!K53&lt;&gt;"",キューシート計算用!K53,"")</f>
        <v>麻績　長野道</v>
      </c>
      <c r="L53" s="86" t="str">
        <f>IF(キューシート計算用!L53&lt;&gt;"",キューシート計算用!L53,"")</f>
        <v/>
      </c>
      <c r="M53" s="40" t="str">
        <f>IF(キューシート計算用!M53&lt;&gt;"",キューシート計算用!M53,"")</f>
        <v/>
      </c>
      <c r="N53" s="40" t="str">
        <f>IF(キューシート計算用!N53&lt;&gt;"",キューシート計算用!N53,"")</f>
        <v/>
      </c>
    </row>
    <row r="54" spans="1:14" x14ac:dyDescent="0.15">
      <c r="A54" s="37">
        <f>IF(キューシート計算用!A54&lt;&gt;"",キューシート計算用!A54,"")</f>
        <v>50</v>
      </c>
      <c r="B54" s="37" t="str">
        <f>IF(キューシート計算用!B54&lt;&gt;"",キューシート計算用!B54,"")</f>
        <v/>
      </c>
      <c r="C54" s="37">
        <f>IF(キューシート計算用!C54&lt;&gt;"",キューシート計算用!C54,"")</f>
        <v>11.5</v>
      </c>
      <c r="D54" s="38">
        <f>IF(キューシート計算用!D54&lt;&gt;"",キューシート計算用!D54,"")</f>
        <v>69.399999999999977</v>
      </c>
      <c r="E54" s="38">
        <f>IF(キューシート計算用!E54&lt;&gt;"",キューシート計算用!E54,"")</f>
        <v>215.2</v>
      </c>
      <c r="F54" s="37" t="str">
        <f>IF(キューシート計算用!F54&lt;&gt;"",キューシート計算用!F54,"")</f>
        <v>本町</v>
      </c>
      <c r="G54" s="37" t="str">
        <f>IF(キューシート計算用!G54&lt;&gt;"",キューシート計算用!G54,"")</f>
        <v>┼</v>
      </c>
      <c r="H54" s="37" t="str">
        <f>IF(キューシート計算用!H54&lt;&gt;"",キューシート計算用!H54,"")</f>
        <v>左</v>
      </c>
      <c r="I54" s="37" t="str">
        <f>IF(キューシート計算用!I54&lt;&gt;"",キューシート計算用!I54,"")</f>
        <v>○</v>
      </c>
      <c r="J54" s="37" t="str">
        <f>IF(キューシート計算用!J54&lt;&gt;"",キューシート計算用!J54,"")</f>
        <v>R403</v>
      </c>
      <c r="K54" s="39" t="str">
        <f>IF(キューシート計算用!K54&lt;&gt;"",キューシート計算用!K54,"")</f>
        <v>明科　長野道</v>
      </c>
      <c r="L54" s="86" t="str">
        <f>IF(キューシート計算用!L54&lt;&gt;"",キューシート計算用!L54,"")</f>
        <v/>
      </c>
      <c r="M54" s="40" t="str">
        <f>IF(キューシート計算用!M54&lt;&gt;"",キューシート計算用!M54,"")</f>
        <v/>
      </c>
      <c r="N54" s="40" t="str">
        <f>IF(キューシート計算用!N54&lt;&gt;"",キューシート計算用!N54,"")</f>
        <v/>
      </c>
    </row>
    <row r="55" spans="1:14" x14ac:dyDescent="0.15">
      <c r="A55" s="37">
        <f>IF(キューシート計算用!A55&lt;&gt;"",キューシート計算用!A55,"")</f>
        <v>51</v>
      </c>
      <c r="B55" s="37" t="str">
        <f>IF(キューシート計算用!B55&lt;&gt;"",キューシート計算用!B55,"")</f>
        <v>PC3</v>
      </c>
      <c r="C55" s="37">
        <f>IF(キューシート計算用!C55&lt;&gt;"",キューシート計算用!C55,"")</f>
        <v>7.5</v>
      </c>
      <c r="D55" s="38">
        <f>IF(キューシート計算用!D55&lt;&gt;"",キューシート計算用!D55,"")</f>
        <v>76.899999999999977</v>
      </c>
      <c r="E55" s="38">
        <f>IF(キューシート計算用!E55&lt;&gt;"",キューシート計算用!E55,"")</f>
        <v>222.7</v>
      </c>
      <c r="F55" s="37" t="str">
        <f>IF(キューシート計算用!F55&lt;&gt;"",キューシート計算用!F55,"")</f>
        <v>セブンイレブン坂北聖南店</v>
      </c>
      <c r="G55" s="37" t="str">
        <f>IF(キューシート計算用!G55&lt;&gt;"",キューシート計算用!G55,"")</f>
        <v>｜</v>
      </c>
      <c r="H55" s="37" t="str">
        <f>IF(キューシート計算用!H55&lt;&gt;"",キューシート計算用!H55,"")</f>
        <v>直</v>
      </c>
      <c r="I55" s="37" t="str">
        <f>IF(キューシート計算用!I55&lt;&gt;"",キューシート計算用!I55,"")</f>
        <v/>
      </c>
      <c r="J55" s="37" t="str">
        <f>IF(キューシート計算用!J55&lt;&gt;"",キューシート計算用!J55,"")</f>
        <v>R403</v>
      </c>
      <c r="K55" s="39" t="str">
        <f>IF(キューシート計算用!K55&lt;&gt;"",キューシート計算用!K55,"")</f>
        <v/>
      </c>
      <c r="L55" s="86" t="str">
        <f>IF(キューシート計算用!L55&lt;&gt;"",キューシート計算用!L55,"")</f>
        <v>右側</v>
      </c>
      <c r="M55" s="40">
        <f>IF(キューシート計算用!M55&lt;&gt;"",キューシート計算用!M55,"")</f>
        <v>43295.525393178112</v>
      </c>
      <c r="N55" s="40">
        <f>IF(キューシート計算用!N55&lt;&gt;"",キューシート計算用!N55,"")</f>
        <v>43295.869791666664</v>
      </c>
    </row>
    <row r="56" spans="1:14" x14ac:dyDescent="0.15">
      <c r="A56" s="37">
        <f>IF(キューシート計算用!A56&lt;&gt;"",キューシート計算用!A56,"")</f>
        <v>52</v>
      </c>
      <c r="B56" s="37" t="str">
        <f>IF(キューシート計算用!B56&lt;&gt;"",キューシート計算用!B56,"")</f>
        <v/>
      </c>
      <c r="C56" s="37">
        <f>IF(キューシート計算用!C56&lt;&gt;"",キューシート計算用!C56,"")</f>
        <v>3.4000000000000057</v>
      </c>
      <c r="D56" s="38">
        <f>IF(キューシート計算用!D56&lt;&gt;"",キューシート計算用!D56,"")</f>
        <v>3.4000000000000057</v>
      </c>
      <c r="E56" s="38">
        <f>IF(キューシート計算用!E56&lt;&gt;"",キューシート計算用!E56,"")</f>
        <v>226.1</v>
      </c>
      <c r="F56" s="37" t="str">
        <f>IF(キューシート計算用!F56&lt;&gt;"",キューシート計算用!F56,"")</f>
        <v/>
      </c>
      <c r="G56" s="37" t="str">
        <f>IF(キューシート計算用!G56&lt;&gt;"",キューシート計算用!G56,"")</f>
        <v>├</v>
      </c>
      <c r="H56" s="37" t="str">
        <f>IF(キューシート計算用!H56&lt;&gt;"",キューシート計算用!H56,"")</f>
        <v>右</v>
      </c>
      <c r="I56" s="37" t="str">
        <f>IF(キューシート計算用!I56&lt;&gt;"",キューシート計算用!I56,"")</f>
        <v/>
      </c>
      <c r="J56" s="37" t="str">
        <f>IF(キューシート計算用!J56&lt;&gt;"",キューシート計算用!J56,"")</f>
        <v>R403</v>
      </c>
      <c r="K56" s="39" t="str">
        <f>IF(キューシート計算用!K56&lt;&gt;"",キューシート計算用!K56,"")</f>
        <v>明科　国道19号線</v>
      </c>
      <c r="L56" s="86" t="str">
        <f>IF(キューシート計算用!L56&lt;&gt;"",キューシート計算用!L56,"")</f>
        <v/>
      </c>
      <c r="M56" s="40" t="str">
        <f>IF(キューシート計算用!M56&lt;&gt;"",キューシート計算用!M56,"")</f>
        <v/>
      </c>
      <c r="N56" s="40" t="str">
        <f>IF(キューシート計算用!N56&lt;&gt;"",キューシート計算用!N56,"")</f>
        <v/>
      </c>
    </row>
    <row r="57" spans="1:14" x14ac:dyDescent="0.15">
      <c r="A57" s="37">
        <f>IF(キューシート計算用!A57&lt;&gt;"",キューシート計算用!A57,"")</f>
        <v>53</v>
      </c>
      <c r="B57" s="37" t="str">
        <f>IF(キューシート計算用!B57&lt;&gt;"",キューシート計算用!B57,"")</f>
        <v/>
      </c>
      <c r="C57" s="37">
        <f>IF(キューシート計算用!C57&lt;&gt;"",キューシート計算用!C57,"")</f>
        <v>8.5</v>
      </c>
      <c r="D57" s="38">
        <f>IF(キューシート計算用!D57&lt;&gt;"",キューシート計算用!D57,"")</f>
        <v>11.900000000000006</v>
      </c>
      <c r="E57" s="38">
        <f>IF(キューシート計算用!E57&lt;&gt;"",キューシート計算用!E57,"")</f>
        <v>234.6</v>
      </c>
      <c r="F57" s="37" t="str">
        <f>IF(キューシート計算用!F57&lt;&gt;"",キューシート計算用!F57,"")</f>
        <v>木戸</v>
      </c>
      <c r="G57" s="37" t="str">
        <f>IF(キューシート計算用!G57&lt;&gt;"",キューシート計算用!G57,"")</f>
        <v>┼</v>
      </c>
      <c r="H57" s="37" t="str">
        <f>IF(キューシート計算用!H57&lt;&gt;"",キューシート計算用!H57,"")</f>
        <v>左</v>
      </c>
      <c r="I57" s="37" t="str">
        <f>IF(キューシート計算用!I57&lt;&gt;"",キューシート計算用!I57,"")</f>
        <v>○</v>
      </c>
      <c r="J57" s="37" t="str">
        <f>IF(キューシート計算用!J57&lt;&gt;"",キューシート計算用!J57,"")</f>
        <v>R19</v>
      </c>
      <c r="K57" s="39" t="str">
        <f>IF(キューシート計算用!K57&lt;&gt;"",キューシート計算用!K57,"")</f>
        <v>長野道　松本</v>
      </c>
      <c r="L57" s="86" t="str">
        <f>IF(キューシート計算用!L57&lt;&gt;"",キューシート計算用!L57,"")</f>
        <v/>
      </c>
      <c r="M57" s="40" t="str">
        <f>IF(キューシート計算用!M57&lt;&gt;"",キューシート計算用!M57,"")</f>
        <v/>
      </c>
      <c r="N57" s="40" t="str">
        <f>IF(キューシート計算用!N57&lt;&gt;"",キューシート計算用!N57,"")</f>
        <v/>
      </c>
    </row>
    <row r="58" spans="1:14" x14ac:dyDescent="0.15">
      <c r="A58" s="37">
        <f>IF(キューシート計算用!A58&lt;&gt;"",キューシート計算用!A58,"")</f>
        <v>54</v>
      </c>
      <c r="B58" s="37" t="str">
        <f>IF(キューシート計算用!B58&lt;&gt;"",キューシート計算用!B58,"")</f>
        <v/>
      </c>
      <c r="C58" s="37">
        <f>IF(キューシート計算用!C58&lt;&gt;"",キューシート計算用!C58,"")</f>
        <v>14.099999999999994</v>
      </c>
      <c r="D58" s="38">
        <f>IF(キューシート計算用!D58&lt;&gt;"",キューシート計算用!D58,"")</f>
        <v>26</v>
      </c>
      <c r="E58" s="38">
        <f>IF(キューシート計算用!E58&lt;&gt;"",キューシート計算用!E58,"")</f>
        <v>248.7</v>
      </c>
      <c r="F58" s="37" t="str">
        <f>IF(キューシート計算用!F58&lt;&gt;"",キューシート計算用!F58,"")</f>
        <v>新橋</v>
      </c>
      <c r="G58" s="37" t="str">
        <f>IF(キューシート計算用!G58&lt;&gt;"",キューシート計算用!G58,"")</f>
        <v>┼</v>
      </c>
      <c r="H58" s="37" t="str">
        <f>IF(キューシート計算用!H58&lt;&gt;"",キューシート計算用!H58,"")</f>
        <v>左</v>
      </c>
      <c r="I58" s="37" t="str">
        <f>IF(キューシート計算用!I58&lt;&gt;"",キューシート計算用!I58,"")</f>
        <v>○</v>
      </c>
      <c r="J58" s="37" t="str">
        <f>IF(キューシート計算用!J58&lt;&gt;"",キューシート計算用!J58,"")</f>
        <v>K295</v>
      </c>
      <c r="K58" s="39" t="str">
        <f>IF(キューシート計算用!K58&lt;&gt;"",キューシート計算用!K58,"")</f>
        <v>松本市街　浅間温泉</v>
      </c>
      <c r="L58" s="86" t="str">
        <f>IF(キューシート計算用!L58&lt;&gt;"",キューシート計算用!L58,"")</f>
        <v/>
      </c>
      <c r="M58" s="40" t="str">
        <f>IF(キューシート計算用!M58&lt;&gt;"",キューシート計算用!M58,"")</f>
        <v/>
      </c>
      <c r="N58" s="40" t="str">
        <f>IF(キューシート計算用!N58&lt;&gt;"",キューシート計算用!N58,"")</f>
        <v/>
      </c>
    </row>
    <row r="59" spans="1:14" x14ac:dyDescent="0.15">
      <c r="A59" s="37">
        <f>IF(キューシート計算用!A59&lt;&gt;"",キューシート計算用!A59,"")</f>
        <v>55</v>
      </c>
      <c r="B59" s="37" t="str">
        <f>IF(キューシート計算用!B59&lt;&gt;"",キューシート計算用!B59,"")</f>
        <v/>
      </c>
      <c r="C59" s="37">
        <f>IF(キューシート計算用!C59&lt;&gt;"",キューシート計算用!C59,"")</f>
        <v>1.3000000000000114</v>
      </c>
      <c r="D59" s="38">
        <f>IF(キューシート計算用!D59&lt;&gt;"",キューシート計算用!D59,"")</f>
        <v>27.300000000000011</v>
      </c>
      <c r="E59" s="38">
        <f>IF(キューシート計算用!E59&lt;&gt;"",キューシート計算用!E59,"")</f>
        <v>250</v>
      </c>
      <c r="F59" s="37" t="str">
        <f>IF(キューシート計算用!F59&lt;&gt;"",キューシート計算用!F59,"")</f>
        <v/>
      </c>
      <c r="G59" s="37" t="str">
        <f>IF(キューシート計算用!G59&lt;&gt;"",キューシート計算用!G59,"")</f>
        <v>┤</v>
      </c>
      <c r="H59" s="37" t="str">
        <f>IF(キューシート計算用!H59&lt;&gt;"",キューシート計算用!H59,"")</f>
        <v>左</v>
      </c>
      <c r="I59" s="37" t="str">
        <f>IF(キューシート計算用!I59&lt;&gt;"",キューシート計算用!I59,"")</f>
        <v/>
      </c>
      <c r="J59" s="37" t="str">
        <f>IF(キューシート計算用!J59&lt;&gt;"",キューシート計算用!J59,"")</f>
        <v/>
      </c>
      <c r="K59" s="39" t="str">
        <f>IF(キューシート計算用!K59&lt;&gt;"",キューシート計算用!K59,"")</f>
        <v/>
      </c>
      <c r="L59" s="86" t="str">
        <f>IF(キューシート計算用!L59&lt;&gt;"",キューシート計算用!L59,"")</f>
        <v>直進は進入禁止</v>
      </c>
      <c r="M59" s="40" t="str">
        <f>IF(キューシート計算用!M59&lt;&gt;"",キューシート計算用!M59,"")</f>
        <v/>
      </c>
      <c r="N59" s="40" t="str">
        <f>IF(キューシート計算用!N59&lt;&gt;"",キューシート計算用!N59,"")</f>
        <v/>
      </c>
    </row>
    <row r="60" spans="1:14" x14ac:dyDescent="0.15">
      <c r="A60" s="37">
        <f>IF(キューシート計算用!A60&lt;&gt;"",キューシート計算用!A60,"")</f>
        <v>56</v>
      </c>
      <c r="B60" s="37" t="str">
        <f>IF(キューシート計算用!B60&lt;&gt;"",キューシート計算用!B60,"")</f>
        <v/>
      </c>
      <c r="C60" s="37">
        <f>IF(キューシート計算用!C60&lt;&gt;"",キューシート計算用!C60,"")</f>
        <v>1.3000000000000114</v>
      </c>
      <c r="D60" s="38">
        <f>IF(キューシート計算用!D60&lt;&gt;"",キューシート計算用!D60,"")</f>
        <v>28.600000000000023</v>
      </c>
      <c r="E60" s="38">
        <f>IF(キューシート計算用!E60&lt;&gt;"",キューシート計算用!E60,"")</f>
        <v>251.3</v>
      </c>
      <c r="F60" s="37" t="str">
        <f>IF(キューシート計算用!F60&lt;&gt;"",キューシート計算用!F60,"")</f>
        <v>城東二丁目</v>
      </c>
      <c r="G60" s="37" t="str">
        <f>IF(キューシート計算用!G60&lt;&gt;"",キューシート計算用!G60,"")</f>
        <v>┼</v>
      </c>
      <c r="H60" s="37" t="str">
        <f>IF(キューシート計算用!H60&lt;&gt;"",キューシート計算用!H60,"")</f>
        <v>右</v>
      </c>
      <c r="I60" s="37" t="str">
        <f>IF(キューシート計算用!I60&lt;&gt;"",キューシート計算用!I60,"")</f>
        <v>○</v>
      </c>
      <c r="J60" s="37" t="str">
        <f>IF(キューシート計算用!J60&lt;&gt;"",キューシート計算用!J60,"")</f>
        <v>R143</v>
      </c>
      <c r="K60" s="39" t="str">
        <f>IF(キューシート計算用!K60&lt;&gt;"",キューシート計算用!K60,"")</f>
        <v/>
      </c>
      <c r="L60" s="86" t="str">
        <f>IF(キューシート計算用!L60&lt;&gt;"",キューシート計算用!L60,"")</f>
        <v>①魚万　汲田</v>
      </c>
      <c r="M60" s="40" t="str">
        <f>IF(キューシート計算用!M60&lt;&gt;"",キューシート計算用!M60,"")</f>
        <v/>
      </c>
      <c r="N60" s="40" t="str">
        <f>IF(キューシート計算用!N60&lt;&gt;"",キューシート計算用!N60,"")</f>
        <v/>
      </c>
    </row>
    <row r="61" spans="1:14" x14ac:dyDescent="0.15">
      <c r="A61" s="37">
        <f>IF(キューシート計算用!A61&lt;&gt;"",キューシート計算用!A61,"")</f>
        <v>57</v>
      </c>
      <c r="B61" s="37" t="str">
        <f>IF(キューシート計算用!B61&lt;&gt;"",キューシート計算用!B61,"")</f>
        <v/>
      </c>
      <c r="C61" s="37">
        <f>IF(キューシート計算用!C61&lt;&gt;"",キューシート計算用!C61,"")</f>
        <v>0.79999999999998295</v>
      </c>
      <c r="D61" s="38">
        <f>IF(キューシート計算用!D61&lt;&gt;"",キューシート計算用!D61,"")</f>
        <v>29.400000000000006</v>
      </c>
      <c r="E61" s="38">
        <f>IF(キューシート計算用!E61&lt;&gt;"",キューシート計算用!E61,"")</f>
        <v>252.1</v>
      </c>
      <c r="F61" s="37" t="str">
        <f>IF(キューシート計算用!F61&lt;&gt;"",キューシート計算用!F61,"")</f>
        <v>市民芸術館西</v>
      </c>
      <c r="G61" s="37" t="str">
        <f>IF(キューシート計算用!G61&lt;&gt;"",キューシート計算用!G61,"")</f>
        <v>┬</v>
      </c>
      <c r="H61" s="37" t="str">
        <f>IF(キューシート計算用!H61&lt;&gt;"",キューシート計算用!H61,"")</f>
        <v>右</v>
      </c>
      <c r="I61" s="37" t="str">
        <f>IF(キューシート計算用!I61&lt;&gt;"",キューシート計算用!I61,"")</f>
        <v>○</v>
      </c>
      <c r="J61" s="37" t="str">
        <f>IF(キューシート計算用!J61&lt;&gt;"",キューシート計算用!J61,"")</f>
        <v>R143</v>
      </c>
      <c r="K61" s="39" t="str">
        <f>IF(キューシート計算用!K61&lt;&gt;"",キューシート計算用!K61,"")</f>
        <v>松本駅　松本IC</v>
      </c>
      <c r="L61" s="86" t="str">
        <f>IF(キューシート計算用!L61&lt;&gt;"",キューシート計算用!L61,"")</f>
        <v>①信濃補聴器センター</v>
      </c>
      <c r="M61" s="40" t="str">
        <f>IF(キューシート計算用!M61&lt;&gt;"",キューシート計算用!M61,"")</f>
        <v/>
      </c>
      <c r="N61" s="40" t="str">
        <f>IF(キューシート計算用!N61&lt;&gt;"",キューシート計算用!N61,"")</f>
        <v/>
      </c>
    </row>
    <row r="62" spans="1:14" x14ac:dyDescent="0.15">
      <c r="A62" s="37">
        <f>IF(キューシート計算用!A62&lt;&gt;"",キューシート計算用!A62,"")</f>
        <v>58</v>
      </c>
      <c r="B62" s="37" t="str">
        <f>IF(キューシート計算用!B62&lt;&gt;"",キューシート計算用!B62,"")</f>
        <v/>
      </c>
      <c r="C62" s="37">
        <f>IF(キューシート計算用!C62&lt;&gt;"",キューシート計算用!C62,"")</f>
        <v>0.20000000000001705</v>
      </c>
      <c r="D62" s="38">
        <f>IF(キューシート計算用!D62&lt;&gt;"",キューシート計算用!D62,"")</f>
        <v>29.600000000000023</v>
      </c>
      <c r="E62" s="38">
        <f>IF(キューシート計算用!E62&lt;&gt;"",キューシート計算用!E62,"")</f>
        <v>252.3</v>
      </c>
      <c r="F62" s="37" t="str">
        <f>IF(キューシート計算用!F62&lt;&gt;"",キューシート計算用!F62,"")</f>
        <v>深志三丁目</v>
      </c>
      <c r="G62" s="37" t="str">
        <f>IF(キューシート計算用!G62&lt;&gt;"",キューシート計算用!G62,"")</f>
        <v>┼</v>
      </c>
      <c r="H62" s="37" t="str">
        <f>IF(キューシート計算用!H62&lt;&gt;"",キューシート計算用!H62,"")</f>
        <v>左</v>
      </c>
      <c r="I62" s="37" t="str">
        <f>IF(キューシート計算用!I62&lt;&gt;"",キューシート計算用!I62,"")</f>
        <v>○</v>
      </c>
      <c r="J62" s="37" t="str">
        <f>IF(キューシート計算用!J62&lt;&gt;"",キューシート計算用!J62,"")</f>
        <v/>
      </c>
      <c r="K62" s="39" t="str">
        <f>IF(キューシート計算用!K62&lt;&gt;"",キューシート計算用!K62,"")</f>
        <v>塩尻</v>
      </c>
      <c r="L62" s="86" t="str">
        <f>IF(キューシート計算用!L62&lt;&gt;"",キューシート計算用!L62,"")</f>
        <v>②チャレンジ個別指導学院</v>
      </c>
      <c r="M62" s="40" t="str">
        <f>IF(キューシート計算用!M62&lt;&gt;"",キューシート計算用!M62,"")</f>
        <v/>
      </c>
      <c r="N62" s="40" t="str">
        <f>IF(キューシート計算用!N62&lt;&gt;"",キューシート計算用!N62,"")</f>
        <v/>
      </c>
    </row>
    <row r="63" spans="1:14" x14ac:dyDescent="0.15">
      <c r="A63" s="37">
        <f>IF(キューシート計算用!A63&lt;&gt;"",キューシート計算用!A63,"")</f>
        <v>59</v>
      </c>
      <c r="B63" s="37" t="str">
        <f>IF(キューシート計算用!B63&lt;&gt;"",キューシート計算用!B63,"")</f>
        <v/>
      </c>
      <c r="C63" s="37">
        <f>IF(キューシート計算用!C63&lt;&gt;"",キューシート計算用!C63,"")</f>
        <v>13.099999999999966</v>
      </c>
      <c r="D63" s="38">
        <f>IF(キューシート計算用!D63&lt;&gt;"",キューシート計算用!D63,"")</f>
        <v>42.699999999999989</v>
      </c>
      <c r="E63" s="38">
        <f>IF(キューシート計算用!E63&lt;&gt;"",キューシート計算用!E63,"")</f>
        <v>265.39999999999998</v>
      </c>
      <c r="F63" s="37" t="str">
        <f>IF(キューシート計算用!F63&lt;&gt;"",キューシート計算用!F63,"")</f>
        <v>高出</v>
      </c>
      <c r="G63" s="37" t="str">
        <f>IF(キューシート計算用!G63&lt;&gt;"",キューシート計算用!G63,"")</f>
        <v>┼</v>
      </c>
      <c r="H63" s="37" t="str">
        <f>IF(キューシート計算用!H63&lt;&gt;"",キューシート計算用!H63,"")</f>
        <v>直</v>
      </c>
      <c r="I63" s="37" t="str">
        <f>IF(キューシート計算用!I63&lt;&gt;"",キューシート計算用!I63,"")</f>
        <v>○</v>
      </c>
      <c r="J63" s="37" t="str">
        <f>IF(キューシート計算用!J63&lt;&gt;"",キューシート計算用!J63,"")</f>
        <v>R153</v>
      </c>
      <c r="K63" s="39" t="str">
        <f>IF(キューシート計算用!K63&lt;&gt;"",キューシート計算用!K63,"")</f>
        <v>飯田　長野</v>
      </c>
      <c r="L63" s="86" t="str">
        <f>IF(キューシート計算用!L63&lt;&gt;"",キューシート計算用!L63,"")</f>
        <v>R20にいかない　歩道橋</v>
      </c>
      <c r="M63" s="40" t="str">
        <f>IF(キューシート計算用!M63&lt;&gt;"",キューシート計算用!M63,"")</f>
        <v/>
      </c>
      <c r="N63" s="40" t="str">
        <f>IF(キューシート計算用!N63&lt;&gt;"",キューシート計算用!N63,"")</f>
        <v/>
      </c>
    </row>
    <row r="64" spans="1:14" x14ac:dyDescent="0.15">
      <c r="A64" s="37">
        <f>IF(キューシート計算用!A64&lt;&gt;"",キューシート計算用!A64,"")</f>
        <v>60</v>
      </c>
      <c r="B64" s="37" t="str">
        <f>IF(キューシート計算用!B64&lt;&gt;"",キューシート計算用!B64,"")</f>
        <v/>
      </c>
      <c r="C64" s="37">
        <f>IF(キューシート計算用!C64&lt;&gt;"",キューシート計算用!C64,"")</f>
        <v>21.800000000000011</v>
      </c>
      <c r="D64" s="38">
        <f>IF(キューシート計算用!D64&lt;&gt;"",キューシート計算用!D64,"")</f>
        <v>64.5</v>
      </c>
      <c r="E64" s="38">
        <f>IF(キューシート計算用!E64&lt;&gt;"",キューシート計算用!E64,"")</f>
        <v>287.2</v>
      </c>
      <c r="F64" s="37" t="str">
        <f>IF(キューシート計算用!F64&lt;&gt;"",キューシート計算用!F64,"")</f>
        <v>沢上北</v>
      </c>
      <c r="G64" s="37" t="str">
        <f>IF(キューシート計算用!G64&lt;&gt;"",キューシート計算用!G64,"")</f>
        <v>┼</v>
      </c>
      <c r="H64" s="37" t="str">
        <f>IF(キューシート計算用!H64&lt;&gt;"",キューシート計算用!H64,"")</f>
        <v>右</v>
      </c>
      <c r="I64" s="37" t="str">
        <f>IF(キューシート計算用!I64&lt;&gt;"",キューシート計算用!I64,"")</f>
        <v>○</v>
      </c>
      <c r="J64" s="37" t="str">
        <f>IF(キューシート計算用!J64&lt;&gt;"",キューシート計算用!J64,"")</f>
        <v>K88</v>
      </c>
      <c r="K64" s="39" t="str">
        <f>IF(キューシート計算用!K64&lt;&gt;"",キューシート計算用!K64,"")</f>
        <v/>
      </c>
      <c r="L64" s="86" t="str">
        <f>IF(キューシート計算用!L64&lt;&gt;"",キューシート計算用!L64,"")</f>
        <v>①モスバーガー③サークルK④トヨタレンタリース</v>
      </c>
      <c r="M64" s="40" t="str">
        <f>IF(キューシート計算用!M64&lt;&gt;"",キューシート計算用!M64,"")</f>
        <v/>
      </c>
      <c r="N64" s="40" t="str">
        <f>IF(キューシート計算用!N64&lt;&gt;"",キューシート計算用!N64,"")</f>
        <v/>
      </c>
    </row>
    <row r="65" spans="1:14" x14ac:dyDescent="0.15">
      <c r="A65" s="37">
        <f>IF(キューシート計算用!A65&lt;&gt;"",キューシート計算用!A65,"")</f>
        <v>61</v>
      </c>
      <c r="B65" s="37" t="str">
        <f>IF(キューシート計算用!B65&lt;&gt;"",キューシート計算用!B65,"")</f>
        <v>PC4</v>
      </c>
      <c r="C65" s="37">
        <f>IF(キューシート計算用!C65&lt;&gt;"",キューシート計算用!C65,"")</f>
        <v>11.199999999999989</v>
      </c>
      <c r="D65" s="38">
        <f>IF(キューシート計算用!D65&lt;&gt;"",キューシート計算用!D65,"")</f>
        <v>75.699999999999989</v>
      </c>
      <c r="E65" s="38">
        <f>IF(キューシート計算用!E65&lt;&gt;"",キューシート計算用!E65,"")</f>
        <v>298.39999999999998</v>
      </c>
      <c r="F65" s="37" t="str">
        <f>IF(キューシート計算用!F65&lt;&gt;"",キューシート計算用!F65,"")</f>
        <v>セブンイレブン南箕輪南原店</v>
      </c>
      <c r="G65" s="37" t="str">
        <f>IF(キューシート計算用!G65&lt;&gt;"",キューシート計算用!G65,"")</f>
        <v>┼</v>
      </c>
      <c r="H65" s="37" t="str">
        <f>IF(キューシート計算用!H65&lt;&gt;"",キューシート計算用!H65,"")</f>
        <v>直</v>
      </c>
      <c r="I65" s="37" t="str">
        <f>IF(キューシート計算用!I65&lt;&gt;"",キューシート計算用!I65,"")</f>
        <v>○</v>
      </c>
      <c r="J65" s="37" t="str">
        <f>IF(キューシート計算用!J65&lt;&gt;"",キューシート計算用!J65,"")</f>
        <v/>
      </c>
      <c r="K65" s="39" t="str">
        <f>IF(キューシート計算用!K65&lt;&gt;"",キューシート計算用!K65,"")</f>
        <v/>
      </c>
      <c r="L65" s="86" t="str">
        <f>IF(キューシート計算用!L65&lt;&gt;"",キューシート計算用!L65,"")</f>
        <v>南原交差点の次　②</v>
      </c>
      <c r="M65" s="40">
        <f>IF(キューシート計算用!M65&lt;&gt;"",キューシート計算用!M65,"")</f>
        <v>43295.623049428112</v>
      </c>
      <c r="N65" s="40">
        <f>IF(キューシート計算用!N65&lt;&gt;"",キューシート計算用!N65,"")</f>
        <v>43296.078125</v>
      </c>
    </row>
    <row r="66" spans="1:14" x14ac:dyDescent="0.15">
      <c r="A66" s="37">
        <f>IF(キューシート計算用!A66&lt;&gt;"",キューシート計算用!A66,"")</f>
        <v>62</v>
      </c>
      <c r="B66" s="37" t="str">
        <f>IF(キューシート計算用!B66&lt;&gt;"",キューシート計算用!B66,"")</f>
        <v/>
      </c>
      <c r="C66" s="37">
        <f>IF(キューシート計算用!C66&lt;&gt;"",キューシート計算用!C66,"")</f>
        <v>0.40000000000003411</v>
      </c>
      <c r="D66" s="38">
        <f>IF(キューシート計算用!D66&lt;&gt;"",キューシート計算用!D66,"")</f>
        <v>0.40000000000003411</v>
      </c>
      <c r="E66" s="38">
        <f>IF(キューシート計算用!E66&lt;&gt;"",キューシート計算用!E66,"")</f>
        <v>298.8</v>
      </c>
      <c r="F66" s="37" t="str">
        <f>IF(キューシート計算用!F66&lt;&gt;"",キューシート計算用!F66,"")</f>
        <v>中の原</v>
      </c>
      <c r="G66" s="37" t="str">
        <f>IF(キューシート計算用!G66&lt;&gt;"",キューシート計算用!G66,"")</f>
        <v>┼</v>
      </c>
      <c r="H66" s="37" t="str">
        <f>IF(キューシート計算用!H66&lt;&gt;"",キューシート計算用!H66,"")</f>
        <v>左</v>
      </c>
      <c r="I66" s="37" t="str">
        <f>IF(キューシート計算用!I66&lt;&gt;"",キューシート計算用!I66,"")</f>
        <v>○</v>
      </c>
      <c r="J66" s="37" t="str">
        <f>IF(キューシート計算用!J66&lt;&gt;"",キューシート計算用!J66,"")</f>
        <v>R361</v>
      </c>
      <c r="K66" s="39" t="str">
        <f>IF(キューシート計算用!K66&lt;&gt;"",キューシート計算用!K66,"")</f>
        <v>伊那市街</v>
      </c>
      <c r="L66" s="86" t="str">
        <f>IF(キューシート計算用!L66&lt;&gt;"",キューシート計算用!L66,"")</f>
        <v>②サークルK</v>
      </c>
      <c r="M66" s="40" t="str">
        <f>IF(キューシート計算用!M66&lt;&gt;"",キューシート計算用!M66,"")</f>
        <v/>
      </c>
      <c r="N66" s="40" t="str">
        <f>IF(キューシート計算用!N66&lt;&gt;"",キューシート計算用!N66,"")</f>
        <v/>
      </c>
    </row>
    <row r="67" spans="1:14" x14ac:dyDescent="0.15">
      <c r="A67" s="37">
        <f>IF(キューシート計算用!A67&lt;&gt;"",キューシート計算用!A67,"")</f>
        <v>63</v>
      </c>
      <c r="B67" s="37" t="str">
        <f>IF(キューシート計算用!B67&lt;&gt;"",キューシート計算用!B67,"")</f>
        <v/>
      </c>
      <c r="C67" s="37">
        <f>IF(キューシート計算用!C67&lt;&gt;"",キューシート計算用!C67,"")</f>
        <v>3.5</v>
      </c>
      <c r="D67" s="38">
        <f>IF(キューシート計算用!D67&lt;&gt;"",キューシート計算用!D67,"")</f>
        <v>3.9000000000000341</v>
      </c>
      <c r="E67" s="38">
        <f>IF(キューシート計算用!E67&lt;&gt;"",キューシート計算用!E67,"")</f>
        <v>302.3</v>
      </c>
      <c r="F67" s="37" t="str">
        <f>IF(キューシート計算用!F67&lt;&gt;"",キューシート計算用!F67,"")</f>
        <v>合同庁舎西</v>
      </c>
      <c r="G67" s="37" t="str">
        <f>IF(キューシート計算用!G67&lt;&gt;"",キューシート計算用!G67,"")</f>
        <v>┼</v>
      </c>
      <c r="H67" s="37" t="str">
        <f>IF(キューシート計算用!H67&lt;&gt;"",キューシート計算用!H67,"")</f>
        <v>左</v>
      </c>
      <c r="I67" s="37" t="str">
        <f>IF(キューシート計算用!I67&lt;&gt;"",キューシート計算用!I67,"")</f>
        <v>○</v>
      </c>
      <c r="J67" s="37" t="str">
        <f>IF(キューシート計算用!J67&lt;&gt;"",キューシート計算用!J67,"")</f>
        <v/>
      </c>
      <c r="K67" s="39" t="str">
        <f>IF(キューシート計算用!K67&lt;&gt;"",キューシート計算用!K67,"")</f>
        <v/>
      </c>
      <c r="L67" s="86" t="str">
        <f>IF(キューシート計算用!L67&lt;&gt;"",キューシート計算用!L67,"")</f>
        <v/>
      </c>
      <c r="M67" s="40" t="str">
        <f>IF(キューシート計算用!M67&lt;&gt;"",キューシート計算用!M67,"")</f>
        <v/>
      </c>
      <c r="N67" s="40" t="str">
        <f>IF(キューシート計算用!N67&lt;&gt;"",キューシート計算用!N67,"")</f>
        <v/>
      </c>
    </row>
    <row r="68" spans="1:14" x14ac:dyDescent="0.15">
      <c r="A68" s="37">
        <f>IF(キューシート計算用!A68&lt;&gt;"",キューシート計算用!A68,"")</f>
        <v>64</v>
      </c>
      <c r="B68" s="37" t="str">
        <f>IF(キューシート計算用!B68&lt;&gt;"",キューシート計算用!B68,"")</f>
        <v/>
      </c>
      <c r="C68" s="37">
        <f>IF(キューシート計算用!C68&lt;&gt;"",キューシート計算用!C68,"")</f>
        <v>9.5999999999999659</v>
      </c>
      <c r="D68" s="38">
        <f>IF(キューシート計算用!D68&lt;&gt;"",キューシート計算用!D68,"")</f>
        <v>13.5</v>
      </c>
      <c r="E68" s="38">
        <f>IF(キューシート計算用!E68&lt;&gt;"",キューシート計算用!E68,"")</f>
        <v>311.89999999999998</v>
      </c>
      <c r="F68" s="37" t="str">
        <f>IF(キューシート計算用!F68&lt;&gt;"",キューシート計算用!F68,"")</f>
        <v>高遠公園下</v>
      </c>
      <c r="G68" s="37" t="str">
        <f>IF(キューシート計算用!G68&lt;&gt;"",キューシート計算用!G68,"")</f>
        <v>┬</v>
      </c>
      <c r="H68" s="37" t="str">
        <f>IF(キューシート計算用!H68&lt;&gt;"",キューシート計算用!H68,"")</f>
        <v>左</v>
      </c>
      <c r="I68" s="37" t="str">
        <f>IF(キューシート計算用!I68&lt;&gt;"",キューシート計算用!I68,"")</f>
        <v>○</v>
      </c>
      <c r="J68" s="37" t="str">
        <f>IF(キューシート計算用!J68&lt;&gt;"",キューシート計算用!J68,"")</f>
        <v>R152</v>
      </c>
      <c r="K68" s="39" t="str">
        <f>IF(キューシート計算用!K68&lt;&gt;"",キューシート計算用!K68,"")</f>
        <v>諏訪　茅野</v>
      </c>
      <c r="L68" s="86" t="str">
        <f>IF(キューシート計算用!L68&lt;&gt;"",キューシート計算用!L68,"")</f>
        <v/>
      </c>
      <c r="M68" s="40" t="str">
        <f>IF(キューシート計算用!M68&lt;&gt;"",キューシート計算用!M68,"")</f>
        <v/>
      </c>
      <c r="N68" s="40" t="str">
        <f>IF(キューシート計算用!N68&lt;&gt;"",キューシート計算用!N68,"")</f>
        <v/>
      </c>
    </row>
    <row r="69" spans="1:14" x14ac:dyDescent="0.15">
      <c r="A69" s="37">
        <f>IF(キューシート計算用!A69&lt;&gt;"",キューシート計算用!A69,"")</f>
        <v>65</v>
      </c>
      <c r="B69" s="37" t="str">
        <f>IF(キューシート計算用!B69&lt;&gt;"",キューシート計算用!B69,"")</f>
        <v/>
      </c>
      <c r="C69" s="37">
        <f>IF(キューシート計算用!C69&lt;&gt;"",キューシート計算用!C69,"")</f>
        <v>25.900000000000034</v>
      </c>
      <c r="D69" s="38">
        <f>IF(キューシート計算用!D69&lt;&gt;"",キューシート計算用!D69,"")</f>
        <v>39.400000000000034</v>
      </c>
      <c r="E69" s="38">
        <f>IF(キューシート計算用!E69&lt;&gt;"",キューシート計算用!E69,"")</f>
        <v>337.8</v>
      </c>
      <c r="F69" s="37" t="str">
        <f>IF(キューシート計算用!F69&lt;&gt;"",キューシート計算用!F69,"")</f>
        <v>安国寺西</v>
      </c>
      <c r="G69" s="37" t="str">
        <f>IF(キューシート計算用!G69&lt;&gt;"",キューシート計算用!G69,"")</f>
        <v>┬</v>
      </c>
      <c r="H69" s="37" t="str">
        <f>IF(キューシート計算用!H69&lt;&gt;"",キューシート計算用!H69,"")</f>
        <v>左</v>
      </c>
      <c r="I69" s="37" t="str">
        <f>IF(キューシート計算用!I69&lt;&gt;"",キューシート計算用!I69,"")</f>
        <v>○</v>
      </c>
      <c r="J69" s="37" t="str">
        <f>IF(キューシート計算用!J69&lt;&gt;"",キューシート計算用!J69,"")</f>
        <v>R152</v>
      </c>
      <c r="K69" s="39" t="str">
        <f>IF(キューシート計算用!K69&lt;&gt;"",キューシート計算用!K69,"")</f>
        <v>白樺湖　岡谷</v>
      </c>
      <c r="L69" s="86" t="str">
        <f>IF(キューシート計算用!L69&lt;&gt;"",キューシート計算用!L69,"")</f>
        <v/>
      </c>
      <c r="M69" s="40" t="str">
        <f>IF(キューシート計算用!M69&lt;&gt;"",キューシート計算用!M69,"")</f>
        <v/>
      </c>
      <c r="N69" s="40" t="str">
        <f>IF(キューシート計算用!N69&lt;&gt;"",キューシート計算用!N69,"")</f>
        <v/>
      </c>
    </row>
    <row r="70" spans="1:14" x14ac:dyDescent="0.15">
      <c r="A70" s="37">
        <f>IF(キューシート計算用!A70&lt;&gt;"",キューシート計算用!A70,"")</f>
        <v>66</v>
      </c>
      <c r="B70" s="37" t="str">
        <f>IF(キューシート計算用!B70&lt;&gt;"",キューシート計算用!B70,"")</f>
        <v/>
      </c>
      <c r="C70" s="37">
        <f>IF(キューシート計算用!C70&lt;&gt;"",キューシート計算用!C70,"")</f>
        <v>0.5</v>
      </c>
      <c r="D70" s="38">
        <f>IF(キューシート計算用!D70&lt;&gt;"",キューシート計算用!D70,"")</f>
        <v>39.900000000000034</v>
      </c>
      <c r="E70" s="38">
        <f>IF(キューシート計算用!E70&lt;&gt;"",キューシート計算用!E70,"")</f>
        <v>338.3</v>
      </c>
      <c r="F70" s="37" t="str">
        <f>IF(キューシート計算用!F70&lt;&gt;"",キューシート計算用!F70,"")</f>
        <v>高部東</v>
      </c>
      <c r="G70" s="37" t="str">
        <f>IF(キューシート計算用!G70&lt;&gt;"",キューシート計算用!G70,"")</f>
        <v>├</v>
      </c>
      <c r="H70" s="37" t="str">
        <f>IF(キューシート計算用!H70&lt;&gt;"",キューシート計算用!H70,"")</f>
        <v>右</v>
      </c>
      <c r="I70" s="37" t="str">
        <f>IF(キューシート計算用!I70&lt;&gt;"",キューシート計算用!I70,"")</f>
        <v>○</v>
      </c>
      <c r="J70" s="37" t="str">
        <f>IF(キューシート計算用!J70&lt;&gt;"",キューシート計算用!J70,"")</f>
        <v>R152</v>
      </c>
      <c r="K70" s="39" t="str">
        <f>IF(キューシート計算用!K70&lt;&gt;"",キューシート計算用!K70,"")</f>
        <v>白樺湖　蓼科高原</v>
      </c>
      <c r="L70" s="86" t="str">
        <f>IF(キューシート計算用!L70&lt;&gt;"",キューシート計算用!L70,"")</f>
        <v>④ファミマ</v>
      </c>
      <c r="M70" s="40" t="str">
        <f>IF(キューシート計算用!M70&lt;&gt;"",キューシート計算用!M70,"")</f>
        <v/>
      </c>
      <c r="N70" s="40" t="str">
        <f>IF(キューシート計算用!N70&lt;&gt;"",キューシート計算用!N70,"")</f>
        <v/>
      </c>
    </row>
    <row r="71" spans="1:14" x14ac:dyDescent="0.15">
      <c r="A71" s="37">
        <f>IF(キューシート計算用!A71&lt;&gt;"",キューシート計算用!A71,"")</f>
        <v>67</v>
      </c>
      <c r="B71" s="37" t="str">
        <f>IF(キューシート計算用!B71&lt;&gt;"",キューシート計算用!B71,"")</f>
        <v/>
      </c>
      <c r="C71" s="37">
        <f>IF(キューシート計算用!C71&lt;&gt;"",キューシート計算用!C71,"")</f>
        <v>55</v>
      </c>
      <c r="D71" s="38">
        <f>IF(キューシート計算用!D71&lt;&gt;"",キューシート計算用!D71,"")</f>
        <v>94.900000000000034</v>
      </c>
      <c r="E71" s="38">
        <f>IF(キューシート計算用!E71&lt;&gt;"",キューシート計算用!E71,"")</f>
        <v>393.3</v>
      </c>
      <c r="F71" s="37" t="str">
        <f>IF(キューシート計算用!F71&lt;&gt;"",キューシート計算用!F71,"")</f>
        <v>清水町</v>
      </c>
      <c r="G71" s="37" t="str">
        <f>IF(キューシート計算用!G71&lt;&gt;"",キューシート計算用!G71,"")</f>
        <v>┬</v>
      </c>
      <c r="H71" s="37" t="str">
        <f>IF(キューシート計算用!H71&lt;&gt;"",キューシート計算用!H71,"")</f>
        <v>左</v>
      </c>
      <c r="I71" s="37" t="str">
        <f>IF(キューシート計算用!I71&lt;&gt;"",キューシート計算用!I71,"")</f>
        <v>○</v>
      </c>
      <c r="J71" s="37" t="str">
        <f>IF(キューシート計算用!J71&lt;&gt;"",キューシート計算用!J71,"")</f>
        <v>R141</v>
      </c>
      <c r="K71" s="39" t="str">
        <f>IF(キューシート計算用!K71&lt;&gt;"",キューシート計算用!K71,"")</f>
        <v>小諸　佐久</v>
      </c>
      <c r="L71" s="86" t="str">
        <f>IF(キューシート計算用!L71&lt;&gt;"",キューシート計算用!L71,"")</f>
        <v/>
      </c>
      <c r="M71" s="40" t="str">
        <f>IF(キューシート計算用!M71&lt;&gt;"",キューシート計算用!M71,"")</f>
        <v/>
      </c>
      <c r="N71" s="40" t="str">
        <f>IF(キューシート計算用!N71&lt;&gt;"",キューシート計算用!N71,"")</f>
        <v/>
      </c>
    </row>
    <row r="72" spans="1:14" x14ac:dyDescent="0.15">
      <c r="A72" s="37">
        <f>IF(キューシート計算用!A72&lt;&gt;"",キューシート計算用!A72,"")</f>
        <v>68</v>
      </c>
      <c r="B72" s="37" t="str">
        <f>IF(キューシート計算用!B72&lt;&gt;"",キューシート計算用!B72,"")</f>
        <v>CK</v>
      </c>
      <c r="C72" s="37">
        <f>IF(キューシート計算用!C72&lt;&gt;"",キューシート計算用!C72,"")</f>
        <v>3</v>
      </c>
      <c r="D72" s="38">
        <f>IF(キューシート計算用!D72&lt;&gt;"",キューシート計算用!D72,"")</f>
        <v>97.900000000000034</v>
      </c>
      <c r="E72" s="38">
        <f>IF(キューシート計算用!E72&lt;&gt;"",キューシート計算用!E72,"")</f>
        <v>396.3</v>
      </c>
      <c r="F72" s="37" t="str">
        <f>IF(キューシート計算用!F72&lt;&gt;"",キューシート計算用!F72,"")</f>
        <v>セブンイレブン佐久穂町店</v>
      </c>
      <c r="G72" s="37" t="str">
        <f>IF(キューシート計算用!G72&lt;&gt;"",キューシート計算用!G72,"")</f>
        <v>｜</v>
      </c>
      <c r="H72" s="37" t="str">
        <f>IF(キューシート計算用!H72&lt;&gt;"",キューシート計算用!H72,"")</f>
        <v>直</v>
      </c>
      <c r="I72" s="37" t="str">
        <f>IF(キューシート計算用!I72&lt;&gt;"",キューシート計算用!I72,"")</f>
        <v/>
      </c>
      <c r="J72" s="37" t="str">
        <f>IF(キューシート計算用!J72&lt;&gt;"",キューシート計算用!J72,"")</f>
        <v>R141</v>
      </c>
      <c r="K72" s="39" t="str">
        <f>IF(キューシート計算用!K72&lt;&gt;"",キューシート計算用!K72,"")</f>
        <v/>
      </c>
      <c r="L72" s="86" t="str">
        <f>IF(キューシート計算用!L72&lt;&gt;"",キューシート計算用!L72,"")</f>
        <v>右側</v>
      </c>
      <c r="M72" s="40">
        <f>IF(キューシート計算用!M72&lt;&gt;"",キューシート計算用!M72,"")</f>
        <v>43295.750653594776</v>
      </c>
      <c r="N72" s="40">
        <f>IF(キューシート計算用!N72&lt;&gt;"",キューシート計算用!N72,"")</f>
        <v>43296.350347222222</v>
      </c>
    </row>
    <row r="73" spans="1:14" x14ac:dyDescent="0.15">
      <c r="A73" s="37">
        <f>IF(キューシート計算用!A73&lt;&gt;"",キューシート計算用!A73,"")</f>
        <v>69</v>
      </c>
      <c r="B73" s="37" t="str">
        <f>IF(キューシート計算用!B73&lt;&gt;"",キューシート計算用!B73,"")</f>
        <v/>
      </c>
      <c r="C73" s="37">
        <f>IF(キューシート計算用!C73&lt;&gt;"",キューシート計算用!C73,"")</f>
        <v>1.8000000000000114</v>
      </c>
      <c r="D73" s="38">
        <f>IF(キューシート計算用!D73&lt;&gt;"",キューシート計算用!D73,"")</f>
        <v>1.8000000000000114</v>
      </c>
      <c r="E73" s="38">
        <f>IF(キューシート計算用!E73&lt;&gt;"",キューシート計算用!E73,"")</f>
        <v>398.1</v>
      </c>
      <c r="F73" s="37" t="str">
        <f>IF(キューシート計算用!F73&lt;&gt;"",キューシート計算用!F73,"")</f>
        <v>千曲病院入口</v>
      </c>
      <c r="G73" s="37" t="str">
        <f>IF(キューシート計算用!G73&lt;&gt;"",キューシート計算用!G73,"")</f>
        <v>├</v>
      </c>
      <c r="H73" s="37" t="str">
        <f>IF(キューシート計算用!H73&lt;&gt;"",キューシート計算用!H73,"")</f>
        <v>右</v>
      </c>
      <c r="I73" s="37" t="str">
        <f>IF(キューシート計算用!I73&lt;&gt;"",キューシート計算用!I73,"")</f>
        <v>○</v>
      </c>
      <c r="J73" s="37" t="str">
        <f>IF(キューシート計算用!J73&lt;&gt;"",キューシート計算用!J73,"")</f>
        <v>R299</v>
      </c>
      <c r="K73" s="39" t="str">
        <f>IF(キューシート計算用!K73&lt;&gt;"",キューシート計算用!K73,"")</f>
        <v>十国峠</v>
      </c>
      <c r="L73" s="86" t="str">
        <f>IF(キューシート計算用!L73&lt;&gt;"",キューシート計算用!L73,"")</f>
        <v/>
      </c>
      <c r="M73" s="40" t="str">
        <f>IF(キューシート計算用!M73&lt;&gt;"",キューシート計算用!M73,"")</f>
        <v/>
      </c>
      <c r="N73" s="40" t="str">
        <f>IF(キューシート計算用!N73&lt;&gt;"",キューシート計算用!N73,"")</f>
        <v/>
      </c>
    </row>
    <row r="74" spans="1:14" x14ac:dyDescent="0.15">
      <c r="A74" s="37">
        <f>IF(キューシート計算用!A74&lt;&gt;"",キューシート計算用!A74,"")</f>
        <v>70</v>
      </c>
      <c r="B74" s="37" t="str">
        <f>IF(キューシート計算用!B74&lt;&gt;"",キューシート計算用!B74,"")</f>
        <v/>
      </c>
      <c r="C74" s="37">
        <f>IF(キューシート計算用!C74&lt;&gt;"",キューシート計算用!C74,"")</f>
        <v>21.199999999999989</v>
      </c>
      <c r="D74" s="38">
        <f>IF(キューシート計算用!D74&lt;&gt;"",キューシート計算用!D74,"")</f>
        <v>23</v>
      </c>
      <c r="E74" s="38">
        <f>IF(キューシート計算用!E74&lt;&gt;"",キューシート計算用!E74,"")</f>
        <v>419.3</v>
      </c>
      <c r="F74" s="37" t="str">
        <f>IF(キューシート計算用!F74&lt;&gt;"",キューシート計算用!F74,"")</f>
        <v/>
      </c>
      <c r="G74" s="37" t="str">
        <f>IF(キューシート計算用!G74&lt;&gt;"",キューシート計算用!G74,"")</f>
        <v>├</v>
      </c>
      <c r="H74" s="37" t="str">
        <f>IF(キューシート計算用!H74&lt;&gt;"",キューシート計算用!H74,"")</f>
        <v>右</v>
      </c>
      <c r="I74" s="37" t="str">
        <f>IF(キューシート計算用!I74&lt;&gt;"",キューシート計算用!I74,"")</f>
        <v/>
      </c>
      <c r="J74" s="37" t="str">
        <f>IF(キューシート計算用!J74&lt;&gt;"",キューシート計算用!J74,"")</f>
        <v/>
      </c>
      <c r="K74" s="39" t="str">
        <f>IF(キューシート計算用!K74&lt;&gt;"",キューシート計算用!K74,"")</f>
        <v/>
      </c>
      <c r="L74" s="86" t="str">
        <f>IF(キューシート計算用!L74&lt;&gt;"",キューシート計算用!L74,"")</f>
        <v>林道矢弓沢線　①案内図</v>
      </c>
      <c r="M74" s="40" t="str">
        <f>IF(キューシート計算用!M74&lt;&gt;"",キューシート計算用!M74,"")</f>
        <v/>
      </c>
      <c r="N74" s="40" t="str">
        <f>IF(キューシート計算用!N74&lt;&gt;"",キューシート計算用!N74,"")</f>
        <v/>
      </c>
    </row>
    <row r="75" spans="1:14" x14ac:dyDescent="0.15">
      <c r="A75" s="37">
        <f>IF(キューシート計算用!A75&lt;&gt;"",キューシート計算用!A75,"")</f>
        <v>71</v>
      </c>
      <c r="B75" s="37" t="str">
        <f>IF(キューシート計算用!B75&lt;&gt;"",キューシート計算用!B75,"")</f>
        <v/>
      </c>
      <c r="C75" s="37">
        <f>IF(キューシート計算用!C75&lt;&gt;"",キューシート計算用!C75,"")</f>
        <v>7.5999999999999659</v>
      </c>
      <c r="D75" s="38">
        <f>IF(キューシート計算用!D75&lt;&gt;"",キューシート計算用!D75,"")</f>
        <v>30.599999999999966</v>
      </c>
      <c r="E75" s="38">
        <f>IF(キューシート計算用!E75&lt;&gt;"",キューシート計算用!E75,"")</f>
        <v>426.9</v>
      </c>
      <c r="F75" s="37" t="str">
        <f>IF(キューシート計算用!F75&lt;&gt;"",キューシート計算用!F75,"")</f>
        <v/>
      </c>
      <c r="G75" s="37" t="str">
        <f>IF(キューシート計算用!G75&lt;&gt;"",キューシート計算用!G75,"")</f>
        <v>┬</v>
      </c>
      <c r="H75" s="37" t="str">
        <f>IF(キューシート計算用!H75&lt;&gt;"",キューシート計算用!H75,"")</f>
        <v>左</v>
      </c>
      <c r="I75" s="37" t="str">
        <f>IF(キューシート計算用!I75&lt;&gt;"",キューシート計算用!I75,"")</f>
        <v>▼</v>
      </c>
      <c r="J75" s="37" t="str">
        <f>IF(キューシート計算用!J75&lt;&gt;"",キューシート計算用!J75,"")</f>
        <v>K124</v>
      </c>
      <c r="K75" s="39" t="str">
        <f>IF(キューシート計算用!K75&lt;&gt;"",キューシート計算用!K75,"")</f>
        <v/>
      </c>
      <c r="L75" s="86" t="str">
        <f>IF(キューシート計算用!L75&lt;&gt;"",キューシート計算用!L75,"")</f>
        <v/>
      </c>
      <c r="M75" s="40" t="str">
        <f>IF(キューシート計算用!M75&lt;&gt;"",キューシート計算用!M75,"")</f>
        <v/>
      </c>
      <c r="N75" s="40" t="str">
        <f>IF(キューシート計算用!N75&lt;&gt;"",キューシート計算用!N75,"")</f>
        <v/>
      </c>
    </row>
    <row r="76" spans="1:14" x14ac:dyDescent="0.15">
      <c r="A76" s="37">
        <f>IF(キューシート計算用!A76&lt;&gt;"",キューシート計算用!A76,"")</f>
        <v>72</v>
      </c>
      <c r="B76" s="37" t="str">
        <f>IF(キューシート計算用!B76&lt;&gt;"",キューシート計算用!B76,"")</f>
        <v/>
      </c>
      <c r="C76" s="37">
        <f>IF(キューシート計算用!C76&lt;&gt;"",キューシート計算用!C76,"")</f>
        <v>1.3000000000000114</v>
      </c>
      <c r="D76" s="38">
        <f>IF(キューシート計算用!D76&lt;&gt;"",キューシート計算用!D76,"")</f>
        <v>31.899999999999977</v>
      </c>
      <c r="E76" s="38">
        <f>IF(キューシート計算用!E76&lt;&gt;"",キューシート計算用!E76,"")</f>
        <v>428.2</v>
      </c>
      <c r="F76" s="37" t="str">
        <f>IF(キューシート計算用!F76&lt;&gt;"",キューシート計算用!F76,"")</f>
        <v/>
      </c>
      <c r="G76" s="37" t="str">
        <f>IF(キューシート計算用!G76&lt;&gt;"",キューシート計算用!G76,"")</f>
        <v>┬</v>
      </c>
      <c r="H76" s="37" t="str">
        <f>IF(キューシート計算用!H76&lt;&gt;"",キューシート計算用!H76,"")</f>
        <v>右</v>
      </c>
      <c r="I76" s="37" t="str">
        <f>IF(キューシート計算用!I76&lt;&gt;"",キューシート計算用!I76,"")</f>
        <v>▼</v>
      </c>
      <c r="J76" s="37" t="str">
        <f>IF(キューシート計算用!J76&lt;&gt;"",キューシート計算用!J76,"")</f>
        <v>R299</v>
      </c>
      <c r="K76" s="39" t="str">
        <f>IF(キューシート計算用!K76&lt;&gt;"",キューシート計算用!K76,"")</f>
        <v>藤岡　神流</v>
      </c>
      <c r="L76" s="86" t="str">
        <f>IF(キューシート計算用!L76&lt;&gt;"",キューシート計算用!L76,"")</f>
        <v>④郵便局</v>
      </c>
      <c r="M76" s="40" t="str">
        <f>IF(キューシート計算用!M76&lt;&gt;"",キューシート計算用!M76,"")</f>
        <v/>
      </c>
      <c r="N76" s="40" t="str">
        <f>IF(キューシート計算用!N76&lt;&gt;"",キューシート計算用!N76,"")</f>
        <v/>
      </c>
    </row>
    <row r="77" spans="1:14" x14ac:dyDescent="0.15">
      <c r="A77" s="37">
        <f>IF(キューシート計算用!A77&lt;&gt;"",キューシート計算用!A77,"")</f>
        <v>73</v>
      </c>
      <c r="B77" s="37" t="str">
        <f>IF(キューシート計算用!B77&lt;&gt;"",キューシート計算用!B77,"")</f>
        <v/>
      </c>
      <c r="C77" s="37">
        <f>IF(キューシート計算用!C77&lt;&gt;"",キューシート計算用!C77,"")</f>
        <v>12.100000000000023</v>
      </c>
      <c r="D77" s="38">
        <f>IF(キューシート計算用!D77&lt;&gt;"",キューシート計算用!D77,"")</f>
        <v>44</v>
      </c>
      <c r="E77" s="38">
        <f>IF(キューシート計算用!E77&lt;&gt;"",キューシート計算用!E77,"")</f>
        <v>440.3</v>
      </c>
      <c r="F77" s="37" t="str">
        <f>IF(キューシート計算用!F77&lt;&gt;"",キューシート計算用!F77,"")</f>
        <v/>
      </c>
      <c r="G77" s="37" t="str">
        <f>IF(キューシート計算用!G77&lt;&gt;"",キューシート計算用!G77,"")</f>
        <v>├</v>
      </c>
      <c r="H77" s="37" t="str">
        <f>IF(キューシート計算用!H77&lt;&gt;"",キューシート計算用!H77,"")</f>
        <v>右</v>
      </c>
      <c r="I77" s="37" t="str">
        <f>IF(キューシート計算用!I77&lt;&gt;"",キューシート計算用!I77,"")</f>
        <v/>
      </c>
      <c r="J77" s="37" t="str">
        <f>IF(キューシート計算用!J77&lt;&gt;"",キューシート計算用!J77,"")</f>
        <v>R299</v>
      </c>
      <c r="K77" s="39" t="str">
        <f>IF(キューシート計算用!K77&lt;&gt;"",キューシート計算用!K77,"")</f>
        <v>秩父</v>
      </c>
      <c r="L77" s="86" t="str">
        <f>IF(キューシート計算用!L77&lt;&gt;"",キューシート計算用!L77,"")</f>
        <v>④「恐竜の足跡」看板</v>
      </c>
      <c r="M77" s="40" t="str">
        <f>IF(キューシート計算用!M77&lt;&gt;"",キューシート計算用!M77,"")</f>
        <v/>
      </c>
      <c r="N77" s="40" t="str">
        <f>IF(キューシート計算用!N77&lt;&gt;"",キューシート計算用!N77,"")</f>
        <v/>
      </c>
    </row>
    <row r="78" spans="1:14" x14ac:dyDescent="0.15">
      <c r="A78" s="37">
        <f>IF(キューシート計算用!A78&lt;&gt;"",キューシート計算用!A78,"")</f>
        <v>74</v>
      </c>
      <c r="B78" s="37" t="str">
        <f>IF(キューシート計算用!B78&lt;&gt;"",キューシート計算用!B78,"")</f>
        <v/>
      </c>
      <c r="C78" s="37">
        <f>IF(キューシート計算用!C78&lt;&gt;"",キューシート計算用!C78,"")</f>
        <v>24.699999999999989</v>
      </c>
      <c r="D78" s="38">
        <f>IF(キューシート計算用!D78&lt;&gt;"",キューシート計算用!D78,"")</f>
        <v>68.699999999999989</v>
      </c>
      <c r="E78" s="38">
        <f>IF(キューシート計算用!E78&lt;&gt;"",キューシート計算用!E78,"")</f>
        <v>465</v>
      </c>
      <c r="F78" s="37" t="str">
        <f>IF(キューシート計算用!F78&lt;&gt;"",キューシート計算用!F78,"")</f>
        <v>黒海士バイパス前</v>
      </c>
      <c r="G78" s="37" t="str">
        <f>IF(キューシート計算用!G78&lt;&gt;"",キューシート計算用!G78,"")</f>
        <v>┼</v>
      </c>
      <c r="H78" s="37" t="str">
        <f>IF(キューシート計算用!H78&lt;&gt;"",キューシート計算用!H78,"")</f>
        <v>左</v>
      </c>
      <c r="I78" s="37" t="str">
        <f>IF(キューシート計算用!I78&lt;&gt;"",キューシート計算用!I78,"")</f>
        <v>○</v>
      </c>
      <c r="J78" s="37" t="str">
        <f>IF(キューシート計算用!J78&lt;&gt;"",キューシート計算用!J78,"")</f>
        <v>K37</v>
      </c>
      <c r="K78" s="39" t="str">
        <f>IF(キューシート計算用!K78&lt;&gt;"",キューシート計算用!K78,"")</f>
        <v>吉田</v>
      </c>
      <c r="L78" s="86" t="str">
        <f>IF(キューシート計算用!L78&lt;&gt;"",キューシート計算用!L78,"")</f>
        <v>②ローソン</v>
      </c>
      <c r="M78" s="40" t="str">
        <f>IF(キューシート計算用!M78&lt;&gt;"",キューシート計算用!M78,"")</f>
        <v/>
      </c>
      <c r="N78" s="40" t="str">
        <f>IF(キューシート計算用!N78&lt;&gt;"",キューシート計算用!N78,"")</f>
        <v/>
      </c>
    </row>
    <row r="79" spans="1:14" x14ac:dyDescent="0.15">
      <c r="A79" s="37">
        <f>IF(キューシート計算用!A79&lt;&gt;"",キューシート計算用!A79,"")</f>
        <v>75</v>
      </c>
      <c r="B79" s="37" t="str">
        <f>IF(キューシート計算用!B79&lt;&gt;"",キューシート計算用!B79,"")</f>
        <v/>
      </c>
      <c r="C79" s="37">
        <f>IF(キューシート計算用!C79&lt;&gt;"",キューシート計算用!C79,"")</f>
        <v>1.8999999999999773</v>
      </c>
      <c r="D79" s="38">
        <f>IF(キューシート計算用!D79&lt;&gt;"",キューシート計算用!D79,"")</f>
        <v>70.599999999999966</v>
      </c>
      <c r="E79" s="38">
        <f>IF(キューシート計算用!E79&lt;&gt;"",キューシート計算用!E79,"")</f>
        <v>466.9</v>
      </c>
      <c r="F79" s="37" t="str">
        <f>IF(キューシート計算用!F79&lt;&gt;"",キューシート計算用!F79,"")</f>
        <v>宮戸</v>
      </c>
      <c r="G79" s="37" t="str">
        <f>IF(キューシート計算用!G79&lt;&gt;"",キューシート計算用!G79,"")</f>
        <v>┬</v>
      </c>
      <c r="H79" s="37" t="str">
        <f>IF(キューシート計算用!H79&lt;&gt;"",キューシート計算用!H79,"")</f>
        <v>右</v>
      </c>
      <c r="I79" s="37" t="str">
        <f>IF(キューシート計算用!I79&lt;&gt;"",キューシート計算用!I79,"")</f>
        <v>○</v>
      </c>
      <c r="J79" s="37" t="str">
        <f>IF(キューシート計算用!J79&lt;&gt;"",キューシート計算用!J79,"")</f>
        <v>K37</v>
      </c>
      <c r="K79" s="39" t="str">
        <f>IF(キューシート計算用!K79&lt;&gt;"",キューシート計算用!K79,"")</f>
        <v>長瀞　皆野</v>
      </c>
      <c r="L79" s="86" t="str">
        <f>IF(キューシート計算用!L79&lt;&gt;"",キューシート計算用!L79,"")</f>
        <v/>
      </c>
      <c r="M79" s="40" t="str">
        <f>IF(キューシート計算用!M79&lt;&gt;"",キューシート計算用!M79,"")</f>
        <v/>
      </c>
      <c r="N79" s="40" t="str">
        <f>IF(キューシート計算用!N79&lt;&gt;"",キューシート計算用!N79,"")</f>
        <v/>
      </c>
    </row>
    <row r="80" spans="1:14" x14ac:dyDescent="0.15">
      <c r="A80" s="37">
        <f>IF(キューシート計算用!A80&lt;&gt;"",キューシート計算用!A80,"")</f>
        <v>76</v>
      </c>
      <c r="B80" s="37" t="str">
        <f>IF(キューシート計算用!B80&lt;&gt;"",キューシート計算用!B80,"")</f>
        <v/>
      </c>
      <c r="C80" s="37">
        <f>IF(キューシート計算用!C80&lt;&gt;"",キューシート計算用!C80,"")</f>
        <v>6.4000000000000341</v>
      </c>
      <c r="D80" s="38">
        <f>IF(キューシート計算用!D80&lt;&gt;"",キューシート計算用!D80,"")</f>
        <v>77</v>
      </c>
      <c r="E80" s="38">
        <f>IF(キューシート計算用!E80&lt;&gt;"",キューシート計算用!E80,"")</f>
        <v>473.3</v>
      </c>
      <c r="F80" s="37" t="str">
        <f>IF(キューシート計算用!F80&lt;&gt;"",キューシート計算用!F80,"")</f>
        <v/>
      </c>
      <c r="G80" s="37" t="str">
        <f>IF(キューシート計算用!G80&lt;&gt;"",キューシート計算用!G80,"")</f>
        <v>├</v>
      </c>
      <c r="H80" s="37" t="str">
        <f>IF(キューシート計算用!H80&lt;&gt;"",キューシート計算用!H80,"")</f>
        <v>右</v>
      </c>
      <c r="I80" s="37" t="str">
        <f>IF(キューシート計算用!I80&lt;&gt;"",キューシート計算用!I80,"")</f>
        <v>○</v>
      </c>
      <c r="J80" s="37" t="str">
        <f>IF(キューシート計算用!J80&lt;&gt;"",キューシート計算用!J80,"")</f>
        <v>K270</v>
      </c>
      <c r="K80" s="39" t="str">
        <f>IF(キューシート計算用!K80&lt;&gt;"",キューシート計算用!K80,"")</f>
        <v>秩父</v>
      </c>
      <c r="L80" s="86" t="str">
        <f>IF(キューシート計算用!L80&lt;&gt;"",キューシート計算用!L80,"")</f>
        <v/>
      </c>
      <c r="M80" s="40" t="str">
        <f>IF(キューシート計算用!M80&lt;&gt;"",キューシート計算用!M80,"")</f>
        <v/>
      </c>
      <c r="N80" s="40" t="str">
        <f>IF(キューシート計算用!N80&lt;&gt;"",キューシート計算用!N80,"")</f>
        <v/>
      </c>
    </row>
    <row r="81" spans="1:14" x14ac:dyDescent="0.15">
      <c r="A81" s="37">
        <f>IF(キューシート計算用!A81&lt;&gt;"",キューシート計算用!A81,"")</f>
        <v>77</v>
      </c>
      <c r="B81" s="37" t="str">
        <f>IF(キューシート計算用!B81&lt;&gt;"",キューシート計算用!B81,"")</f>
        <v>CK</v>
      </c>
      <c r="C81" s="37">
        <f>IF(キューシート計算用!C81&lt;&gt;"",キューシート計算用!C81,"")</f>
        <v>0.39999999999997726</v>
      </c>
      <c r="D81" s="38">
        <f>IF(キューシート計算用!D81&lt;&gt;"",キューシート計算用!D81,"")</f>
        <v>77.399999999999977</v>
      </c>
      <c r="E81" s="38">
        <f>IF(キューシート計算用!E81&lt;&gt;"",キューシート計算用!E81,"")</f>
        <v>473.7</v>
      </c>
      <c r="F81" s="37" t="str">
        <f>IF(キューシート計算用!F81&lt;&gt;"",キューシート計算用!F81,"")</f>
        <v>セブンイレブン秩父太田店</v>
      </c>
      <c r="G81" s="37" t="str">
        <f>IF(キューシート計算用!G81&lt;&gt;"",キューシート計算用!G81,"")</f>
        <v>┼</v>
      </c>
      <c r="H81" s="37" t="str">
        <f>IF(キューシート計算用!H81&lt;&gt;"",キューシート計算用!H81,"")</f>
        <v>左</v>
      </c>
      <c r="I81" s="37" t="str">
        <f>IF(キューシート計算用!I81&lt;&gt;"",キューシート計算用!I81,"")</f>
        <v>○</v>
      </c>
      <c r="J81" s="37" t="str">
        <f>IF(キューシート計算用!J81&lt;&gt;"",キューシート計算用!J81,"")</f>
        <v/>
      </c>
      <c r="K81" s="39" t="str">
        <f>IF(キューシート計算用!K81&lt;&gt;"",キューシート計算用!K81,"")</f>
        <v/>
      </c>
      <c r="L81" s="86" t="str">
        <f>IF(キューシート計算用!L81&lt;&gt;"",キューシート計算用!L81,"")</f>
        <v>③ヤオヨシ</v>
      </c>
      <c r="M81" s="40">
        <f>IF(キューシート計算用!M81&lt;&gt;"",キューシート計算用!M81,"")</f>
        <v>43295.858639705875</v>
      </c>
      <c r="N81" s="40">
        <f>IF(キューシート計算用!N81&lt;&gt;"",キューシート計算用!N81,"")</f>
        <v>43296.567013888889</v>
      </c>
    </row>
    <row r="82" spans="1:14" x14ac:dyDescent="0.15">
      <c r="A82" s="37">
        <f>IF(キューシート計算用!A82&lt;&gt;"",キューシート計算用!A82,"")</f>
        <v>78</v>
      </c>
      <c r="B82" s="37" t="str">
        <f>IF(キューシート計算用!B82&lt;&gt;"",キューシート計算用!B82,"")</f>
        <v/>
      </c>
      <c r="C82" s="37">
        <f>IF(キューシート計算用!C82&lt;&gt;"",キューシート計算用!C82,"")</f>
        <v>3.1999999999999886</v>
      </c>
      <c r="D82" s="38">
        <f>IF(キューシート計算用!D82&lt;&gt;"",キューシート計算用!D82,"")</f>
        <v>3.1999999999999886</v>
      </c>
      <c r="E82" s="38">
        <f>IF(キューシート計算用!E82&lt;&gt;"",キューシート計算用!E82,"")</f>
        <v>476.9</v>
      </c>
      <c r="F82" s="37" t="str">
        <f>IF(キューシート計算用!F82&lt;&gt;"",キューシート計算用!F82,"")</f>
        <v>小柱</v>
      </c>
      <c r="G82" s="37" t="str">
        <f>IF(キューシート計算用!G82&lt;&gt;"",キューシート計算用!G82,"")</f>
        <v>┬</v>
      </c>
      <c r="H82" s="37" t="str">
        <f>IF(キューシート計算用!H82&lt;&gt;"",キューシート計算用!H82,"")</f>
        <v>左</v>
      </c>
      <c r="I82" s="37" t="str">
        <f>IF(キューシート計算用!I82&lt;&gt;"",キューシート計算用!I82,"")</f>
        <v>○</v>
      </c>
      <c r="J82" s="37" t="str">
        <f>IF(キューシート計算用!J82&lt;&gt;"",キューシート計算用!J82,"")</f>
        <v>K44</v>
      </c>
      <c r="K82" s="39" t="str">
        <f>IF(キューシート計算用!K82&lt;&gt;"",キューシート計算用!K82,"")</f>
        <v>皆野</v>
      </c>
      <c r="L82" s="86" t="str">
        <f>IF(キューシート計算用!L82&lt;&gt;"",キューシート計算用!L82,"")</f>
        <v/>
      </c>
      <c r="M82" s="40" t="str">
        <f>IF(キューシート計算用!M82&lt;&gt;"",キューシート計算用!M82,"")</f>
        <v/>
      </c>
      <c r="N82" s="40" t="str">
        <f>IF(キューシート計算用!N82&lt;&gt;"",キューシート計算用!N82,"")</f>
        <v/>
      </c>
    </row>
    <row r="83" spans="1:14" x14ac:dyDescent="0.15">
      <c r="A83" s="37">
        <f>IF(キューシート計算用!A83&lt;&gt;"",キューシート計算用!A83,"")</f>
        <v>79</v>
      </c>
      <c r="B83" s="37" t="str">
        <f>IF(キューシート計算用!B83&lt;&gt;"",キューシート計算用!B83,"")</f>
        <v/>
      </c>
      <c r="C83" s="37">
        <f>IF(キューシート計算用!C83&lt;&gt;"",キューシート計算用!C83,"")</f>
        <v>0.20000000000004547</v>
      </c>
      <c r="D83" s="38">
        <f>IF(キューシート計算用!D83&lt;&gt;"",キューシート計算用!D83,"")</f>
        <v>3.4000000000000341</v>
      </c>
      <c r="E83" s="38">
        <f>IF(キューシート計算用!E83&lt;&gt;"",キューシート計算用!E83,"")</f>
        <v>477.1</v>
      </c>
      <c r="F83" s="37" t="str">
        <f>IF(キューシート計算用!F83&lt;&gt;"",キューシート計算用!F83,"")</f>
        <v>皆野橋</v>
      </c>
      <c r="G83" s="37" t="str">
        <f>IF(キューシート計算用!G83&lt;&gt;"",キューシート計算用!G83,"")</f>
        <v>├</v>
      </c>
      <c r="H83" s="37" t="str">
        <f>IF(キューシート計算用!H83&lt;&gt;"",キューシート計算用!H83,"")</f>
        <v>右</v>
      </c>
      <c r="I83" s="37" t="str">
        <f>IF(キューシート計算用!I83&lt;&gt;"",キューシート計算用!I83,"")</f>
        <v>○</v>
      </c>
      <c r="J83" s="37" t="str">
        <f>IF(キューシート計算用!J83&lt;&gt;"",キューシート計算用!J83,"")</f>
        <v>K43</v>
      </c>
      <c r="K83" s="39" t="str">
        <f>IF(キューシート計算用!K83&lt;&gt;"",キューシート計算用!K83,"")</f>
        <v>皆野市街</v>
      </c>
      <c r="L83" s="86" t="str">
        <f>IF(キューシート計算用!L83&lt;&gt;"",キューシート計算用!L83,"")</f>
        <v/>
      </c>
      <c r="M83" s="40" t="str">
        <f>IF(キューシート計算用!M83&lt;&gt;"",キューシート計算用!M83,"")</f>
        <v/>
      </c>
      <c r="N83" s="40" t="str">
        <f>IF(キューシート計算用!N83&lt;&gt;"",キューシート計算用!N83,"")</f>
        <v/>
      </c>
    </row>
    <row r="84" spans="1:14" x14ac:dyDescent="0.15">
      <c r="A84" s="37">
        <f>IF(キューシート計算用!A84&lt;&gt;"",キューシート計算用!A84,"")</f>
        <v>80</v>
      </c>
      <c r="B84" s="37" t="str">
        <f>IF(キューシート計算用!B84&lt;&gt;"",キューシート計算用!B84,"")</f>
        <v/>
      </c>
      <c r="C84" s="37">
        <f>IF(キューシート計算用!C84&lt;&gt;"",キューシート計算用!C84,"")</f>
        <v>2.8999999999999773</v>
      </c>
      <c r="D84" s="38">
        <f>IF(キューシート計算用!D84&lt;&gt;"",キューシート計算用!D84,"")</f>
        <v>6.3000000000000114</v>
      </c>
      <c r="E84" s="38">
        <f>IF(キューシート計算用!E84&lt;&gt;"",キューシート計算用!E84,"")</f>
        <v>480</v>
      </c>
      <c r="F84" s="37" t="str">
        <f>IF(キューシート計算用!F84&lt;&gt;"",キューシート計算用!F84,"")</f>
        <v>親鼻橋</v>
      </c>
      <c r="G84" s="37" t="str">
        <f>IF(キューシート計算用!G84&lt;&gt;"",キューシート計算用!G84,"")</f>
        <v>┼</v>
      </c>
      <c r="H84" s="37" t="str">
        <f>IF(キューシート計算用!H84&lt;&gt;"",キューシート計算用!H84,"")</f>
        <v>右</v>
      </c>
      <c r="I84" s="37" t="str">
        <f>IF(キューシート計算用!I84&lt;&gt;"",キューシート計算用!I84,"")</f>
        <v>○</v>
      </c>
      <c r="J84" s="37" t="str">
        <f>IF(キューシート計算用!J84&lt;&gt;"",キューシート計算用!J84,"")</f>
        <v>R140</v>
      </c>
      <c r="K84" s="39" t="str">
        <f>IF(キューシート計算用!K84&lt;&gt;"",キューシート計算用!K84,"")</f>
        <v>甲府　秩父</v>
      </c>
      <c r="L84" s="86" t="str">
        <f>IF(キューシート計算用!L84&lt;&gt;"",キューシート計算用!L84,"")</f>
        <v/>
      </c>
      <c r="M84" s="40" t="str">
        <f>IF(キューシート計算用!M84&lt;&gt;"",キューシート計算用!M84,"")</f>
        <v/>
      </c>
      <c r="N84" s="40" t="str">
        <f>IF(キューシート計算用!N84&lt;&gt;"",キューシート計算用!N84,"")</f>
        <v/>
      </c>
    </row>
    <row r="85" spans="1:14" x14ac:dyDescent="0.15">
      <c r="A85" s="37">
        <f>IF(キューシート計算用!A85&lt;&gt;"",キューシート計算用!A85,"")</f>
        <v>81</v>
      </c>
      <c r="B85" s="37" t="str">
        <f>IF(キューシート計算用!B85&lt;&gt;"",キューシート計算用!B85,"")</f>
        <v/>
      </c>
      <c r="C85" s="37">
        <f>IF(キューシート計算用!C85&lt;&gt;"",キューシート計算用!C85,"")</f>
        <v>0.39999999999997726</v>
      </c>
      <c r="D85" s="38">
        <f>IF(キューシート計算用!D85&lt;&gt;"",キューシート計算用!D85,"")</f>
        <v>6.6999999999999886</v>
      </c>
      <c r="E85" s="38">
        <f>IF(キューシート計算用!E85&lt;&gt;"",キューシート計算用!E85,"")</f>
        <v>480.4</v>
      </c>
      <c r="F85" s="37" t="str">
        <f>IF(キューシート計算用!F85&lt;&gt;"",キューシート計算用!F85,"")</f>
        <v>道の駅みなの入口</v>
      </c>
      <c r="G85" s="37" t="str">
        <f>IF(キューシート計算用!G85&lt;&gt;"",キューシート計算用!G85,"")</f>
        <v>┼</v>
      </c>
      <c r="H85" s="37" t="str">
        <f>IF(キューシート計算用!H85&lt;&gt;"",キューシート計算用!H85,"")</f>
        <v>左</v>
      </c>
      <c r="I85" s="37" t="str">
        <f>IF(キューシート計算用!I85&lt;&gt;"",キューシート計算用!I85,"")</f>
        <v>○</v>
      </c>
      <c r="J85" s="37" t="str">
        <f>IF(キューシート計算用!J85&lt;&gt;"",キューシート計算用!J85,"")</f>
        <v>K348</v>
      </c>
      <c r="K85" s="39" t="str">
        <f>IF(キューシート計算用!K85&lt;&gt;"",キューシート計算用!K85,"")</f>
        <v>二本木峠　三沢</v>
      </c>
      <c r="L85" s="86" t="str">
        <f>IF(キューシート計算用!L85&lt;&gt;"",キューシート計算用!L85,"")</f>
        <v>②ガスト</v>
      </c>
      <c r="M85" s="40" t="str">
        <f>IF(キューシート計算用!M85&lt;&gt;"",キューシート計算用!M85,"")</f>
        <v/>
      </c>
      <c r="N85" s="40" t="str">
        <f>IF(キューシート計算用!N85&lt;&gt;"",キューシート計算用!N85,"")</f>
        <v/>
      </c>
    </row>
    <row r="86" spans="1:14" x14ac:dyDescent="0.15">
      <c r="A86" s="37">
        <f>IF(キューシート計算用!A86&lt;&gt;"",キューシート計算用!A86,"")</f>
        <v>82</v>
      </c>
      <c r="B86" s="37" t="str">
        <f>IF(キューシート計算用!B86&lt;&gt;"",キューシート計算用!B86,"")</f>
        <v/>
      </c>
      <c r="C86" s="37">
        <f>IF(キューシート計算用!C86&lt;&gt;"",キューシート計算用!C86,"")</f>
        <v>0.70000000000004547</v>
      </c>
      <c r="D86" s="38">
        <f>IF(キューシート計算用!D86&lt;&gt;"",キューシート計算用!D86,"")</f>
        <v>7.4000000000000341</v>
      </c>
      <c r="E86" s="38">
        <f>IF(キューシート計算用!E86&lt;&gt;"",キューシート計算用!E86,"")</f>
        <v>481.1</v>
      </c>
      <c r="F86" s="37" t="str">
        <f>IF(キューシート計算用!F86&lt;&gt;"",キューシート計算用!F86,"")</f>
        <v>皆野長瀞インター入口</v>
      </c>
      <c r="G86" s="37" t="str">
        <f>IF(キューシート計算用!G86&lt;&gt;"",キューシート計算用!G86,"")</f>
        <v>┼</v>
      </c>
      <c r="H86" s="37" t="str">
        <f>IF(キューシート計算用!H86&lt;&gt;"",キューシート計算用!H86,"")</f>
        <v>左</v>
      </c>
      <c r="I86" s="37" t="str">
        <f>IF(キューシート計算用!I86&lt;&gt;"",キューシート計算用!I86,"")</f>
        <v>○</v>
      </c>
      <c r="J86" s="37" t="str">
        <f>IF(キューシート計算用!J86&lt;&gt;"",キューシート計算用!J86,"")</f>
        <v>K82</v>
      </c>
      <c r="K86" s="39" t="str">
        <f>IF(キューシート計算用!K86&lt;&gt;"",キューシート計算用!K86,"")</f>
        <v>長瀞対岸</v>
      </c>
      <c r="L86" s="86" t="str">
        <f>IF(キューシート計算用!L86&lt;&gt;"",キューシート計算用!L86,"")</f>
        <v/>
      </c>
      <c r="M86" s="40" t="str">
        <f>IF(キューシート計算用!M86&lt;&gt;"",キューシート計算用!M86,"")</f>
        <v/>
      </c>
      <c r="N86" s="40" t="str">
        <f>IF(キューシート計算用!N86&lt;&gt;"",キューシート計算用!N86,"")</f>
        <v/>
      </c>
    </row>
    <row r="87" spans="1:14" x14ac:dyDescent="0.15">
      <c r="A87" s="37">
        <f>IF(キューシート計算用!A87&lt;&gt;"",キューシート計算用!A87,"")</f>
        <v>83</v>
      </c>
      <c r="B87" s="37" t="str">
        <f>IF(キューシート計算用!B87&lt;&gt;"",キューシート計算用!B87,"")</f>
        <v/>
      </c>
      <c r="C87" s="37">
        <f>IF(キューシート計算用!C87&lt;&gt;"",キューシート計算用!C87,"")</f>
        <v>10.399999999999977</v>
      </c>
      <c r="D87" s="38">
        <f>IF(キューシート計算用!D87&lt;&gt;"",キューシート計算用!D87,"")</f>
        <v>17.800000000000011</v>
      </c>
      <c r="E87" s="38">
        <f>IF(キューシート計算用!E87&lt;&gt;"",キューシート計算用!E87,"")</f>
        <v>491.5</v>
      </c>
      <c r="F87" s="37" t="str">
        <f>IF(キューシート計算用!F87&lt;&gt;"",キューシート計算用!F87,"")</f>
        <v/>
      </c>
      <c r="G87" s="37" t="str">
        <f>IF(キューシート計算用!G87&lt;&gt;"",キューシート計算用!G87,"")</f>
        <v>┤</v>
      </c>
      <c r="H87" s="37" t="str">
        <f>IF(キューシート計算用!H87&lt;&gt;"",キューシート計算用!H87,"")</f>
        <v>左</v>
      </c>
      <c r="I87" s="37" t="str">
        <f>IF(キューシート計算用!I87&lt;&gt;"",キューシート計算用!I87,"")</f>
        <v/>
      </c>
      <c r="J87" s="37" t="str">
        <f>IF(キューシート計算用!J87&lt;&gt;"",キューシート計算用!J87,"")</f>
        <v>K82</v>
      </c>
      <c r="K87" s="39" t="str">
        <f>IF(キューシート計算用!K87&lt;&gt;"",キューシート計算用!K87,"")</f>
        <v>国道140号</v>
      </c>
      <c r="L87" s="86" t="str">
        <f>IF(キューシート計算用!L87&lt;&gt;"",キューシート計算用!L87,"")</f>
        <v/>
      </c>
      <c r="M87" s="40" t="str">
        <f>IF(キューシート計算用!M87&lt;&gt;"",キューシート計算用!M87,"")</f>
        <v/>
      </c>
      <c r="N87" s="40" t="str">
        <f>IF(キューシート計算用!N87&lt;&gt;"",キューシート計算用!N87,"")</f>
        <v/>
      </c>
    </row>
    <row r="88" spans="1:14" x14ac:dyDescent="0.15">
      <c r="A88" s="37">
        <f>IF(キューシート計算用!A88&lt;&gt;"",キューシート計算用!A88,"")</f>
        <v>84</v>
      </c>
      <c r="B88" s="37" t="str">
        <f>IF(キューシート計算用!B88&lt;&gt;"",キューシート計算用!B88,"")</f>
        <v/>
      </c>
      <c r="C88" s="37">
        <f>IF(キューシート計算用!C88&lt;&gt;"",キューシート計算用!C88,"")</f>
        <v>0.30000000000001137</v>
      </c>
      <c r="D88" s="38">
        <f>IF(キューシート計算用!D88&lt;&gt;"",キューシート計算用!D88,"")</f>
        <v>18.100000000000023</v>
      </c>
      <c r="E88" s="38">
        <f>IF(キューシート計算用!E88&lt;&gt;"",キューシート計算用!E88,"")</f>
        <v>491.8</v>
      </c>
      <c r="F88" s="37" t="str">
        <f>IF(キューシート計算用!F88&lt;&gt;"",キューシート計算用!F88,"")</f>
        <v>波久礼駅前</v>
      </c>
      <c r="G88" s="37" t="str">
        <f>IF(キューシート計算用!G88&lt;&gt;"",キューシート計算用!G88,"")</f>
        <v>┬</v>
      </c>
      <c r="H88" s="37" t="str">
        <f>IF(キューシート計算用!H88&lt;&gt;"",キューシート計算用!H88,"")</f>
        <v>右</v>
      </c>
      <c r="I88" s="37" t="str">
        <f>IF(キューシート計算用!I88&lt;&gt;"",キューシート計算用!I88,"")</f>
        <v>○</v>
      </c>
      <c r="J88" s="37" t="str">
        <f>IF(キューシート計算用!J88&lt;&gt;"",キューシート計算用!J88,"")</f>
        <v>R140</v>
      </c>
      <c r="K88" s="39" t="str">
        <f>IF(キューシート計算用!K88&lt;&gt;"",キューシート計算用!K88,"")</f>
        <v>熊谷</v>
      </c>
      <c r="L88" s="86" t="str">
        <f>IF(キューシート計算用!L88&lt;&gt;"",キューシート計算用!L88,"")</f>
        <v/>
      </c>
      <c r="M88" s="40" t="str">
        <f>IF(キューシート計算用!M88&lt;&gt;"",キューシート計算用!M88,"")</f>
        <v/>
      </c>
      <c r="N88" s="40" t="str">
        <f>IF(キューシート計算用!N88&lt;&gt;"",キューシート計算用!N88,"")</f>
        <v/>
      </c>
    </row>
    <row r="89" spans="1:14" x14ac:dyDescent="0.15">
      <c r="A89" s="37">
        <f>IF(キューシート計算用!A89&lt;&gt;"",キューシート計算用!A89,"")</f>
        <v>85</v>
      </c>
      <c r="B89" s="37" t="str">
        <f>IF(キューシート計算用!B89&lt;&gt;"",キューシート計算用!B89,"")</f>
        <v/>
      </c>
      <c r="C89" s="37">
        <f>IF(キューシート計算用!C89&lt;&gt;"",キューシート計算用!C89,"")</f>
        <v>2.3999999999999773</v>
      </c>
      <c r="D89" s="38">
        <f>IF(キューシート計算用!D89&lt;&gt;"",キューシート計算用!D89,"")</f>
        <v>20.5</v>
      </c>
      <c r="E89" s="38">
        <f>IF(キューシート計算用!E89&lt;&gt;"",キューシート計算用!E89,"")</f>
        <v>494.2</v>
      </c>
      <c r="F89" s="37" t="str">
        <f>IF(キューシート計算用!F89&lt;&gt;"",キューシート計算用!F89,"")</f>
        <v>末野陸橋</v>
      </c>
      <c r="G89" s="37" t="str">
        <f>IF(キューシート計算用!G89&lt;&gt;"",キューシート計算用!G89,"")</f>
        <v>┼</v>
      </c>
      <c r="H89" s="37" t="str">
        <f>IF(キューシート計算用!H89&lt;&gt;"",キューシート計算用!H89,"")</f>
        <v>左左</v>
      </c>
      <c r="I89" s="37" t="str">
        <f>IF(キューシート計算用!I89&lt;&gt;"",キューシート計算用!I89,"")</f>
        <v>○</v>
      </c>
      <c r="J89" s="37" t="str">
        <f>IF(キューシート計算用!J89&lt;&gt;"",キューシート計算用!J89,"")</f>
        <v>R140</v>
      </c>
      <c r="K89" s="39" t="str">
        <f>IF(キューシート計算用!K89&lt;&gt;"",キューシート計算用!K89,"")</f>
        <v>寄居市街</v>
      </c>
      <c r="L89" s="86" t="str">
        <f>IF(キューシート計算用!L89&lt;&gt;"",キューシート計算用!L89,"")</f>
        <v>側道へはいりバイパス潜ったところを左折</v>
      </c>
      <c r="M89" s="40" t="str">
        <f>IF(キューシート計算用!M89&lt;&gt;"",キューシート計算用!M89,"")</f>
        <v/>
      </c>
      <c r="N89" s="40" t="str">
        <f>IF(キューシート計算用!N89&lt;&gt;"",キューシート計算用!N89,"")</f>
        <v/>
      </c>
    </row>
    <row r="90" spans="1:14" x14ac:dyDescent="0.15">
      <c r="A90" s="37">
        <f>IF(キューシート計算用!A90&lt;&gt;"",キューシート計算用!A90,"")</f>
        <v>86</v>
      </c>
      <c r="B90" s="37" t="str">
        <f>IF(キューシート計算用!B90&lt;&gt;"",キューシート計算用!B90,"")</f>
        <v/>
      </c>
      <c r="C90" s="37">
        <f>IF(キューシート計算用!C90&lt;&gt;"",キューシート計算用!C90,"")</f>
        <v>1.6999999999999886</v>
      </c>
      <c r="D90" s="38">
        <f>IF(キューシート計算用!D90&lt;&gt;"",キューシート計算用!D90,"")</f>
        <v>22.199999999999989</v>
      </c>
      <c r="E90" s="38">
        <f>IF(キューシート計算用!E90&lt;&gt;"",キューシート計算用!E90,"")</f>
        <v>495.9</v>
      </c>
      <c r="F90" s="37" t="str">
        <f>IF(キューシート計算用!F90&lt;&gt;"",キューシート計算用!F90,"")</f>
        <v/>
      </c>
      <c r="G90" s="37" t="str">
        <f>IF(キューシート計算用!G90&lt;&gt;"",キューシート計算用!G90,"")</f>
        <v>├</v>
      </c>
      <c r="H90" s="37" t="str">
        <f>IF(キューシート計算用!H90&lt;&gt;"",キューシート計算用!H90,"")</f>
        <v>右</v>
      </c>
      <c r="I90" s="37" t="str">
        <f>IF(キューシート計算用!I90&lt;&gt;"",キューシート計算用!I90,"")</f>
        <v>○</v>
      </c>
      <c r="J90" s="37" t="str">
        <f>IF(キューシート計算用!J90&lt;&gt;"",キューシート計算用!J90,"")</f>
        <v>K30</v>
      </c>
      <c r="K90" s="39" t="str">
        <f>IF(キューシート計算用!K90&lt;&gt;"",キューシート計算用!K90,"")</f>
        <v/>
      </c>
      <c r="L90" s="86" t="str">
        <f>IF(キューシート計算用!L90&lt;&gt;"",キューシート計算用!L90,"")</f>
        <v>④田口呉服店</v>
      </c>
      <c r="M90" s="40" t="str">
        <f>IF(キューシート計算用!M90&lt;&gt;"",キューシート計算用!M90,"")</f>
        <v/>
      </c>
      <c r="N90" s="40" t="str">
        <f>IF(キューシート計算用!N90&lt;&gt;"",キューシート計算用!N90,"")</f>
        <v/>
      </c>
    </row>
    <row r="91" spans="1:14" x14ac:dyDescent="0.15">
      <c r="A91" s="37">
        <f>IF(キューシート計算用!A91&lt;&gt;"",キューシート計算用!A91,"")</f>
        <v>87</v>
      </c>
      <c r="B91" s="37" t="str">
        <f>IF(キューシート計算用!B91&lt;&gt;"",キューシート計算用!B91,"")</f>
        <v/>
      </c>
      <c r="C91" s="37">
        <f>IF(キューシート計算用!C91&lt;&gt;"",キューシート計算用!C91,"")</f>
        <v>2.3000000000000682</v>
      </c>
      <c r="D91" s="38">
        <f>IF(キューシート計算用!D91&lt;&gt;"",キューシート計算用!D91,"")</f>
        <v>24.500000000000057</v>
      </c>
      <c r="E91" s="38">
        <f>IF(キューシート計算用!E91&lt;&gt;"",キューシート計算用!E91,"")</f>
        <v>498.20000000000005</v>
      </c>
      <c r="F91" s="37" t="str">
        <f>IF(キューシート計算用!F91&lt;&gt;"",キューシート計算用!F91,"")</f>
        <v>露梨子</v>
      </c>
      <c r="G91" s="37" t="str">
        <f>IF(キューシート計算用!G91&lt;&gt;"",キューシート計算用!G91,"")</f>
        <v>┼</v>
      </c>
      <c r="H91" s="37" t="str">
        <f>IF(キューシート計算用!H91&lt;&gt;"",キューシート計算用!H91,"")</f>
        <v>左</v>
      </c>
      <c r="I91" s="37" t="str">
        <f>IF(キューシート計算用!I91&lt;&gt;"",キューシート計算用!I91,"")</f>
        <v>○</v>
      </c>
      <c r="J91" s="37" t="str">
        <f>IF(キューシート計算用!J91&lt;&gt;"",キューシート計算用!J91,"")</f>
        <v>R254</v>
      </c>
      <c r="K91" s="39" t="str">
        <f>IF(キューシート計算用!K91&lt;&gt;"",キューシート計算用!K91,"")</f>
        <v>東松山　小川</v>
      </c>
      <c r="L91" s="86" t="str">
        <f>IF(キューシート計算用!L91&lt;&gt;"",キューシート計算用!L91,"")</f>
        <v/>
      </c>
      <c r="M91" s="40" t="str">
        <f>IF(キューシート計算用!M91&lt;&gt;"",キューシート計算用!M91,"")</f>
        <v/>
      </c>
      <c r="N91" s="40" t="str">
        <f>IF(キューシート計算用!N91&lt;&gt;"",キューシート計算用!N91,"")</f>
        <v/>
      </c>
    </row>
    <row r="92" spans="1:14" x14ac:dyDescent="0.15">
      <c r="A92" s="37">
        <f>IF(キューシート計算用!A92&lt;&gt;"",キューシート計算用!A92,"")</f>
        <v>88</v>
      </c>
      <c r="B92" s="37" t="str">
        <f>IF(キューシート計算用!B92&lt;&gt;"",キューシート計算用!B92,"")</f>
        <v/>
      </c>
      <c r="C92" s="37">
        <f>IF(キューシート計算用!C92&lt;&gt;"",キューシート計算用!C92,"")</f>
        <v>0.59999999999996589</v>
      </c>
      <c r="D92" s="38">
        <f>IF(キューシート計算用!D92&lt;&gt;"",キューシート計算用!D92,"")</f>
        <v>25.100000000000023</v>
      </c>
      <c r="E92" s="38">
        <f>IF(キューシート計算用!E92&lt;&gt;"",キューシート計算用!E92,"")</f>
        <v>498.8</v>
      </c>
      <c r="F92" s="37" t="str">
        <f>IF(キューシート計算用!F92&lt;&gt;"",キューシート計算用!F92,"")</f>
        <v>塩沢</v>
      </c>
      <c r="G92" s="37" t="str">
        <f>IF(キューシート計算用!G92&lt;&gt;"",キューシート計算用!G92,"")</f>
        <v>┤</v>
      </c>
      <c r="H92" s="37" t="str">
        <f>IF(キューシート計算用!H92&lt;&gt;"",キューシート計算用!H92,"")</f>
        <v>左</v>
      </c>
      <c r="I92" s="37" t="str">
        <f>IF(キューシート計算用!I92&lt;&gt;"",キューシート計算用!I92,"")</f>
        <v>○</v>
      </c>
      <c r="J92" s="37" t="str">
        <f>IF(キューシート計算用!J92&lt;&gt;"",キューシート計算用!J92,"")</f>
        <v>K81</v>
      </c>
      <c r="K92" s="39" t="str">
        <f>IF(キューシート計算用!K92&lt;&gt;"",キューシート計算用!K92,"")</f>
        <v>熊谷</v>
      </c>
      <c r="L92" s="86" t="str">
        <f>IF(キューシート計算用!L92&lt;&gt;"",キューシート計算用!L92,"")</f>
        <v/>
      </c>
      <c r="M92" s="40" t="str">
        <f>IF(キューシート計算用!M92&lt;&gt;"",キューシート計算用!M92,"")</f>
        <v/>
      </c>
      <c r="N92" s="40" t="str">
        <f>IF(キューシート計算用!N92&lt;&gt;"",キューシート計算用!N92,"")</f>
        <v/>
      </c>
    </row>
    <row r="93" spans="1:14" x14ac:dyDescent="0.15">
      <c r="A93" s="37">
        <f>IF(キューシート計算用!A93&lt;&gt;"",キューシート計算用!A93,"")</f>
        <v>89</v>
      </c>
      <c r="B93" s="37" t="str">
        <f>IF(キューシート計算用!B93&lt;&gt;"",キューシート計算用!B93,"")</f>
        <v/>
      </c>
      <c r="C93" s="37">
        <f>IF(キューシート計算用!C93&lt;&gt;"",キューシート計算用!C93,"")</f>
        <v>14.300000000000011</v>
      </c>
      <c r="D93" s="38">
        <f>IF(キューシート計算用!D93&lt;&gt;"",キューシート計算用!D93,"")</f>
        <v>39.400000000000034</v>
      </c>
      <c r="E93" s="38">
        <f>IF(キューシート計算用!E93&lt;&gt;"",キューシート計算用!E93,"")</f>
        <v>513.1</v>
      </c>
      <c r="F93" s="37" t="str">
        <f>IF(キューシート計算用!F93&lt;&gt;"",キューシート計算用!F93,"")</f>
        <v>万吉橋</v>
      </c>
      <c r="G93" s="37" t="str">
        <f>IF(キューシート計算用!G93&lt;&gt;"",キューシート計算用!G93,"")</f>
        <v>┼</v>
      </c>
      <c r="H93" s="37" t="str">
        <f>IF(キューシート計算用!H93&lt;&gt;"",キューシート計算用!H93,"")</f>
        <v>左</v>
      </c>
      <c r="I93" s="37" t="str">
        <f>IF(キューシート計算用!I93&lt;&gt;"",キューシート計算用!I93,"")</f>
        <v>○</v>
      </c>
      <c r="J93" s="37" t="str">
        <f>IF(キューシート計算用!J93&lt;&gt;"",キューシート計算用!J93,"")</f>
        <v>K11</v>
      </c>
      <c r="K93" s="39" t="str">
        <f>IF(キューシート計算用!K93&lt;&gt;"",キューシート計算用!K93,"")</f>
        <v>国道407号　熊谷市街</v>
      </c>
      <c r="L93" s="86" t="str">
        <f>IF(キューシート計算用!L93&lt;&gt;"",キューシート計算用!L93,"")</f>
        <v/>
      </c>
      <c r="M93" s="40" t="str">
        <f>IF(キューシート計算用!M93&lt;&gt;"",キューシート計算用!M93,"")</f>
        <v/>
      </c>
      <c r="N93" s="40" t="str">
        <f>IF(キューシート計算用!N93&lt;&gt;"",キューシート計算用!N93,"")</f>
        <v/>
      </c>
    </row>
    <row r="94" spans="1:14" x14ac:dyDescent="0.15">
      <c r="A94" s="37">
        <f>IF(キューシート計算用!A94&lt;&gt;"",キューシート計算用!A94,"")</f>
        <v>90</v>
      </c>
      <c r="B94" s="37" t="str">
        <f>IF(キューシート計算用!B94&lt;&gt;"",キューシート計算用!B94,"")</f>
        <v/>
      </c>
      <c r="C94" s="37">
        <f>IF(キューシート計算用!C94&lt;&gt;"",キューシート計算用!C94,"")</f>
        <v>1.1999999999999318</v>
      </c>
      <c r="D94" s="38">
        <f>IF(キューシート計算用!D94&lt;&gt;"",キューシート計算用!D94,"")</f>
        <v>40.599999999999966</v>
      </c>
      <c r="E94" s="38">
        <f>IF(キューシート計算用!E94&lt;&gt;"",キューシート計算用!E94,"")</f>
        <v>514.29999999999995</v>
      </c>
      <c r="F94" s="37" t="str">
        <f>IF(キューシート計算用!F94&lt;&gt;"",キューシート計算用!F94,"")</f>
        <v>村岡</v>
      </c>
      <c r="G94" s="37" t="str">
        <f>IF(キューシート計算用!G94&lt;&gt;"",キューシート計算用!G94,"")</f>
        <v>五</v>
      </c>
      <c r="H94" s="37" t="str">
        <f>IF(キューシート計算用!H94&lt;&gt;"",キューシート計算用!H94,"")</f>
        <v>右奥</v>
      </c>
      <c r="I94" s="37" t="str">
        <f>IF(キューシート計算用!I94&lt;&gt;"",キューシート計算用!I94,"")</f>
        <v>○</v>
      </c>
      <c r="J94" s="37" t="str">
        <f>IF(キューシート計算用!J94&lt;&gt;"",キューシート計算用!J94,"")</f>
        <v/>
      </c>
      <c r="K94" s="39" t="str">
        <f>IF(キューシート計算用!K94&lt;&gt;"",キューシート計算用!K94,"")</f>
        <v>広域農道</v>
      </c>
      <c r="L94" s="86" t="str">
        <f>IF(キューシート計算用!L94&lt;&gt;"",キューシート計算用!L94,"")</f>
        <v/>
      </c>
      <c r="M94" s="40" t="str">
        <f>IF(キューシート計算用!M94&lt;&gt;"",キューシート計算用!M94,"")</f>
        <v/>
      </c>
      <c r="N94" s="40" t="str">
        <f>IF(キューシート計算用!N94&lt;&gt;"",キューシート計算用!N94,"")</f>
        <v/>
      </c>
    </row>
    <row r="95" spans="1:14" x14ac:dyDescent="0.15">
      <c r="A95" s="37">
        <f>IF(キューシート計算用!A95&lt;&gt;"",キューシート計算用!A95,"")</f>
        <v>91</v>
      </c>
      <c r="B95" s="37" t="str">
        <f>IF(キューシート計算用!B95&lt;&gt;"",キューシート計算用!B95,"")</f>
        <v/>
      </c>
      <c r="C95" s="37">
        <f>IF(キューシート計算用!C95&lt;&gt;"",キューシート計算用!C95,"")</f>
        <v>3.3000000000000682</v>
      </c>
      <c r="D95" s="38">
        <f>IF(キューシート計算用!D95&lt;&gt;"",キューシート計算用!D95,"")</f>
        <v>43.900000000000034</v>
      </c>
      <c r="E95" s="38">
        <f>IF(キューシート計算用!E95&lt;&gt;"",キューシート計算用!E95,"")</f>
        <v>517.6</v>
      </c>
      <c r="F95" s="37" t="str">
        <f>IF(キューシート計算用!F95&lt;&gt;"",キューシート計算用!F95,"")</f>
        <v/>
      </c>
      <c r="G95" s="37" t="str">
        <f>IF(キューシート計算用!G95&lt;&gt;"",キューシート計算用!G95,"")</f>
        <v>Y</v>
      </c>
      <c r="H95" s="37" t="str">
        <f>IF(キューシート計算用!H95&lt;&gt;"",キューシート計算用!H95,"")</f>
        <v>左</v>
      </c>
      <c r="I95" s="37" t="str">
        <f>IF(キューシート計算用!I95&lt;&gt;"",キューシート計算用!I95,"")</f>
        <v/>
      </c>
      <c r="J95" s="37" t="str">
        <f>IF(キューシート計算用!J95&lt;&gt;"",キューシート計算用!J95,"")</f>
        <v/>
      </c>
      <c r="K95" s="39" t="str">
        <f>IF(キューシート計算用!K95&lt;&gt;"",キューシート計算用!K95,"")</f>
        <v/>
      </c>
      <c r="L95" s="86" t="str">
        <f>IF(キューシート計算用!L95&lt;&gt;"",キューシート計算用!L95,"")</f>
        <v/>
      </c>
      <c r="M95" s="40" t="str">
        <f>IF(キューシート計算用!M95&lt;&gt;"",キューシート計算用!M95,"")</f>
        <v/>
      </c>
      <c r="N95" s="40" t="str">
        <f>IF(キューシート計算用!N95&lt;&gt;"",キューシート計算用!N95,"")</f>
        <v/>
      </c>
    </row>
    <row r="96" spans="1:14" x14ac:dyDescent="0.15">
      <c r="A96" s="37">
        <f>IF(キューシート計算用!A96&lt;&gt;"",キューシート計算用!A96,"")</f>
        <v>92</v>
      </c>
      <c r="B96" s="37" t="str">
        <f>IF(キューシート計算用!B96&lt;&gt;"",キューシート計算用!B96,"")</f>
        <v/>
      </c>
      <c r="C96" s="37">
        <f>IF(キューシート計算用!C96&lt;&gt;"",キューシート計算用!C96,"")</f>
        <v>0.29999999999995453</v>
      </c>
      <c r="D96" s="38">
        <f>IF(キューシート計算用!D96&lt;&gt;"",キューシート計算用!D96,"")</f>
        <v>44.199999999999989</v>
      </c>
      <c r="E96" s="38">
        <f>IF(キューシート計算用!E96&lt;&gt;"",キューシート計算用!E96,"")</f>
        <v>517.9</v>
      </c>
      <c r="F96" s="37" t="str">
        <f>IF(キューシート計算用!F96&lt;&gt;"",キューシート計算用!F96,"")</f>
        <v/>
      </c>
      <c r="G96" s="37" t="str">
        <f>IF(キューシート計算用!G96&lt;&gt;"",キューシート計算用!G96,"")</f>
        <v>┼</v>
      </c>
      <c r="H96" s="37" t="str">
        <f>IF(キューシート計算用!H96&lt;&gt;"",キューシート計算用!H96,"")</f>
        <v>左</v>
      </c>
      <c r="I96" s="37" t="str">
        <f>IF(キューシート計算用!I96&lt;&gt;"",キューシート計算用!I96,"")</f>
        <v>○</v>
      </c>
      <c r="J96" s="37" t="str">
        <f>IF(キューシート計算用!J96&lt;&gt;"",キューシート計算用!J96,"")</f>
        <v>K257</v>
      </c>
      <c r="K96" s="39" t="str">
        <f>IF(キューシート計算用!K96&lt;&gt;"",キューシート計算用!K96,"")</f>
        <v/>
      </c>
      <c r="L96" s="86" t="str">
        <f>IF(キューシート計算用!L96&lt;&gt;"",キューシート計算用!L96,"")</f>
        <v>④駐車場</v>
      </c>
      <c r="M96" s="40" t="str">
        <f>IF(キューシート計算用!M96&lt;&gt;"",キューシート計算用!M96,"")</f>
        <v/>
      </c>
      <c r="N96" s="40" t="str">
        <f>IF(キューシート計算用!N96&lt;&gt;"",キューシート計算用!N96,"")</f>
        <v/>
      </c>
    </row>
    <row r="97" spans="1:14" x14ac:dyDescent="0.15">
      <c r="A97" s="37">
        <f>IF(キューシート計算用!A97&lt;&gt;"",キューシート計算用!A97,"")</f>
        <v>93</v>
      </c>
      <c r="B97" s="37" t="str">
        <f>IF(キューシート計算用!B97&lt;&gt;"",キューシート計算用!B97,"")</f>
        <v/>
      </c>
      <c r="C97" s="37">
        <f>IF(キューシート計算用!C97&lt;&gt;"",キューシート計算用!C97,"")</f>
        <v>2.2000000000000455</v>
      </c>
      <c r="D97" s="38">
        <f>IF(キューシート計算用!D97&lt;&gt;"",キューシート計算用!D97,"")</f>
        <v>46.400000000000034</v>
      </c>
      <c r="E97" s="38">
        <f>IF(キューシート計算用!E97&lt;&gt;"",キューシート計算用!E97,"")</f>
        <v>520.1</v>
      </c>
      <c r="F97" s="37" t="str">
        <f>IF(キューシート計算用!F97&lt;&gt;"",キューシート計算用!F97,"")</f>
        <v>佐谷田(南)</v>
      </c>
      <c r="G97" s="37" t="str">
        <f>IF(キューシート計算用!G97&lt;&gt;"",キューシート計算用!G97,"")</f>
        <v>┼</v>
      </c>
      <c r="H97" s="37" t="str">
        <f>IF(キューシート計算用!H97&lt;&gt;"",キューシート計算用!H97,"")</f>
        <v>右</v>
      </c>
      <c r="I97" s="37" t="str">
        <f>IF(キューシート計算用!I97&lt;&gt;"",キューシート計算用!I97,"")</f>
        <v>○</v>
      </c>
      <c r="J97" s="37" t="str">
        <f>IF(キューシート計算用!J97&lt;&gt;"",キューシート計算用!J97,"")</f>
        <v>R17</v>
      </c>
      <c r="K97" s="39" t="str">
        <f>IF(キューシート計算用!K97&lt;&gt;"",キューシート計算用!K97,"")</f>
        <v>さいたま　鴻巣</v>
      </c>
      <c r="L97" s="86" t="str">
        <f>IF(キューシート計算用!L97&lt;&gt;"",キューシート計算用!L97,"")</f>
        <v>④ウェルシア</v>
      </c>
      <c r="M97" s="40" t="str">
        <f>IF(キューシート計算用!M97&lt;&gt;"",キューシート計算用!M97,"")</f>
        <v/>
      </c>
      <c r="N97" s="40" t="str">
        <f>IF(キューシート計算用!N97&lt;&gt;"",キューシート計算用!N97,"")</f>
        <v/>
      </c>
    </row>
    <row r="98" spans="1:14" x14ac:dyDescent="0.15">
      <c r="A98" s="37">
        <f>IF(キューシート計算用!A98&lt;&gt;"",キューシート計算用!A98,"")</f>
        <v>94</v>
      </c>
      <c r="B98" s="37" t="str">
        <f>IF(キューシート計算用!B98&lt;&gt;"",キューシート計算用!B98,"")</f>
        <v/>
      </c>
      <c r="C98" s="37">
        <f>IF(キューシート計算用!C98&lt;&gt;"",キューシート計算用!C98,"")</f>
        <v>0.19999999999993179</v>
      </c>
      <c r="D98" s="38">
        <f>IF(キューシート計算用!D98&lt;&gt;"",キューシート計算用!D98,"")</f>
        <v>46.599999999999966</v>
      </c>
      <c r="E98" s="38">
        <f>IF(キューシート計算用!E98&lt;&gt;"",キューシート計算用!E98,"")</f>
        <v>520.29999999999995</v>
      </c>
      <c r="F98" s="37" t="str">
        <f>IF(キューシート計算用!F98&lt;&gt;"",キューシート計算用!F98,"")</f>
        <v>北砂原(北)</v>
      </c>
      <c r="G98" s="37" t="str">
        <f>IF(キューシート計算用!G98&lt;&gt;"",キューシート計算用!G98,"")</f>
        <v>┼</v>
      </c>
      <c r="H98" s="37" t="str">
        <f>IF(キューシート計算用!H98&lt;&gt;"",キューシート計算用!H98,"")</f>
        <v>左</v>
      </c>
      <c r="I98" s="37" t="str">
        <f>IF(キューシート計算用!I98&lt;&gt;"",キューシート計算用!I98,"")</f>
        <v>○</v>
      </c>
      <c r="J98" s="37" t="str">
        <f>IF(キューシート計算用!J98&lt;&gt;"",キューシート計算用!J98,"")</f>
        <v/>
      </c>
      <c r="K98" s="39" t="str">
        <f>IF(キューシート計算用!K98&lt;&gt;"",キューシート計算用!K98,"")</f>
        <v/>
      </c>
      <c r="L98" s="86" t="str">
        <f>IF(キューシート計算用!L98&lt;&gt;"",キューシート計算用!L98,"")</f>
        <v>④ベルク</v>
      </c>
      <c r="M98" s="40" t="str">
        <f>IF(キューシート計算用!M98&lt;&gt;"",キューシート計算用!M98,"")</f>
        <v/>
      </c>
      <c r="N98" s="40" t="str">
        <f>IF(キューシート計算用!N98&lt;&gt;"",キューシート計算用!N98,"")</f>
        <v/>
      </c>
    </row>
    <row r="99" spans="1:14" x14ac:dyDescent="0.15">
      <c r="A99" s="37">
        <f>IF(キューシート計算用!A99&lt;&gt;"",キューシート計算用!A99,"")</f>
        <v>95</v>
      </c>
      <c r="B99" s="37" t="str">
        <f>IF(キューシート計算用!B99&lt;&gt;"",キューシート計算用!B99,"")</f>
        <v/>
      </c>
      <c r="C99" s="37">
        <f>IF(キューシート計算用!C99&lt;&gt;"",キューシート計算用!C99,"")</f>
        <v>0.40000000000009095</v>
      </c>
      <c r="D99" s="38">
        <f>IF(キューシート計算用!D99&lt;&gt;"",キューシート計算用!D99,"")</f>
        <v>47.000000000000057</v>
      </c>
      <c r="E99" s="38">
        <f>IF(キューシート計算用!E99&lt;&gt;"",キューシート計算用!E99,"")</f>
        <v>520.70000000000005</v>
      </c>
      <c r="F99" s="37" t="str">
        <f>IF(キューシート計算用!F99&lt;&gt;"",キューシート計算用!F99,"")</f>
        <v/>
      </c>
      <c r="G99" s="37" t="str">
        <f>IF(キューシート計算用!G99&lt;&gt;"",キューシート計算用!G99,"")</f>
        <v>┼</v>
      </c>
      <c r="H99" s="37" t="str">
        <f>IF(キューシート計算用!H99&lt;&gt;"",キューシート計算用!H99,"")</f>
        <v>右</v>
      </c>
      <c r="I99" s="37" t="str">
        <f>IF(キューシート計算用!I99&lt;&gt;"",キューシート計算用!I99,"")</f>
        <v>▼</v>
      </c>
      <c r="J99" s="37" t="str">
        <f>IF(キューシート計算用!J99&lt;&gt;"",キューシート計算用!J99,"")</f>
        <v/>
      </c>
      <c r="K99" s="39" t="str">
        <f>IF(キューシート計算用!K99&lt;&gt;"",キューシート計算用!K99,"")</f>
        <v/>
      </c>
      <c r="L99" s="86" t="str">
        <f>IF(キューシート計算用!L99&lt;&gt;"",キューシート計算用!L99,"")</f>
        <v>一時停止　用水路の向こう側(一方通行)①熊谷流通センタ</v>
      </c>
      <c r="M99" s="40" t="str">
        <f>IF(キューシート計算用!M99&lt;&gt;"",キューシート計算用!M99,"")</f>
        <v/>
      </c>
      <c r="N99" s="40" t="str">
        <f>IF(キューシート計算用!N99&lt;&gt;"",キューシート計算用!N99,"")</f>
        <v/>
      </c>
    </row>
    <row r="100" spans="1:14" x14ac:dyDescent="0.15">
      <c r="A100" s="37">
        <f>IF(キューシート計算用!A100&lt;&gt;"",キューシート計算用!A100,"")</f>
        <v>96</v>
      </c>
      <c r="B100" s="37" t="str">
        <f>IF(キューシート計算用!B100&lt;&gt;"",キューシート計算用!B100,"")</f>
        <v/>
      </c>
      <c r="C100" s="37">
        <f>IF(キューシート計算用!C100&lt;&gt;"",キューシート計算用!C100,"")</f>
        <v>1.5</v>
      </c>
      <c r="D100" s="38">
        <f>IF(キューシート計算用!D100&lt;&gt;"",キューシート計算用!D100,"")</f>
        <v>48.500000000000057</v>
      </c>
      <c r="E100" s="38">
        <f>IF(キューシート計算用!E100&lt;&gt;"",キューシート計算用!E100,"")</f>
        <v>522.20000000000005</v>
      </c>
      <c r="F100" s="37" t="str">
        <f>IF(キューシート計算用!F100&lt;&gt;"",キューシート計算用!F100,"")</f>
        <v/>
      </c>
      <c r="G100" s="37" t="str">
        <f>IF(キューシート計算用!G100&lt;&gt;"",キューシート計算用!G100,"")</f>
        <v>┼</v>
      </c>
      <c r="H100" s="37" t="str">
        <f>IF(キューシート計算用!H100&lt;&gt;"",キューシート計算用!H100,"")</f>
        <v>左</v>
      </c>
      <c r="I100" s="37" t="str">
        <f>IF(キューシート計算用!I100&lt;&gt;"",キューシート計算用!I100,"")</f>
        <v>○</v>
      </c>
      <c r="J100" s="37" t="str">
        <f>IF(キューシート計算用!J100&lt;&gt;"",キューシート計算用!J100,"")</f>
        <v/>
      </c>
      <c r="K100" s="39" t="str">
        <f>IF(キューシート計算用!K100&lt;&gt;"",キューシート計算用!K100,"")</f>
        <v/>
      </c>
      <c r="L100" s="86" t="str">
        <f>IF(キューシート計算用!L100&lt;&gt;"",キューシート計算用!L100,"")</f>
        <v/>
      </c>
      <c r="M100" s="40" t="str">
        <f>IF(キューシート計算用!M100&lt;&gt;"",キューシート計算用!M100,"")</f>
        <v/>
      </c>
      <c r="N100" s="40" t="str">
        <f>IF(キューシート計算用!N100&lt;&gt;"",キューシート計算用!N100,"")</f>
        <v/>
      </c>
    </row>
    <row r="101" spans="1:14" x14ac:dyDescent="0.15">
      <c r="A101" s="37">
        <f>IF(キューシート計算用!A101&lt;&gt;"",キューシート計算用!A101,"")</f>
        <v>97</v>
      </c>
      <c r="B101" s="37" t="str">
        <f>IF(キューシート計算用!B101&lt;&gt;"",キューシート計算用!B101,"")</f>
        <v/>
      </c>
      <c r="C101" s="37">
        <f>IF(キューシート計算用!C101&lt;&gt;"",キューシート計算用!C101,"")</f>
        <v>0.69999999999993179</v>
      </c>
      <c r="D101" s="38">
        <f>IF(キューシート計算用!D101&lt;&gt;"",キューシート計算用!D101,"")</f>
        <v>49.199999999999989</v>
      </c>
      <c r="E101" s="38">
        <f>IF(キューシート計算用!E101&lt;&gt;"",キューシート計算用!E101,"")</f>
        <v>522.9</v>
      </c>
      <c r="F101" s="37" t="str">
        <f>IF(キューシート計算用!F101&lt;&gt;"",キューシート計算用!F101,"")</f>
        <v>持田一丁目</v>
      </c>
      <c r="G101" s="37" t="str">
        <f>IF(キューシート計算用!G101&lt;&gt;"",キューシート計算用!G101,"")</f>
        <v>┼</v>
      </c>
      <c r="H101" s="37" t="str">
        <f>IF(キューシート計算用!H101&lt;&gt;"",キューシート計算用!H101,"")</f>
        <v>右</v>
      </c>
      <c r="I101" s="37" t="str">
        <f>IF(キューシート計算用!I101&lt;&gt;"",キューシート計算用!I101,"")</f>
        <v>○</v>
      </c>
      <c r="J101" s="37" t="str">
        <f>IF(キューシート計算用!J101&lt;&gt;"",キューシート計算用!J101,"")</f>
        <v>R125</v>
      </c>
      <c r="K101" s="39" t="str">
        <f>IF(キューシート計算用!K101&lt;&gt;"",キューシート計算用!K101,"")</f>
        <v/>
      </c>
      <c r="L101" s="86" t="str">
        <f>IF(キューシート計算用!L101&lt;&gt;"",キューシート計算用!L101,"")</f>
        <v>①ローソン②トヨタカローラ店</v>
      </c>
      <c r="M101" s="40" t="str">
        <f>IF(キューシート計算用!M101&lt;&gt;"",キューシート計算用!M101,"")</f>
        <v/>
      </c>
      <c r="N101" s="40" t="str">
        <f>IF(キューシート計算用!N101&lt;&gt;"",キューシート計算用!N101,"")</f>
        <v/>
      </c>
    </row>
    <row r="102" spans="1:14" x14ac:dyDescent="0.15">
      <c r="A102" s="37">
        <f>IF(キューシート計算用!A102&lt;&gt;"",キューシート計算用!A102,"")</f>
        <v>98</v>
      </c>
      <c r="B102" s="37" t="str">
        <f>IF(キューシート計算用!B102&lt;&gt;"",キューシート計算用!B102,"")</f>
        <v/>
      </c>
      <c r="C102" s="37">
        <f>IF(キューシート計算用!C102&lt;&gt;"",キューシート計算用!C102,"")</f>
        <v>3.2000000000000455</v>
      </c>
      <c r="D102" s="38">
        <f>IF(キューシート計算用!D102&lt;&gt;"",キューシート計算用!D102,"")</f>
        <v>52.400000000000034</v>
      </c>
      <c r="E102" s="38">
        <f>IF(キューシート計算用!E102&lt;&gt;"",キューシート計算用!E102,"")</f>
        <v>526.1</v>
      </c>
      <c r="F102" s="37" t="str">
        <f>IF(キューシート計算用!F102&lt;&gt;"",キューシート計算用!F102,"")</f>
        <v>長野ロータリー</v>
      </c>
      <c r="G102" s="37" t="str">
        <f>IF(キューシート計算用!G102&lt;&gt;"",キューシート計算用!G102,"")</f>
        <v>┼</v>
      </c>
      <c r="H102" s="37" t="str">
        <f>IF(キューシート計算用!H102&lt;&gt;"",キューシート計算用!H102,"")</f>
        <v>左</v>
      </c>
      <c r="I102" s="37" t="str">
        <f>IF(キューシート計算用!I102&lt;&gt;"",キューシート計算用!I102,"")</f>
        <v>○</v>
      </c>
      <c r="J102" s="37" t="str">
        <f>IF(キューシート計算用!J102&lt;&gt;"",キューシート計算用!J102,"")</f>
        <v>K7</v>
      </c>
      <c r="K102" s="39" t="str">
        <f>IF(キューシート計算用!K102&lt;&gt;"",キューシート計算用!K102,"")</f>
        <v>館林</v>
      </c>
      <c r="L102" s="86" t="str">
        <f>IF(キューシート計算用!L102&lt;&gt;"",キューシート計算用!L102,"")</f>
        <v>①眼鏡市場②ローソン、かつや</v>
      </c>
      <c r="M102" s="40" t="str">
        <f>IF(キューシート計算用!M102&lt;&gt;"",キューシート計算用!M102,"")</f>
        <v/>
      </c>
      <c r="N102" s="40" t="str">
        <f>IF(キューシート計算用!N102&lt;&gt;"",キューシート計算用!N102,"")</f>
        <v/>
      </c>
    </row>
    <row r="103" spans="1:14" x14ac:dyDescent="0.15">
      <c r="A103" s="37">
        <f>IF(キューシート計算用!A103&lt;&gt;"",キューシート計算用!A103,"")</f>
        <v>99</v>
      </c>
      <c r="B103" s="37" t="str">
        <f>IF(キューシート計算用!B103&lt;&gt;"",キューシート計算用!B103,"")</f>
        <v/>
      </c>
      <c r="C103" s="37">
        <f>IF(キューシート計算用!C103&lt;&gt;"",キューシート計算用!C103,"")</f>
        <v>3.5</v>
      </c>
      <c r="D103" s="38">
        <f>IF(キューシート計算用!D103&lt;&gt;"",キューシート計算用!D103,"")</f>
        <v>55.900000000000034</v>
      </c>
      <c r="E103" s="38">
        <f>IF(キューシート計算用!E103&lt;&gt;"",キューシート計算用!E103,"")</f>
        <v>529.6</v>
      </c>
      <c r="F103" s="37" t="str">
        <f>IF(キューシート計算用!F103&lt;&gt;"",キューシート計算用!F103,"")</f>
        <v>荒木</v>
      </c>
      <c r="G103" s="37" t="str">
        <f>IF(キューシート計算用!G103&lt;&gt;"",キューシート計算用!G103,"")</f>
        <v>┼</v>
      </c>
      <c r="H103" s="37" t="str">
        <f>IF(キューシート計算用!H103&lt;&gt;"",キューシート計算用!H103,"")</f>
        <v>右</v>
      </c>
      <c r="I103" s="37" t="str">
        <f>IF(キューシート計算用!I103&lt;&gt;"",キューシート計算用!I103,"")</f>
        <v>○</v>
      </c>
      <c r="J103" s="37" t="str">
        <f>IF(キューシート計算用!J103&lt;&gt;"",キューシート計算用!J103,"")</f>
        <v>K7</v>
      </c>
      <c r="K103" s="39" t="str">
        <f>IF(キューシート計算用!K103&lt;&gt;"",キューシート計算用!K103,"")</f>
        <v>館林</v>
      </c>
      <c r="L103" s="86" t="str">
        <f>IF(キューシート計算用!L103&lt;&gt;"",キューシート計算用!L103,"")</f>
        <v/>
      </c>
      <c r="M103" s="40" t="str">
        <f>IF(キューシート計算用!M103&lt;&gt;"",キューシート計算用!M103,"")</f>
        <v/>
      </c>
      <c r="N103" s="40" t="str">
        <f>IF(キューシート計算用!N103&lt;&gt;"",キューシート計算用!N103,"")</f>
        <v/>
      </c>
    </row>
    <row r="104" spans="1:14" x14ac:dyDescent="0.15">
      <c r="A104" s="37">
        <f>IF(キューシート計算用!A104&lt;&gt;"",キューシート計算用!A104,"")</f>
        <v>100</v>
      </c>
      <c r="B104" s="37" t="str">
        <f>IF(キューシート計算用!B104&lt;&gt;"",キューシート計算用!B104,"")</f>
        <v/>
      </c>
      <c r="C104" s="37">
        <f>IF(キューシート計算用!C104&lt;&gt;"",キューシート計算用!C104,"")</f>
        <v>2</v>
      </c>
      <c r="D104" s="38">
        <f>IF(キューシート計算用!D104&lt;&gt;"",キューシート計算用!D104,"")</f>
        <v>57.900000000000034</v>
      </c>
      <c r="E104" s="38">
        <f>IF(キューシート計算用!E104&lt;&gt;"",キューシート計算用!E104,"")</f>
        <v>531.6</v>
      </c>
      <c r="F104" s="37" t="str">
        <f>IF(キューシート計算用!F104&lt;&gt;"",キューシート計算用!F104,"")</f>
        <v>上新郷</v>
      </c>
      <c r="G104" s="37" t="str">
        <f>IF(キューシート計算用!G104&lt;&gt;"",キューシート計算用!G104,"")</f>
        <v>┼</v>
      </c>
      <c r="H104" s="37" t="str">
        <f>IF(キューシート計算用!H104&lt;&gt;"",キューシート計算用!H104,"")</f>
        <v>左</v>
      </c>
      <c r="I104" s="37" t="str">
        <f>IF(キューシート計算用!I104&lt;&gt;"",キューシート計算用!I104,"")</f>
        <v>○</v>
      </c>
      <c r="J104" s="37" t="str">
        <f>IF(キューシート計算用!J104&lt;&gt;"",キューシート計算用!J104,"")</f>
        <v>K7</v>
      </c>
      <c r="K104" s="39" t="str">
        <f>IF(キューシート計算用!K104&lt;&gt;"",キューシート計算用!K104,"")</f>
        <v>館林　明和</v>
      </c>
      <c r="L104" s="86" t="str">
        <f>IF(キューシート計算用!L104&lt;&gt;"",キューシート計算用!L104,"")</f>
        <v/>
      </c>
      <c r="M104" s="40" t="str">
        <f>IF(キューシート計算用!M104&lt;&gt;"",キューシート計算用!M104,"")</f>
        <v/>
      </c>
      <c r="N104" s="40" t="str">
        <f>IF(キューシート計算用!N104&lt;&gt;"",キューシート計算用!N104,"")</f>
        <v/>
      </c>
    </row>
    <row r="105" spans="1:14" x14ac:dyDescent="0.15">
      <c r="A105" s="37">
        <f>IF(キューシート計算用!A105&lt;&gt;"",キューシート計算用!A105,"")</f>
        <v>101</v>
      </c>
      <c r="B105" s="37" t="str">
        <f>IF(キューシート計算用!B105&lt;&gt;"",キューシート計算用!B105,"")</f>
        <v/>
      </c>
      <c r="C105" s="37">
        <f>IF(キューシート計算用!C105&lt;&gt;"",キューシート計算用!C105,"")</f>
        <v>1.6999999999999318</v>
      </c>
      <c r="D105" s="38">
        <f>IF(キューシート計算用!D105&lt;&gt;"",キューシート計算用!D105,"")</f>
        <v>59.599999999999966</v>
      </c>
      <c r="E105" s="38">
        <f>IF(キューシート計算用!E105&lt;&gt;"",キューシート計算用!E105,"")</f>
        <v>533.29999999999995</v>
      </c>
      <c r="F105" s="37" t="str">
        <f>IF(キューシート計算用!F105&lt;&gt;"",キューシート計算用!F105,"")</f>
        <v>昭和橋</v>
      </c>
      <c r="G105" s="37" t="str">
        <f>IF(キューシート計算用!G105&lt;&gt;"",キューシート計算用!G105,"")</f>
        <v>┼</v>
      </c>
      <c r="H105" s="37" t="str">
        <f>IF(キューシート計算用!H105&lt;&gt;"",キューシート計算用!H105,"")</f>
        <v>左</v>
      </c>
      <c r="I105" s="37" t="str">
        <f>IF(キューシート計算用!I105&lt;&gt;"",キューシート計算用!I105,"")</f>
        <v>○</v>
      </c>
      <c r="J105" s="37" t="str">
        <f>IF(キューシート計算用!J105&lt;&gt;"",キューシート計算用!J105,"")</f>
        <v>R122</v>
      </c>
      <c r="K105" s="39" t="str">
        <f>IF(キューシート計算用!K105&lt;&gt;"",キューシート計算用!K105,"")</f>
        <v>館林</v>
      </c>
      <c r="L105" s="86" t="str">
        <f>IF(キューシート計算用!L105&lt;&gt;"",キューシート計算用!L105,"")</f>
        <v/>
      </c>
      <c r="M105" s="40" t="str">
        <f>IF(キューシート計算用!M105&lt;&gt;"",キューシート計算用!M105,"")</f>
        <v/>
      </c>
      <c r="N105" s="40" t="str">
        <f>IF(キューシート計算用!N105&lt;&gt;"",キューシート計算用!N105,"")</f>
        <v/>
      </c>
    </row>
    <row r="106" spans="1:14" x14ac:dyDescent="0.15">
      <c r="A106" s="37">
        <f>IF(キューシート計算用!A106&lt;&gt;"",キューシート計算用!A106,"")</f>
        <v>102</v>
      </c>
      <c r="B106" s="37" t="str">
        <f>IF(キューシート計算用!B106&lt;&gt;"",キューシート計算用!B106,"")</f>
        <v/>
      </c>
      <c r="C106" s="37">
        <f>IF(キューシート計算用!C106&lt;&gt;"",キューシート計算用!C106,"")</f>
        <v>1.5</v>
      </c>
      <c r="D106" s="38">
        <f>IF(キューシート計算用!D106&lt;&gt;"",キューシート計算用!D106,"")</f>
        <v>61.099999999999966</v>
      </c>
      <c r="E106" s="38">
        <f>IF(キューシート計算用!E106&lt;&gt;"",キューシート計算用!E106,"")</f>
        <v>534.79999999999995</v>
      </c>
      <c r="F106" s="37" t="str">
        <f>IF(キューシート計算用!F106&lt;&gt;"",キューシート計算用!F106,"")</f>
        <v/>
      </c>
      <c r="G106" s="37" t="str">
        <f>IF(キューシート計算用!G106&lt;&gt;"",キューシート計算用!G106,"")</f>
        <v>Y</v>
      </c>
      <c r="H106" s="37" t="str">
        <f>IF(キューシート計算用!H106&lt;&gt;"",キューシート計算用!H106,"")</f>
        <v>右</v>
      </c>
      <c r="I106" s="37" t="str">
        <f>IF(キューシート計算用!I106&lt;&gt;"",キューシート計算用!I106,"")</f>
        <v>○</v>
      </c>
      <c r="J106" s="37" t="str">
        <f>IF(キューシート計算用!J106&lt;&gt;"",キューシート計算用!J106,"")</f>
        <v>R122</v>
      </c>
      <c r="K106" s="39" t="str">
        <f>IF(キューシート計算用!K106&lt;&gt;"",キューシート計算用!K106,"")</f>
        <v/>
      </c>
      <c r="L106" s="86" t="str">
        <f>IF(キューシート計算用!L106&lt;&gt;"",キューシート計算用!L106,"")</f>
        <v>旧道へ</v>
      </c>
      <c r="M106" s="40" t="str">
        <f>IF(キューシート計算用!M106&lt;&gt;"",キューシート計算用!M106,"")</f>
        <v/>
      </c>
      <c r="N106" s="40" t="str">
        <f>IF(キューシート計算用!N106&lt;&gt;"",キューシート計算用!N106,"")</f>
        <v/>
      </c>
    </row>
    <row r="107" spans="1:14" x14ac:dyDescent="0.15">
      <c r="A107" s="37">
        <f>IF(キューシート計算用!A107&lt;&gt;"",キューシート計算用!A107,"")</f>
        <v>103</v>
      </c>
      <c r="B107" s="37" t="str">
        <f>IF(キューシート計算用!B107&lt;&gt;"",キューシート計算用!B107,"")</f>
        <v>PC5</v>
      </c>
      <c r="C107" s="37">
        <f>IF(キューシート計算用!C107&lt;&gt;"",キューシート計算用!C107,"")</f>
        <v>0.5</v>
      </c>
      <c r="D107" s="38">
        <f>IF(キューシート計算用!D107&lt;&gt;"",キューシート計算用!D107,"")</f>
        <v>61.599999999999966</v>
      </c>
      <c r="E107" s="38">
        <f>IF(キューシート計算用!E107&lt;&gt;"",キューシート計算用!E107,"")</f>
        <v>535.29999999999995</v>
      </c>
      <c r="F107" s="37" t="str">
        <f>IF(キューシート計算用!F107&lt;&gt;"",キューシート計算用!F107,"")</f>
        <v>セブンイレブン群馬明和店</v>
      </c>
      <c r="G107" s="37" t="str">
        <f>IF(キューシート計算用!G107&lt;&gt;"",キューシート計算用!G107,"")</f>
        <v>｜</v>
      </c>
      <c r="H107" s="37" t="str">
        <f>IF(キューシート計算用!H107&lt;&gt;"",キューシート計算用!H107,"")</f>
        <v>直</v>
      </c>
      <c r="I107" s="37" t="str">
        <f>IF(キューシート計算用!I107&lt;&gt;"",キューシート計算用!I107,"")</f>
        <v/>
      </c>
      <c r="J107" s="37" t="str">
        <f>IF(キューシート計算用!J107&lt;&gt;"",キューシート計算用!J107,"")</f>
        <v>R122</v>
      </c>
      <c r="K107" s="39" t="str">
        <f>IF(キューシート計算用!K107&lt;&gt;"",キューシート計算用!K107,"")</f>
        <v/>
      </c>
      <c r="L107" s="86" t="str">
        <f>IF(キューシート計算用!L107&lt;&gt;"",キューシート計算用!L107,"")</f>
        <v>右側</v>
      </c>
      <c r="M107" s="40">
        <f>IF(キューシート計算用!M107&lt;&gt;"",キューシート計算用!M107,"")</f>
        <v>43295.943361928112</v>
      </c>
      <c r="N107" s="40">
        <f>IF(キューシート計算用!N107&lt;&gt;"",キューシート計算用!N107,"")</f>
        <v>43296.736458333333</v>
      </c>
    </row>
    <row r="108" spans="1:14" x14ac:dyDescent="0.15">
      <c r="A108" s="37">
        <f>IF(キューシート計算用!A108&lt;&gt;"",キューシート計算用!A108,"")</f>
        <v>104</v>
      </c>
      <c r="B108" s="37" t="str">
        <f>IF(キューシート計算用!B108&lt;&gt;"",キューシート計算用!B108,"")</f>
        <v/>
      </c>
      <c r="C108" s="37">
        <f>IF(キューシート計算用!C108&lt;&gt;"",キューシート計算用!C108,"")</f>
        <v>0.10000000000002274</v>
      </c>
      <c r="D108" s="38">
        <f>IF(キューシート計算用!D108&lt;&gt;"",キューシート計算用!D108,"")</f>
        <v>0.10000000000002274</v>
      </c>
      <c r="E108" s="38">
        <f>IF(キューシート計算用!E108&lt;&gt;"",キューシート計算用!E108,"")</f>
        <v>535.4</v>
      </c>
      <c r="F108" s="37" t="str">
        <f>IF(キューシート計算用!F108&lt;&gt;"",キューシート計算用!F108,"")</f>
        <v>大佐貫</v>
      </c>
      <c r="G108" s="37" t="str">
        <f>IF(キューシート計算用!G108&lt;&gt;"",キューシート計算用!G108,"")</f>
        <v>┼</v>
      </c>
      <c r="H108" s="37" t="str">
        <f>IF(キューシート計算用!H108&lt;&gt;"",キューシート計算用!H108,"")</f>
        <v>右</v>
      </c>
      <c r="I108" s="37" t="str">
        <f>IF(キューシート計算用!I108&lt;&gt;"",キューシート計算用!I108,"")</f>
        <v>○</v>
      </c>
      <c r="J108" s="37" t="str">
        <f>IF(キューシート計算用!J108&lt;&gt;"",キューシート計算用!J108,"")</f>
        <v>K318</v>
      </c>
      <c r="K108" s="39" t="str">
        <f>IF(キューシート計算用!K108&lt;&gt;"",キューシート計算用!K108,"")</f>
        <v>明和町役場</v>
      </c>
      <c r="L108" s="86" t="str">
        <f>IF(キューシート計算用!L108&lt;&gt;"",キューシート計算用!L108,"")</f>
        <v>川俣駅のあと線路渡る</v>
      </c>
      <c r="M108" s="40" t="str">
        <f>IF(キューシート計算用!M108&lt;&gt;"",キューシート計算用!M108,"")</f>
        <v/>
      </c>
      <c r="N108" s="40" t="str">
        <f>IF(キューシート計算用!N108&lt;&gt;"",キューシート計算用!N108,"")</f>
        <v/>
      </c>
    </row>
    <row r="109" spans="1:14" x14ac:dyDescent="0.15">
      <c r="A109" s="37">
        <f>IF(キューシート計算用!A109&lt;&gt;"",キューシート計算用!A109,"")</f>
        <v>105</v>
      </c>
      <c r="B109" s="37" t="str">
        <f>IF(キューシート計算用!B109&lt;&gt;"",キューシート計算用!B109,"")</f>
        <v/>
      </c>
      <c r="C109" s="37">
        <f>IF(キューシート計算用!C109&lt;&gt;"",キューシート計算用!C109,"")</f>
        <v>4.5</v>
      </c>
      <c r="D109" s="38">
        <f>IF(キューシート計算用!D109&lt;&gt;"",キューシート計算用!D109,"")</f>
        <v>4.6000000000000227</v>
      </c>
      <c r="E109" s="38">
        <f>IF(キューシート計算用!E109&lt;&gt;"",キューシート計算用!E109,"")</f>
        <v>539.9</v>
      </c>
      <c r="F109" s="37" t="str">
        <f>IF(キューシート計算用!F109&lt;&gt;"",キューシート計算用!F109,"")</f>
        <v>上江黒</v>
      </c>
      <c r="G109" s="37" t="str">
        <f>IF(キューシート計算用!G109&lt;&gt;"",キューシート計算用!G109,"")</f>
        <v>┬</v>
      </c>
      <c r="H109" s="37" t="str">
        <f>IF(キューシート計算用!H109&lt;&gt;"",キューシート計算用!H109,"")</f>
        <v>右</v>
      </c>
      <c r="I109" s="37" t="str">
        <f>IF(キューシート計算用!I109&lt;&gt;"",キューシート計算用!I109,"")</f>
        <v>○</v>
      </c>
      <c r="J109" s="37" t="str">
        <f>IF(キューシート計算用!J109&lt;&gt;"",キューシート計算用!J109,"")</f>
        <v>K304</v>
      </c>
      <c r="K109" s="39" t="str">
        <f>IF(キューシート計算用!K109&lt;&gt;"",キューシート計算用!K109,"")</f>
        <v/>
      </c>
      <c r="L109" s="86" t="str">
        <f>IF(キューシート計算用!L109&lt;&gt;"",キューシート計算用!L109,"")</f>
        <v/>
      </c>
      <c r="M109" s="40" t="str">
        <f>IF(キューシート計算用!M109&lt;&gt;"",キューシート計算用!M109,"")</f>
        <v/>
      </c>
      <c r="N109" s="40" t="str">
        <f>IF(キューシート計算用!N109&lt;&gt;"",キューシート計算用!N109,"")</f>
        <v/>
      </c>
    </row>
    <row r="110" spans="1:14" x14ac:dyDescent="0.15">
      <c r="A110" s="37">
        <f>IF(キューシート計算用!A110&lt;&gt;"",キューシート計算用!A110,"")</f>
        <v>106</v>
      </c>
      <c r="B110" s="37" t="str">
        <f>IF(キューシート計算用!B110&lt;&gt;"",キューシート計算用!B110,"")</f>
        <v/>
      </c>
      <c r="C110" s="37">
        <f>IF(キューシート計算用!C110&lt;&gt;"",キューシート計算用!C110,"")</f>
        <v>2.2000000000000455</v>
      </c>
      <c r="D110" s="38">
        <f>IF(キューシート計算用!D110&lt;&gt;"",キューシート計算用!D110,"")</f>
        <v>6.8000000000000682</v>
      </c>
      <c r="E110" s="38">
        <f>IF(キューシート計算用!E110&lt;&gt;"",キューシート計算用!E110,"")</f>
        <v>542.1</v>
      </c>
      <c r="F110" s="37" t="str">
        <f>IF(キューシート計算用!F110&lt;&gt;"",キューシート計算用!F110,"")</f>
        <v/>
      </c>
      <c r="G110" s="37" t="str">
        <f>IF(キューシート計算用!G110&lt;&gt;"",キューシート計算用!G110,"")</f>
        <v>┤</v>
      </c>
      <c r="H110" s="37" t="str">
        <f>IF(キューシート計算用!H110&lt;&gt;"",キューシート計算用!H110,"")</f>
        <v>左</v>
      </c>
      <c r="I110" s="37" t="str">
        <f>IF(キューシート計算用!I110&lt;&gt;"",キューシート計算用!I110,"")</f>
        <v>○</v>
      </c>
      <c r="J110" s="37" t="str">
        <f>IF(キューシート計算用!J110&lt;&gt;"",キューシート計算用!J110,"")</f>
        <v>K363</v>
      </c>
      <c r="K110" s="39" t="str">
        <f>IF(キューシート計算用!K110&lt;&gt;"",キューシート計算用!K110,"")</f>
        <v/>
      </c>
      <c r="L110" s="86" t="str">
        <f>IF(キューシート計算用!L110&lt;&gt;"",キューシート計算用!L110,"")</f>
        <v/>
      </c>
      <c r="M110" s="40" t="str">
        <f>IF(キューシート計算用!M110&lt;&gt;"",キューシート計算用!M110,"")</f>
        <v/>
      </c>
      <c r="N110" s="40" t="str">
        <f>IF(キューシート計算用!N110&lt;&gt;"",キューシート計算用!N110,"")</f>
        <v/>
      </c>
    </row>
    <row r="111" spans="1:14" x14ac:dyDescent="0.15">
      <c r="A111" s="37">
        <f>IF(キューシート計算用!A111&lt;&gt;"",キューシート計算用!A111,"")</f>
        <v>107</v>
      </c>
      <c r="B111" s="37" t="str">
        <f>IF(キューシート計算用!B111&lt;&gt;"",キューシート計算用!B111,"")</f>
        <v/>
      </c>
      <c r="C111" s="37">
        <f>IF(キューシート計算用!C111&lt;&gt;"",キューシート計算用!C111,"")</f>
        <v>4.1000000000000227</v>
      </c>
      <c r="D111" s="38">
        <f>IF(キューシート計算用!D111&lt;&gt;"",キューシート計算用!D111,"")</f>
        <v>10.900000000000091</v>
      </c>
      <c r="E111" s="38">
        <f>IF(キューシート計算用!E111&lt;&gt;"",キューシート計算用!E111,"")</f>
        <v>546.20000000000005</v>
      </c>
      <c r="F111" s="37" t="str">
        <f>IF(キューシート計算用!F111&lt;&gt;"",キューシート計算用!F111,"")</f>
        <v/>
      </c>
      <c r="G111" s="37" t="str">
        <f>IF(キューシート計算用!G111&lt;&gt;"",キューシート計算用!G111,"")</f>
        <v>┼</v>
      </c>
      <c r="H111" s="37" t="str">
        <f>IF(キューシート計算用!H111&lt;&gt;"",キューシート計算用!H111,"")</f>
        <v>右</v>
      </c>
      <c r="I111" s="37" t="str">
        <f>IF(キューシート計算用!I111&lt;&gt;"",キューシート計算用!I111,"")</f>
        <v>○</v>
      </c>
      <c r="J111" s="37" t="str">
        <f>IF(キューシート計算用!J111&lt;&gt;"",キューシート計算用!J111,"")</f>
        <v>K373</v>
      </c>
      <c r="K111" s="39" t="str">
        <f>IF(キューシート計算用!K111&lt;&gt;"",キューシート計算用!K111,"")</f>
        <v/>
      </c>
      <c r="L111" s="86" t="str">
        <f>IF(キューシート計算用!L111&lt;&gt;"",キューシート計算用!L111,"")</f>
        <v/>
      </c>
      <c r="M111" s="40" t="str">
        <f>IF(キューシート計算用!M111&lt;&gt;"",キューシート計算用!M111,"")</f>
        <v/>
      </c>
      <c r="N111" s="40" t="str">
        <f>IF(キューシート計算用!N111&lt;&gt;"",キューシート計算用!N111,"")</f>
        <v/>
      </c>
    </row>
    <row r="112" spans="1:14" x14ac:dyDescent="0.15">
      <c r="A112" s="37">
        <f>IF(キューシート計算用!A112&lt;&gt;"",キューシート計算用!A112,"")</f>
        <v>108</v>
      </c>
      <c r="B112" s="37" t="str">
        <f>IF(キューシート計算用!B112&lt;&gt;"",キューシート計算用!B112,"")</f>
        <v/>
      </c>
      <c r="C112" s="37">
        <f>IF(キューシート計算用!C112&lt;&gt;"",キューシート計算用!C112,"")</f>
        <v>2</v>
      </c>
      <c r="D112" s="38">
        <f>IF(キューシート計算用!D112&lt;&gt;"",キューシート計算用!D112,"")</f>
        <v>12.900000000000091</v>
      </c>
      <c r="E112" s="38">
        <f>IF(キューシート計算用!E112&lt;&gt;"",キューシート計算用!E112,"")</f>
        <v>548.20000000000005</v>
      </c>
      <c r="F112" s="37" t="str">
        <f>IF(キューシート計算用!F112&lt;&gt;"",キューシート計算用!F112,"")</f>
        <v>細谷</v>
      </c>
      <c r="G112" s="37" t="str">
        <f>IF(キューシート計算用!G112&lt;&gt;"",キューシート計算用!G112,"")</f>
        <v>┼</v>
      </c>
      <c r="H112" s="37" t="str">
        <f>IF(キューシート計算用!H112&lt;&gt;"",キューシート計算用!H112,"")</f>
        <v>左</v>
      </c>
      <c r="I112" s="37" t="str">
        <f>IF(キューシート計算用!I112&lt;&gt;"",キューシート計算用!I112,"")</f>
        <v>○</v>
      </c>
      <c r="J112" s="37" t="str">
        <f>IF(キューシート計算用!J112&lt;&gt;"",キューシート計算用!J112,"")</f>
        <v>K364</v>
      </c>
      <c r="K112" s="39" t="str">
        <f>IF(キューシート計算用!K112&lt;&gt;"",キューシート計算用!K112,"")</f>
        <v>藤岡</v>
      </c>
      <c r="L112" s="86" t="str">
        <f>IF(キューシート計算用!L112&lt;&gt;"",キューシート計算用!L112,"")</f>
        <v/>
      </c>
      <c r="M112" s="40" t="str">
        <f>IF(キューシート計算用!M112&lt;&gt;"",キューシート計算用!M112,"")</f>
        <v/>
      </c>
      <c r="N112" s="40" t="str">
        <f>IF(キューシート計算用!N112&lt;&gt;"",キューシート計算用!N112,"")</f>
        <v/>
      </c>
    </row>
    <row r="113" spans="1:14" x14ac:dyDescent="0.15">
      <c r="A113" s="37">
        <f>IF(キューシート計算用!A113&lt;&gt;"",キューシート計算用!A113,"")</f>
        <v>109</v>
      </c>
      <c r="B113" s="37" t="str">
        <f>IF(キューシート計算用!B113&lt;&gt;"",キューシート計算用!B113,"")</f>
        <v/>
      </c>
      <c r="C113" s="37">
        <f>IF(キューシート計算用!C113&lt;&gt;"",キューシート計算用!C113,"")</f>
        <v>1.3999999999999773</v>
      </c>
      <c r="D113" s="38">
        <f>IF(キューシート計算用!D113&lt;&gt;"",キューシート計算用!D113,"")</f>
        <v>14.300000000000068</v>
      </c>
      <c r="E113" s="38">
        <f>IF(キューシート計算用!E113&lt;&gt;"",キューシート計算用!E113,"")</f>
        <v>549.6</v>
      </c>
      <c r="F113" s="37" t="str">
        <f>IF(キューシート計算用!F113&lt;&gt;"",キューシート計算用!F113,"")</f>
        <v>除川</v>
      </c>
      <c r="G113" s="37" t="str">
        <f>IF(キューシート計算用!G113&lt;&gt;"",キューシート計算用!G113,"")</f>
        <v>┼</v>
      </c>
      <c r="H113" s="37" t="str">
        <f>IF(キューシート計算用!H113&lt;&gt;"",キューシート計算用!H113,"")</f>
        <v>右</v>
      </c>
      <c r="I113" s="37" t="str">
        <f>IF(キューシート計算用!I113&lt;&gt;"",キューシート計算用!I113,"")</f>
        <v>○</v>
      </c>
      <c r="J113" s="37" t="str">
        <f>IF(キューシート計算用!J113&lt;&gt;"",キューシート計算用!J113,"")</f>
        <v>K57</v>
      </c>
      <c r="K113" s="39" t="str">
        <f>IF(キューシート計算用!K113&lt;&gt;"",キューシート計算用!K113,"")</f>
        <v/>
      </c>
      <c r="L113" s="86" t="str">
        <f>IF(キューシート計算用!L113&lt;&gt;"",キューシート計算用!L113,"")</f>
        <v>④西谷田郵便局</v>
      </c>
      <c r="M113" s="40" t="str">
        <f>IF(キューシート計算用!M113&lt;&gt;"",キューシート計算用!M113,"")</f>
        <v/>
      </c>
      <c r="N113" s="40" t="str">
        <f>IF(キューシート計算用!N113&lt;&gt;"",キューシート計算用!N113,"")</f>
        <v/>
      </c>
    </row>
    <row r="114" spans="1:14" x14ac:dyDescent="0.15">
      <c r="A114" s="37">
        <f>IF(キューシート計算用!A114&lt;&gt;"",キューシート計算用!A114,"")</f>
        <v>110</v>
      </c>
      <c r="B114" s="37" t="str">
        <f>IF(キューシート計算用!B114&lt;&gt;"",キューシート計算用!B114,"")</f>
        <v/>
      </c>
      <c r="C114" s="37">
        <f>IF(キューシート計算用!C114&lt;&gt;"",キューシート計算用!C114,"")</f>
        <v>2.6999999999999318</v>
      </c>
      <c r="D114" s="38">
        <f>IF(キューシート計算用!D114&lt;&gt;"",キューシート計算用!D114,"")</f>
        <v>17</v>
      </c>
      <c r="E114" s="38">
        <f>IF(キューシート計算用!E114&lt;&gt;"",キューシート計算用!E114,"")</f>
        <v>552.29999999999995</v>
      </c>
      <c r="F114" s="37" t="str">
        <f>IF(キューシート計算用!F114&lt;&gt;"",キューシート計算用!F114,"")</f>
        <v/>
      </c>
      <c r="G114" s="37" t="str">
        <f>IF(キューシート計算用!G114&lt;&gt;"",キューシート計算用!G114,"")</f>
        <v>┬</v>
      </c>
      <c r="H114" s="37" t="str">
        <f>IF(キューシート計算用!H114&lt;&gt;"",キューシート計算用!H114,"")</f>
        <v>左</v>
      </c>
      <c r="I114" s="37" t="str">
        <f>IF(キューシート計算用!I114&lt;&gt;"",キューシート計算用!I114,"")</f>
        <v>○</v>
      </c>
      <c r="J114" s="37" t="str">
        <f>IF(キューシート計算用!J114&lt;&gt;"",キューシート計算用!J114,"")</f>
        <v>K11</v>
      </c>
      <c r="K114" s="39" t="str">
        <f>IF(キューシート計算用!K114&lt;&gt;"",キューシート計算用!K114,"")</f>
        <v/>
      </c>
      <c r="L114" s="86" t="str">
        <f>IF(キューシート計算用!L114&lt;&gt;"",キューシート計算用!L114,"")</f>
        <v/>
      </c>
      <c r="M114" s="40" t="str">
        <f>IF(キューシート計算用!M114&lt;&gt;"",キューシート計算用!M114,"")</f>
        <v/>
      </c>
      <c r="N114" s="40" t="str">
        <f>IF(キューシート計算用!N114&lt;&gt;"",キューシート計算用!N114,"")</f>
        <v/>
      </c>
    </row>
    <row r="115" spans="1:14" x14ac:dyDescent="0.15">
      <c r="A115" s="37">
        <f>IF(キューシート計算用!A115&lt;&gt;"",キューシート計算用!A115,"")</f>
        <v>111</v>
      </c>
      <c r="B115" s="37" t="str">
        <f>IF(キューシート計算用!B115&lt;&gt;"",キューシート計算用!B115,"")</f>
        <v/>
      </c>
      <c r="C115" s="37">
        <f>IF(キューシート計算用!C115&lt;&gt;"",キューシート計算用!C115,"")</f>
        <v>18.300000000000068</v>
      </c>
      <c r="D115" s="38">
        <f>IF(キューシート計算用!D115&lt;&gt;"",キューシート計算用!D115,"")</f>
        <v>35.300000000000068</v>
      </c>
      <c r="E115" s="38">
        <f>IF(キューシート計算用!E115&lt;&gt;"",キューシート計算用!E115,"")</f>
        <v>570.6</v>
      </c>
      <c r="F115" s="37" t="str">
        <f>IF(キューシート計算用!F115&lt;&gt;"",キューシート計算用!F115,"")</f>
        <v>大町</v>
      </c>
      <c r="G115" s="37" t="str">
        <f>IF(キューシート計算用!G115&lt;&gt;"",キューシート計算用!G115,"")</f>
        <v>┼</v>
      </c>
      <c r="H115" s="37" t="str">
        <f>IF(キューシート計算用!H115&lt;&gt;"",キューシート計算用!H115,"")</f>
        <v>左</v>
      </c>
      <c r="I115" s="37" t="str">
        <f>IF(キューシート計算用!I115&lt;&gt;"",キューシート計算用!I115,"")</f>
        <v>○</v>
      </c>
      <c r="J115" s="37" t="str">
        <f>IF(キューシート計算用!J115&lt;&gt;"",キューシート計算用!J115,"")</f>
        <v>K3</v>
      </c>
      <c r="K115" s="39" t="str">
        <f>IF(キューシート計算用!K115&lt;&gt;"",キューシート計算用!K115,"")</f>
        <v>鹿沼　北関東道</v>
      </c>
      <c r="L115" s="86" t="str">
        <f>IF(キューシート計算用!L115&lt;&gt;"",キューシート計算用!L115,"")</f>
        <v>②東京インテリア</v>
      </c>
      <c r="M115" s="40" t="str">
        <f>IF(キューシート計算用!M115&lt;&gt;"",キューシート計算用!M115,"")</f>
        <v/>
      </c>
      <c r="N115" s="40" t="str">
        <f>IF(キューシート計算用!N115&lt;&gt;"",キューシート計算用!N115,"")</f>
        <v/>
      </c>
    </row>
    <row r="116" spans="1:14" x14ac:dyDescent="0.15">
      <c r="A116" s="37">
        <f>IF(キューシート計算用!A116&lt;&gt;"",キューシート計算用!A116,"")</f>
        <v>112</v>
      </c>
      <c r="B116" s="37" t="str">
        <f>IF(キューシート計算用!B116&lt;&gt;"",キューシート計算用!B116,"")</f>
        <v/>
      </c>
      <c r="C116" s="37">
        <f>IF(キューシート計算用!C116&lt;&gt;"",キューシート計算用!C116,"")</f>
        <v>9.3999999999999773</v>
      </c>
      <c r="D116" s="38">
        <f>IF(キューシート計算用!D116&lt;&gt;"",キューシート計算用!D116,"")</f>
        <v>44.700000000000045</v>
      </c>
      <c r="E116" s="38">
        <f>IF(キューシート計算用!E116&lt;&gt;"",キューシート計算用!E116,"")</f>
        <v>580</v>
      </c>
      <c r="F116" s="37" t="str">
        <f>IF(キューシート計算用!F116&lt;&gt;"",キューシート計算用!F116,"")</f>
        <v>小倉橋西</v>
      </c>
      <c r="G116" s="37" t="str">
        <f>IF(キューシート計算用!G116&lt;&gt;"",キューシート計算用!G116,"")</f>
        <v>┬</v>
      </c>
      <c r="H116" s="37" t="str">
        <f>IF(キューシート計算用!H116&lt;&gt;"",キューシート計算用!H116,"")</f>
        <v>右</v>
      </c>
      <c r="I116" s="37" t="str">
        <f>IF(キューシート計算用!I116&lt;&gt;"",キューシート計算用!I116,"")</f>
        <v>○</v>
      </c>
      <c r="J116" s="37" t="str">
        <f>IF(キューシート計算用!J116&lt;&gt;"",キューシート計算用!J116,"")</f>
        <v>R293</v>
      </c>
      <c r="K116" s="39" t="str">
        <f>IF(キューシート計算用!K116&lt;&gt;"",キューシート計算用!K116,"")</f>
        <v>宇都宮　鹿沼</v>
      </c>
      <c r="L116" s="86" t="str">
        <f>IF(キューシート計算用!L116&lt;&gt;"",キューシート計算用!L116,"")</f>
        <v>橋を渡る</v>
      </c>
      <c r="M116" s="40" t="str">
        <f>IF(キューシート計算用!M116&lt;&gt;"",キューシート計算用!M116,"")</f>
        <v/>
      </c>
      <c r="N116" s="40" t="str">
        <f>IF(キューシート計算用!N116&lt;&gt;"",キューシート計算用!N116,"")</f>
        <v/>
      </c>
    </row>
    <row r="117" spans="1:14" x14ac:dyDescent="0.15">
      <c r="A117" s="37">
        <f>IF(キューシート計算用!A117&lt;&gt;"",キューシート計算用!A117,"")</f>
        <v>113</v>
      </c>
      <c r="B117" s="37" t="str">
        <f>IF(キューシート計算用!B117&lt;&gt;"",キューシート計算用!B117,"")</f>
        <v/>
      </c>
      <c r="C117" s="37">
        <f>IF(キューシート計算用!C117&lt;&gt;"",キューシート計算用!C117,"")</f>
        <v>0.70000000000004547</v>
      </c>
      <c r="D117" s="38">
        <f>IF(キューシート計算用!D117&lt;&gt;"",キューシート計算用!D117,"")</f>
        <v>45.400000000000091</v>
      </c>
      <c r="E117" s="38">
        <f>IF(キューシート計算用!E117&lt;&gt;"",キューシート計算用!E117,"")</f>
        <v>580.70000000000005</v>
      </c>
      <c r="F117" s="37" t="str">
        <f>IF(キューシート計算用!F117&lt;&gt;"",キューシート計算用!F117,"")</f>
        <v/>
      </c>
      <c r="G117" s="37" t="str">
        <f>IF(キューシート計算用!G117&lt;&gt;"",キューシート計算用!G117,"")</f>
        <v>┼</v>
      </c>
      <c r="H117" s="37" t="str">
        <f>IF(キューシート計算用!H117&lt;&gt;"",キューシート計算用!H117,"")</f>
        <v>左</v>
      </c>
      <c r="I117" s="37" t="str">
        <f>IF(キューシート計算用!I117&lt;&gt;"",キューシート計算用!I117,"")</f>
        <v>○</v>
      </c>
      <c r="J117" s="37" t="str">
        <f>IF(キューシート計算用!J117&lt;&gt;"",キューシート計算用!J117,"")</f>
        <v>R293</v>
      </c>
      <c r="K117" s="39" t="str">
        <f>IF(キューシート計算用!K117&lt;&gt;"",キューシート計算用!K117,"")</f>
        <v>日光　鹿沼市街</v>
      </c>
      <c r="L117" s="86" t="str">
        <f>IF(キューシート計算用!L117&lt;&gt;"",キューシート計算用!L117,"")</f>
        <v/>
      </c>
      <c r="M117" s="40" t="str">
        <f>IF(キューシート計算用!M117&lt;&gt;"",キューシート計算用!M117,"")</f>
        <v/>
      </c>
      <c r="N117" s="40" t="str">
        <f>IF(キューシート計算用!N117&lt;&gt;"",キューシート計算用!N117,"")</f>
        <v/>
      </c>
    </row>
    <row r="118" spans="1:14" x14ac:dyDescent="0.15">
      <c r="A118" s="37">
        <f>IF(キューシート計算用!A118&lt;&gt;"",キューシート計算用!A118,"")</f>
        <v>114</v>
      </c>
      <c r="B118" s="37" t="str">
        <f>IF(キューシート計算用!B118&lt;&gt;"",キューシート計算用!B118,"")</f>
        <v/>
      </c>
      <c r="C118" s="37">
        <f>IF(キューシート計算用!C118&lt;&gt;"",キューシート計算用!C118,"")</f>
        <v>3.0999999999999091</v>
      </c>
      <c r="D118" s="38">
        <f>IF(キューシート計算用!D118&lt;&gt;"",キューシート計算用!D118,"")</f>
        <v>48.5</v>
      </c>
      <c r="E118" s="38">
        <f>IF(キューシート計算用!E118&lt;&gt;"",キューシート計算用!E118,"")</f>
        <v>583.79999999999995</v>
      </c>
      <c r="F118" s="37" t="str">
        <f>IF(キューシート計算用!F118&lt;&gt;"",キューシート計算用!F118,"")</f>
        <v>追分交差点</v>
      </c>
      <c r="G118" s="37" t="str">
        <f>IF(キューシート計算用!G118&lt;&gt;"",キューシート計算用!G118,"")</f>
        <v>┬</v>
      </c>
      <c r="H118" s="37" t="str">
        <f>IF(キューシート計算用!H118&lt;&gt;"",キューシート計算用!H118,"")</f>
        <v>左</v>
      </c>
      <c r="I118" s="37" t="str">
        <f>IF(キューシート計算用!I118&lt;&gt;"",キューシート計算用!I118,"")</f>
        <v>○</v>
      </c>
      <c r="J118" s="37" t="str">
        <f>IF(キューシート計算用!J118&lt;&gt;"",キューシート計算用!J118,"")</f>
        <v>R293</v>
      </c>
      <c r="K118" s="39" t="str">
        <f>IF(キューシート計算用!K118&lt;&gt;"",キューシート計算用!K118,"")</f>
        <v>日光　宇都宮　鹿沼市街</v>
      </c>
      <c r="L118" s="86" t="str">
        <f>IF(キューシート計算用!L118&lt;&gt;"",キューシート計算用!L118,"")</f>
        <v/>
      </c>
      <c r="M118" s="40" t="str">
        <f>IF(キューシート計算用!M118&lt;&gt;"",キューシート計算用!M118,"")</f>
        <v/>
      </c>
      <c r="N118" s="40" t="str">
        <f>IF(キューシート計算用!N118&lt;&gt;"",キューシート計算用!N118,"")</f>
        <v/>
      </c>
    </row>
    <row r="119" spans="1:14" x14ac:dyDescent="0.15">
      <c r="A119" s="37">
        <f>IF(キューシート計算用!A119&lt;&gt;"",キューシート計算用!A119,"")</f>
        <v>115</v>
      </c>
      <c r="B119" s="37" t="str">
        <f>IF(キューシート計算用!B119&lt;&gt;"",キューシート計算用!B119,"")</f>
        <v/>
      </c>
      <c r="C119" s="37">
        <f>IF(キューシート計算用!C119&lt;&gt;"",キューシート計算用!C119,"")</f>
        <v>4.5</v>
      </c>
      <c r="D119" s="38">
        <f>IF(キューシート計算用!D119&lt;&gt;"",キューシート計算用!D119,"")</f>
        <v>53</v>
      </c>
      <c r="E119" s="38">
        <f>IF(キューシート計算用!E119&lt;&gt;"",キューシート計算用!E119,"")</f>
        <v>588.29999999999995</v>
      </c>
      <c r="F119" s="37" t="str">
        <f>IF(キューシート計算用!F119&lt;&gt;"",キューシート計算用!F119,"")</f>
        <v>上殿丁字路</v>
      </c>
      <c r="G119" s="37" t="str">
        <f>IF(キューシート計算用!G119&lt;&gt;"",キューシート計算用!G119,"")</f>
        <v>├</v>
      </c>
      <c r="H119" s="37" t="str">
        <f>IF(キューシート計算用!H119&lt;&gt;"",キューシート計算用!H119,"")</f>
        <v>右</v>
      </c>
      <c r="I119" s="37" t="str">
        <f>IF(キューシート計算用!I119&lt;&gt;"",キューシート計算用!I119,"")</f>
        <v>○</v>
      </c>
      <c r="J119" s="37" t="str">
        <f>IF(キューシート計算用!J119&lt;&gt;"",キューシート計算用!J119,"")</f>
        <v>K268</v>
      </c>
      <c r="K119" s="39" t="str">
        <f>IF(キューシート計算用!K119&lt;&gt;"",キューシート計算用!K119,"")</f>
        <v>宇都宮　鹿沼IC</v>
      </c>
      <c r="L119" s="86" t="str">
        <f>IF(キューシート計算用!L119&lt;&gt;"",キューシート計算用!L119,"")</f>
        <v>鹿沼環状線</v>
      </c>
      <c r="M119" s="40" t="str">
        <f>IF(キューシート計算用!M119&lt;&gt;"",キューシート計算用!M119,"")</f>
        <v/>
      </c>
      <c r="N119" s="40" t="str">
        <f>IF(キューシート計算用!N119&lt;&gt;"",キューシート計算用!N119,"")</f>
        <v/>
      </c>
    </row>
    <row r="120" spans="1:14" x14ac:dyDescent="0.15">
      <c r="A120" s="37">
        <f>IF(キューシート計算用!A120&lt;&gt;"",キューシート計算用!A120,"")</f>
        <v>116</v>
      </c>
      <c r="B120" s="37" t="str">
        <f>IF(キューシート計算用!B120&lt;&gt;"",キューシート計算用!B120,"")</f>
        <v/>
      </c>
      <c r="C120" s="37">
        <f>IF(キューシート計算用!C120&lt;&gt;"",キューシート計算用!C120,"")</f>
        <v>7.1000000000000227</v>
      </c>
      <c r="D120" s="38">
        <f>IF(キューシート計算用!D120&lt;&gt;"",キューシート計算用!D120,"")</f>
        <v>60.100000000000023</v>
      </c>
      <c r="E120" s="38">
        <f>IF(キューシート計算用!E120&lt;&gt;"",キューシート計算用!E120,"")</f>
        <v>595.4</v>
      </c>
      <c r="F120" s="37" t="str">
        <f>IF(キューシート計算用!F120&lt;&gt;"",キューシート計算用!F120,"")</f>
        <v>仁神堂町</v>
      </c>
      <c r="G120" s="37" t="str">
        <f>IF(キューシート計算用!G120&lt;&gt;"",キューシート計算用!G120,"")</f>
        <v>┼</v>
      </c>
      <c r="H120" s="37" t="str">
        <f>IF(キューシート計算用!H120&lt;&gt;"",キューシート計算用!H120,"")</f>
        <v>右</v>
      </c>
      <c r="I120" s="37" t="str">
        <f>IF(キューシート計算用!I120&lt;&gt;"",キューシート計算用!I120,"")</f>
        <v>○</v>
      </c>
      <c r="J120" s="37" t="str">
        <f>IF(キューシート計算用!J120&lt;&gt;"",キューシート計算用!J120,"")</f>
        <v>R293</v>
      </c>
      <c r="K120" s="39" t="str">
        <f>IF(キューシート計算用!K120&lt;&gt;"",キューシート計算用!K120,"")</f>
        <v>那珂川町　さくら</v>
      </c>
      <c r="L120" s="86" t="str">
        <f>IF(キューシート計算用!L120&lt;&gt;"",キューシート計算用!L120,"")</f>
        <v>②ファミマ　④昭和シェル</v>
      </c>
      <c r="M120" s="40" t="str">
        <f>IF(キューシート計算用!M120&lt;&gt;"",キューシート計算用!M120,"")</f>
        <v/>
      </c>
      <c r="N120" s="40" t="str">
        <f>IF(キューシート計算用!N120&lt;&gt;"",キューシート計算用!N120,"")</f>
        <v/>
      </c>
    </row>
    <row r="121" spans="1:14" x14ac:dyDescent="0.15">
      <c r="A121" s="37">
        <f>IF(キューシート計算用!A121&lt;&gt;"",キューシート計算用!A121,"")</f>
        <v>117</v>
      </c>
      <c r="B121" s="37" t="str">
        <f>IF(キューシート計算用!B121&lt;&gt;"",キューシート計算用!B121,"")</f>
        <v/>
      </c>
      <c r="C121" s="37">
        <f>IF(キューシート計算用!C121&lt;&gt;"",キューシート計算用!C121,"")</f>
        <v>6.7000000000000455</v>
      </c>
      <c r="D121" s="38">
        <f>IF(キューシート計算用!D121&lt;&gt;"",キューシート計算用!D121,"")</f>
        <v>66.800000000000068</v>
      </c>
      <c r="E121" s="38">
        <f>IF(キューシート計算用!E121&lt;&gt;"",キューシート計算用!E121,"")</f>
        <v>602.1</v>
      </c>
      <c r="F121" s="37" t="str">
        <f>IF(キューシート計算用!F121&lt;&gt;"",キューシート計算用!F121,"")</f>
        <v/>
      </c>
      <c r="G121" s="37" t="str">
        <f>IF(キューシート計算用!G121&lt;&gt;"",キューシート計算用!G121,"")</f>
        <v>┤</v>
      </c>
      <c r="H121" s="37" t="str">
        <f>IF(キューシート計算用!H121&lt;&gt;"",キューシート計算用!H121,"")</f>
        <v>左</v>
      </c>
      <c r="I121" s="37" t="str">
        <f>IF(キューシート計算用!I121&lt;&gt;"",キューシート計算用!I121,"")</f>
        <v/>
      </c>
      <c r="J121" s="37" t="str">
        <f>IF(キューシート計算用!J121&lt;&gt;"",キューシート計算用!J121,"")</f>
        <v/>
      </c>
      <c r="K121" s="39" t="str">
        <f>IF(キューシート計算用!K121&lt;&gt;"",キューシート計算用!K121,"")</f>
        <v/>
      </c>
      <c r="L121" s="86" t="str">
        <f>IF(キューシート計算用!L121&lt;&gt;"",キューシート計算用!L121,"")</f>
        <v>赤川ダム堤防へ</v>
      </c>
      <c r="M121" s="40" t="str">
        <f>IF(キューシート計算用!M121&lt;&gt;"",キューシート計算用!M121,"")</f>
        <v/>
      </c>
      <c r="N121" s="40" t="str">
        <f>IF(キューシート計算用!N121&lt;&gt;"",キューシート計算用!N121,"")</f>
        <v/>
      </c>
    </row>
    <row r="122" spans="1:14" x14ac:dyDescent="0.15">
      <c r="A122" s="37">
        <f>IF(キューシート計算用!A122&lt;&gt;"",キューシート計算用!A122,"")</f>
        <v>118</v>
      </c>
      <c r="B122" s="37" t="str">
        <f>IF(キューシート計算用!B122&lt;&gt;"",キューシート計算用!B122,"")</f>
        <v>finish</v>
      </c>
      <c r="C122" s="37">
        <f>IF(キューシート計算用!C122&lt;&gt;"",キューシート計算用!C122,"")</f>
        <v>0.29999999999995453</v>
      </c>
      <c r="D122" s="38">
        <f>IF(キューシート計算用!D122&lt;&gt;"",キューシート計算用!D122,"")</f>
        <v>67.100000000000023</v>
      </c>
      <c r="E122" s="38">
        <f>IF(キューシート計算用!E122&lt;&gt;"",キューシート計算用!E122,"")</f>
        <v>602.4</v>
      </c>
      <c r="F122" s="37" t="str">
        <f>IF(キューシート計算用!F122&lt;&gt;"",キューシート計算用!F122,"")</f>
        <v>自然休養村管理センター</v>
      </c>
      <c r="G122" s="37" t="str">
        <f>IF(キューシート計算用!G122&lt;&gt;"",キューシート計算用!G122,"")</f>
        <v/>
      </c>
      <c r="H122" s="37" t="str">
        <f>IF(キューシート計算用!H122&lt;&gt;"",キューシート計算用!H122,"")</f>
        <v/>
      </c>
      <c r="I122" s="37" t="str">
        <f>IF(キューシート計算用!I122&lt;&gt;"",キューシート計算用!I122,"")</f>
        <v/>
      </c>
      <c r="J122" s="37" t="str">
        <f>IF(キューシート計算用!J122&lt;&gt;"",キューシート計算用!J122,"")</f>
        <v/>
      </c>
      <c r="K122" s="39" t="str">
        <f>IF(キューシート計算用!K122&lt;&gt;"",キューシート計算用!K122,"")</f>
        <v/>
      </c>
      <c r="L122" s="86" t="str">
        <f>IF(キューシート計算用!L122&lt;&gt;"",キューシート計算用!L122,"")</f>
        <v/>
      </c>
      <c r="M122" s="40">
        <f ca="1">IF(キューシート計算用!M122&lt;&gt;"",キューシート計算用!M122,"")</f>
        <v>43296.033639705885</v>
      </c>
      <c r="N122" s="40">
        <f ca="1">IF(キューシート計算用!N122&lt;&gt;"",キューシート計算用!N122,"")</f>
        <v>43296.916666666664</v>
      </c>
    </row>
    <row r="123" spans="1:14" x14ac:dyDescent="0.15">
      <c r="A123" s="37" t="str">
        <f>IF(キューシート計算用!A123&lt;&gt;"",キューシート計算用!A123,"")</f>
        <v/>
      </c>
      <c r="B123" s="37" t="str">
        <f>IF(キューシート計算用!B123&lt;&gt;"",キューシート計算用!B123,"")</f>
        <v/>
      </c>
      <c r="C123" s="37" t="str">
        <f>IF(キューシート計算用!C123&lt;&gt;"",キューシート計算用!C123,"")</f>
        <v/>
      </c>
      <c r="D123" s="38" t="str">
        <f>IF(キューシート計算用!D123&lt;&gt;"",キューシート計算用!D123,"")</f>
        <v/>
      </c>
      <c r="E123" s="38" t="str">
        <f>IF(キューシート計算用!E123&lt;&gt;"",キューシート計算用!E123,"")</f>
        <v/>
      </c>
      <c r="F123" s="37" t="str">
        <f>IF(キューシート計算用!F123&lt;&gt;"",キューシート計算用!F123,"")</f>
        <v/>
      </c>
      <c r="G123" s="37" t="str">
        <f>IF(キューシート計算用!G123&lt;&gt;"",キューシート計算用!G123,"")</f>
        <v/>
      </c>
      <c r="H123" s="37" t="str">
        <f>IF(キューシート計算用!H123&lt;&gt;"",キューシート計算用!H123,"")</f>
        <v/>
      </c>
      <c r="I123" s="37" t="str">
        <f>IF(キューシート計算用!I123&lt;&gt;"",キューシート計算用!I123,"")</f>
        <v/>
      </c>
      <c r="J123" s="37" t="str">
        <f>IF(キューシート計算用!J123&lt;&gt;"",キューシート計算用!J123,"")</f>
        <v/>
      </c>
      <c r="K123" s="39" t="str">
        <f>IF(キューシート計算用!K123&lt;&gt;"",キューシート計算用!K123,"")</f>
        <v/>
      </c>
      <c r="L123" s="86" t="str">
        <f>IF(キューシート計算用!L123&lt;&gt;"",キューシート計算用!L123,"")</f>
        <v/>
      </c>
      <c r="M123" s="40" t="str">
        <f>IF(キューシート計算用!M123&lt;&gt;"",キューシート計算用!M123,"")</f>
        <v/>
      </c>
      <c r="N123" s="40" t="str">
        <f>IF(キューシート計算用!N123&lt;&gt;"",キューシート計算用!N123,"")</f>
        <v/>
      </c>
    </row>
    <row r="124" spans="1:14" x14ac:dyDescent="0.15">
      <c r="A124" s="37" t="str">
        <f>IF(キューシート計算用!A124&lt;&gt;"",キューシート計算用!A124,"")</f>
        <v/>
      </c>
      <c r="B124" s="37" t="str">
        <f>IF(キューシート計算用!B124&lt;&gt;"",キューシート計算用!B124,"")</f>
        <v/>
      </c>
      <c r="C124" s="37" t="str">
        <f>IF(キューシート計算用!C124&lt;&gt;"",キューシート計算用!C124,"")</f>
        <v/>
      </c>
      <c r="D124" s="38" t="str">
        <f>IF(キューシート計算用!D124&lt;&gt;"",キューシート計算用!D124,"")</f>
        <v/>
      </c>
      <c r="E124" s="38" t="str">
        <f>IF(キューシート計算用!E124&lt;&gt;"",キューシート計算用!E124,"")</f>
        <v/>
      </c>
      <c r="F124" s="37" t="str">
        <f>IF(キューシート計算用!F124&lt;&gt;"",キューシート計算用!F124,"")</f>
        <v/>
      </c>
      <c r="G124" s="37" t="str">
        <f>IF(キューシート計算用!G124&lt;&gt;"",キューシート計算用!G124,"")</f>
        <v/>
      </c>
      <c r="H124" s="37" t="str">
        <f>IF(キューシート計算用!H124&lt;&gt;"",キューシート計算用!H124,"")</f>
        <v/>
      </c>
      <c r="I124" s="37" t="str">
        <f>IF(キューシート計算用!I124&lt;&gt;"",キューシート計算用!I124,"")</f>
        <v/>
      </c>
      <c r="J124" s="37" t="str">
        <f>IF(キューシート計算用!J124&lt;&gt;"",キューシート計算用!J124,"")</f>
        <v/>
      </c>
      <c r="K124" s="39" t="str">
        <f>IF(キューシート計算用!K124&lt;&gt;"",キューシート計算用!K124,"")</f>
        <v/>
      </c>
      <c r="L124" s="86" t="str">
        <f>IF(キューシート計算用!L124&lt;&gt;"",キューシート計算用!L124,"")</f>
        <v/>
      </c>
      <c r="M124" s="40" t="str">
        <f>IF(キューシート計算用!M124&lt;&gt;"",キューシート計算用!M124,"")</f>
        <v/>
      </c>
      <c r="N124" s="40" t="str">
        <f>IF(キューシート計算用!N124&lt;&gt;"",キューシート計算用!N124,"")</f>
        <v/>
      </c>
    </row>
    <row r="125" spans="1:14" x14ac:dyDescent="0.15">
      <c r="A125" s="37" t="str">
        <f>IF(キューシート計算用!A125&lt;&gt;"",キューシート計算用!A125,"")</f>
        <v/>
      </c>
      <c r="B125" s="37" t="str">
        <f>IF(キューシート計算用!B125&lt;&gt;"",キューシート計算用!B125,"")</f>
        <v/>
      </c>
      <c r="C125" s="37" t="str">
        <f>IF(キューシート計算用!C125&lt;&gt;"",キューシート計算用!C125,"")</f>
        <v/>
      </c>
      <c r="D125" s="38" t="str">
        <f>IF(キューシート計算用!D125&lt;&gt;"",キューシート計算用!D125,"")</f>
        <v/>
      </c>
      <c r="E125" s="38" t="str">
        <f>IF(キューシート計算用!E125&lt;&gt;"",キューシート計算用!E125,"")</f>
        <v/>
      </c>
      <c r="F125" s="37" t="str">
        <f>IF(キューシート計算用!F125&lt;&gt;"",キューシート計算用!F125,"")</f>
        <v/>
      </c>
      <c r="G125" s="37" t="str">
        <f>IF(キューシート計算用!G125&lt;&gt;"",キューシート計算用!G125,"")</f>
        <v/>
      </c>
      <c r="H125" s="37" t="str">
        <f>IF(キューシート計算用!H125&lt;&gt;"",キューシート計算用!H125,"")</f>
        <v/>
      </c>
      <c r="I125" s="37" t="str">
        <f>IF(キューシート計算用!I125&lt;&gt;"",キューシート計算用!I125,"")</f>
        <v/>
      </c>
      <c r="J125" s="37" t="str">
        <f>IF(キューシート計算用!J125&lt;&gt;"",キューシート計算用!J125,"")</f>
        <v/>
      </c>
      <c r="K125" s="39" t="str">
        <f>IF(キューシート計算用!K125&lt;&gt;"",キューシート計算用!K125,"")</f>
        <v/>
      </c>
      <c r="L125" s="86" t="str">
        <f>IF(キューシート計算用!L125&lt;&gt;"",キューシート計算用!L125,"")</f>
        <v/>
      </c>
      <c r="M125" s="40" t="str">
        <f>IF(キューシート計算用!M125&lt;&gt;"",キューシート計算用!M125,"")</f>
        <v/>
      </c>
      <c r="N125" s="40" t="str">
        <f>IF(キューシート計算用!N125&lt;&gt;"",キューシート計算用!N125,"")</f>
        <v/>
      </c>
    </row>
    <row r="126" spans="1:14" x14ac:dyDescent="0.15">
      <c r="A126" s="37" t="str">
        <f>IF(キューシート計算用!A126&lt;&gt;"",キューシート計算用!A126,"")</f>
        <v/>
      </c>
      <c r="B126" s="37" t="str">
        <f>IF(キューシート計算用!B126&lt;&gt;"",キューシート計算用!B126,"")</f>
        <v/>
      </c>
      <c r="C126" s="37" t="str">
        <f>IF(キューシート計算用!C126&lt;&gt;"",キューシート計算用!C126,"")</f>
        <v/>
      </c>
      <c r="D126" s="38" t="str">
        <f>IF(キューシート計算用!D126&lt;&gt;"",キューシート計算用!D126,"")</f>
        <v/>
      </c>
      <c r="E126" s="38" t="str">
        <f>IF(キューシート計算用!E126&lt;&gt;"",キューシート計算用!E126,"")</f>
        <v/>
      </c>
      <c r="F126" s="37" t="str">
        <f>IF(キューシート計算用!F126&lt;&gt;"",キューシート計算用!F126,"")</f>
        <v/>
      </c>
      <c r="G126" s="37" t="str">
        <f>IF(キューシート計算用!G126&lt;&gt;"",キューシート計算用!G126,"")</f>
        <v/>
      </c>
      <c r="H126" s="37" t="str">
        <f>IF(キューシート計算用!H126&lt;&gt;"",キューシート計算用!H126,"")</f>
        <v/>
      </c>
      <c r="I126" s="37" t="str">
        <f>IF(キューシート計算用!I126&lt;&gt;"",キューシート計算用!I126,"")</f>
        <v/>
      </c>
      <c r="J126" s="37" t="str">
        <f>IF(キューシート計算用!J126&lt;&gt;"",キューシート計算用!J126,"")</f>
        <v/>
      </c>
      <c r="K126" s="39" t="str">
        <f>IF(キューシート計算用!K126&lt;&gt;"",キューシート計算用!K126,"")</f>
        <v/>
      </c>
      <c r="L126" s="86" t="str">
        <f>IF(キューシート計算用!L126&lt;&gt;"",キューシート計算用!L126,"")</f>
        <v/>
      </c>
      <c r="M126" s="40" t="str">
        <f>IF(キューシート計算用!M126&lt;&gt;"",キューシート計算用!M126,"")</f>
        <v/>
      </c>
      <c r="N126" s="40" t="str">
        <f>IF(キューシート計算用!N126&lt;&gt;"",キューシート計算用!N126,"")</f>
        <v/>
      </c>
    </row>
    <row r="127" spans="1:14" x14ac:dyDescent="0.15">
      <c r="A127" s="37" t="str">
        <f>IF(キューシート計算用!A127&lt;&gt;"",キューシート計算用!A127,"")</f>
        <v/>
      </c>
      <c r="B127" s="37" t="str">
        <f>IF(キューシート計算用!B127&lt;&gt;"",キューシート計算用!B127,"")</f>
        <v/>
      </c>
      <c r="C127" s="37" t="str">
        <f>IF(キューシート計算用!C127&lt;&gt;"",キューシート計算用!C127,"")</f>
        <v/>
      </c>
      <c r="D127" s="38" t="str">
        <f>IF(キューシート計算用!D127&lt;&gt;"",キューシート計算用!D127,"")</f>
        <v/>
      </c>
      <c r="E127" s="38" t="str">
        <f>IF(キューシート計算用!E127&lt;&gt;"",キューシート計算用!E127,"")</f>
        <v/>
      </c>
      <c r="F127" s="37" t="str">
        <f>IF(キューシート計算用!F127&lt;&gt;"",キューシート計算用!F127,"")</f>
        <v/>
      </c>
      <c r="G127" s="37" t="str">
        <f>IF(キューシート計算用!G127&lt;&gt;"",キューシート計算用!G127,"")</f>
        <v/>
      </c>
      <c r="H127" s="37" t="str">
        <f>IF(キューシート計算用!H127&lt;&gt;"",キューシート計算用!H127,"")</f>
        <v/>
      </c>
      <c r="I127" s="37" t="str">
        <f>IF(キューシート計算用!I127&lt;&gt;"",キューシート計算用!I127,"")</f>
        <v/>
      </c>
      <c r="J127" s="37" t="str">
        <f>IF(キューシート計算用!J127&lt;&gt;"",キューシート計算用!J127,"")</f>
        <v/>
      </c>
      <c r="K127" s="39" t="str">
        <f>IF(キューシート計算用!K127&lt;&gt;"",キューシート計算用!K127,"")</f>
        <v/>
      </c>
      <c r="L127" s="86" t="str">
        <f>IF(キューシート計算用!L127&lt;&gt;"",キューシート計算用!L127,"")</f>
        <v/>
      </c>
      <c r="M127" s="40" t="str">
        <f>IF(キューシート計算用!M127&lt;&gt;"",キューシート計算用!M127,"")</f>
        <v/>
      </c>
      <c r="N127" s="40" t="str">
        <f>IF(キューシート計算用!N127&lt;&gt;"",キューシート計算用!N127,"")</f>
        <v/>
      </c>
    </row>
    <row r="128" spans="1:14" x14ac:dyDescent="0.15">
      <c r="A128" s="37" t="str">
        <f>IF(キューシート計算用!A128&lt;&gt;"",キューシート計算用!A128,"")</f>
        <v/>
      </c>
      <c r="B128" s="37" t="str">
        <f>IF(キューシート計算用!B128&lt;&gt;"",キューシート計算用!B128,"")</f>
        <v/>
      </c>
      <c r="C128" s="37" t="str">
        <f>IF(キューシート計算用!C128&lt;&gt;"",キューシート計算用!C128,"")</f>
        <v/>
      </c>
      <c r="D128" s="38" t="str">
        <f>IF(キューシート計算用!D128&lt;&gt;"",キューシート計算用!D128,"")</f>
        <v/>
      </c>
      <c r="E128" s="38" t="str">
        <f>IF(キューシート計算用!E128&lt;&gt;"",キューシート計算用!E128,"")</f>
        <v/>
      </c>
      <c r="F128" s="37" t="str">
        <f>IF(キューシート計算用!F128&lt;&gt;"",キューシート計算用!F128,"")</f>
        <v/>
      </c>
      <c r="G128" s="37" t="str">
        <f>IF(キューシート計算用!G128&lt;&gt;"",キューシート計算用!G128,"")</f>
        <v/>
      </c>
      <c r="H128" s="37" t="str">
        <f>IF(キューシート計算用!H128&lt;&gt;"",キューシート計算用!H128,"")</f>
        <v/>
      </c>
      <c r="I128" s="37" t="str">
        <f>IF(キューシート計算用!I128&lt;&gt;"",キューシート計算用!I128,"")</f>
        <v/>
      </c>
      <c r="J128" s="37" t="str">
        <f>IF(キューシート計算用!J128&lt;&gt;"",キューシート計算用!J128,"")</f>
        <v/>
      </c>
      <c r="K128" s="39" t="str">
        <f>IF(キューシート計算用!K128&lt;&gt;"",キューシート計算用!K128,"")</f>
        <v/>
      </c>
      <c r="L128" s="86" t="str">
        <f>IF(キューシート計算用!L128&lt;&gt;"",キューシート計算用!L128,"")</f>
        <v/>
      </c>
      <c r="M128" s="40" t="str">
        <f>IF(キューシート計算用!M128&lt;&gt;"",キューシート計算用!M128,"")</f>
        <v/>
      </c>
      <c r="N128" s="40" t="str">
        <f>IF(キューシート計算用!N128&lt;&gt;"",キューシート計算用!N128,"")</f>
        <v/>
      </c>
    </row>
    <row r="129" spans="1:14" x14ac:dyDescent="0.15">
      <c r="A129" s="37" t="str">
        <f>IF(キューシート計算用!A129&lt;&gt;"",キューシート計算用!A129,"")</f>
        <v/>
      </c>
      <c r="B129" s="37" t="str">
        <f>IF(キューシート計算用!B129&lt;&gt;"",キューシート計算用!B129,"")</f>
        <v/>
      </c>
      <c r="C129" s="37" t="str">
        <f>IF(キューシート計算用!C129&lt;&gt;"",キューシート計算用!C129,"")</f>
        <v/>
      </c>
      <c r="D129" s="38" t="str">
        <f>IF(キューシート計算用!D129&lt;&gt;"",キューシート計算用!D129,"")</f>
        <v/>
      </c>
      <c r="E129" s="38" t="str">
        <f>IF(キューシート計算用!E129&lt;&gt;"",キューシート計算用!E129,"")</f>
        <v/>
      </c>
      <c r="F129" s="37" t="str">
        <f>IF(キューシート計算用!F129&lt;&gt;"",キューシート計算用!F129,"")</f>
        <v/>
      </c>
      <c r="G129" s="37" t="str">
        <f>IF(キューシート計算用!G129&lt;&gt;"",キューシート計算用!G129,"")</f>
        <v/>
      </c>
      <c r="H129" s="37" t="str">
        <f>IF(キューシート計算用!H129&lt;&gt;"",キューシート計算用!H129,"")</f>
        <v/>
      </c>
      <c r="I129" s="37" t="str">
        <f>IF(キューシート計算用!I129&lt;&gt;"",キューシート計算用!I129,"")</f>
        <v/>
      </c>
      <c r="J129" s="37" t="str">
        <f>IF(キューシート計算用!J129&lt;&gt;"",キューシート計算用!J129,"")</f>
        <v/>
      </c>
      <c r="K129" s="39" t="str">
        <f>IF(キューシート計算用!K129&lt;&gt;"",キューシート計算用!K129,"")</f>
        <v/>
      </c>
      <c r="L129" s="86" t="str">
        <f>IF(キューシート計算用!L129&lt;&gt;"",キューシート計算用!L129,"")</f>
        <v/>
      </c>
      <c r="M129" s="40" t="str">
        <f>IF(キューシート計算用!M129&lt;&gt;"",キューシート計算用!M129,"")</f>
        <v/>
      </c>
      <c r="N129" s="40" t="str">
        <f>IF(キューシート計算用!N129&lt;&gt;"",キューシート計算用!N129,"")</f>
        <v/>
      </c>
    </row>
    <row r="130" spans="1:14" x14ac:dyDescent="0.15">
      <c r="A130" s="37" t="str">
        <f>IF(キューシート計算用!A130&lt;&gt;"",キューシート計算用!A130,"")</f>
        <v/>
      </c>
      <c r="B130" s="37" t="str">
        <f>IF(キューシート計算用!B130&lt;&gt;"",キューシート計算用!B130,"")</f>
        <v/>
      </c>
      <c r="C130" s="37" t="str">
        <f>IF(キューシート計算用!C130&lt;&gt;"",キューシート計算用!C130,"")</f>
        <v/>
      </c>
      <c r="D130" s="38" t="str">
        <f>IF(キューシート計算用!D130&lt;&gt;"",キューシート計算用!D130,"")</f>
        <v/>
      </c>
      <c r="E130" s="38" t="str">
        <f>IF(キューシート計算用!E130&lt;&gt;"",キューシート計算用!E130,"")</f>
        <v/>
      </c>
      <c r="F130" s="37" t="str">
        <f>IF(キューシート計算用!F130&lt;&gt;"",キューシート計算用!F130,"")</f>
        <v/>
      </c>
      <c r="G130" s="37" t="str">
        <f>IF(キューシート計算用!G130&lt;&gt;"",キューシート計算用!G130,"")</f>
        <v/>
      </c>
      <c r="H130" s="37" t="str">
        <f>IF(キューシート計算用!H130&lt;&gt;"",キューシート計算用!H130,"")</f>
        <v/>
      </c>
      <c r="I130" s="37" t="str">
        <f>IF(キューシート計算用!I130&lt;&gt;"",キューシート計算用!I130,"")</f>
        <v/>
      </c>
      <c r="J130" s="37" t="str">
        <f>IF(キューシート計算用!J130&lt;&gt;"",キューシート計算用!J130,"")</f>
        <v/>
      </c>
      <c r="K130" s="39" t="str">
        <f>IF(キューシート計算用!K130&lt;&gt;"",キューシート計算用!K130,"")</f>
        <v/>
      </c>
      <c r="L130" s="86" t="str">
        <f>IF(キューシート計算用!L130&lt;&gt;"",キューシート計算用!L130,"")</f>
        <v/>
      </c>
      <c r="M130" s="40" t="str">
        <f>IF(キューシート計算用!M130&lt;&gt;"",キューシート計算用!M130,"")</f>
        <v/>
      </c>
      <c r="N130" s="40" t="str">
        <f>IF(キューシート計算用!N130&lt;&gt;"",キューシート計算用!N130,"")</f>
        <v/>
      </c>
    </row>
    <row r="131" spans="1:14" x14ac:dyDescent="0.15">
      <c r="A131" s="37" t="str">
        <f>IF(キューシート計算用!A131&lt;&gt;"",キューシート計算用!A131,"")</f>
        <v/>
      </c>
      <c r="B131" s="37" t="str">
        <f>IF(キューシート計算用!B131&lt;&gt;"",キューシート計算用!B131,"")</f>
        <v/>
      </c>
      <c r="C131" s="37" t="str">
        <f>IF(キューシート計算用!C131&lt;&gt;"",キューシート計算用!C131,"")</f>
        <v/>
      </c>
      <c r="D131" s="38" t="str">
        <f>IF(キューシート計算用!D131&lt;&gt;"",キューシート計算用!D131,"")</f>
        <v/>
      </c>
      <c r="E131" s="38" t="str">
        <f>IF(キューシート計算用!E131&lt;&gt;"",キューシート計算用!E131,"")</f>
        <v/>
      </c>
      <c r="F131" s="37" t="str">
        <f>IF(キューシート計算用!F131&lt;&gt;"",キューシート計算用!F131,"")</f>
        <v/>
      </c>
      <c r="G131" s="37" t="str">
        <f>IF(キューシート計算用!G131&lt;&gt;"",キューシート計算用!G131,"")</f>
        <v/>
      </c>
      <c r="H131" s="37" t="str">
        <f>IF(キューシート計算用!H131&lt;&gt;"",キューシート計算用!H131,"")</f>
        <v/>
      </c>
      <c r="I131" s="37" t="str">
        <f>IF(キューシート計算用!I131&lt;&gt;"",キューシート計算用!I131,"")</f>
        <v/>
      </c>
      <c r="J131" s="37" t="str">
        <f>IF(キューシート計算用!J131&lt;&gt;"",キューシート計算用!J131,"")</f>
        <v/>
      </c>
      <c r="K131" s="39" t="str">
        <f>IF(キューシート計算用!K131&lt;&gt;"",キューシート計算用!K131,"")</f>
        <v/>
      </c>
      <c r="L131" s="86" t="str">
        <f>IF(キューシート計算用!L131&lt;&gt;"",キューシート計算用!L131,"")</f>
        <v/>
      </c>
      <c r="M131" s="40" t="str">
        <f>IF(キューシート計算用!M131&lt;&gt;"",キューシート計算用!M131,"")</f>
        <v/>
      </c>
      <c r="N131" s="40" t="str">
        <f>IF(キューシート計算用!N131&lt;&gt;"",キューシート計算用!N131,"")</f>
        <v/>
      </c>
    </row>
    <row r="132" spans="1:14" x14ac:dyDescent="0.15">
      <c r="A132" s="37" t="str">
        <f>IF(キューシート計算用!A132&lt;&gt;"",キューシート計算用!A132,"")</f>
        <v/>
      </c>
      <c r="B132" s="37" t="str">
        <f>IF(キューシート計算用!B132&lt;&gt;"",キューシート計算用!B132,"")</f>
        <v/>
      </c>
      <c r="C132" s="37" t="str">
        <f>IF(キューシート計算用!C132&lt;&gt;"",キューシート計算用!C132,"")</f>
        <v/>
      </c>
      <c r="D132" s="38" t="str">
        <f>IF(キューシート計算用!D132&lt;&gt;"",キューシート計算用!D132,"")</f>
        <v/>
      </c>
      <c r="E132" s="38" t="str">
        <f>IF(キューシート計算用!E132&lt;&gt;"",キューシート計算用!E132,"")</f>
        <v/>
      </c>
      <c r="F132" s="37" t="str">
        <f>IF(キューシート計算用!F132&lt;&gt;"",キューシート計算用!F132,"")</f>
        <v/>
      </c>
      <c r="G132" s="37" t="str">
        <f>IF(キューシート計算用!G132&lt;&gt;"",キューシート計算用!G132,"")</f>
        <v/>
      </c>
      <c r="H132" s="37" t="str">
        <f>IF(キューシート計算用!H132&lt;&gt;"",キューシート計算用!H132,"")</f>
        <v/>
      </c>
      <c r="I132" s="37" t="str">
        <f>IF(キューシート計算用!I132&lt;&gt;"",キューシート計算用!I132,"")</f>
        <v/>
      </c>
      <c r="J132" s="37" t="str">
        <f>IF(キューシート計算用!J132&lt;&gt;"",キューシート計算用!J132,"")</f>
        <v/>
      </c>
      <c r="K132" s="39" t="str">
        <f>IF(キューシート計算用!K132&lt;&gt;"",キューシート計算用!K132,"")</f>
        <v/>
      </c>
      <c r="L132" s="86" t="str">
        <f>IF(キューシート計算用!L132&lt;&gt;"",キューシート計算用!L132,"")</f>
        <v/>
      </c>
      <c r="M132" s="40" t="str">
        <f>IF(キューシート計算用!M132&lt;&gt;"",キューシート計算用!M132,"")</f>
        <v/>
      </c>
      <c r="N132" s="40" t="str">
        <f>IF(キューシート計算用!N132&lt;&gt;"",キューシート計算用!N132,"")</f>
        <v/>
      </c>
    </row>
    <row r="133" spans="1:14" x14ac:dyDescent="0.15">
      <c r="A133" s="37" t="str">
        <f>IF(キューシート計算用!A133&lt;&gt;"",キューシート計算用!A133,"")</f>
        <v/>
      </c>
      <c r="B133" s="37" t="str">
        <f>IF(キューシート計算用!B133&lt;&gt;"",キューシート計算用!B133,"")</f>
        <v/>
      </c>
      <c r="C133" s="37" t="str">
        <f>IF(キューシート計算用!C133&lt;&gt;"",キューシート計算用!C133,"")</f>
        <v/>
      </c>
      <c r="D133" s="38" t="str">
        <f>IF(キューシート計算用!D133&lt;&gt;"",キューシート計算用!D133,"")</f>
        <v/>
      </c>
      <c r="E133" s="38" t="str">
        <f>IF(キューシート計算用!E133&lt;&gt;"",キューシート計算用!E133,"")</f>
        <v/>
      </c>
      <c r="F133" s="37" t="str">
        <f>IF(キューシート計算用!F133&lt;&gt;"",キューシート計算用!F133,"")</f>
        <v/>
      </c>
      <c r="G133" s="37" t="str">
        <f>IF(キューシート計算用!G133&lt;&gt;"",キューシート計算用!G133,"")</f>
        <v/>
      </c>
      <c r="H133" s="37" t="str">
        <f>IF(キューシート計算用!H133&lt;&gt;"",キューシート計算用!H133,"")</f>
        <v/>
      </c>
      <c r="I133" s="37" t="str">
        <f>IF(キューシート計算用!I133&lt;&gt;"",キューシート計算用!I133,"")</f>
        <v/>
      </c>
      <c r="J133" s="37" t="str">
        <f>IF(キューシート計算用!J133&lt;&gt;"",キューシート計算用!J133,"")</f>
        <v/>
      </c>
      <c r="K133" s="39" t="str">
        <f>IF(キューシート計算用!K133&lt;&gt;"",キューシート計算用!K133,"")</f>
        <v/>
      </c>
      <c r="L133" s="86" t="str">
        <f>IF(キューシート計算用!L133&lt;&gt;"",キューシート計算用!L133,"")</f>
        <v/>
      </c>
      <c r="M133" s="40" t="str">
        <f>IF(キューシート計算用!M133&lt;&gt;"",キューシート計算用!M133,"")</f>
        <v/>
      </c>
      <c r="N133" s="40" t="str">
        <f>IF(キューシート計算用!N133&lt;&gt;"",キューシート計算用!N133,"")</f>
        <v/>
      </c>
    </row>
    <row r="134" spans="1:14" x14ac:dyDescent="0.15">
      <c r="A134" s="37" t="str">
        <f>IF(キューシート計算用!A134&lt;&gt;"",キューシート計算用!A134,"")</f>
        <v/>
      </c>
      <c r="B134" s="37" t="str">
        <f>IF(キューシート計算用!B134&lt;&gt;"",キューシート計算用!B134,"")</f>
        <v/>
      </c>
      <c r="C134" s="37" t="str">
        <f>IF(キューシート計算用!C134&lt;&gt;"",キューシート計算用!C134,"")</f>
        <v/>
      </c>
      <c r="D134" s="38" t="str">
        <f>IF(キューシート計算用!D134&lt;&gt;"",キューシート計算用!D134,"")</f>
        <v/>
      </c>
      <c r="E134" s="38" t="str">
        <f>IF(キューシート計算用!E134&lt;&gt;"",キューシート計算用!E134,"")</f>
        <v/>
      </c>
      <c r="F134" s="37" t="str">
        <f>IF(キューシート計算用!F134&lt;&gt;"",キューシート計算用!F134,"")</f>
        <v/>
      </c>
      <c r="G134" s="37" t="str">
        <f>IF(キューシート計算用!G134&lt;&gt;"",キューシート計算用!G134,"")</f>
        <v/>
      </c>
      <c r="H134" s="37" t="str">
        <f>IF(キューシート計算用!H134&lt;&gt;"",キューシート計算用!H134,"")</f>
        <v/>
      </c>
      <c r="I134" s="37" t="str">
        <f>IF(キューシート計算用!I134&lt;&gt;"",キューシート計算用!I134,"")</f>
        <v/>
      </c>
      <c r="J134" s="37" t="str">
        <f>IF(キューシート計算用!J134&lt;&gt;"",キューシート計算用!J134,"")</f>
        <v/>
      </c>
      <c r="K134" s="39" t="str">
        <f>IF(キューシート計算用!K134&lt;&gt;"",キューシート計算用!K134,"")</f>
        <v/>
      </c>
      <c r="L134" s="86" t="str">
        <f>IF(キューシート計算用!L134&lt;&gt;"",キューシート計算用!L134,"")</f>
        <v/>
      </c>
      <c r="M134" s="40" t="str">
        <f>IF(キューシート計算用!M134&lt;&gt;"",キューシート計算用!M134,"")</f>
        <v/>
      </c>
      <c r="N134" s="40" t="str">
        <f>IF(キューシート計算用!N134&lt;&gt;"",キューシート計算用!N134,"")</f>
        <v/>
      </c>
    </row>
    <row r="135" spans="1:14" x14ac:dyDescent="0.15">
      <c r="A135" s="37" t="str">
        <f>IF(キューシート計算用!A135&lt;&gt;"",キューシート計算用!A135,"")</f>
        <v/>
      </c>
      <c r="B135" s="37" t="str">
        <f>IF(キューシート計算用!B135&lt;&gt;"",キューシート計算用!B135,"")</f>
        <v/>
      </c>
      <c r="C135" s="37" t="str">
        <f>IF(キューシート計算用!C135&lt;&gt;"",キューシート計算用!C135,"")</f>
        <v/>
      </c>
      <c r="D135" s="38" t="str">
        <f>IF(キューシート計算用!D135&lt;&gt;"",キューシート計算用!D135,"")</f>
        <v/>
      </c>
      <c r="E135" s="38" t="str">
        <f>IF(キューシート計算用!E135&lt;&gt;"",キューシート計算用!E135,"")</f>
        <v/>
      </c>
      <c r="F135" s="37" t="str">
        <f>IF(キューシート計算用!F135&lt;&gt;"",キューシート計算用!F135,"")</f>
        <v/>
      </c>
      <c r="G135" s="37" t="str">
        <f>IF(キューシート計算用!G135&lt;&gt;"",キューシート計算用!G135,"")</f>
        <v/>
      </c>
      <c r="H135" s="37" t="str">
        <f>IF(キューシート計算用!H135&lt;&gt;"",キューシート計算用!H135,"")</f>
        <v/>
      </c>
      <c r="I135" s="37" t="str">
        <f>IF(キューシート計算用!I135&lt;&gt;"",キューシート計算用!I135,"")</f>
        <v/>
      </c>
      <c r="J135" s="37" t="str">
        <f>IF(キューシート計算用!J135&lt;&gt;"",キューシート計算用!J135,"")</f>
        <v/>
      </c>
      <c r="K135" s="39" t="str">
        <f>IF(キューシート計算用!K135&lt;&gt;"",キューシート計算用!K135,"")</f>
        <v/>
      </c>
      <c r="L135" s="86" t="str">
        <f>IF(キューシート計算用!L135&lt;&gt;"",キューシート計算用!L135,"")</f>
        <v/>
      </c>
      <c r="M135" s="40" t="str">
        <f>IF(キューシート計算用!M135&lt;&gt;"",キューシート計算用!M135,"")</f>
        <v/>
      </c>
      <c r="N135" s="40" t="str">
        <f>IF(キューシート計算用!N135&lt;&gt;"",キューシート計算用!N135,"")</f>
        <v/>
      </c>
    </row>
    <row r="136" spans="1:14" x14ac:dyDescent="0.15">
      <c r="A136" s="37" t="str">
        <f>IF(キューシート計算用!A136&lt;&gt;"",キューシート計算用!A136,"")</f>
        <v/>
      </c>
      <c r="B136" s="37" t="str">
        <f>IF(キューシート計算用!B136&lt;&gt;"",キューシート計算用!B136,"")</f>
        <v/>
      </c>
      <c r="C136" s="37" t="str">
        <f>IF(キューシート計算用!C136&lt;&gt;"",キューシート計算用!C136,"")</f>
        <v/>
      </c>
      <c r="D136" s="38" t="str">
        <f>IF(キューシート計算用!D136&lt;&gt;"",キューシート計算用!D136,"")</f>
        <v/>
      </c>
      <c r="E136" s="38" t="str">
        <f>IF(キューシート計算用!E136&lt;&gt;"",キューシート計算用!E136,"")</f>
        <v/>
      </c>
      <c r="F136" s="37" t="str">
        <f>IF(キューシート計算用!F136&lt;&gt;"",キューシート計算用!F136,"")</f>
        <v/>
      </c>
      <c r="G136" s="37" t="str">
        <f>IF(キューシート計算用!G136&lt;&gt;"",キューシート計算用!G136,"")</f>
        <v/>
      </c>
      <c r="H136" s="37" t="str">
        <f>IF(キューシート計算用!H136&lt;&gt;"",キューシート計算用!H136,"")</f>
        <v/>
      </c>
      <c r="I136" s="37" t="str">
        <f>IF(キューシート計算用!I136&lt;&gt;"",キューシート計算用!I136,"")</f>
        <v/>
      </c>
      <c r="J136" s="37" t="str">
        <f>IF(キューシート計算用!J136&lt;&gt;"",キューシート計算用!J136,"")</f>
        <v/>
      </c>
      <c r="K136" s="39" t="str">
        <f>IF(キューシート計算用!K136&lt;&gt;"",キューシート計算用!K136,"")</f>
        <v/>
      </c>
      <c r="L136" s="86" t="str">
        <f>IF(キューシート計算用!L136&lt;&gt;"",キューシート計算用!L136,"")</f>
        <v/>
      </c>
      <c r="M136" s="40" t="str">
        <f>IF(キューシート計算用!M136&lt;&gt;"",キューシート計算用!M136,"")</f>
        <v/>
      </c>
      <c r="N136" s="40" t="str">
        <f>IF(キューシート計算用!N136&lt;&gt;"",キューシート計算用!N136,"")</f>
        <v/>
      </c>
    </row>
    <row r="137" spans="1:14" x14ac:dyDescent="0.15">
      <c r="A137" s="37" t="str">
        <f>IF(キューシート計算用!A137&lt;&gt;"",キューシート計算用!A137,"")</f>
        <v/>
      </c>
      <c r="B137" s="37" t="str">
        <f>IF(キューシート計算用!B137&lt;&gt;"",キューシート計算用!B137,"")</f>
        <v/>
      </c>
      <c r="C137" s="37" t="str">
        <f>IF(キューシート計算用!C137&lt;&gt;"",キューシート計算用!C137,"")</f>
        <v/>
      </c>
      <c r="D137" s="38" t="str">
        <f>IF(キューシート計算用!D137&lt;&gt;"",キューシート計算用!D137,"")</f>
        <v/>
      </c>
      <c r="E137" s="38" t="str">
        <f>IF(キューシート計算用!E137&lt;&gt;"",キューシート計算用!E137,"")</f>
        <v/>
      </c>
      <c r="F137" s="37" t="str">
        <f>IF(キューシート計算用!F137&lt;&gt;"",キューシート計算用!F137,"")</f>
        <v/>
      </c>
      <c r="G137" s="37" t="str">
        <f>IF(キューシート計算用!G137&lt;&gt;"",キューシート計算用!G137,"")</f>
        <v/>
      </c>
      <c r="H137" s="37" t="str">
        <f>IF(キューシート計算用!H137&lt;&gt;"",キューシート計算用!H137,"")</f>
        <v/>
      </c>
      <c r="I137" s="37" t="str">
        <f>IF(キューシート計算用!I137&lt;&gt;"",キューシート計算用!I137,"")</f>
        <v/>
      </c>
      <c r="J137" s="37" t="str">
        <f>IF(キューシート計算用!J137&lt;&gt;"",キューシート計算用!J137,"")</f>
        <v/>
      </c>
      <c r="K137" s="39" t="str">
        <f>IF(キューシート計算用!K137&lt;&gt;"",キューシート計算用!K137,"")</f>
        <v/>
      </c>
      <c r="L137" s="86" t="str">
        <f>IF(キューシート計算用!L137&lt;&gt;"",キューシート計算用!L137,"")</f>
        <v/>
      </c>
      <c r="M137" s="40" t="str">
        <f>IF(キューシート計算用!M137&lt;&gt;"",キューシート計算用!M137,"")</f>
        <v/>
      </c>
      <c r="N137" s="40" t="str">
        <f>IF(キューシート計算用!N137&lt;&gt;"",キューシート計算用!N137,"")</f>
        <v/>
      </c>
    </row>
    <row r="138" spans="1:14" x14ac:dyDescent="0.15">
      <c r="A138" s="37" t="str">
        <f>IF(キューシート計算用!A138&lt;&gt;"",キューシート計算用!A138,"")</f>
        <v/>
      </c>
      <c r="B138" s="37" t="str">
        <f>IF(キューシート計算用!B138&lt;&gt;"",キューシート計算用!B138,"")</f>
        <v/>
      </c>
      <c r="C138" s="37" t="str">
        <f>IF(キューシート計算用!C138&lt;&gt;"",キューシート計算用!C138,"")</f>
        <v/>
      </c>
      <c r="D138" s="38" t="str">
        <f>IF(キューシート計算用!D138&lt;&gt;"",キューシート計算用!D138,"")</f>
        <v/>
      </c>
      <c r="E138" s="38" t="str">
        <f>IF(キューシート計算用!E138&lt;&gt;"",キューシート計算用!E138,"")</f>
        <v/>
      </c>
      <c r="F138" s="37" t="str">
        <f>IF(キューシート計算用!F138&lt;&gt;"",キューシート計算用!F138,"")</f>
        <v/>
      </c>
      <c r="G138" s="37" t="str">
        <f>IF(キューシート計算用!G138&lt;&gt;"",キューシート計算用!G138,"")</f>
        <v/>
      </c>
      <c r="H138" s="37" t="str">
        <f>IF(キューシート計算用!H138&lt;&gt;"",キューシート計算用!H138,"")</f>
        <v/>
      </c>
      <c r="I138" s="37" t="str">
        <f>IF(キューシート計算用!I138&lt;&gt;"",キューシート計算用!I138,"")</f>
        <v/>
      </c>
      <c r="J138" s="37" t="str">
        <f>IF(キューシート計算用!J138&lt;&gt;"",キューシート計算用!J138,"")</f>
        <v/>
      </c>
      <c r="K138" s="39" t="str">
        <f>IF(キューシート計算用!K138&lt;&gt;"",キューシート計算用!K138,"")</f>
        <v/>
      </c>
      <c r="L138" s="86" t="str">
        <f>IF(キューシート計算用!L138&lt;&gt;"",キューシート計算用!L138,"")</f>
        <v/>
      </c>
      <c r="M138" s="40" t="str">
        <f>IF(キューシート計算用!M138&lt;&gt;"",キューシート計算用!M138,"")</f>
        <v/>
      </c>
      <c r="N138" s="40" t="str">
        <f>IF(キューシート計算用!N138&lt;&gt;"",キューシート計算用!N138,"")</f>
        <v/>
      </c>
    </row>
    <row r="139" spans="1:14" x14ac:dyDescent="0.15">
      <c r="A139" s="37" t="str">
        <f>IF(キューシート計算用!A139&lt;&gt;"",キューシート計算用!A139,"")</f>
        <v/>
      </c>
      <c r="B139" s="37" t="str">
        <f>IF(キューシート計算用!B139&lt;&gt;"",キューシート計算用!B139,"")</f>
        <v/>
      </c>
      <c r="C139" s="37" t="str">
        <f>IF(キューシート計算用!C139&lt;&gt;"",キューシート計算用!C139,"")</f>
        <v/>
      </c>
      <c r="D139" s="38" t="str">
        <f>IF(キューシート計算用!D139&lt;&gt;"",キューシート計算用!D139,"")</f>
        <v/>
      </c>
      <c r="E139" s="38" t="str">
        <f>IF(キューシート計算用!E139&lt;&gt;"",キューシート計算用!E139,"")</f>
        <v/>
      </c>
      <c r="F139" s="37" t="str">
        <f>IF(キューシート計算用!F139&lt;&gt;"",キューシート計算用!F139,"")</f>
        <v/>
      </c>
      <c r="G139" s="37" t="str">
        <f>IF(キューシート計算用!G139&lt;&gt;"",キューシート計算用!G139,"")</f>
        <v/>
      </c>
      <c r="H139" s="37" t="str">
        <f>IF(キューシート計算用!H139&lt;&gt;"",キューシート計算用!H139,"")</f>
        <v/>
      </c>
      <c r="I139" s="37" t="str">
        <f>IF(キューシート計算用!I139&lt;&gt;"",キューシート計算用!I139,"")</f>
        <v/>
      </c>
      <c r="J139" s="37" t="str">
        <f>IF(キューシート計算用!J139&lt;&gt;"",キューシート計算用!J139,"")</f>
        <v/>
      </c>
      <c r="K139" s="39" t="str">
        <f>IF(キューシート計算用!K139&lt;&gt;"",キューシート計算用!K139,"")</f>
        <v/>
      </c>
      <c r="L139" s="86" t="str">
        <f>IF(キューシート計算用!L139&lt;&gt;"",キューシート計算用!L139,"")</f>
        <v/>
      </c>
      <c r="M139" s="40" t="str">
        <f>IF(キューシート計算用!M139&lt;&gt;"",キューシート計算用!M139,"")</f>
        <v/>
      </c>
      <c r="N139" s="40" t="str">
        <f>IF(キューシート計算用!N139&lt;&gt;"",キューシート計算用!N139,"")</f>
        <v/>
      </c>
    </row>
    <row r="140" spans="1:14" x14ac:dyDescent="0.15">
      <c r="A140" s="37" t="str">
        <f>IF(キューシート計算用!A140&lt;&gt;"",キューシート計算用!A140,"")</f>
        <v/>
      </c>
      <c r="B140" s="37" t="str">
        <f>IF(キューシート計算用!B140&lt;&gt;"",キューシート計算用!B140,"")</f>
        <v/>
      </c>
      <c r="C140" s="37" t="str">
        <f>IF(キューシート計算用!C140&lt;&gt;"",キューシート計算用!C140,"")</f>
        <v/>
      </c>
      <c r="D140" s="38" t="str">
        <f>IF(キューシート計算用!D140&lt;&gt;"",キューシート計算用!D140,"")</f>
        <v/>
      </c>
      <c r="E140" s="38" t="str">
        <f>IF(キューシート計算用!E140&lt;&gt;"",キューシート計算用!E140,"")</f>
        <v/>
      </c>
      <c r="F140" s="37" t="str">
        <f>IF(キューシート計算用!F140&lt;&gt;"",キューシート計算用!F140,"")</f>
        <v/>
      </c>
      <c r="G140" s="37" t="str">
        <f>IF(キューシート計算用!G140&lt;&gt;"",キューシート計算用!G140,"")</f>
        <v/>
      </c>
      <c r="H140" s="37" t="str">
        <f>IF(キューシート計算用!H140&lt;&gt;"",キューシート計算用!H140,"")</f>
        <v/>
      </c>
      <c r="I140" s="37" t="str">
        <f>IF(キューシート計算用!I140&lt;&gt;"",キューシート計算用!I140,"")</f>
        <v/>
      </c>
      <c r="J140" s="37" t="str">
        <f>IF(キューシート計算用!J140&lt;&gt;"",キューシート計算用!J140,"")</f>
        <v/>
      </c>
      <c r="K140" s="39" t="str">
        <f>IF(キューシート計算用!K140&lt;&gt;"",キューシート計算用!K140,"")</f>
        <v/>
      </c>
      <c r="L140" s="86" t="str">
        <f>IF(キューシート計算用!L140&lt;&gt;"",キューシート計算用!L140,"")</f>
        <v/>
      </c>
      <c r="M140" s="40" t="str">
        <f>IF(キューシート計算用!M140&lt;&gt;"",キューシート計算用!M140,"")</f>
        <v/>
      </c>
      <c r="N140" s="40" t="str">
        <f>IF(キューシート計算用!N140&lt;&gt;"",キューシート計算用!N140,"")</f>
        <v/>
      </c>
    </row>
    <row r="141" spans="1:14" x14ac:dyDescent="0.15">
      <c r="A141" s="37" t="str">
        <f>IF(キューシート計算用!A141&lt;&gt;"",キューシート計算用!A141,"")</f>
        <v/>
      </c>
      <c r="B141" s="37" t="str">
        <f>IF(キューシート計算用!B141&lt;&gt;"",キューシート計算用!B141,"")</f>
        <v/>
      </c>
      <c r="C141" s="37" t="str">
        <f>IF(キューシート計算用!C141&lt;&gt;"",キューシート計算用!C141,"")</f>
        <v/>
      </c>
      <c r="D141" s="38" t="str">
        <f>IF(キューシート計算用!D141&lt;&gt;"",キューシート計算用!D141,"")</f>
        <v/>
      </c>
      <c r="E141" s="38" t="str">
        <f>IF(キューシート計算用!E141&lt;&gt;"",キューシート計算用!E141,"")</f>
        <v/>
      </c>
      <c r="F141" s="37" t="str">
        <f>IF(キューシート計算用!F141&lt;&gt;"",キューシート計算用!F141,"")</f>
        <v/>
      </c>
      <c r="G141" s="37" t="str">
        <f>IF(キューシート計算用!G141&lt;&gt;"",キューシート計算用!G141,"")</f>
        <v/>
      </c>
      <c r="H141" s="37" t="str">
        <f>IF(キューシート計算用!H141&lt;&gt;"",キューシート計算用!H141,"")</f>
        <v/>
      </c>
      <c r="I141" s="37" t="str">
        <f>IF(キューシート計算用!I141&lt;&gt;"",キューシート計算用!I141,"")</f>
        <v/>
      </c>
      <c r="J141" s="37" t="str">
        <f>IF(キューシート計算用!J141&lt;&gt;"",キューシート計算用!J141,"")</f>
        <v/>
      </c>
      <c r="K141" s="39" t="str">
        <f>IF(キューシート計算用!K141&lt;&gt;"",キューシート計算用!K141,"")</f>
        <v/>
      </c>
      <c r="L141" s="86" t="str">
        <f>IF(キューシート計算用!L141&lt;&gt;"",キューシート計算用!L141,"")</f>
        <v/>
      </c>
      <c r="M141" s="40" t="str">
        <f>IF(キューシート計算用!M141&lt;&gt;"",キューシート計算用!M141,"")</f>
        <v/>
      </c>
      <c r="N141" s="40" t="str">
        <f>IF(キューシート計算用!N141&lt;&gt;"",キューシート計算用!N141,"")</f>
        <v/>
      </c>
    </row>
    <row r="142" spans="1:14" x14ac:dyDescent="0.15">
      <c r="A142" s="37" t="str">
        <f>IF(キューシート計算用!A142&lt;&gt;"",キューシート計算用!A142,"")</f>
        <v/>
      </c>
      <c r="B142" s="37" t="str">
        <f>IF(キューシート計算用!B142&lt;&gt;"",キューシート計算用!B142,"")</f>
        <v/>
      </c>
      <c r="C142" s="37" t="str">
        <f>IF(キューシート計算用!C142&lt;&gt;"",キューシート計算用!C142,"")</f>
        <v/>
      </c>
      <c r="D142" s="38" t="str">
        <f>IF(キューシート計算用!D142&lt;&gt;"",キューシート計算用!D142,"")</f>
        <v/>
      </c>
      <c r="E142" s="38" t="str">
        <f>IF(キューシート計算用!E142&lt;&gt;"",キューシート計算用!E142,"")</f>
        <v/>
      </c>
      <c r="F142" s="37" t="str">
        <f>IF(キューシート計算用!F142&lt;&gt;"",キューシート計算用!F142,"")</f>
        <v/>
      </c>
      <c r="G142" s="37" t="str">
        <f>IF(キューシート計算用!G142&lt;&gt;"",キューシート計算用!G142,"")</f>
        <v/>
      </c>
      <c r="H142" s="37" t="str">
        <f>IF(キューシート計算用!H142&lt;&gt;"",キューシート計算用!H142,"")</f>
        <v/>
      </c>
      <c r="I142" s="37" t="str">
        <f>IF(キューシート計算用!I142&lt;&gt;"",キューシート計算用!I142,"")</f>
        <v/>
      </c>
      <c r="J142" s="37" t="str">
        <f>IF(キューシート計算用!J142&lt;&gt;"",キューシート計算用!J142,"")</f>
        <v/>
      </c>
      <c r="K142" s="39" t="str">
        <f>IF(キューシート計算用!K142&lt;&gt;"",キューシート計算用!K142,"")</f>
        <v/>
      </c>
      <c r="L142" s="86" t="str">
        <f>IF(キューシート計算用!L142&lt;&gt;"",キューシート計算用!L142,"")</f>
        <v/>
      </c>
      <c r="M142" s="40" t="str">
        <f>IF(キューシート計算用!M142&lt;&gt;"",キューシート計算用!M142,"")</f>
        <v/>
      </c>
      <c r="N142" s="40" t="str">
        <f>IF(キューシート計算用!N142&lt;&gt;"",キューシート計算用!N142,"")</f>
        <v/>
      </c>
    </row>
    <row r="143" spans="1:14" x14ac:dyDescent="0.15">
      <c r="A143" s="37" t="str">
        <f>IF(キューシート計算用!A143&lt;&gt;"",キューシート計算用!A143,"")</f>
        <v/>
      </c>
      <c r="B143" s="37" t="str">
        <f>IF(キューシート計算用!B143&lt;&gt;"",キューシート計算用!B143,"")</f>
        <v/>
      </c>
      <c r="C143" s="37" t="str">
        <f>IF(キューシート計算用!C143&lt;&gt;"",キューシート計算用!C143,"")</f>
        <v/>
      </c>
      <c r="D143" s="38" t="str">
        <f>IF(キューシート計算用!D143&lt;&gt;"",キューシート計算用!D143,"")</f>
        <v/>
      </c>
      <c r="E143" s="38" t="str">
        <f>IF(キューシート計算用!E143&lt;&gt;"",キューシート計算用!E143,"")</f>
        <v/>
      </c>
      <c r="F143" s="37" t="str">
        <f>IF(キューシート計算用!F143&lt;&gt;"",キューシート計算用!F143,"")</f>
        <v/>
      </c>
      <c r="G143" s="37" t="str">
        <f>IF(キューシート計算用!G143&lt;&gt;"",キューシート計算用!G143,"")</f>
        <v/>
      </c>
      <c r="H143" s="37" t="str">
        <f>IF(キューシート計算用!H143&lt;&gt;"",キューシート計算用!H143,"")</f>
        <v/>
      </c>
      <c r="I143" s="37" t="str">
        <f>IF(キューシート計算用!I143&lt;&gt;"",キューシート計算用!I143,"")</f>
        <v/>
      </c>
      <c r="J143" s="37" t="str">
        <f>IF(キューシート計算用!J143&lt;&gt;"",キューシート計算用!J143,"")</f>
        <v/>
      </c>
      <c r="K143" s="39" t="str">
        <f>IF(キューシート計算用!K143&lt;&gt;"",キューシート計算用!K143,"")</f>
        <v/>
      </c>
      <c r="L143" s="86" t="str">
        <f>IF(キューシート計算用!L143&lt;&gt;"",キューシート計算用!L143,"")</f>
        <v/>
      </c>
      <c r="M143" s="40" t="str">
        <f>IF(キューシート計算用!M143&lt;&gt;"",キューシート計算用!M143,"")</f>
        <v/>
      </c>
      <c r="N143" s="40" t="str">
        <f>IF(キューシート計算用!N143&lt;&gt;"",キューシート計算用!N143,"")</f>
        <v/>
      </c>
    </row>
    <row r="144" spans="1:14" x14ac:dyDescent="0.15">
      <c r="A144" s="37" t="str">
        <f>IF(キューシート計算用!A144&lt;&gt;"",キューシート計算用!A144,"")</f>
        <v/>
      </c>
      <c r="B144" s="37" t="str">
        <f>IF(キューシート計算用!B144&lt;&gt;"",キューシート計算用!B144,"")</f>
        <v/>
      </c>
      <c r="C144" s="37" t="str">
        <f>IF(キューシート計算用!C144&lt;&gt;"",キューシート計算用!C144,"")</f>
        <v/>
      </c>
      <c r="D144" s="38" t="str">
        <f>IF(キューシート計算用!D144&lt;&gt;"",キューシート計算用!D144,"")</f>
        <v/>
      </c>
      <c r="E144" s="38" t="str">
        <f>IF(キューシート計算用!E144&lt;&gt;"",キューシート計算用!E144,"")</f>
        <v/>
      </c>
      <c r="F144" s="37" t="str">
        <f>IF(キューシート計算用!F144&lt;&gt;"",キューシート計算用!F144,"")</f>
        <v/>
      </c>
      <c r="G144" s="37" t="str">
        <f>IF(キューシート計算用!G144&lt;&gt;"",キューシート計算用!G144,"")</f>
        <v/>
      </c>
      <c r="H144" s="37" t="str">
        <f>IF(キューシート計算用!H144&lt;&gt;"",キューシート計算用!H144,"")</f>
        <v/>
      </c>
      <c r="I144" s="37" t="str">
        <f>IF(キューシート計算用!I144&lt;&gt;"",キューシート計算用!I144,"")</f>
        <v/>
      </c>
      <c r="J144" s="37" t="str">
        <f>IF(キューシート計算用!J144&lt;&gt;"",キューシート計算用!J144,"")</f>
        <v/>
      </c>
      <c r="K144" s="39" t="str">
        <f>IF(キューシート計算用!K144&lt;&gt;"",キューシート計算用!K144,"")</f>
        <v/>
      </c>
      <c r="L144" s="86" t="str">
        <f>IF(キューシート計算用!L144&lt;&gt;"",キューシート計算用!L144,"")</f>
        <v/>
      </c>
      <c r="M144" s="40" t="str">
        <f>IF(キューシート計算用!M144&lt;&gt;"",キューシート計算用!M144,"")</f>
        <v/>
      </c>
      <c r="N144" s="40" t="str">
        <f>IF(キューシート計算用!N144&lt;&gt;"",キューシート計算用!N144,"")</f>
        <v/>
      </c>
    </row>
    <row r="145" spans="1:14" x14ac:dyDescent="0.15">
      <c r="A145" s="37" t="str">
        <f>IF(キューシート計算用!A145&lt;&gt;"",キューシート計算用!A145,"")</f>
        <v/>
      </c>
      <c r="B145" s="37" t="str">
        <f>IF(キューシート計算用!B145&lt;&gt;"",キューシート計算用!B145,"")</f>
        <v/>
      </c>
      <c r="C145" s="37" t="str">
        <f>IF(キューシート計算用!C145&lt;&gt;"",キューシート計算用!C145,"")</f>
        <v/>
      </c>
      <c r="D145" s="38" t="str">
        <f>IF(キューシート計算用!D145&lt;&gt;"",キューシート計算用!D145,"")</f>
        <v/>
      </c>
      <c r="E145" s="38" t="str">
        <f>IF(キューシート計算用!E145&lt;&gt;"",キューシート計算用!E145,"")</f>
        <v/>
      </c>
      <c r="F145" s="37" t="str">
        <f>IF(キューシート計算用!F145&lt;&gt;"",キューシート計算用!F145,"")</f>
        <v/>
      </c>
      <c r="G145" s="37" t="str">
        <f>IF(キューシート計算用!G145&lt;&gt;"",キューシート計算用!G145,"")</f>
        <v/>
      </c>
      <c r="H145" s="37" t="str">
        <f>IF(キューシート計算用!H145&lt;&gt;"",キューシート計算用!H145,"")</f>
        <v/>
      </c>
      <c r="I145" s="37" t="str">
        <f>IF(キューシート計算用!I145&lt;&gt;"",キューシート計算用!I145,"")</f>
        <v/>
      </c>
      <c r="J145" s="37" t="str">
        <f>IF(キューシート計算用!J145&lt;&gt;"",キューシート計算用!J145,"")</f>
        <v/>
      </c>
      <c r="K145" s="39" t="str">
        <f>IF(キューシート計算用!K145&lt;&gt;"",キューシート計算用!K145,"")</f>
        <v/>
      </c>
      <c r="L145" s="86" t="str">
        <f>IF(キューシート計算用!L145&lt;&gt;"",キューシート計算用!L145,"")</f>
        <v/>
      </c>
      <c r="M145" s="40" t="str">
        <f>IF(キューシート計算用!M145&lt;&gt;"",キューシート計算用!M145,"")</f>
        <v/>
      </c>
      <c r="N145" s="40" t="str">
        <f>IF(キューシート計算用!N145&lt;&gt;"",キューシート計算用!N145,"")</f>
        <v/>
      </c>
    </row>
    <row r="146" spans="1:14" x14ac:dyDescent="0.15">
      <c r="A146" s="37" t="str">
        <f>IF(キューシート計算用!A146&lt;&gt;"",キューシート計算用!A146,"")</f>
        <v/>
      </c>
      <c r="B146" s="37" t="str">
        <f>IF(キューシート計算用!B146&lt;&gt;"",キューシート計算用!B146,"")</f>
        <v/>
      </c>
      <c r="C146" s="37" t="str">
        <f>IF(キューシート計算用!C146&lt;&gt;"",キューシート計算用!C146,"")</f>
        <v/>
      </c>
      <c r="D146" s="38" t="str">
        <f>IF(キューシート計算用!D146&lt;&gt;"",キューシート計算用!D146,"")</f>
        <v/>
      </c>
      <c r="E146" s="38" t="str">
        <f>IF(キューシート計算用!E146&lt;&gt;"",キューシート計算用!E146,"")</f>
        <v/>
      </c>
      <c r="F146" s="37" t="str">
        <f>IF(キューシート計算用!F146&lt;&gt;"",キューシート計算用!F146,"")</f>
        <v/>
      </c>
      <c r="G146" s="37" t="str">
        <f>IF(キューシート計算用!G146&lt;&gt;"",キューシート計算用!G146,"")</f>
        <v/>
      </c>
      <c r="H146" s="37" t="str">
        <f>IF(キューシート計算用!H146&lt;&gt;"",キューシート計算用!H146,"")</f>
        <v/>
      </c>
      <c r="I146" s="37" t="str">
        <f>IF(キューシート計算用!I146&lt;&gt;"",キューシート計算用!I146,"")</f>
        <v/>
      </c>
      <c r="J146" s="37" t="str">
        <f>IF(キューシート計算用!J146&lt;&gt;"",キューシート計算用!J146,"")</f>
        <v/>
      </c>
      <c r="K146" s="39" t="str">
        <f>IF(キューシート計算用!K146&lt;&gt;"",キューシート計算用!K146,"")</f>
        <v/>
      </c>
      <c r="L146" s="86" t="str">
        <f>IF(キューシート計算用!L146&lt;&gt;"",キューシート計算用!L146,"")</f>
        <v/>
      </c>
      <c r="M146" s="40" t="str">
        <f>IF(キューシート計算用!M146&lt;&gt;"",キューシート計算用!M146,"")</f>
        <v/>
      </c>
      <c r="N146" s="40" t="str">
        <f>IF(キューシート計算用!N146&lt;&gt;"",キューシート計算用!N146,"")</f>
        <v/>
      </c>
    </row>
    <row r="147" spans="1:14" x14ac:dyDescent="0.15">
      <c r="A147" s="37" t="str">
        <f>IF(キューシート計算用!A147&lt;&gt;"",キューシート計算用!A147,"")</f>
        <v/>
      </c>
      <c r="B147" s="37" t="str">
        <f>IF(キューシート計算用!B147&lt;&gt;"",キューシート計算用!B147,"")</f>
        <v/>
      </c>
      <c r="C147" s="37" t="str">
        <f>IF(キューシート計算用!C147&lt;&gt;"",キューシート計算用!C147,"")</f>
        <v/>
      </c>
      <c r="D147" s="38" t="str">
        <f>IF(キューシート計算用!D147&lt;&gt;"",キューシート計算用!D147,"")</f>
        <v/>
      </c>
      <c r="E147" s="38" t="str">
        <f>IF(キューシート計算用!E147&lt;&gt;"",キューシート計算用!E147,"")</f>
        <v/>
      </c>
      <c r="F147" s="37" t="str">
        <f>IF(キューシート計算用!F147&lt;&gt;"",キューシート計算用!F147,"")</f>
        <v/>
      </c>
      <c r="G147" s="37" t="str">
        <f>IF(キューシート計算用!G147&lt;&gt;"",キューシート計算用!G147,"")</f>
        <v/>
      </c>
      <c r="H147" s="37" t="str">
        <f>IF(キューシート計算用!H147&lt;&gt;"",キューシート計算用!H147,"")</f>
        <v/>
      </c>
      <c r="I147" s="37" t="str">
        <f>IF(キューシート計算用!I147&lt;&gt;"",キューシート計算用!I147,"")</f>
        <v/>
      </c>
      <c r="J147" s="37" t="str">
        <f>IF(キューシート計算用!J147&lt;&gt;"",キューシート計算用!J147,"")</f>
        <v/>
      </c>
      <c r="K147" s="39" t="str">
        <f>IF(キューシート計算用!K147&lt;&gt;"",キューシート計算用!K147,"")</f>
        <v/>
      </c>
      <c r="L147" s="86" t="str">
        <f>IF(キューシート計算用!L147&lt;&gt;"",キューシート計算用!L147,"")</f>
        <v/>
      </c>
      <c r="M147" s="40" t="str">
        <f>IF(キューシート計算用!M147&lt;&gt;"",キューシート計算用!M147,"")</f>
        <v/>
      </c>
      <c r="N147" s="40" t="str">
        <f>IF(キューシート計算用!N147&lt;&gt;"",キューシート計算用!N147,"")</f>
        <v/>
      </c>
    </row>
    <row r="148" spans="1:14" x14ac:dyDescent="0.15">
      <c r="A148" s="37" t="str">
        <f>IF(キューシート計算用!A148&lt;&gt;"",キューシート計算用!A148,"")</f>
        <v/>
      </c>
      <c r="B148" s="37" t="str">
        <f>IF(キューシート計算用!B148&lt;&gt;"",キューシート計算用!B148,"")</f>
        <v/>
      </c>
      <c r="C148" s="37" t="str">
        <f>IF(キューシート計算用!C148&lt;&gt;"",キューシート計算用!C148,"")</f>
        <v/>
      </c>
      <c r="D148" s="38" t="str">
        <f>IF(キューシート計算用!D148&lt;&gt;"",キューシート計算用!D148,"")</f>
        <v/>
      </c>
      <c r="E148" s="38" t="str">
        <f>IF(キューシート計算用!E148&lt;&gt;"",キューシート計算用!E148,"")</f>
        <v/>
      </c>
      <c r="F148" s="37" t="str">
        <f>IF(キューシート計算用!F148&lt;&gt;"",キューシート計算用!F148,"")</f>
        <v/>
      </c>
      <c r="G148" s="37" t="str">
        <f>IF(キューシート計算用!G148&lt;&gt;"",キューシート計算用!G148,"")</f>
        <v/>
      </c>
      <c r="H148" s="37" t="str">
        <f>IF(キューシート計算用!H148&lt;&gt;"",キューシート計算用!H148,"")</f>
        <v/>
      </c>
      <c r="I148" s="37" t="str">
        <f>IF(キューシート計算用!I148&lt;&gt;"",キューシート計算用!I148,"")</f>
        <v/>
      </c>
      <c r="J148" s="37" t="str">
        <f>IF(キューシート計算用!J148&lt;&gt;"",キューシート計算用!J148,"")</f>
        <v/>
      </c>
      <c r="K148" s="39" t="str">
        <f>IF(キューシート計算用!K148&lt;&gt;"",キューシート計算用!K148,"")</f>
        <v/>
      </c>
      <c r="L148" s="86" t="str">
        <f>IF(キューシート計算用!L148&lt;&gt;"",キューシート計算用!L148,"")</f>
        <v/>
      </c>
      <c r="M148" s="40" t="str">
        <f>IF(キューシート計算用!M148&lt;&gt;"",キューシート計算用!M148,"")</f>
        <v/>
      </c>
      <c r="N148" s="40" t="str">
        <f>IF(キューシート計算用!N148&lt;&gt;"",キューシート計算用!N148,"")</f>
        <v/>
      </c>
    </row>
    <row r="149" spans="1:14" x14ac:dyDescent="0.15">
      <c r="A149" s="37" t="str">
        <f>IF(キューシート計算用!A149&lt;&gt;"",キューシート計算用!A149,"")</f>
        <v/>
      </c>
      <c r="B149" s="37" t="str">
        <f>IF(キューシート計算用!B149&lt;&gt;"",キューシート計算用!B149,"")</f>
        <v/>
      </c>
      <c r="C149" s="37" t="str">
        <f>IF(キューシート計算用!C149&lt;&gt;"",キューシート計算用!C149,"")</f>
        <v/>
      </c>
      <c r="D149" s="38" t="str">
        <f>IF(キューシート計算用!D149&lt;&gt;"",キューシート計算用!D149,"")</f>
        <v/>
      </c>
      <c r="E149" s="38" t="str">
        <f>IF(キューシート計算用!E149&lt;&gt;"",キューシート計算用!E149,"")</f>
        <v/>
      </c>
      <c r="F149" s="37" t="str">
        <f>IF(キューシート計算用!F149&lt;&gt;"",キューシート計算用!F149,"")</f>
        <v/>
      </c>
      <c r="G149" s="37" t="str">
        <f>IF(キューシート計算用!G149&lt;&gt;"",キューシート計算用!G149,"")</f>
        <v/>
      </c>
      <c r="H149" s="37" t="str">
        <f>IF(キューシート計算用!H149&lt;&gt;"",キューシート計算用!H149,"")</f>
        <v/>
      </c>
      <c r="I149" s="37" t="str">
        <f>IF(キューシート計算用!I149&lt;&gt;"",キューシート計算用!I149,"")</f>
        <v/>
      </c>
      <c r="J149" s="37" t="str">
        <f>IF(キューシート計算用!J149&lt;&gt;"",キューシート計算用!J149,"")</f>
        <v/>
      </c>
      <c r="K149" s="39" t="str">
        <f>IF(キューシート計算用!K149&lt;&gt;"",キューシート計算用!K149,"")</f>
        <v/>
      </c>
      <c r="L149" s="86" t="str">
        <f>IF(キューシート計算用!L149&lt;&gt;"",キューシート計算用!L149,"")</f>
        <v/>
      </c>
      <c r="M149" s="40" t="str">
        <f>IF(キューシート計算用!M149&lt;&gt;"",キューシート計算用!M149,"")</f>
        <v/>
      </c>
      <c r="N149" s="40" t="str">
        <f>IF(キューシート計算用!N149&lt;&gt;"",キューシート計算用!N149,"")</f>
        <v/>
      </c>
    </row>
    <row r="150" spans="1:14" x14ac:dyDescent="0.15">
      <c r="A150" s="37" t="str">
        <f>IF(キューシート計算用!A150&lt;&gt;"",キューシート計算用!A150,"")</f>
        <v/>
      </c>
      <c r="B150" s="37" t="str">
        <f>IF(キューシート計算用!B150&lt;&gt;"",キューシート計算用!B150,"")</f>
        <v/>
      </c>
      <c r="C150" s="37" t="str">
        <f>IF(キューシート計算用!C150&lt;&gt;"",キューシート計算用!C150,"")</f>
        <v/>
      </c>
      <c r="D150" s="38" t="str">
        <f>IF(キューシート計算用!D150&lt;&gt;"",キューシート計算用!D150,"")</f>
        <v/>
      </c>
      <c r="E150" s="38" t="str">
        <f>IF(キューシート計算用!E150&lt;&gt;"",キューシート計算用!E150,"")</f>
        <v/>
      </c>
      <c r="F150" s="37" t="str">
        <f>IF(キューシート計算用!F150&lt;&gt;"",キューシート計算用!F150,"")</f>
        <v/>
      </c>
      <c r="G150" s="37" t="str">
        <f>IF(キューシート計算用!G150&lt;&gt;"",キューシート計算用!G150,"")</f>
        <v/>
      </c>
      <c r="H150" s="37" t="str">
        <f>IF(キューシート計算用!H150&lt;&gt;"",キューシート計算用!H150,"")</f>
        <v/>
      </c>
      <c r="I150" s="37" t="str">
        <f>IF(キューシート計算用!I150&lt;&gt;"",キューシート計算用!I150,"")</f>
        <v/>
      </c>
      <c r="J150" s="37" t="str">
        <f>IF(キューシート計算用!J150&lt;&gt;"",キューシート計算用!J150,"")</f>
        <v/>
      </c>
      <c r="K150" s="39" t="str">
        <f>IF(キューシート計算用!K150&lt;&gt;"",キューシート計算用!K150,"")</f>
        <v/>
      </c>
      <c r="L150" s="86" t="str">
        <f>IF(キューシート計算用!L150&lt;&gt;"",キューシート計算用!L150,"")</f>
        <v/>
      </c>
      <c r="M150" s="40" t="str">
        <f>IF(キューシート計算用!M150&lt;&gt;"",キューシート計算用!M150,"")</f>
        <v/>
      </c>
      <c r="N150" s="40" t="str">
        <f>IF(キューシート計算用!N150&lt;&gt;"",キューシート計算用!N150,"")</f>
        <v/>
      </c>
    </row>
    <row r="151" spans="1:14" x14ac:dyDescent="0.15">
      <c r="A151" s="37" t="str">
        <f>IF(キューシート計算用!A151&lt;&gt;"",キューシート計算用!A151,"")</f>
        <v/>
      </c>
      <c r="B151" s="37" t="str">
        <f>IF(キューシート計算用!B151&lt;&gt;"",キューシート計算用!B151,"")</f>
        <v/>
      </c>
      <c r="C151" s="37" t="str">
        <f>IF(キューシート計算用!C151&lt;&gt;"",キューシート計算用!C151,"")</f>
        <v/>
      </c>
      <c r="D151" s="38" t="str">
        <f>IF(キューシート計算用!D151&lt;&gt;"",キューシート計算用!D151,"")</f>
        <v/>
      </c>
      <c r="E151" s="38" t="str">
        <f>IF(キューシート計算用!E151&lt;&gt;"",キューシート計算用!E151,"")</f>
        <v/>
      </c>
      <c r="F151" s="37" t="str">
        <f>IF(キューシート計算用!F151&lt;&gt;"",キューシート計算用!F151,"")</f>
        <v/>
      </c>
      <c r="G151" s="37" t="str">
        <f>IF(キューシート計算用!G151&lt;&gt;"",キューシート計算用!G151,"")</f>
        <v/>
      </c>
      <c r="H151" s="37" t="str">
        <f>IF(キューシート計算用!H151&lt;&gt;"",キューシート計算用!H151,"")</f>
        <v/>
      </c>
      <c r="I151" s="37" t="str">
        <f>IF(キューシート計算用!I151&lt;&gt;"",キューシート計算用!I151,"")</f>
        <v/>
      </c>
      <c r="J151" s="37" t="str">
        <f>IF(キューシート計算用!J151&lt;&gt;"",キューシート計算用!J151,"")</f>
        <v/>
      </c>
      <c r="K151" s="39" t="str">
        <f>IF(キューシート計算用!K151&lt;&gt;"",キューシート計算用!K151,"")</f>
        <v/>
      </c>
      <c r="L151" s="86" t="str">
        <f>IF(キューシート計算用!L151&lt;&gt;"",キューシート計算用!L151,"")</f>
        <v/>
      </c>
      <c r="M151" s="40" t="str">
        <f>IF(キューシート計算用!M151&lt;&gt;"",キューシート計算用!M151,"")</f>
        <v/>
      </c>
      <c r="N151" s="40" t="str">
        <f>IF(キューシート計算用!N151&lt;&gt;"",キューシート計算用!N151,"")</f>
        <v/>
      </c>
    </row>
    <row r="152" spans="1:14" x14ac:dyDescent="0.15">
      <c r="A152" s="37" t="str">
        <f>IF(キューシート計算用!A152&lt;&gt;"",キューシート計算用!A152,"")</f>
        <v/>
      </c>
      <c r="B152" s="37" t="str">
        <f>IF(キューシート計算用!B152&lt;&gt;"",キューシート計算用!B152,"")</f>
        <v/>
      </c>
      <c r="C152" s="37" t="str">
        <f>IF(キューシート計算用!C152&lt;&gt;"",キューシート計算用!C152,"")</f>
        <v/>
      </c>
      <c r="D152" s="38" t="str">
        <f>IF(キューシート計算用!D152&lt;&gt;"",キューシート計算用!D152,"")</f>
        <v/>
      </c>
      <c r="E152" s="38" t="str">
        <f>IF(キューシート計算用!E152&lt;&gt;"",キューシート計算用!E152,"")</f>
        <v/>
      </c>
      <c r="F152" s="37" t="str">
        <f>IF(キューシート計算用!F152&lt;&gt;"",キューシート計算用!F152,"")</f>
        <v/>
      </c>
      <c r="G152" s="37" t="str">
        <f>IF(キューシート計算用!G152&lt;&gt;"",キューシート計算用!G152,"")</f>
        <v/>
      </c>
      <c r="H152" s="37" t="str">
        <f>IF(キューシート計算用!H152&lt;&gt;"",キューシート計算用!H152,"")</f>
        <v/>
      </c>
      <c r="I152" s="37" t="str">
        <f>IF(キューシート計算用!I152&lt;&gt;"",キューシート計算用!I152,"")</f>
        <v/>
      </c>
      <c r="J152" s="37" t="str">
        <f>IF(キューシート計算用!J152&lt;&gt;"",キューシート計算用!J152,"")</f>
        <v/>
      </c>
      <c r="K152" s="39" t="str">
        <f>IF(キューシート計算用!K152&lt;&gt;"",キューシート計算用!K152,"")</f>
        <v/>
      </c>
      <c r="L152" s="86" t="str">
        <f>IF(キューシート計算用!L152&lt;&gt;"",キューシート計算用!L152,"")</f>
        <v/>
      </c>
      <c r="M152" s="40" t="str">
        <f>IF(キューシート計算用!M152&lt;&gt;"",キューシート計算用!M152,"")</f>
        <v/>
      </c>
      <c r="N152" s="40" t="str">
        <f>IF(キューシート計算用!N152&lt;&gt;"",キューシート計算用!N152,"")</f>
        <v/>
      </c>
    </row>
    <row r="153" spans="1:14" x14ac:dyDescent="0.15">
      <c r="A153" s="37" t="str">
        <f>IF(キューシート計算用!A153&lt;&gt;"",キューシート計算用!A153,"")</f>
        <v/>
      </c>
      <c r="B153" s="37" t="str">
        <f>IF(キューシート計算用!B153&lt;&gt;"",キューシート計算用!B153,"")</f>
        <v/>
      </c>
      <c r="C153" s="37" t="str">
        <f>IF(キューシート計算用!C153&lt;&gt;"",キューシート計算用!C153,"")</f>
        <v/>
      </c>
      <c r="D153" s="38" t="str">
        <f>IF(キューシート計算用!D153&lt;&gt;"",キューシート計算用!D153,"")</f>
        <v/>
      </c>
      <c r="E153" s="38" t="str">
        <f>IF(キューシート計算用!E153&lt;&gt;"",キューシート計算用!E153,"")</f>
        <v/>
      </c>
      <c r="F153" s="37" t="str">
        <f>IF(キューシート計算用!F153&lt;&gt;"",キューシート計算用!F153,"")</f>
        <v/>
      </c>
      <c r="G153" s="37" t="str">
        <f>IF(キューシート計算用!G153&lt;&gt;"",キューシート計算用!G153,"")</f>
        <v/>
      </c>
      <c r="H153" s="37" t="str">
        <f>IF(キューシート計算用!H153&lt;&gt;"",キューシート計算用!H153,"")</f>
        <v/>
      </c>
      <c r="I153" s="37" t="str">
        <f>IF(キューシート計算用!I153&lt;&gt;"",キューシート計算用!I153,"")</f>
        <v/>
      </c>
      <c r="J153" s="37" t="str">
        <f>IF(キューシート計算用!J153&lt;&gt;"",キューシート計算用!J153,"")</f>
        <v/>
      </c>
      <c r="K153" s="39" t="str">
        <f>IF(キューシート計算用!K153&lt;&gt;"",キューシート計算用!K153,"")</f>
        <v/>
      </c>
      <c r="L153" s="86" t="str">
        <f>IF(キューシート計算用!L153&lt;&gt;"",キューシート計算用!L153,"")</f>
        <v/>
      </c>
      <c r="M153" s="40" t="str">
        <f>IF(キューシート計算用!M153&lt;&gt;"",キューシート計算用!M153,"")</f>
        <v/>
      </c>
      <c r="N153" s="40" t="str">
        <f>IF(キューシート計算用!N153&lt;&gt;"",キューシート計算用!N153,"")</f>
        <v/>
      </c>
    </row>
    <row r="154" spans="1:14" x14ac:dyDescent="0.15">
      <c r="A154" s="37" t="str">
        <f>IF(キューシート計算用!A154&lt;&gt;"",キューシート計算用!A154,"")</f>
        <v/>
      </c>
      <c r="B154" s="37" t="str">
        <f>IF(キューシート計算用!B154&lt;&gt;"",キューシート計算用!B154,"")</f>
        <v/>
      </c>
      <c r="C154" s="37" t="str">
        <f>IF(キューシート計算用!C154&lt;&gt;"",キューシート計算用!C154,"")</f>
        <v/>
      </c>
      <c r="D154" s="38" t="str">
        <f>IF(キューシート計算用!D154&lt;&gt;"",キューシート計算用!D154,"")</f>
        <v/>
      </c>
      <c r="E154" s="38" t="str">
        <f>IF(キューシート計算用!E154&lt;&gt;"",キューシート計算用!E154,"")</f>
        <v/>
      </c>
      <c r="F154" s="37" t="str">
        <f>IF(キューシート計算用!F154&lt;&gt;"",キューシート計算用!F154,"")</f>
        <v/>
      </c>
      <c r="G154" s="37" t="str">
        <f>IF(キューシート計算用!G154&lt;&gt;"",キューシート計算用!G154,"")</f>
        <v/>
      </c>
      <c r="H154" s="37" t="str">
        <f>IF(キューシート計算用!H154&lt;&gt;"",キューシート計算用!H154,"")</f>
        <v/>
      </c>
      <c r="I154" s="37" t="str">
        <f>IF(キューシート計算用!I154&lt;&gt;"",キューシート計算用!I154,"")</f>
        <v/>
      </c>
      <c r="J154" s="37" t="str">
        <f>IF(キューシート計算用!J154&lt;&gt;"",キューシート計算用!J154,"")</f>
        <v/>
      </c>
      <c r="K154" s="39" t="str">
        <f>IF(キューシート計算用!K154&lt;&gt;"",キューシート計算用!K154,"")</f>
        <v/>
      </c>
      <c r="L154" s="86" t="str">
        <f>IF(キューシート計算用!L154&lt;&gt;"",キューシート計算用!L154,"")</f>
        <v/>
      </c>
      <c r="M154" s="40" t="str">
        <f>IF(キューシート計算用!M154&lt;&gt;"",キューシート計算用!M154,"")</f>
        <v/>
      </c>
      <c r="N154" s="40" t="str">
        <f>IF(キューシート計算用!N154&lt;&gt;"",キューシート計算用!N154,"")</f>
        <v/>
      </c>
    </row>
    <row r="155" spans="1:14" x14ac:dyDescent="0.15">
      <c r="A155" s="37" t="str">
        <f>IF(キューシート計算用!A155&lt;&gt;"",キューシート計算用!A155,"")</f>
        <v/>
      </c>
      <c r="B155" s="37" t="str">
        <f>IF(キューシート計算用!B155&lt;&gt;"",キューシート計算用!B155,"")</f>
        <v/>
      </c>
      <c r="C155" s="37" t="str">
        <f>IF(キューシート計算用!C155&lt;&gt;"",キューシート計算用!C155,"")</f>
        <v/>
      </c>
      <c r="D155" s="38" t="str">
        <f>IF(キューシート計算用!D155&lt;&gt;"",キューシート計算用!D155,"")</f>
        <v/>
      </c>
      <c r="E155" s="38" t="str">
        <f>IF(キューシート計算用!E155&lt;&gt;"",キューシート計算用!E155,"")</f>
        <v/>
      </c>
      <c r="F155" s="37" t="str">
        <f>IF(キューシート計算用!F155&lt;&gt;"",キューシート計算用!F155,"")</f>
        <v/>
      </c>
      <c r="G155" s="37" t="str">
        <f>IF(キューシート計算用!G155&lt;&gt;"",キューシート計算用!G155,"")</f>
        <v/>
      </c>
      <c r="H155" s="37" t="str">
        <f>IF(キューシート計算用!H155&lt;&gt;"",キューシート計算用!H155,"")</f>
        <v/>
      </c>
      <c r="I155" s="37" t="str">
        <f>IF(キューシート計算用!I155&lt;&gt;"",キューシート計算用!I155,"")</f>
        <v/>
      </c>
      <c r="J155" s="37" t="str">
        <f>IF(キューシート計算用!J155&lt;&gt;"",キューシート計算用!J155,"")</f>
        <v/>
      </c>
      <c r="K155" s="39" t="str">
        <f>IF(キューシート計算用!K155&lt;&gt;"",キューシート計算用!K155,"")</f>
        <v/>
      </c>
      <c r="L155" s="86" t="str">
        <f>IF(キューシート計算用!L155&lt;&gt;"",キューシート計算用!L155,"")</f>
        <v/>
      </c>
      <c r="M155" s="40" t="str">
        <f>IF(キューシート計算用!M155&lt;&gt;"",キューシート計算用!M155,"")</f>
        <v/>
      </c>
      <c r="N155" s="40" t="str">
        <f>IF(キューシート計算用!N155&lt;&gt;"",キューシート計算用!N155,"")</f>
        <v/>
      </c>
    </row>
    <row r="156" spans="1:14" x14ac:dyDescent="0.15">
      <c r="A156" s="54" t="str">
        <f>IF(キューシート計算用!A156&lt;&gt;"",キューシート計算用!A156,"")</f>
        <v/>
      </c>
      <c r="B156" s="54" t="str">
        <f>IF(キューシート計算用!B156&lt;&gt;"",キューシート計算用!B156,"")</f>
        <v/>
      </c>
      <c r="C156" s="54" t="str">
        <f>IF(キューシート計算用!C156&lt;&gt;"",キューシート計算用!C156,"")</f>
        <v/>
      </c>
      <c r="D156" s="38" t="str">
        <f>IF(キューシート計算用!D156&lt;&gt;"",キューシート計算用!D156,"")</f>
        <v/>
      </c>
      <c r="E156" s="38" t="str">
        <f>IF(キューシート計算用!E156&lt;&gt;"",キューシート計算用!E156,"")</f>
        <v/>
      </c>
      <c r="F156" s="54" t="str">
        <f>IF(キューシート計算用!F156&lt;&gt;"",キューシート計算用!F156,"")</f>
        <v/>
      </c>
      <c r="G156" s="54" t="str">
        <f>IF(キューシート計算用!G156&lt;&gt;"",キューシート計算用!G156,"")</f>
        <v/>
      </c>
      <c r="H156" s="54" t="str">
        <f>IF(キューシート計算用!H156&lt;&gt;"",キューシート計算用!H156,"")</f>
        <v/>
      </c>
      <c r="I156" s="54" t="str">
        <f>IF(キューシート計算用!I156&lt;&gt;"",キューシート計算用!I156,"")</f>
        <v/>
      </c>
      <c r="J156" s="54" t="str">
        <f>IF(キューシート計算用!J156&lt;&gt;"",キューシート計算用!J156,"")</f>
        <v/>
      </c>
      <c r="K156" s="39" t="str">
        <f>IF(キューシート計算用!K156&lt;&gt;"",キューシート計算用!K156,"")</f>
        <v/>
      </c>
      <c r="L156" s="86" t="str">
        <f>IF(キューシート計算用!L156&lt;&gt;"",キューシート計算用!L156,"")</f>
        <v/>
      </c>
      <c r="M156" s="40" t="str">
        <f>IF(キューシート計算用!M156&lt;&gt;"",キューシート計算用!M156,"")</f>
        <v/>
      </c>
      <c r="N156" s="40" t="str">
        <f>IF(キューシート計算用!N156&lt;&gt;"",キューシート計算用!N156,"")</f>
        <v/>
      </c>
    </row>
    <row r="157" spans="1:14" x14ac:dyDescent="0.15">
      <c r="A157" s="54" t="str">
        <f>IF(キューシート計算用!A157&lt;&gt;"",キューシート計算用!A157,"")</f>
        <v/>
      </c>
      <c r="B157" s="54" t="str">
        <f>IF(キューシート計算用!B157&lt;&gt;"",キューシート計算用!B157,"")</f>
        <v/>
      </c>
      <c r="C157" s="54" t="str">
        <f>IF(キューシート計算用!C157&lt;&gt;"",キューシート計算用!C157,"")</f>
        <v/>
      </c>
      <c r="D157" s="38" t="str">
        <f>IF(キューシート計算用!D157&lt;&gt;"",キューシート計算用!D157,"")</f>
        <v/>
      </c>
      <c r="E157" s="38" t="str">
        <f>IF(キューシート計算用!E157&lt;&gt;"",キューシート計算用!E157,"")</f>
        <v/>
      </c>
      <c r="F157" s="54" t="str">
        <f>IF(キューシート計算用!F157&lt;&gt;"",キューシート計算用!F157,"")</f>
        <v/>
      </c>
      <c r="G157" s="54" t="str">
        <f>IF(キューシート計算用!G157&lt;&gt;"",キューシート計算用!G157,"")</f>
        <v/>
      </c>
      <c r="H157" s="54" t="str">
        <f>IF(キューシート計算用!H157&lt;&gt;"",キューシート計算用!H157,"")</f>
        <v/>
      </c>
      <c r="I157" s="54" t="str">
        <f>IF(キューシート計算用!I157&lt;&gt;"",キューシート計算用!I157,"")</f>
        <v/>
      </c>
      <c r="J157" s="54" t="str">
        <f>IF(キューシート計算用!J157&lt;&gt;"",キューシート計算用!J157,"")</f>
        <v/>
      </c>
      <c r="K157" s="39" t="str">
        <f>IF(キューシート計算用!K157&lt;&gt;"",キューシート計算用!K157,"")</f>
        <v/>
      </c>
      <c r="L157" s="86" t="str">
        <f>IF(キューシート計算用!L157&lt;&gt;"",キューシート計算用!L157,"")</f>
        <v/>
      </c>
      <c r="M157" s="40" t="str">
        <f>IF(キューシート計算用!M157&lt;&gt;"",キューシート計算用!M157,"")</f>
        <v/>
      </c>
      <c r="N157" s="40" t="str">
        <f>IF(キューシート計算用!N157&lt;&gt;"",キューシート計算用!N157,"")</f>
        <v/>
      </c>
    </row>
    <row r="158" spans="1:14" x14ac:dyDescent="0.15">
      <c r="A158" s="54" t="str">
        <f>IF(キューシート計算用!A158&lt;&gt;"",キューシート計算用!A158,"")</f>
        <v/>
      </c>
      <c r="B158" s="54" t="str">
        <f>IF(キューシート計算用!B158&lt;&gt;"",キューシート計算用!B158,"")</f>
        <v/>
      </c>
      <c r="C158" s="54" t="str">
        <f>IF(キューシート計算用!C158&lt;&gt;"",キューシート計算用!C158,"")</f>
        <v/>
      </c>
      <c r="D158" s="38" t="str">
        <f>IF(キューシート計算用!D158&lt;&gt;"",キューシート計算用!D158,"")</f>
        <v/>
      </c>
      <c r="E158" s="38" t="str">
        <f>IF(キューシート計算用!E158&lt;&gt;"",キューシート計算用!E158,"")</f>
        <v/>
      </c>
      <c r="F158" s="54" t="str">
        <f>IF(キューシート計算用!F158&lt;&gt;"",キューシート計算用!F158,"")</f>
        <v/>
      </c>
      <c r="G158" s="54" t="str">
        <f>IF(キューシート計算用!G158&lt;&gt;"",キューシート計算用!G158,"")</f>
        <v/>
      </c>
      <c r="H158" s="54" t="str">
        <f>IF(キューシート計算用!H158&lt;&gt;"",キューシート計算用!H158,"")</f>
        <v/>
      </c>
      <c r="I158" s="54" t="str">
        <f>IF(キューシート計算用!I158&lt;&gt;"",キューシート計算用!I158,"")</f>
        <v/>
      </c>
      <c r="J158" s="54" t="str">
        <f>IF(キューシート計算用!J158&lt;&gt;"",キューシート計算用!J158,"")</f>
        <v/>
      </c>
      <c r="K158" s="39" t="str">
        <f>IF(キューシート計算用!K158&lt;&gt;"",キューシート計算用!K158,"")</f>
        <v/>
      </c>
      <c r="L158" s="86" t="str">
        <f>IF(キューシート計算用!L158&lt;&gt;"",キューシート計算用!L158,"")</f>
        <v/>
      </c>
      <c r="M158" s="40" t="str">
        <f>IF(キューシート計算用!M158&lt;&gt;"",キューシート計算用!M158,"")</f>
        <v/>
      </c>
      <c r="N158" s="40" t="str">
        <f>IF(キューシート計算用!N158&lt;&gt;"",キューシート計算用!N158,"")</f>
        <v/>
      </c>
    </row>
    <row r="159" spans="1:14" x14ac:dyDescent="0.15">
      <c r="A159" s="54" t="str">
        <f>IF(キューシート計算用!A159&lt;&gt;"",キューシート計算用!A159,"")</f>
        <v/>
      </c>
      <c r="B159" s="54" t="str">
        <f>IF(キューシート計算用!B159&lt;&gt;"",キューシート計算用!B159,"")</f>
        <v/>
      </c>
      <c r="C159" s="54" t="str">
        <f>IF(キューシート計算用!C159&lt;&gt;"",キューシート計算用!C159,"")</f>
        <v/>
      </c>
      <c r="D159" s="38" t="str">
        <f>IF(キューシート計算用!D159&lt;&gt;"",キューシート計算用!D159,"")</f>
        <v/>
      </c>
      <c r="E159" s="38" t="str">
        <f>IF(キューシート計算用!E159&lt;&gt;"",キューシート計算用!E159,"")</f>
        <v/>
      </c>
      <c r="F159" s="54" t="str">
        <f>IF(キューシート計算用!F159&lt;&gt;"",キューシート計算用!F159,"")</f>
        <v/>
      </c>
      <c r="G159" s="54" t="str">
        <f>IF(キューシート計算用!G159&lt;&gt;"",キューシート計算用!G159,"")</f>
        <v/>
      </c>
      <c r="H159" s="54" t="str">
        <f>IF(キューシート計算用!H159&lt;&gt;"",キューシート計算用!H159,"")</f>
        <v/>
      </c>
      <c r="I159" s="54" t="str">
        <f>IF(キューシート計算用!I159&lt;&gt;"",キューシート計算用!I159,"")</f>
        <v/>
      </c>
      <c r="J159" s="54" t="str">
        <f>IF(キューシート計算用!J159&lt;&gt;"",キューシート計算用!J159,"")</f>
        <v/>
      </c>
      <c r="K159" s="39" t="str">
        <f>IF(キューシート計算用!K159&lt;&gt;"",キューシート計算用!K159,"")</f>
        <v/>
      </c>
      <c r="L159" s="86" t="str">
        <f>IF(キューシート計算用!L159&lt;&gt;"",キューシート計算用!L159,"")</f>
        <v/>
      </c>
      <c r="M159" s="40" t="str">
        <f>IF(キューシート計算用!M159&lt;&gt;"",キューシート計算用!M159,"")</f>
        <v/>
      </c>
      <c r="N159" s="40" t="str">
        <f>IF(キューシート計算用!N159&lt;&gt;"",キューシート計算用!N159,"")</f>
        <v/>
      </c>
    </row>
    <row r="160" spans="1:14" x14ac:dyDescent="0.15">
      <c r="A160" s="54" t="str">
        <f>IF(キューシート計算用!A160&lt;&gt;"",キューシート計算用!A160,"")</f>
        <v/>
      </c>
      <c r="B160" s="54" t="str">
        <f>IF(キューシート計算用!B160&lt;&gt;"",キューシート計算用!B160,"")</f>
        <v/>
      </c>
      <c r="C160" s="54" t="str">
        <f>IF(キューシート計算用!C160&lt;&gt;"",キューシート計算用!C160,"")</f>
        <v/>
      </c>
      <c r="D160" s="38" t="str">
        <f>IF(キューシート計算用!D160&lt;&gt;"",キューシート計算用!D160,"")</f>
        <v/>
      </c>
      <c r="E160" s="38" t="str">
        <f>IF(キューシート計算用!E160&lt;&gt;"",キューシート計算用!E160,"")</f>
        <v/>
      </c>
      <c r="F160" s="54" t="str">
        <f>IF(キューシート計算用!F160&lt;&gt;"",キューシート計算用!F160,"")</f>
        <v/>
      </c>
      <c r="G160" s="54" t="str">
        <f>IF(キューシート計算用!G160&lt;&gt;"",キューシート計算用!G160,"")</f>
        <v/>
      </c>
      <c r="H160" s="54" t="str">
        <f>IF(キューシート計算用!H160&lt;&gt;"",キューシート計算用!H160,"")</f>
        <v/>
      </c>
      <c r="I160" s="54" t="str">
        <f>IF(キューシート計算用!I160&lt;&gt;"",キューシート計算用!I160,"")</f>
        <v/>
      </c>
      <c r="J160" s="54" t="str">
        <f>IF(キューシート計算用!J160&lt;&gt;"",キューシート計算用!J160,"")</f>
        <v/>
      </c>
      <c r="K160" s="39" t="str">
        <f>IF(キューシート計算用!K160&lt;&gt;"",キューシート計算用!K160,"")</f>
        <v/>
      </c>
      <c r="L160" s="86" t="str">
        <f>IF(キューシート計算用!L160&lt;&gt;"",キューシート計算用!L160,"")</f>
        <v/>
      </c>
      <c r="M160" s="40" t="str">
        <f>IF(キューシート計算用!M160&lt;&gt;"",キューシート計算用!M160,"")</f>
        <v/>
      </c>
      <c r="N160" s="40" t="str">
        <f>IF(キューシート計算用!N160&lt;&gt;"",キューシート計算用!N160,"")</f>
        <v/>
      </c>
    </row>
    <row r="161" spans="1:14" x14ac:dyDescent="0.15">
      <c r="A161" s="54" t="str">
        <f>IF(キューシート計算用!A161&lt;&gt;"",キューシート計算用!A161,"")</f>
        <v/>
      </c>
      <c r="B161" s="54" t="str">
        <f>IF(キューシート計算用!B161&lt;&gt;"",キューシート計算用!B161,"")</f>
        <v/>
      </c>
      <c r="C161" s="54" t="str">
        <f>IF(キューシート計算用!C161&lt;&gt;"",キューシート計算用!C161,"")</f>
        <v/>
      </c>
      <c r="D161" s="38" t="str">
        <f>IF(キューシート計算用!D161&lt;&gt;"",キューシート計算用!D161,"")</f>
        <v/>
      </c>
      <c r="E161" s="38" t="str">
        <f>IF(キューシート計算用!E161&lt;&gt;"",キューシート計算用!E161,"")</f>
        <v/>
      </c>
      <c r="F161" s="54" t="str">
        <f>IF(キューシート計算用!F161&lt;&gt;"",キューシート計算用!F161,"")</f>
        <v/>
      </c>
      <c r="G161" s="54" t="str">
        <f>IF(キューシート計算用!G161&lt;&gt;"",キューシート計算用!G161,"")</f>
        <v/>
      </c>
      <c r="H161" s="54" t="str">
        <f>IF(キューシート計算用!H161&lt;&gt;"",キューシート計算用!H161,"")</f>
        <v/>
      </c>
      <c r="I161" s="54" t="str">
        <f>IF(キューシート計算用!I161&lt;&gt;"",キューシート計算用!I161,"")</f>
        <v/>
      </c>
      <c r="J161" s="54" t="str">
        <f>IF(キューシート計算用!J161&lt;&gt;"",キューシート計算用!J161,"")</f>
        <v/>
      </c>
      <c r="K161" s="39" t="str">
        <f>IF(キューシート計算用!K161&lt;&gt;"",キューシート計算用!K161,"")</f>
        <v/>
      </c>
      <c r="L161" s="86" t="str">
        <f>IF(キューシート計算用!L161&lt;&gt;"",キューシート計算用!L161,"")</f>
        <v/>
      </c>
      <c r="M161" s="40" t="str">
        <f>IF(キューシート計算用!M161&lt;&gt;"",キューシート計算用!M161,"")</f>
        <v/>
      </c>
      <c r="N161" s="40" t="str">
        <f>IF(キューシート計算用!N161&lt;&gt;"",キューシート計算用!N161,"")</f>
        <v/>
      </c>
    </row>
    <row r="162" spans="1:14" x14ac:dyDescent="0.15">
      <c r="A162" s="54" t="str">
        <f>IF(キューシート計算用!A162&lt;&gt;"",キューシート計算用!A162,"")</f>
        <v/>
      </c>
      <c r="B162" s="54" t="str">
        <f>IF(キューシート計算用!B162&lt;&gt;"",キューシート計算用!B162,"")</f>
        <v/>
      </c>
      <c r="C162" s="54" t="str">
        <f>IF(キューシート計算用!C162&lt;&gt;"",キューシート計算用!C162,"")</f>
        <v/>
      </c>
      <c r="D162" s="38" t="str">
        <f>IF(キューシート計算用!D162&lt;&gt;"",キューシート計算用!D162,"")</f>
        <v/>
      </c>
      <c r="E162" s="38" t="str">
        <f>IF(キューシート計算用!E162&lt;&gt;"",キューシート計算用!E162,"")</f>
        <v/>
      </c>
      <c r="F162" s="54" t="str">
        <f>IF(キューシート計算用!F162&lt;&gt;"",キューシート計算用!F162,"")</f>
        <v/>
      </c>
      <c r="G162" s="54" t="str">
        <f>IF(キューシート計算用!G162&lt;&gt;"",キューシート計算用!G162,"")</f>
        <v/>
      </c>
      <c r="H162" s="54" t="str">
        <f>IF(キューシート計算用!H162&lt;&gt;"",キューシート計算用!H162,"")</f>
        <v/>
      </c>
      <c r="I162" s="54" t="str">
        <f>IF(キューシート計算用!I162&lt;&gt;"",キューシート計算用!I162,"")</f>
        <v/>
      </c>
      <c r="J162" s="54" t="str">
        <f>IF(キューシート計算用!J162&lt;&gt;"",キューシート計算用!J162,"")</f>
        <v/>
      </c>
      <c r="K162" s="39" t="str">
        <f>IF(キューシート計算用!K162&lt;&gt;"",キューシート計算用!K162,"")</f>
        <v/>
      </c>
      <c r="L162" s="86" t="str">
        <f>IF(キューシート計算用!L162&lt;&gt;"",キューシート計算用!L162,"")</f>
        <v/>
      </c>
      <c r="M162" s="40" t="str">
        <f>IF(キューシート計算用!M162&lt;&gt;"",キューシート計算用!M162,"")</f>
        <v/>
      </c>
      <c r="N162" s="40" t="str">
        <f>IF(キューシート計算用!N162&lt;&gt;"",キューシート計算用!N162,"")</f>
        <v/>
      </c>
    </row>
    <row r="163" spans="1:14" x14ac:dyDescent="0.15">
      <c r="A163" s="54" t="str">
        <f>IF(キューシート計算用!A163&lt;&gt;"",キューシート計算用!A163,"")</f>
        <v/>
      </c>
      <c r="B163" s="54" t="str">
        <f>IF(キューシート計算用!B163&lt;&gt;"",キューシート計算用!B163,"")</f>
        <v/>
      </c>
      <c r="C163" s="54" t="str">
        <f>IF(キューシート計算用!C163&lt;&gt;"",キューシート計算用!C163,"")</f>
        <v/>
      </c>
      <c r="D163" s="38" t="str">
        <f>IF(キューシート計算用!D163&lt;&gt;"",キューシート計算用!D163,"")</f>
        <v/>
      </c>
      <c r="E163" s="38" t="str">
        <f>IF(キューシート計算用!E163&lt;&gt;"",キューシート計算用!E163,"")</f>
        <v/>
      </c>
      <c r="F163" s="54" t="str">
        <f>IF(キューシート計算用!F163&lt;&gt;"",キューシート計算用!F163,"")</f>
        <v/>
      </c>
      <c r="G163" s="54" t="str">
        <f>IF(キューシート計算用!G163&lt;&gt;"",キューシート計算用!G163,"")</f>
        <v/>
      </c>
      <c r="H163" s="54" t="str">
        <f>IF(キューシート計算用!H163&lt;&gt;"",キューシート計算用!H163,"")</f>
        <v/>
      </c>
      <c r="I163" s="54" t="str">
        <f>IF(キューシート計算用!I163&lt;&gt;"",キューシート計算用!I163,"")</f>
        <v/>
      </c>
      <c r="J163" s="54" t="str">
        <f>IF(キューシート計算用!J163&lt;&gt;"",キューシート計算用!J163,"")</f>
        <v/>
      </c>
      <c r="K163" s="39" t="str">
        <f>IF(キューシート計算用!K163&lt;&gt;"",キューシート計算用!K163,"")</f>
        <v/>
      </c>
      <c r="L163" s="86" t="str">
        <f>IF(キューシート計算用!L163&lt;&gt;"",キューシート計算用!L163,"")</f>
        <v/>
      </c>
      <c r="M163" s="40" t="str">
        <f>IF(キューシート計算用!M163&lt;&gt;"",キューシート計算用!M163,"")</f>
        <v/>
      </c>
      <c r="N163" s="40" t="str">
        <f>IF(キューシート計算用!N163&lt;&gt;"",キューシート計算用!N163,"")</f>
        <v/>
      </c>
    </row>
    <row r="164" spans="1:14" x14ac:dyDescent="0.15">
      <c r="A164" s="54" t="str">
        <f>IF(キューシート計算用!A164&lt;&gt;"",キューシート計算用!A164,"")</f>
        <v/>
      </c>
      <c r="B164" s="54" t="str">
        <f>IF(キューシート計算用!B164&lt;&gt;"",キューシート計算用!B164,"")</f>
        <v/>
      </c>
      <c r="C164" s="54" t="str">
        <f>IF(キューシート計算用!C164&lt;&gt;"",キューシート計算用!C164,"")</f>
        <v/>
      </c>
      <c r="D164" s="38" t="str">
        <f>IF(キューシート計算用!D164&lt;&gt;"",キューシート計算用!D164,"")</f>
        <v/>
      </c>
      <c r="E164" s="38" t="str">
        <f>IF(キューシート計算用!E164&lt;&gt;"",キューシート計算用!E164,"")</f>
        <v/>
      </c>
      <c r="F164" s="54" t="str">
        <f>IF(キューシート計算用!F164&lt;&gt;"",キューシート計算用!F164,"")</f>
        <v/>
      </c>
      <c r="G164" s="54" t="str">
        <f>IF(キューシート計算用!G164&lt;&gt;"",キューシート計算用!G164,"")</f>
        <v/>
      </c>
      <c r="H164" s="54" t="str">
        <f>IF(キューシート計算用!H164&lt;&gt;"",キューシート計算用!H164,"")</f>
        <v/>
      </c>
      <c r="I164" s="54" t="str">
        <f>IF(キューシート計算用!I164&lt;&gt;"",キューシート計算用!I164,"")</f>
        <v/>
      </c>
      <c r="J164" s="54" t="str">
        <f>IF(キューシート計算用!J164&lt;&gt;"",キューシート計算用!J164,"")</f>
        <v/>
      </c>
      <c r="K164" s="39" t="str">
        <f>IF(キューシート計算用!K164&lt;&gt;"",キューシート計算用!K164,"")</f>
        <v/>
      </c>
      <c r="L164" s="86" t="str">
        <f>IF(キューシート計算用!L164&lt;&gt;"",キューシート計算用!L164,"")</f>
        <v/>
      </c>
      <c r="M164" s="40" t="str">
        <f>IF(キューシート計算用!M164&lt;&gt;"",キューシート計算用!M164,"")</f>
        <v/>
      </c>
      <c r="N164" s="40" t="str">
        <f>IF(キューシート計算用!N164&lt;&gt;"",キューシート計算用!N164,"")</f>
        <v/>
      </c>
    </row>
    <row r="165" spans="1:14" x14ac:dyDescent="0.15">
      <c r="A165" s="54" t="str">
        <f>IF(キューシート計算用!A165&lt;&gt;"",キューシート計算用!A165,"")</f>
        <v/>
      </c>
      <c r="B165" s="54" t="str">
        <f>IF(キューシート計算用!B165&lt;&gt;"",キューシート計算用!B165,"")</f>
        <v/>
      </c>
      <c r="C165" s="54" t="str">
        <f>IF(キューシート計算用!C165&lt;&gt;"",キューシート計算用!C165,"")</f>
        <v/>
      </c>
      <c r="D165" s="38" t="str">
        <f>IF(キューシート計算用!D165&lt;&gt;"",キューシート計算用!D165,"")</f>
        <v/>
      </c>
      <c r="E165" s="38" t="str">
        <f>IF(キューシート計算用!E165&lt;&gt;"",キューシート計算用!E165,"")</f>
        <v/>
      </c>
      <c r="F165" s="54" t="str">
        <f>IF(キューシート計算用!F165&lt;&gt;"",キューシート計算用!F165,"")</f>
        <v/>
      </c>
      <c r="G165" s="54" t="str">
        <f>IF(キューシート計算用!G165&lt;&gt;"",キューシート計算用!G165,"")</f>
        <v/>
      </c>
      <c r="H165" s="54" t="str">
        <f>IF(キューシート計算用!H165&lt;&gt;"",キューシート計算用!H165,"")</f>
        <v/>
      </c>
      <c r="I165" s="54" t="str">
        <f>IF(キューシート計算用!I165&lt;&gt;"",キューシート計算用!I165,"")</f>
        <v/>
      </c>
      <c r="J165" s="54" t="str">
        <f>IF(キューシート計算用!J165&lt;&gt;"",キューシート計算用!J165,"")</f>
        <v/>
      </c>
      <c r="K165" s="39" t="str">
        <f>IF(キューシート計算用!K165&lt;&gt;"",キューシート計算用!K165,"")</f>
        <v/>
      </c>
      <c r="L165" s="86" t="str">
        <f>IF(キューシート計算用!L165&lt;&gt;"",キューシート計算用!L165,"")</f>
        <v/>
      </c>
      <c r="M165" s="40" t="str">
        <f>IF(キューシート計算用!M165&lt;&gt;"",キューシート計算用!M165,"")</f>
        <v/>
      </c>
      <c r="N165" s="40" t="str">
        <f>IF(キューシート計算用!N165&lt;&gt;"",キューシート計算用!N165,"")</f>
        <v/>
      </c>
    </row>
    <row r="166" spans="1:14" x14ac:dyDescent="0.15">
      <c r="A166" s="54" t="str">
        <f>IF(キューシート計算用!A166&lt;&gt;"",キューシート計算用!A166,"")</f>
        <v/>
      </c>
      <c r="B166" s="54" t="str">
        <f>IF(キューシート計算用!B166&lt;&gt;"",キューシート計算用!B166,"")</f>
        <v/>
      </c>
      <c r="C166" s="54" t="str">
        <f>IF(キューシート計算用!C166&lt;&gt;"",キューシート計算用!C166,"")</f>
        <v/>
      </c>
      <c r="D166" s="38" t="str">
        <f>IF(キューシート計算用!D166&lt;&gt;"",キューシート計算用!D166,"")</f>
        <v/>
      </c>
      <c r="E166" s="38" t="str">
        <f>IF(キューシート計算用!E166&lt;&gt;"",キューシート計算用!E166,"")</f>
        <v/>
      </c>
      <c r="F166" s="54" t="str">
        <f>IF(キューシート計算用!F166&lt;&gt;"",キューシート計算用!F166,"")</f>
        <v/>
      </c>
      <c r="G166" s="54" t="str">
        <f>IF(キューシート計算用!G166&lt;&gt;"",キューシート計算用!G166,"")</f>
        <v/>
      </c>
      <c r="H166" s="54" t="str">
        <f>IF(キューシート計算用!H166&lt;&gt;"",キューシート計算用!H166,"")</f>
        <v/>
      </c>
      <c r="I166" s="54" t="str">
        <f>IF(キューシート計算用!I166&lt;&gt;"",キューシート計算用!I166,"")</f>
        <v/>
      </c>
      <c r="J166" s="54" t="str">
        <f>IF(キューシート計算用!J166&lt;&gt;"",キューシート計算用!J166,"")</f>
        <v/>
      </c>
      <c r="K166" s="39" t="str">
        <f>IF(キューシート計算用!K166&lt;&gt;"",キューシート計算用!K166,"")</f>
        <v/>
      </c>
      <c r="L166" s="86" t="str">
        <f>IF(キューシート計算用!L166&lt;&gt;"",キューシート計算用!L166,"")</f>
        <v/>
      </c>
      <c r="M166" s="40" t="str">
        <f>IF(キューシート計算用!M166&lt;&gt;"",キューシート計算用!M166,"")</f>
        <v/>
      </c>
      <c r="N166" s="40" t="str">
        <f>IF(キューシート計算用!N166&lt;&gt;"",キューシート計算用!N166,"")</f>
        <v/>
      </c>
    </row>
    <row r="167" spans="1:14" x14ac:dyDescent="0.15">
      <c r="A167" s="54" t="str">
        <f>IF(キューシート計算用!A167&lt;&gt;"",キューシート計算用!A167,"")</f>
        <v/>
      </c>
      <c r="B167" s="54" t="str">
        <f>IF(キューシート計算用!B167&lt;&gt;"",キューシート計算用!B167,"")</f>
        <v/>
      </c>
      <c r="C167" s="54" t="str">
        <f>IF(キューシート計算用!C167&lt;&gt;"",キューシート計算用!C167,"")</f>
        <v/>
      </c>
      <c r="D167" s="38" t="str">
        <f>IF(キューシート計算用!D167&lt;&gt;"",キューシート計算用!D167,"")</f>
        <v/>
      </c>
      <c r="E167" s="38" t="str">
        <f>IF(キューシート計算用!E167&lt;&gt;"",キューシート計算用!E167,"")</f>
        <v/>
      </c>
      <c r="F167" s="54" t="str">
        <f>IF(キューシート計算用!F167&lt;&gt;"",キューシート計算用!F167,"")</f>
        <v/>
      </c>
      <c r="G167" s="54" t="str">
        <f>IF(キューシート計算用!G167&lt;&gt;"",キューシート計算用!G167,"")</f>
        <v/>
      </c>
      <c r="H167" s="54" t="str">
        <f>IF(キューシート計算用!H167&lt;&gt;"",キューシート計算用!H167,"")</f>
        <v/>
      </c>
      <c r="I167" s="54" t="str">
        <f>IF(キューシート計算用!I167&lt;&gt;"",キューシート計算用!I167,"")</f>
        <v/>
      </c>
      <c r="J167" s="54" t="str">
        <f>IF(キューシート計算用!J167&lt;&gt;"",キューシート計算用!J167,"")</f>
        <v/>
      </c>
      <c r="K167" s="39" t="str">
        <f>IF(キューシート計算用!K167&lt;&gt;"",キューシート計算用!K167,"")</f>
        <v/>
      </c>
      <c r="L167" s="86" t="str">
        <f>IF(キューシート計算用!L167&lt;&gt;"",キューシート計算用!L167,"")</f>
        <v/>
      </c>
      <c r="M167" s="40" t="str">
        <f>IF(キューシート計算用!M167&lt;&gt;"",キューシート計算用!M167,"")</f>
        <v/>
      </c>
      <c r="N167" s="40" t="str">
        <f>IF(キューシート計算用!N167&lt;&gt;"",キューシート計算用!N167,"")</f>
        <v/>
      </c>
    </row>
    <row r="168" spans="1:14" x14ac:dyDescent="0.15">
      <c r="A168" s="54" t="str">
        <f>IF(キューシート計算用!A168&lt;&gt;"",キューシート計算用!A168,"")</f>
        <v/>
      </c>
      <c r="B168" s="54" t="str">
        <f>IF(キューシート計算用!B168&lt;&gt;"",キューシート計算用!B168,"")</f>
        <v/>
      </c>
      <c r="C168" s="54" t="str">
        <f>IF(キューシート計算用!C168&lt;&gt;"",キューシート計算用!C168,"")</f>
        <v/>
      </c>
      <c r="D168" s="38" t="str">
        <f>IF(キューシート計算用!D168&lt;&gt;"",キューシート計算用!D168,"")</f>
        <v/>
      </c>
      <c r="E168" s="38" t="str">
        <f>IF(キューシート計算用!E168&lt;&gt;"",キューシート計算用!E168,"")</f>
        <v/>
      </c>
      <c r="F168" s="54" t="str">
        <f>IF(キューシート計算用!F168&lt;&gt;"",キューシート計算用!F168,"")</f>
        <v/>
      </c>
      <c r="G168" s="54" t="str">
        <f>IF(キューシート計算用!G168&lt;&gt;"",キューシート計算用!G168,"")</f>
        <v/>
      </c>
      <c r="H168" s="54" t="str">
        <f>IF(キューシート計算用!H168&lt;&gt;"",キューシート計算用!H168,"")</f>
        <v/>
      </c>
      <c r="I168" s="54" t="str">
        <f>IF(キューシート計算用!I168&lt;&gt;"",キューシート計算用!I168,"")</f>
        <v/>
      </c>
      <c r="J168" s="54" t="str">
        <f>IF(キューシート計算用!J168&lt;&gt;"",キューシート計算用!J168,"")</f>
        <v/>
      </c>
      <c r="K168" s="39" t="str">
        <f>IF(キューシート計算用!K168&lt;&gt;"",キューシート計算用!K168,"")</f>
        <v/>
      </c>
      <c r="L168" s="86" t="str">
        <f>IF(キューシート計算用!L168&lt;&gt;"",キューシート計算用!L168,"")</f>
        <v/>
      </c>
      <c r="M168" s="40" t="str">
        <f>IF(キューシート計算用!M168&lt;&gt;"",キューシート計算用!M168,"")</f>
        <v/>
      </c>
      <c r="N168" s="40" t="str">
        <f>IF(キューシート計算用!N168&lt;&gt;"",キューシート計算用!N168,"")</f>
        <v/>
      </c>
    </row>
    <row r="169" spans="1:14" x14ac:dyDescent="0.15">
      <c r="A169" s="54" t="str">
        <f>IF(キューシート計算用!A169&lt;&gt;"",キューシート計算用!A169,"")</f>
        <v/>
      </c>
      <c r="B169" s="54" t="str">
        <f>IF(キューシート計算用!B169&lt;&gt;"",キューシート計算用!B169,"")</f>
        <v/>
      </c>
      <c r="C169" s="54" t="str">
        <f>IF(キューシート計算用!C169&lt;&gt;"",キューシート計算用!C169,"")</f>
        <v/>
      </c>
      <c r="D169" s="38" t="str">
        <f>IF(キューシート計算用!D169&lt;&gt;"",キューシート計算用!D169,"")</f>
        <v/>
      </c>
      <c r="E169" s="38" t="str">
        <f>IF(キューシート計算用!E169&lt;&gt;"",キューシート計算用!E169,"")</f>
        <v/>
      </c>
      <c r="F169" s="54" t="str">
        <f>IF(キューシート計算用!F169&lt;&gt;"",キューシート計算用!F169,"")</f>
        <v/>
      </c>
      <c r="G169" s="54" t="str">
        <f>IF(キューシート計算用!G169&lt;&gt;"",キューシート計算用!G169,"")</f>
        <v/>
      </c>
      <c r="H169" s="54" t="str">
        <f>IF(キューシート計算用!H169&lt;&gt;"",キューシート計算用!H169,"")</f>
        <v/>
      </c>
      <c r="I169" s="54" t="str">
        <f>IF(キューシート計算用!I169&lt;&gt;"",キューシート計算用!I169,"")</f>
        <v/>
      </c>
      <c r="J169" s="54" t="str">
        <f>IF(キューシート計算用!J169&lt;&gt;"",キューシート計算用!J169,"")</f>
        <v/>
      </c>
      <c r="K169" s="39" t="str">
        <f>IF(キューシート計算用!K169&lt;&gt;"",キューシート計算用!K169,"")</f>
        <v/>
      </c>
      <c r="L169" s="86" t="str">
        <f>IF(キューシート計算用!L169&lt;&gt;"",キューシート計算用!L169,"")</f>
        <v/>
      </c>
      <c r="M169" s="40" t="str">
        <f>IF(キューシート計算用!M169&lt;&gt;"",キューシート計算用!M169,"")</f>
        <v/>
      </c>
      <c r="N169" s="40" t="str">
        <f>IF(キューシート計算用!N169&lt;&gt;"",キューシート計算用!N169,"")</f>
        <v/>
      </c>
    </row>
    <row r="170" spans="1:14" x14ac:dyDescent="0.15">
      <c r="A170" s="54" t="str">
        <f>IF(キューシート計算用!A170&lt;&gt;"",キューシート計算用!A170,"")</f>
        <v/>
      </c>
      <c r="B170" s="54" t="str">
        <f>IF(キューシート計算用!B170&lt;&gt;"",キューシート計算用!B170,"")</f>
        <v/>
      </c>
      <c r="C170" s="54" t="str">
        <f>IF(キューシート計算用!C170&lt;&gt;"",キューシート計算用!C170,"")</f>
        <v/>
      </c>
      <c r="D170" s="38" t="str">
        <f>IF(キューシート計算用!D170&lt;&gt;"",キューシート計算用!D170,"")</f>
        <v/>
      </c>
      <c r="E170" s="38" t="str">
        <f>IF(キューシート計算用!E170&lt;&gt;"",キューシート計算用!E170,"")</f>
        <v/>
      </c>
      <c r="F170" s="54" t="str">
        <f>IF(キューシート計算用!F170&lt;&gt;"",キューシート計算用!F170,"")</f>
        <v/>
      </c>
      <c r="G170" s="54" t="str">
        <f>IF(キューシート計算用!G170&lt;&gt;"",キューシート計算用!G170,"")</f>
        <v/>
      </c>
      <c r="H170" s="54" t="str">
        <f>IF(キューシート計算用!H170&lt;&gt;"",キューシート計算用!H170,"")</f>
        <v/>
      </c>
      <c r="I170" s="54" t="str">
        <f>IF(キューシート計算用!I170&lt;&gt;"",キューシート計算用!I170,"")</f>
        <v/>
      </c>
      <c r="J170" s="54" t="str">
        <f>IF(キューシート計算用!J170&lt;&gt;"",キューシート計算用!J170,"")</f>
        <v/>
      </c>
      <c r="K170" s="39" t="str">
        <f>IF(キューシート計算用!K170&lt;&gt;"",キューシート計算用!K170,"")</f>
        <v/>
      </c>
      <c r="L170" s="86" t="str">
        <f>IF(キューシート計算用!L170&lt;&gt;"",キューシート計算用!L170,"")</f>
        <v/>
      </c>
      <c r="M170" s="40" t="str">
        <f>IF(キューシート計算用!M170&lt;&gt;"",キューシート計算用!M170,"")</f>
        <v/>
      </c>
      <c r="N170" s="40" t="str">
        <f>IF(キューシート計算用!N170&lt;&gt;"",キューシート計算用!N170,"")</f>
        <v/>
      </c>
    </row>
    <row r="171" spans="1:14" x14ac:dyDescent="0.15">
      <c r="A171" s="54" t="str">
        <f>IF(キューシート計算用!A171&lt;&gt;"",キューシート計算用!A171,"")</f>
        <v/>
      </c>
      <c r="B171" s="54" t="str">
        <f>IF(キューシート計算用!B171&lt;&gt;"",キューシート計算用!B171,"")</f>
        <v/>
      </c>
      <c r="C171" s="54" t="str">
        <f>IF(キューシート計算用!C171&lt;&gt;"",キューシート計算用!C171,"")</f>
        <v/>
      </c>
      <c r="D171" s="38" t="str">
        <f>IF(キューシート計算用!D171&lt;&gt;"",キューシート計算用!D171,"")</f>
        <v/>
      </c>
      <c r="E171" s="38" t="str">
        <f>IF(キューシート計算用!E171&lt;&gt;"",キューシート計算用!E171,"")</f>
        <v/>
      </c>
      <c r="F171" s="54" t="str">
        <f>IF(キューシート計算用!F171&lt;&gt;"",キューシート計算用!F171,"")</f>
        <v/>
      </c>
      <c r="G171" s="54" t="str">
        <f>IF(キューシート計算用!G171&lt;&gt;"",キューシート計算用!G171,"")</f>
        <v/>
      </c>
      <c r="H171" s="54" t="str">
        <f>IF(キューシート計算用!H171&lt;&gt;"",キューシート計算用!H171,"")</f>
        <v/>
      </c>
      <c r="I171" s="54" t="str">
        <f>IF(キューシート計算用!I171&lt;&gt;"",キューシート計算用!I171,"")</f>
        <v/>
      </c>
      <c r="J171" s="54" t="str">
        <f>IF(キューシート計算用!J171&lt;&gt;"",キューシート計算用!J171,"")</f>
        <v/>
      </c>
      <c r="K171" s="39" t="str">
        <f>IF(キューシート計算用!K171&lt;&gt;"",キューシート計算用!K171,"")</f>
        <v/>
      </c>
      <c r="L171" s="86" t="str">
        <f>IF(キューシート計算用!L171&lt;&gt;"",キューシート計算用!L171,"")</f>
        <v/>
      </c>
      <c r="M171" s="40" t="str">
        <f>IF(キューシート計算用!M171&lt;&gt;"",キューシート計算用!M171,"")</f>
        <v/>
      </c>
      <c r="N171" s="40" t="str">
        <f>IF(キューシート計算用!N171&lt;&gt;"",キューシート計算用!N171,"")</f>
        <v/>
      </c>
    </row>
    <row r="172" spans="1:14" x14ac:dyDescent="0.15">
      <c r="A172" s="54" t="str">
        <f>IF(キューシート計算用!A172&lt;&gt;"",キューシート計算用!A172,"")</f>
        <v/>
      </c>
      <c r="B172" s="54" t="str">
        <f>IF(キューシート計算用!B172&lt;&gt;"",キューシート計算用!B172,"")</f>
        <v/>
      </c>
      <c r="C172" s="54" t="str">
        <f>IF(キューシート計算用!C172&lt;&gt;"",キューシート計算用!C172,"")</f>
        <v/>
      </c>
      <c r="D172" s="38" t="str">
        <f>IF(キューシート計算用!D172&lt;&gt;"",キューシート計算用!D172,"")</f>
        <v/>
      </c>
      <c r="E172" s="38" t="str">
        <f>IF(キューシート計算用!E172&lt;&gt;"",キューシート計算用!E172,"")</f>
        <v/>
      </c>
      <c r="F172" s="54" t="str">
        <f>IF(キューシート計算用!F172&lt;&gt;"",キューシート計算用!F172,"")</f>
        <v/>
      </c>
      <c r="G172" s="54" t="str">
        <f>IF(キューシート計算用!G172&lt;&gt;"",キューシート計算用!G172,"")</f>
        <v/>
      </c>
      <c r="H172" s="54" t="str">
        <f>IF(キューシート計算用!H172&lt;&gt;"",キューシート計算用!H172,"")</f>
        <v/>
      </c>
      <c r="I172" s="54" t="str">
        <f>IF(キューシート計算用!I172&lt;&gt;"",キューシート計算用!I172,"")</f>
        <v/>
      </c>
      <c r="J172" s="54" t="str">
        <f>IF(キューシート計算用!J172&lt;&gt;"",キューシート計算用!J172,"")</f>
        <v/>
      </c>
      <c r="K172" s="39" t="str">
        <f>IF(キューシート計算用!K172&lt;&gt;"",キューシート計算用!K172,"")</f>
        <v/>
      </c>
      <c r="L172" s="86" t="str">
        <f>IF(キューシート計算用!L172&lt;&gt;"",キューシート計算用!L172,"")</f>
        <v/>
      </c>
      <c r="M172" s="40" t="str">
        <f>IF(キューシート計算用!M172&lt;&gt;"",キューシート計算用!M172,"")</f>
        <v/>
      </c>
      <c r="N172" s="40" t="str">
        <f>IF(キューシート計算用!N172&lt;&gt;"",キューシート計算用!N172,"")</f>
        <v/>
      </c>
    </row>
    <row r="173" spans="1:14" x14ac:dyDescent="0.15">
      <c r="A173" s="54" t="str">
        <f>IF(キューシート計算用!A173&lt;&gt;"",キューシート計算用!A173,"")</f>
        <v/>
      </c>
      <c r="B173" s="54" t="str">
        <f>IF(キューシート計算用!B173&lt;&gt;"",キューシート計算用!B173,"")</f>
        <v/>
      </c>
      <c r="C173" s="54" t="str">
        <f>IF(キューシート計算用!C173&lt;&gt;"",キューシート計算用!C173,"")</f>
        <v/>
      </c>
      <c r="D173" s="38" t="str">
        <f>IF(キューシート計算用!D173&lt;&gt;"",キューシート計算用!D173,"")</f>
        <v/>
      </c>
      <c r="E173" s="38" t="str">
        <f>IF(キューシート計算用!E173&lt;&gt;"",キューシート計算用!E173,"")</f>
        <v/>
      </c>
      <c r="F173" s="54" t="str">
        <f>IF(キューシート計算用!F173&lt;&gt;"",キューシート計算用!F173,"")</f>
        <v/>
      </c>
      <c r="G173" s="54" t="str">
        <f>IF(キューシート計算用!G173&lt;&gt;"",キューシート計算用!G173,"")</f>
        <v/>
      </c>
      <c r="H173" s="54" t="str">
        <f>IF(キューシート計算用!H173&lt;&gt;"",キューシート計算用!H173,"")</f>
        <v/>
      </c>
      <c r="I173" s="54" t="str">
        <f>IF(キューシート計算用!I173&lt;&gt;"",キューシート計算用!I173,"")</f>
        <v/>
      </c>
      <c r="J173" s="54" t="str">
        <f>IF(キューシート計算用!J173&lt;&gt;"",キューシート計算用!J173,"")</f>
        <v/>
      </c>
      <c r="K173" s="39" t="str">
        <f>IF(キューシート計算用!K173&lt;&gt;"",キューシート計算用!K173,"")</f>
        <v/>
      </c>
      <c r="L173" s="86" t="str">
        <f>IF(キューシート計算用!L173&lt;&gt;"",キューシート計算用!L173,"")</f>
        <v/>
      </c>
      <c r="M173" s="40" t="str">
        <f>IF(キューシート計算用!M173&lt;&gt;"",キューシート計算用!M173,"")</f>
        <v/>
      </c>
      <c r="N173" s="40" t="str">
        <f>IF(キューシート計算用!N173&lt;&gt;"",キューシート計算用!N173,"")</f>
        <v/>
      </c>
    </row>
    <row r="174" spans="1:14" x14ac:dyDescent="0.15">
      <c r="A174" s="54" t="str">
        <f>IF(キューシート計算用!A174&lt;&gt;"",キューシート計算用!A174,"")</f>
        <v/>
      </c>
      <c r="B174" s="54" t="str">
        <f>IF(キューシート計算用!B174&lt;&gt;"",キューシート計算用!B174,"")</f>
        <v/>
      </c>
      <c r="C174" s="54" t="str">
        <f>IF(キューシート計算用!C174&lt;&gt;"",キューシート計算用!C174,"")</f>
        <v/>
      </c>
      <c r="D174" s="38" t="str">
        <f>IF(キューシート計算用!D174&lt;&gt;"",キューシート計算用!D174,"")</f>
        <v/>
      </c>
      <c r="E174" s="38" t="str">
        <f>IF(キューシート計算用!E174&lt;&gt;"",キューシート計算用!E174,"")</f>
        <v/>
      </c>
      <c r="F174" s="54" t="str">
        <f>IF(キューシート計算用!F174&lt;&gt;"",キューシート計算用!F174,"")</f>
        <v/>
      </c>
      <c r="G174" s="54" t="str">
        <f>IF(キューシート計算用!G174&lt;&gt;"",キューシート計算用!G174,"")</f>
        <v/>
      </c>
      <c r="H174" s="54" t="str">
        <f>IF(キューシート計算用!H174&lt;&gt;"",キューシート計算用!H174,"")</f>
        <v/>
      </c>
      <c r="I174" s="54" t="str">
        <f>IF(キューシート計算用!I174&lt;&gt;"",キューシート計算用!I174,"")</f>
        <v/>
      </c>
      <c r="J174" s="54" t="str">
        <f>IF(キューシート計算用!J174&lt;&gt;"",キューシート計算用!J174,"")</f>
        <v/>
      </c>
      <c r="K174" s="39" t="str">
        <f>IF(キューシート計算用!K174&lt;&gt;"",キューシート計算用!K174,"")</f>
        <v/>
      </c>
      <c r="L174" s="86" t="str">
        <f>IF(キューシート計算用!L174&lt;&gt;"",キューシート計算用!L174,"")</f>
        <v/>
      </c>
      <c r="M174" s="40" t="str">
        <f>IF(キューシート計算用!M174&lt;&gt;"",キューシート計算用!M174,"")</f>
        <v/>
      </c>
      <c r="N174" s="40" t="str">
        <f>IF(キューシート計算用!N174&lt;&gt;"",キューシート計算用!N174,"")</f>
        <v/>
      </c>
    </row>
    <row r="175" spans="1:14" x14ac:dyDescent="0.15">
      <c r="A175" s="54" t="str">
        <f>IF(キューシート計算用!A175&lt;&gt;"",キューシート計算用!A175,"")</f>
        <v/>
      </c>
      <c r="B175" s="54" t="str">
        <f>IF(キューシート計算用!B175&lt;&gt;"",キューシート計算用!B175,"")</f>
        <v/>
      </c>
      <c r="C175" s="54" t="str">
        <f>IF(キューシート計算用!C175&lt;&gt;"",キューシート計算用!C175,"")</f>
        <v/>
      </c>
      <c r="D175" s="38" t="str">
        <f>IF(キューシート計算用!D175&lt;&gt;"",キューシート計算用!D175,"")</f>
        <v/>
      </c>
      <c r="E175" s="38" t="str">
        <f>IF(キューシート計算用!E175&lt;&gt;"",キューシート計算用!E175,"")</f>
        <v/>
      </c>
      <c r="F175" s="54" t="str">
        <f>IF(キューシート計算用!F175&lt;&gt;"",キューシート計算用!F175,"")</f>
        <v/>
      </c>
      <c r="G175" s="54" t="str">
        <f>IF(キューシート計算用!G175&lt;&gt;"",キューシート計算用!G175,"")</f>
        <v/>
      </c>
      <c r="H175" s="54" t="str">
        <f>IF(キューシート計算用!H175&lt;&gt;"",キューシート計算用!H175,"")</f>
        <v/>
      </c>
      <c r="I175" s="54" t="str">
        <f>IF(キューシート計算用!I175&lt;&gt;"",キューシート計算用!I175,"")</f>
        <v/>
      </c>
      <c r="J175" s="54" t="str">
        <f>IF(キューシート計算用!J175&lt;&gt;"",キューシート計算用!J175,"")</f>
        <v/>
      </c>
      <c r="K175" s="39" t="str">
        <f>IF(キューシート計算用!K175&lt;&gt;"",キューシート計算用!K175,"")</f>
        <v/>
      </c>
      <c r="L175" s="86" t="str">
        <f>IF(キューシート計算用!L175&lt;&gt;"",キューシート計算用!L175,"")</f>
        <v/>
      </c>
      <c r="M175" s="40" t="str">
        <f>IF(キューシート計算用!M175&lt;&gt;"",キューシート計算用!M175,"")</f>
        <v/>
      </c>
      <c r="N175" s="40" t="str">
        <f>IF(キューシート計算用!N175&lt;&gt;"",キューシート計算用!N175,"")</f>
        <v/>
      </c>
    </row>
    <row r="176" spans="1:14" x14ac:dyDescent="0.15">
      <c r="A176" s="54" t="str">
        <f>IF(キューシート計算用!A176&lt;&gt;"",キューシート計算用!A176,"")</f>
        <v/>
      </c>
      <c r="B176" s="54" t="str">
        <f>IF(キューシート計算用!B176&lt;&gt;"",キューシート計算用!B176,"")</f>
        <v/>
      </c>
      <c r="C176" s="54" t="str">
        <f>IF(キューシート計算用!C176&lt;&gt;"",キューシート計算用!C176,"")</f>
        <v/>
      </c>
      <c r="D176" s="38" t="str">
        <f>IF(キューシート計算用!D176&lt;&gt;"",キューシート計算用!D176,"")</f>
        <v/>
      </c>
      <c r="E176" s="38" t="str">
        <f>IF(キューシート計算用!E176&lt;&gt;"",キューシート計算用!E176,"")</f>
        <v/>
      </c>
      <c r="F176" s="54" t="str">
        <f>IF(キューシート計算用!F176&lt;&gt;"",キューシート計算用!F176,"")</f>
        <v/>
      </c>
      <c r="G176" s="54" t="str">
        <f>IF(キューシート計算用!G176&lt;&gt;"",キューシート計算用!G176,"")</f>
        <v/>
      </c>
      <c r="H176" s="54" t="str">
        <f>IF(キューシート計算用!H176&lt;&gt;"",キューシート計算用!H176,"")</f>
        <v/>
      </c>
      <c r="I176" s="54" t="str">
        <f>IF(キューシート計算用!I176&lt;&gt;"",キューシート計算用!I176,"")</f>
        <v/>
      </c>
      <c r="J176" s="54" t="str">
        <f>IF(キューシート計算用!J176&lt;&gt;"",キューシート計算用!J176,"")</f>
        <v/>
      </c>
      <c r="K176" s="39" t="str">
        <f>IF(キューシート計算用!K176&lt;&gt;"",キューシート計算用!K176,"")</f>
        <v/>
      </c>
      <c r="L176" s="86" t="str">
        <f>IF(キューシート計算用!L176&lt;&gt;"",キューシート計算用!L176,"")</f>
        <v/>
      </c>
      <c r="M176" s="40" t="str">
        <f>IF(キューシート計算用!M176&lt;&gt;"",キューシート計算用!M176,"")</f>
        <v/>
      </c>
      <c r="N176" s="40" t="str">
        <f>IF(キューシート計算用!N176&lt;&gt;"",キューシート計算用!N176,"")</f>
        <v/>
      </c>
    </row>
    <row r="177" spans="1:14" x14ac:dyDescent="0.15">
      <c r="A177" s="54" t="str">
        <f>IF(キューシート計算用!A177&lt;&gt;"",キューシート計算用!A177,"")</f>
        <v/>
      </c>
      <c r="B177" s="54" t="str">
        <f>IF(キューシート計算用!B177&lt;&gt;"",キューシート計算用!B177,"")</f>
        <v/>
      </c>
      <c r="C177" s="54" t="str">
        <f>IF(キューシート計算用!C177&lt;&gt;"",キューシート計算用!C177,"")</f>
        <v/>
      </c>
      <c r="D177" s="38" t="str">
        <f>IF(キューシート計算用!D177&lt;&gt;"",キューシート計算用!D177,"")</f>
        <v/>
      </c>
      <c r="E177" s="38" t="str">
        <f>IF(キューシート計算用!E177&lt;&gt;"",キューシート計算用!E177,"")</f>
        <v/>
      </c>
      <c r="F177" s="54" t="str">
        <f>IF(キューシート計算用!F177&lt;&gt;"",キューシート計算用!F177,"")</f>
        <v/>
      </c>
      <c r="G177" s="54" t="str">
        <f>IF(キューシート計算用!G177&lt;&gt;"",キューシート計算用!G177,"")</f>
        <v/>
      </c>
      <c r="H177" s="54" t="str">
        <f>IF(キューシート計算用!H177&lt;&gt;"",キューシート計算用!H177,"")</f>
        <v/>
      </c>
      <c r="I177" s="54" t="str">
        <f>IF(キューシート計算用!I177&lt;&gt;"",キューシート計算用!I177,"")</f>
        <v/>
      </c>
      <c r="J177" s="54" t="str">
        <f>IF(キューシート計算用!J177&lt;&gt;"",キューシート計算用!J177,"")</f>
        <v/>
      </c>
      <c r="K177" s="39" t="str">
        <f>IF(キューシート計算用!K177&lt;&gt;"",キューシート計算用!K177,"")</f>
        <v/>
      </c>
      <c r="L177" s="86" t="str">
        <f>IF(キューシート計算用!L177&lt;&gt;"",キューシート計算用!L177,"")</f>
        <v/>
      </c>
      <c r="M177" s="40" t="str">
        <f>IF(キューシート計算用!M177&lt;&gt;"",キューシート計算用!M177,"")</f>
        <v/>
      </c>
      <c r="N177" s="40" t="str">
        <f>IF(キューシート計算用!N177&lt;&gt;"",キューシート計算用!N177,"")</f>
        <v/>
      </c>
    </row>
    <row r="178" spans="1:14" x14ac:dyDescent="0.15">
      <c r="A178" s="54" t="str">
        <f>IF(キューシート計算用!A178&lt;&gt;"",キューシート計算用!A178,"")</f>
        <v/>
      </c>
      <c r="B178" s="54" t="str">
        <f>IF(キューシート計算用!B178&lt;&gt;"",キューシート計算用!B178,"")</f>
        <v/>
      </c>
      <c r="C178" s="54" t="str">
        <f>IF(キューシート計算用!C178&lt;&gt;"",キューシート計算用!C178,"")</f>
        <v/>
      </c>
      <c r="D178" s="38" t="str">
        <f>IF(キューシート計算用!D178&lt;&gt;"",キューシート計算用!D178,"")</f>
        <v/>
      </c>
      <c r="E178" s="38" t="str">
        <f>IF(キューシート計算用!E178&lt;&gt;"",キューシート計算用!E178,"")</f>
        <v/>
      </c>
      <c r="F178" s="54" t="str">
        <f>IF(キューシート計算用!F178&lt;&gt;"",キューシート計算用!F178,"")</f>
        <v/>
      </c>
      <c r="G178" s="54" t="str">
        <f>IF(キューシート計算用!G178&lt;&gt;"",キューシート計算用!G178,"")</f>
        <v/>
      </c>
      <c r="H178" s="54" t="str">
        <f>IF(キューシート計算用!H178&lt;&gt;"",キューシート計算用!H178,"")</f>
        <v/>
      </c>
      <c r="I178" s="54" t="str">
        <f>IF(キューシート計算用!I178&lt;&gt;"",キューシート計算用!I178,"")</f>
        <v/>
      </c>
      <c r="J178" s="54" t="str">
        <f>IF(キューシート計算用!J178&lt;&gt;"",キューシート計算用!J178,"")</f>
        <v/>
      </c>
      <c r="K178" s="39" t="str">
        <f>IF(キューシート計算用!K178&lt;&gt;"",キューシート計算用!K178,"")</f>
        <v/>
      </c>
      <c r="L178" s="86" t="str">
        <f>IF(キューシート計算用!L178&lt;&gt;"",キューシート計算用!L178,"")</f>
        <v/>
      </c>
      <c r="M178" s="40" t="str">
        <f>IF(キューシート計算用!M178&lt;&gt;"",キューシート計算用!M178,"")</f>
        <v/>
      </c>
      <c r="N178" s="40" t="str">
        <f>IF(キューシート計算用!N178&lt;&gt;"",キューシート計算用!N178,"")</f>
        <v/>
      </c>
    </row>
    <row r="179" spans="1:14" x14ac:dyDescent="0.15">
      <c r="A179" s="54" t="str">
        <f>IF(キューシート計算用!A179&lt;&gt;"",キューシート計算用!A179,"")</f>
        <v/>
      </c>
      <c r="B179" s="54" t="str">
        <f>IF(キューシート計算用!B179&lt;&gt;"",キューシート計算用!B179,"")</f>
        <v/>
      </c>
      <c r="C179" s="54" t="str">
        <f>IF(キューシート計算用!C179&lt;&gt;"",キューシート計算用!C179,"")</f>
        <v/>
      </c>
      <c r="D179" s="38" t="str">
        <f>IF(キューシート計算用!D179&lt;&gt;"",キューシート計算用!D179,"")</f>
        <v/>
      </c>
      <c r="E179" s="38" t="str">
        <f>IF(キューシート計算用!E179&lt;&gt;"",キューシート計算用!E179,"")</f>
        <v/>
      </c>
      <c r="F179" s="54" t="str">
        <f>IF(キューシート計算用!F179&lt;&gt;"",キューシート計算用!F179,"")</f>
        <v/>
      </c>
      <c r="G179" s="54" t="str">
        <f>IF(キューシート計算用!G179&lt;&gt;"",キューシート計算用!G179,"")</f>
        <v/>
      </c>
      <c r="H179" s="54" t="str">
        <f>IF(キューシート計算用!H179&lt;&gt;"",キューシート計算用!H179,"")</f>
        <v/>
      </c>
      <c r="I179" s="54" t="str">
        <f>IF(キューシート計算用!I179&lt;&gt;"",キューシート計算用!I179,"")</f>
        <v/>
      </c>
      <c r="J179" s="54" t="str">
        <f>IF(キューシート計算用!J179&lt;&gt;"",キューシート計算用!J179,"")</f>
        <v/>
      </c>
      <c r="K179" s="39" t="str">
        <f>IF(キューシート計算用!K179&lt;&gt;"",キューシート計算用!K179,"")</f>
        <v/>
      </c>
      <c r="L179" s="86" t="str">
        <f>IF(キューシート計算用!L179&lt;&gt;"",キューシート計算用!L179,"")</f>
        <v/>
      </c>
      <c r="M179" s="40" t="str">
        <f>IF(キューシート計算用!M179&lt;&gt;"",キューシート計算用!M179,"")</f>
        <v/>
      </c>
      <c r="N179" s="40" t="str">
        <f>IF(キューシート計算用!N179&lt;&gt;"",キューシート計算用!N179,"")</f>
        <v/>
      </c>
    </row>
    <row r="180" spans="1:14" x14ac:dyDescent="0.15">
      <c r="A180" s="54" t="str">
        <f>IF(キューシート計算用!A180&lt;&gt;"",キューシート計算用!A180,"")</f>
        <v/>
      </c>
      <c r="B180" s="54" t="str">
        <f>IF(キューシート計算用!B180&lt;&gt;"",キューシート計算用!B180,"")</f>
        <v/>
      </c>
      <c r="C180" s="54" t="str">
        <f>IF(キューシート計算用!C180&lt;&gt;"",キューシート計算用!C180,"")</f>
        <v/>
      </c>
      <c r="D180" s="38" t="str">
        <f>IF(キューシート計算用!D180&lt;&gt;"",キューシート計算用!D180,"")</f>
        <v/>
      </c>
      <c r="E180" s="38" t="str">
        <f>IF(キューシート計算用!E180&lt;&gt;"",キューシート計算用!E180,"")</f>
        <v/>
      </c>
      <c r="F180" s="54" t="str">
        <f>IF(キューシート計算用!F180&lt;&gt;"",キューシート計算用!F180,"")</f>
        <v/>
      </c>
      <c r="G180" s="54" t="str">
        <f>IF(キューシート計算用!G180&lt;&gt;"",キューシート計算用!G180,"")</f>
        <v/>
      </c>
      <c r="H180" s="54" t="str">
        <f>IF(キューシート計算用!H180&lt;&gt;"",キューシート計算用!H180,"")</f>
        <v/>
      </c>
      <c r="I180" s="54" t="str">
        <f>IF(キューシート計算用!I180&lt;&gt;"",キューシート計算用!I180,"")</f>
        <v/>
      </c>
      <c r="J180" s="54" t="str">
        <f>IF(キューシート計算用!J180&lt;&gt;"",キューシート計算用!J180,"")</f>
        <v/>
      </c>
      <c r="K180" s="39" t="str">
        <f>IF(キューシート計算用!K180&lt;&gt;"",キューシート計算用!K180,"")</f>
        <v/>
      </c>
      <c r="L180" s="86" t="str">
        <f>IF(キューシート計算用!L180&lt;&gt;"",キューシート計算用!L180,"")</f>
        <v/>
      </c>
      <c r="M180" s="40" t="str">
        <f>IF(キューシート計算用!M180&lt;&gt;"",キューシート計算用!M180,"")</f>
        <v/>
      </c>
      <c r="N180" s="40" t="str">
        <f>IF(キューシート計算用!N180&lt;&gt;"",キューシート計算用!N180,"")</f>
        <v/>
      </c>
    </row>
    <row r="181" spans="1:14" x14ac:dyDescent="0.15">
      <c r="A181" s="54" t="str">
        <f>IF(キューシート計算用!A181&lt;&gt;"",キューシート計算用!A181,"")</f>
        <v/>
      </c>
      <c r="B181" s="54" t="str">
        <f>IF(キューシート計算用!B181&lt;&gt;"",キューシート計算用!B181,"")</f>
        <v/>
      </c>
      <c r="C181" s="54" t="str">
        <f>IF(キューシート計算用!C181&lt;&gt;"",キューシート計算用!C181,"")</f>
        <v/>
      </c>
      <c r="D181" s="38" t="str">
        <f>IF(キューシート計算用!D181&lt;&gt;"",キューシート計算用!D181,"")</f>
        <v/>
      </c>
      <c r="E181" s="38" t="str">
        <f>IF(キューシート計算用!E181&lt;&gt;"",キューシート計算用!E181,"")</f>
        <v/>
      </c>
      <c r="F181" s="54" t="str">
        <f>IF(キューシート計算用!F181&lt;&gt;"",キューシート計算用!F181,"")</f>
        <v/>
      </c>
      <c r="G181" s="54" t="str">
        <f>IF(キューシート計算用!G181&lt;&gt;"",キューシート計算用!G181,"")</f>
        <v/>
      </c>
      <c r="H181" s="54" t="str">
        <f>IF(キューシート計算用!H181&lt;&gt;"",キューシート計算用!H181,"")</f>
        <v/>
      </c>
      <c r="I181" s="54" t="str">
        <f>IF(キューシート計算用!I181&lt;&gt;"",キューシート計算用!I181,"")</f>
        <v/>
      </c>
      <c r="J181" s="54" t="str">
        <f>IF(キューシート計算用!J181&lt;&gt;"",キューシート計算用!J181,"")</f>
        <v/>
      </c>
      <c r="K181" s="39" t="str">
        <f>IF(キューシート計算用!K181&lt;&gt;"",キューシート計算用!K181,"")</f>
        <v/>
      </c>
      <c r="L181" s="86" t="str">
        <f>IF(キューシート計算用!L181&lt;&gt;"",キューシート計算用!L181,"")</f>
        <v/>
      </c>
      <c r="M181" s="40" t="str">
        <f>IF(キューシート計算用!M181&lt;&gt;"",キューシート計算用!M181,"")</f>
        <v/>
      </c>
      <c r="N181" s="40" t="str">
        <f>IF(キューシート計算用!N181&lt;&gt;"",キューシート計算用!N181,"")</f>
        <v/>
      </c>
    </row>
    <row r="182" spans="1:14" x14ac:dyDescent="0.15">
      <c r="A182" s="54" t="str">
        <f>IF(キューシート計算用!A182&lt;&gt;"",キューシート計算用!A182,"")</f>
        <v/>
      </c>
      <c r="B182" s="54" t="str">
        <f>IF(キューシート計算用!B182&lt;&gt;"",キューシート計算用!B182,"")</f>
        <v/>
      </c>
      <c r="C182" s="54" t="str">
        <f>IF(キューシート計算用!C182&lt;&gt;"",キューシート計算用!C182,"")</f>
        <v/>
      </c>
      <c r="D182" s="38" t="str">
        <f>IF(キューシート計算用!D182&lt;&gt;"",キューシート計算用!D182,"")</f>
        <v/>
      </c>
      <c r="E182" s="38" t="str">
        <f>IF(キューシート計算用!E182&lt;&gt;"",キューシート計算用!E182,"")</f>
        <v/>
      </c>
      <c r="F182" s="54" t="str">
        <f>IF(キューシート計算用!F182&lt;&gt;"",キューシート計算用!F182,"")</f>
        <v/>
      </c>
      <c r="G182" s="54" t="str">
        <f>IF(キューシート計算用!G182&lt;&gt;"",キューシート計算用!G182,"")</f>
        <v/>
      </c>
      <c r="H182" s="54" t="str">
        <f>IF(キューシート計算用!H182&lt;&gt;"",キューシート計算用!H182,"")</f>
        <v/>
      </c>
      <c r="I182" s="54" t="str">
        <f>IF(キューシート計算用!I182&lt;&gt;"",キューシート計算用!I182,"")</f>
        <v/>
      </c>
      <c r="J182" s="54" t="str">
        <f>IF(キューシート計算用!J182&lt;&gt;"",キューシート計算用!J182,"")</f>
        <v/>
      </c>
      <c r="K182" s="39" t="str">
        <f>IF(キューシート計算用!K182&lt;&gt;"",キューシート計算用!K182,"")</f>
        <v/>
      </c>
      <c r="L182" s="86" t="str">
        <f>IF(キューシート計算用!L182&lt;&gt;"",キューシート計算用!L182,"")</f>
        <v/>
      </c>
      <c r="M182" s="40" t="str">
        <f>IF(キューシート計算用!M182&lt;&gt;"",キューシート計算用!M182,"")</f>
        <v/>
      </c>
      <c r="N182" s="40" t="str">
        <f>IF(キューシート計算用!N182&lt;&gt;"",キューシート計算用!N182,"")</f>
        <v/>
      </c>
    </row>
    <row r="183" spans="1:14" x14ac:dyDescent="0.15">
      <c r="A183" s="54" t="str">
        <f>IF(キューシート計算用!A183&lt;&gt;"",キューシート計算用!A183,"")</f>
        <v/>
      </c>
      <c r="B183" s="54" t="str">
        <f>IF(キューシート計算用!B183&lt;&gt;"",キューシート計算用!B183,"")</f>
        <v/>
      </c>
      <c r="C183" s="54" t="str">
        <f>IF(キューシート計算用!C183&lt;&gt;"",キューシート計算用!C183,"")</f>
        <v/>
      </c>
      <c r="D183" s="38" t="str">
        <f>IF(キューシート計算用!D183&lt;&gt;"",キューシート計算用!D183,"")</f>
        <v/>
      </c>
      <c r="E183" s="38" t="str">
        <f>IF(キューシート計算用!E183&lt;&gt;"",キューシート計算用!E183,"")</f>
        <v/>
      </c>
      <c r="F183" s="54" t="str">
        <f>IF(キューシート計算用!F183&lt;&gt;"",キューシート計算用!F183,"")</f>
        <v/>
      </c>
      <c r="G183" s="54" t="str">
        <f>IF(キューシート計算用!G183&lt;&gt;"",キューシート計算用!G183,"")</f>
        <v/>
      </c>
      <c r="H183" s="54" t="str">
        <f>IF(キューシート計算用!H183&lt;&gt;"",キューシート計算用!H183,"")</f>
        <v/>
      </c>
      <c r="I183" s="54" t="str">
        <f>IF(キューシート計算用!I183&lt;&gt;"",キューシート計算用!I183,"")</f>
        <v/>
      </c>
      <c r="J183" s="54" t="str">
        <f>IF(キューシート計算用!J183&lt;&gt;"",キューシート計算用!J183,"")</f>
        <v/>
      </c>
      <c r="K183" s="39" t="str">
        <f>IF(キューシート計算用!K183&lt;&gt;"",キューシート計算用!K183,"")</f>
        <v/>
      </c>
      <c r="L183" s="86" t="str">
        <f>IF(キューシート計算用!L183&lt;&gt;"",キューシート計算用!L183,"")</f>
        <v/>
      </c>
      <c r="M183" s="40" t="str">
        <f>IF(キューシート計算用!M183&lt;&gt;"",キューシート計算用!M183,"")</f>
        <v/>
      </c>
      <c r="N183" s="40" t="str">
        <f>IF(キューシート計算用!N183&lt;&gt;"",キューシート計算用!N183,"")</f>
        <v/>
      </c>
    </row>
    <row r="184" spans="1:14" x14ac:dyDescent="0.15">
      <c r="A184" s="54" t="str">
        <f>IF(キューシート計算用!A184&lt;&gt;"",キューシート計算用!A184,"")</f>
        <v/>
      </c>
      <c r="B184" s="54" t="str">
        <f>IF(キューシート計算用!B184&lt;&gt;"",キューシート計算用!B184,"")</f>
        <v/>
      </c>
      <c r="C184" s="54" t="str">
        <f>IF(キューシート計算用!C184&lt;&gt;"",キューシート計算用!C184,"")</f>
        <v/>
      </c>
      <c r="D184" s="38" t="str">
        <f>IF(キューシート計算用!D184&lt;&gt;"",キューシート計算用!D184,"")</f>
        <v/>
      </c>
      <c r="E184" s="38" t="str">
        <f>IF(キューシート計算用!E184&lt;&gt;"",キューシート計算用!E184,"")</f>
        <v/>
      </c>
      <c r="F184" s="54" t="str">
        <f>IF(キューシート計算用!F184&lt;&gt;"",キューシート計算用!F184,"")</f>
        <v/>
      </c>
      <c r="G184" s="54" t="str">
        <f>IF(キューシート計算用!G184&lt;&gt;"",キューシート計算用!G184,"")</f>
        <v/>
      </c>
      <c r="H184" s="54" t="str">
        <f>IF(キューシート計算用!H184&lt;&gt;"",キューシート計算用!H184,"")</f>
        <v/>
      </c>
      <c r="I184" s="54" t="str">
        <f>IF(キューシート計算用!I184&lt;&gt;"",キューシート計算用!I184,"")</f>
        <v/>
      </c>
      <c r="J184" s="54" t="str">
        <f>IF(キューシート計算用!J184&lt;&gt;"",キューシート計算用!J184,"")</f>
        <v/>
      </c>
      <c r="K184" s="39" t="str">
        <f>IF(キューシート計算用!K184&lt;&gt;"",キューシート計算用!K184,"")</f>
        <v/>
      </c>
      <c r="L184" s="86" t="str">
        <f>IF(キューシート計算用!L184&lt;&gt;"",キューシート計算用!L184,"")</f>
        <v/>
      </c>
      <c r="M184" s="40" t="str">
        <f>IF(キューシート計算用!M184&lt;&gt;"",キューシート計算用!M184,"")</f>
        <v/>
      </c>
      <c r="N184" s="40" t="str">
        <f>IF(キューシート計算用!N184&lt;&gt;"",キューシート計算用!N184,"")</f>
        <v/>
      </c>
    </row>
    <row r="185" spans="1:14" x14ac:dyDescent="0.15">
      <c r="A185" s="54" t="str">
        <f>IF(キューシート計算用!A185&lt;&gt;"",キューシート計算用!A185,"")</f>
        <v/>
      </c>
      <c r="B185" s="54" t="str">
        <f>IF(キューシート計算用!B185&lt;&gt;"",キューシート計算用!B185,"")</f>
        <v/>
      </c>
      <c r="C185" s="54" t="str">
        <f>IF(キューシート計算用!C185&lt;&gt;"",キューシート計算用!C185,"")</f>
        <v/>
      </c>
      <c r="D185" s="38" t="str">
        <f>IF(キューシート計算用!D185&lt;&gt;"",キューシート計算用!D185,"")</f>
        <v/>
      </c>
      <c r="E185" s="38" t="str">
        <f>IF(キューシート計算用!E185&lt;&gt;"",キューシート計算用!E185,"")</f>
        <v/>
      </c>
      <c r="F185" s="54" t="str">
        <f>IF(キューシート計算用!F185&lt;&gt;"",キューシート計算用!F185,"")</f>
        <v/>
      </c>
      <c r="G185" s="54" t="str">
        <f>IF(キューシート計算用!G185&lt;&gt;"",キューシート計算用!G185,"")</f>
        <v/>
      </c>
      <c r="H185" s="54" t="str">
        <f>IF(キューシート計算用!H185&lt;&gt;"",キューシート計算用!H185,"")</f>
        <v/>
      </c>
      <c r="I185" s="54" t="str">
        <f>IF(キューシート計算用!I185&lt;&gt;"",キューシート計算用!I185,"")</f>
        <v/>
      </c>
      <c r="J185" s="54" t="str">
        <f>IF(キューシート計算用!J185&lt;&gt;"",キューシート計算用!J185,"")</f>
        <v/>
      </c>
      <c r="K185" s="39" t="str">
        <f>IF(キューシート計算用!K185&lt;&gt;"",キューシート計算用!K185,"")</f>
        <v/>
      </c>
      <c r="L185" s="86" t="str">
        <f>IF(キューシート計算用!L185&lt;&gt;"",キューシート計算用!L185,"")</f>
        <v/>
      </c>
      <c r="M185" s="40" t="str">
        <f>IF(キューシート計算用!M185&lt;&gt;"",キューシート計算用!M185,"")</f>
        <v/>
      </c>
      <c r="N185" s="40" t="str">
        <f>IF(キューシート計算用!N185&lt;&gt;"",キューシート計算用!N185,"")</f>
        <v/>
      </c>
    </row>
    <row r="186" spans="1:14" x14ac:dyDescent="0.15">
      <c r="A186" s="54" t="str">
        <f>IF(キューシート計算用!A186&lt;&gt;"",キューシート計算用!A186,"")</f>
        <v/>
      </c>
      <c r="B186" s="54" t="str">
        <f>IF(キューシート計算用!B186&lt;&gt;"",キューシート計算用!B186,"")</f>
        <v/>
      </c>
      <c r="C186" s="54" t="str">
        <f>IF(キューシート計算用!C186&lt;&gt;"",キューシート計算用!C186,"")</f>
        <v/>
      </c>
      <c r="D186" s="38" t="str">
        <f>IF(キューシート計算用!D186&lt;&gt;"",キューシート計算用!D186,"")</f>
        <v/>
      </c>
      <c r="E186" s="38" t="str">
        <f>IF(キューシート計算用!E186&lt;&gt;"",キューシート計算用!E186,"")</f>
        <v/>
      </c>
      <c r="F186" s="54" t="str">
        <f>IF(キューシート計算用!F186&lt;&gt;"",キューシート計算用!F186,"")</f>
        <v/>
      </c>
      <c r="G186" s="54" t="str">
        <f>IF(キューシート計算用!G186&lt;&gt;"",キューシート計算用!G186,"")</f>
        <v/>
      </c>
      <c r="H186" s="54" t="str">
        <f>IF(キューシート計算用!H186&lt;&gt;"",キューシート計算用!H186,"")</f>
        <v/>
      </c>
      <c r="I186" s="54" t="str">
        <f>IF(キューシート計算用!I186&lt;&gt;"",キューシート計算用!I186,"")</f>
        <v/>
      </c>
      <c r="J186" s="54" t="str">
        <f>IF(キューシート計算用!J186&lt;&gt;"",キューシート計算用!J186,"")</f>
        <v/>
      </c>
      <c r="K186" s="39" t="str">
        <f>IF(キューシート計算用!K186&lt;&gt;"",キューシート計算用!K186,"")</f>
        <v/>
      </c>
      <c r="L186" s="86" t="str">
        <f>IF(キューシート計算用!L186&lt;&gt;"",キューシート計算用!L186,"")</f>
        <v/>
      </c>
      <c r="M186" s="40" t="str">
        <f>IF(キューシート計算用!M186&lt;&gt;"",キューシート計算用!M186,"")</f>
        <v/>
      </c>
      <c r="N186" s="40" t="str">
        <f>IF(キューシート計算用!N186&lt;&gt;"",キューシート計算用!N186,"")</f>
        <v/>
      </c>
    </row>
    <row r="187" spans="1:14" x14ac:dyDescent="0.15">
      <c r="A187" s="54" t="str">
        <f>IF(キューシート計算用!A187&lt;&gt;"",キューシート計算用!A187,"")</f>
        <v/>
      </c>
      <c r="B187" s="54" t="str">
        <f>IF(キューシート計算用!B187&lt;&gt;"",キューシート計算用!B187,"")</f>
        <v/>
      </c>
      <c r="C187" s="54" t="str">
        <f>IF(キューシート計算用!C187&lt;&gt;"",キューシート計算用!C187,"")</f>
        <v/>
      </c>
      <c r="D187" s="38" t="str">
        <f>IF(キューシート計算用!D187&lt;&gt;"",キューシート計算用!D187,"")</f>
        <v/>
      </c>
      <c r="E187" s="38" t="str">
        <f>IF(キューシート計算用!E187&lt;&gt;"",キューシート計算用!E187,"")</f>
        <v/>
      </c>
      <c r="F187" s="54" t="str">
        <f>IF(キューシート計算用!F187&lt;&gt;"",キューシート計算用!F187,"")</f>
        <v/>
      </c>
      <c r="G187" s="54" t="str">
        <f>IF(キューシート計算用!G187&lt;&gt;"",キューシート計算用!G187,"")</f>
        <v/>
      </c>
      <c r="H187" s="54" t="str">
        <f>IF(キューシート計算用!H187&lt;&gt;"",キューシート計算用!H187,"")</f>
        <v/>
      </c>
      <c r="I187" s="54" t="str">
        <f>IF(キューシート計算用!I187&lt;&gt;"",キューシート計算用!I187,"")</f>
        <v/>
      </c>
      <c r="J187" s="54" t="str">
        <f>IF(キューシート計算用!J187&lt;&gt;"",キューシート計算用!J187,"")</f>
        <v/>
      </c>
      <c r="K187" s="39" t="str">
        <f>IF(キューシート計算用!K187&lt;&gt;"",キューシート計算用!K187,"")</f>
        <v/>
      </c>
      <c r="L187" s="86" t="str">
        <f>IF(キューシート計算用!L187&lt;&gt;"",キューシート計算用!L187,"")</f>
        <v/>
      </c>
      <c r="M187" s="40" t="str">
        <f>IF(キューシート計算用!M187&lt;&gt;"",キューシート計算用!M187,"")</f>
        <v/>
      </c>
      <c r="N187" s="40" t="str">
        <f>IF(キューシート計算用!N187&lt;&gt;"",キューシート計算用!N187,"")</f>
        <v/>
      </c>
    </row>
    <row r="188" spans="1:14" x14ac:dyDescent="0.15">
      <c r="A188" s="54" t="str">
        <f>IF(キューシート計算用!A188&lt;&gt;"",キューシート計算用!A188,"")</f>
        <v/>
      </c>
      <c r="B188" s="54" t="str">
        <f>IF(キューシート計算用!B188&lt;&gt;"",キューシート計算用!B188,"")</f>
        <v/>
      </c>
      <c r="C188" s="54" t="str">
        <f>IF(キューシート計算用!C188&lt;&gt;"",キューシート計算用!C188,"")</f>
        <v/>
      </c>
      <c r="D188" s="38" t="str">
        <f>IF(キューシート計算用!D188&lt;&gt;"",キューシート計算用!D188,"")</f>
        <v/>
      </c>
      <c r="E188" s="38" t="str">
        <f>IF(キューシート計算用!E188&lt;&gt;"",キューシート計算用!E188,"")</f>
        <v/>
      </c>
      <c r="F188" s="54" t="str">
        <f>IF(キューシート計算用!F188&lt;&gt;"",キューシート計算用!F188,"")</f>
        <v/>
      </c>
      <c r="G188" s="54" t="str">
        <f>IF(キューシート計算用!G188&lt;&gt;"",キューシート計算用!G188,"")</f>
        <v/>
      </c>
      <c r="H188" s="54" t="str">
        <f>IF(キューシート計算用!H188&lt;&gt;"",キューシート計算用!H188,"")</f>
        <v/>
      </c>
      <c r="I188" s="54" t="str">
        <f>IF(キューシート計算用!I188&lt;&gt;"",キューシート計算用!I188,"")</f>
        <v/>
      </c>
      <c r="J188" s="54" t="str">
        <f>IF(キューシート計算用!J188&lt;&gt;"",キューシート計算用!J188,"")</f>
        <v/>
      </c>
      <c r="K188" s="39" t="str">
        <f>IF(キューシート計算用!K188&lt;&gt;"",キューシート計算用!K188,"")</f>
        <v/>
      </c>
      <c r="L188" s="86" t="str">
        <f>IF(キューシート計算用!L188&lt;&gt;"",キューシート計算用!L188,"")</f>
        <v/>
      </c>
      <c r="M188" s="40" t="str">
        <f>IF(キューシート計算用!M188&lt;&gt;"",キューシート計算用!M188,"")</f>
        <v/>
      </c>
      <c r="N188" s="40" t="str">
        <f>IF(キューシート計算用!N188&lt;&gt;"",キューシート計算用!N188,"")</f>
        <v/>
      </c>
    </row>
    <row r="189" spans="1:14" x14ac:dyDescent="0.15">
      <c r="A189" s="54" t="str">
        <f>IF(キューシート計算用!A189&lt;&gt;"",キューシート計算用!A189,"")</f>
        <v/>
      </c>
      <c r="B189" s="54" t="str">
        <f>IF(キューシート計算用!B189&lt;&gt;"",キューシート計算用!B189,"")</f>
        <v/>
      </c>
      <c r="C189" s="54" t="str">
        <f>IF(キューシート計算用!C189&lt;&gt;"",キューシート計算用!C189,"")</f>
        <v/>
      </c>
      <c r="D189" s="38" t="str">
        <f>IF(キューシート計算用!D189&lt;&gt;"",キューシート計算用!D189,"")</f>
        <v/>
      </c>
      <c r="E189" s="38" t="str">
        <f>IF(キューシート計算用!E189&lt;&gt;"",キューシート計算用!E189,"")</f>
        <v/>
      </c>
      <c r="F189" s="54" t="str">
        <f>IF(キューシート計算用!F189&lt;&gt;"",キューシート計算用!F189,"")</f>
        <v/>
      </c>
      <c r="G189" s="54" t="str">
        <f>IF(キューシート計算用!G189&lt;&gt;"",キューシート計算用!G189,"")</f>
        <v/>
      </c>
      <c r="H189" s="54" t="str">
        <f>IF(キューシート計算用!H189&lt;&gt;"",キューシート計算用!H189,"")</f>
        <v/>
      </c>
      <c r="I189" s="54" t="str">
        <f>IF(キューシート計算用!I189&lt;&gt;"",キューシート計算用!I189,"")</f>
        <v/>
      </c>
      <c r="J189" s="54" t="str">
        <f>IF(キューシート計算用!J189&lt;&gt;"",キューシート計算用!J189,"")</f>
        <v/>
      </c>
      <c r="K189" s="39" t="str">
        <f>IF(キューシート計算用!K189&lt;&gt;"",キューシート計算用!K189,"")</f>
        <v/>
      </c>
      <c r="L189" s="86" t="str">
        <f>IF(キューシート計算用!L189&lt;&gt;"",キューシート計算用!L189,"")</f>
        <v/>
      </c>
      <c r="M189" s="40" t="str">
        <f>IF(キューシート計算用!M189&lt;&gt;"",キューシート計算用!M189,"")</f>
        <v/>
      </c>
      <c r="N189" s="40" t="str">
        <f>IF(キューシート計算用!N189&lt;&gt;"",キューシート計算用!N189,"")</f>
        <v/>
      </c>
    </row>
    <row r="190" spans="1:14" x14ac:dyDescent="0.15">
      <c r="A190" s="54" t="str">
        <f>IF(キューシート計算用!A190&lt;&gt;"",キューシート計算用!A190,"")</f>
        <v/>
      </c>
      <c r="B190" s="54" t="str">
        <f>IF(キューシート計算用!B190&lt;&gt;"",キューシート計算用!B190,"")</f>
        <v/>
      </c>
      <c r="C190" s="54" t="str">
        <f>IF(キューシート計算用!C190&lt;&gt;"",キューシート計算用!C190,"")</f>
        <v/>
      </c>
      <c r="D190" s="38" t="str">
        <f>IF(キューシート計算用!D190&lt;&gt;"",キューシート計算用!D190,"")</f>
        <v/>
      </c>
      <c r="E190" s="38" t="str">
        <f>IF(キューシート計算用!E190&lt;&gt;"",キューシート計算用!E190,"")</f>
        <v/>
      </c>
      <c r="F190" s="54" t="str">
        <f>IF(キューシート計算用!F190&lt;&gt;"",キューシート計算用!F190,"")</f>
        <v/>
      </c>
      <c r="G190" s="54" t="str">
        <f>IF(キューシート計算用!G190&lt;&gt;"",キューシート計算用!G190,"")</f>
        <v/>
      </c>
      <c r="H190" s="54" t="str">
        <f>IF(キューシート計算用!H190&lt;&gt;"",キューシート計算用!H190,"")</f>
        <v/>
      </c>
      <c r="I190" s="54" t="str">
        <f>IF(キューシート計算用!I190&lt;&gt;"",キューシート計算用!I190,"")</f>
        <v/>
      </c>
      <c r="J190" s="54" t="str">
        <f>IF(キューシート計算用!J190&lt;&gt;"",キューシート計算用!J190,"")</f>
        <v/>
      </c>
      <c r="K190" s="39" t="str">
        <f>IF(キューシート計算用!K190&lt;&gt;"",キューシート計算用!K190,"")</f>
        <v/>
      </c>
      <c r="L190" s="86" t="str">
        <f>IF(キューシート計算用!L190&lt;&gt;"",キューシート計算用!L190,"")</f>
        <v/>
      </c>
      <c r="M190" s="40" t="str">
        <f>IF(キューシート計算用!M190&lt;&gt;"",キューシート計算用!M190,"")</f>
        <v/>
      </c>
      <c r="N190" s="40" t="str">
        <f>IF(キューシート計算用!N190&lt;&gt;"",キューシート計算用!N190,"")</f>
        <v/>
      </c>
    </row>
    <row r="191" spans="1:14" x14ac:dyDescent="0.15">
      <c r="A191" s="54" t="str">
        <f>IF(キューシート計算用!A191&lt;&gt;"",キューシート計算用!A191,"")</f>
        <v/>
      </c>
      <c r="B191" s="54" t="str">
        <f>IF(キューシート計算用!B191&lt;&gt;"",キューシート計算用!B191,"")</f>
        <v/>
      </c>
      <c r="C191" s="54" t="str">
        <f>IF(キューシート計算用!C191&lt;&gt;"",キューシート計算用!C191,"")</f>
        <v/>
      </c>
      <c r="D191" s="38" t="str">
        <f>IF(キューシート計算用!D191&lt;&gt;"",キューシート計算用!D191,"")</f>
        <v/>
      </c>
      <c r="E191" s="38" t="str">
        <f>IF(キューシート計算用!E191&lt;&gt;"",キューシート計算用!E191,"")</f>
        <v/>
      </c>
      <c r="F191" s="54" t="str">
        <f>IF(キューシート計算用!F191&lt;&gt;"",キューシート計算用!F191,"")</f>
        <v/>
      </c>
      <c r="G191" s="54" t="str">
        <f>IF(キューシート計算用!G191&lt;&gt;"",キューシート計算用!G191,"")</f>
        <v/>
      </c>
      <c r="H191" s="54" t="str">
        <f>IF(キューシート計算用!H191&lt;&gt;"",キューシート計算用!H191,"")</f>
        <v/>
      </c>
      <c r="I191" s="54" t="str">
        <f>IF(キューシート計算用!I191&lt;&gt;"",キューシート計算用!I191,"")</f>
        <v/>
      </c>
      <c r="J191" s="54" t="str">
        <f>IF(キューシート計算用!J191&lt;&gt;"",キューシート計算用!J191,"")</f>
        <v/>
      </c>
      <c r="K191" s="39" t="str">
        <f>IF(キューシート計算用!K191&lt;&gt;"",キューシート計算用!K191,"")</f>
        <v/>
      </c>
      <c r="L191" s="86" t="str">
        <f>IF(キューシート計算用!L191&lt;&gt;"",キューシート計算用!L191,"")</f>
        <v/>
      </c>
      <c r="M191" s="40" t="str">
        <f>IF(キューシート計算用!M191&lt;&gt;"",キューシート計算用!M191,"")</f>
        <v/>
      </c>
      <c r="N191" s="40" t="str">
        <f>IF(キューシート計算用!N191&lt;&gt;"",キューシート計算用!N191,"")</f>
        <v/>
      </c>
    </row>
    <row r="192" spans="1:14" x14ac:dyDescent="0.15">
      <c r="A192" s="54" t="str">
        <f>IF(キューシート計算用!A192&lt;&gt;"",キューシート計算用!A192,"")</f>
        <v/>
      </c>
      <c r="B192" s="54" t="str">
        <f>IF(キューシート計算用!B192&lt;&gt;"",キューシート計算用!B192,"")</f>
        <v/>
      </c>
      <c r="C192" s="54" t="str">
        <f>IF(キューシート計算用!C192&lt;&gt;"",キューシート計算用!C192,"")</f>
        <v/>
      </c>
      <c r="D192" s="38" t="str">
        <f>IF(キューシート計算用!D192&lt;&gt;"",キューシート計算用!D192,"")</f>
        <v/>
      </c>
      <c r="E192" s="38" t="str">
        <f>IF(キューシート計算用!E192&lt;&gt;"",キューシート計算用!E192,"")</f>
        <v/>
      </c>
      <c r="F192" s="54" t="str">
        <f>IF(キューシート計算用!F192&lt;&gt;"",キューシート計算用!F192,"")</f>
        <v/>
      </c>
      <c r="G192" s="54" t="str">
        <f>IF(キューシート計算用!G192&lt;&gt;"",キューシート計算用!G192,"")</f>
        <v/>
      </c>
      <c r="H192" s="54" t="str">
        <f>IF(キューシート計算用!H192&lt;&gt;"",キューシート計算用!H192,"")</f>
        <v/>
      </c>
      <c r="I192" s="54" t="str">
        <f>IF(キューシート計算用!I192&lt;&gt;"",キューシート計算用!I192,"")</f>
        <v/>
      </c>
      <c r="J192" s="54" t="str">
        <f>IF(キューシート計算用!J192&lt;&gt;"",キューシート計算用!J192,"")</f>
        <v/>
      </c>
      <c r="K192" s="39" t="str">
        <f>IF(キューシート計算用!K192&lt;&gt;"",キューシート計算用!K192,"")</f>
        <v/>
      </c>
      <c r="L192" s="86" t="str">
        <f>IF(キューシート計算用!L192&lt;&gt;"",キューシート計算用!L192,"")</f>
        <v/>
      </c>
      <c r="M192" s="40" t="str">
        <f>IF(キューシート計算用!M192&lt;&gt;"",キューシート計算用!M192,"")</f>
        <v/>
      </c>
      <c r="N192" s="40" t="str">
        <f>IF(キューシート計算用!N192&lt;&gt;"",キューシート計算用!N192,"")</f>
        <v/>
      </c>
    </row>
    <row r="193" spans="1:14" x14ac:dyDescent="0.15">
      <c r="A193" s="54" t="str">
        <f>IF(キューシート計算用!A193&lt;&gt;"",キューシート計算用!A193,"")</f>
        <v/>
      </c>
      <c r="B193" s="54" t="str">
        <f>IF(キューシート計算用!B193&lt;&gt;"",キューシート計算用!B193,"")</f>
        <v/>
      </c>
      <c r="C193" s="54" t="str">
        <f>IF(キューシート計算用!C193&lt;&gt;"",キューシート計算用!C193,"")</f>
        <v/>
      </c>
      <c r="D193" s="38" t="str">
        <f>IF(キューシート計算用!D193&lt;&gt;"",キューシート計算用!D193,"")</f>
        <v/>
      </c>
      <c r="E193" s="38" t="str">
        <f>IF(キューシート計算用!E193&lt;&gt;"",キューシート計算用!E193,"")</f>
        <v/>
      </c>
      <c r="F193" s="54" t="str">
        <f>IF(キューシート計算用!F193&lt;&gt;"",キューシート計算用!F193,"")</f>
        <v/>
      </c>
      <c r="G193" s="54" t="str">
        <f>IF(キューシート計算用!G193&lt;&gt;"",キューシート計算用!G193,"")</f>
        <v/>
      </c>
      <c r="H193" s="54" t="str">
        <f>IF(キューシート計算用!H193&lt;&gt;"",キューシート計算用!H193,"")</f>
        <v/>
      </c>
      <c r="I193" s="54" t="str">
        <f>IF(キューシート計算用!I193&lt;&gt;"",キューシート計算用!I193,"")</f>
        <v/>
      </c>
      <c r="J193" s="54" t="str">
        <f>IF(キューシート計算用!J193&lt;&gt;"",キューシート計算用!J193,"")</f>
        <v/>
      </c>
      <c r="K193" s="39" t="str">
        <f>IF(キューシート計算用!K193&lt;&gt;"",キューシート計算用!K193,"")</f>
        <v/>
      </c>
      <c r="L193" s="86" t="str">
        <f>IF(キューシート計算用!L193&lt;&gt;"",キューシート計算用!L193,"")</f>
        <v/>
      </c>
      <c r="M193" s="40" t="str">
        <f>IF(キューシート計算用!M193&lt;&gt;"",キューシート計算用!M193,"")</f>
        <v/>
      </c>
      <c r="N193" s="40" t="str">
        <f>IF(キューシート計算用!N193&lt;&gt;"",キューシート計算用!N193,"")</f>
        <v/>
      </c>
    </row>
    <row r="194" spans="1:14" x14ac:dyDescent="0.15">
      <c r="A194" s="54" t="str">
        <f>IF(キューシート計算用!A194&lt;&gt;"",キューシート計算用!A194,"")</f>
        <v/>
      </c>
      <c r="B194" s="54" t="str">
        <f>IF(キューシート計算用!B194&lt;&gt;"",キューシート計算用!B194,"")</f>
        <v/>
      </c>
      <c r="C194" s="54" t="str">
        <f>IF(キューシート計算用!C194&lt;&gt;"",キューシート計算用!C194,"")</f>
        <v/>
      </c>
      <c r="D194" s="38" t="str">
        <f>IF(キューシート計算用!D194&lt;&gt;"",キューシート計算用!D194,"")</f>
        <v/>
      </c>
      <c r="E194" s="38" t="str">
        <f>IF(キューシート計算用!E194&lt;&gt;"",キューシート計算用!E194,"")</f>
        <v/>
      </c>
      <c r="F194" s="54" t="str">
        <f>IF(キューシート計算用!F194&lt;&gt;"",キューシート計算用!F194,"")</f>
        <v/>
      </c>
      <c r="G194" s="54" t="str">
        <f>IF(キューシート計算用!G194&lt;&gt;"",キューシート計算用!G194,"")</f>
        <v/>
      </c>
      <c r="H194" s="54" t="str">
        <f>IF(キューシート計算用!H194&lt;&gt;"",キューシート計算用!H194,"")</f>
        <v/>
      </c>
      <c r="I194" s="54" t="str">
        <f>IF(キューシート計算用!I194&lt;&gt;"",キューシート計算用!I194,"")</f>
        <v/>
      </c>
      <c r="J194" s="54" t="str">
        <f>IF(キューシート計算用!J194&lt;&gt;"",キューシート計算用!J194,"")</f>
        <v/>
      </c>
      <c r="K194" s="39" t="str">
        <f>IF(キューシート計算用!K194&lt;&gt;"",キューシート計算用!K194,"")</f>
        <v/>
      </c>
      <c r="L194" s="86" t="str">
        <f>IF(キューシート計算用!L194&lt;&gt;"",キューシート計算用!L194,"")</f>
        <v/>
      </c>
      <c r="M194" s="40" t="str">
        <f>IF(キューシート計算用!M194&lt;&gt;"",キューシート計算用!M194,"")</f>
        <v/>
      </c>
      <c r="N194" s="40" t="str">
        <f>IF(キューシート計算用!N194&lt;&gt;"",キューシート計算用!N194,"")</f>
        <v/>
      </c>
    </row>
    <row r="195" spans="1:14" x14ac:dyDescent="0.15">
      <c r="A195" s="54" t="str">
        <f>IF(キューシート計算用!A195&lt;&gt;"",キューシート計算用!A195,"")</f>
        <v/>
      </c>
      <c r="B195" s="54" t="str">
        <f>IF(キューシート計算用!B195&lt;&gt;"",キューシート計算用!B195,"")</f>
        <v/>
      </c>
      <c r="C195" s="54" t="str">
        <f>IF(キューシート計算用!C195&lt;&gt;"",キューシート計算用!C195,"")</f>
        <v/>
      </c>
      <c r="D195" s="38" t="str">
        <f>IF(キューシート計算用!D195&lt;&gt;"",キューシート計算用!D195,"")</f>
        <v/>
      </c>
      <c r="E195" s="38" t="str">
        <f>IF(キューシート計算用!E195&lt;&gt;"",キューシート計算用!E195,"")</f>
        <v/>
      </c>
      <c r="F195" s="54" t="str">
        <f>IF(キューシート計算用!F195&lt;&gt;"",キューシート計算用!F195,"")</f>
        <v/>
      </c>
      <c r="G195" s="54" t="str">
        <f>IF(キューシート計算用!G195&lt;&gt;"",キューシート計算用!G195,"")</f>
        <v/>
      </c>
      <c r="H195" s="54" t="str">
        <f>IF(キューシート計算用!H195&lt;&gt;"",キューシート計算用!H195,"")</f>
        <v/>
      </c>
      <c r="I195" s="54" t="str">
        <f>IF(キューシート計算用!I195&lt;&gt;"",キューシート計算用!I195,"")</f>
        <v/>
      </c>
      <c r="J195" s="54" t="str">
        <f>IF(キューシート計算用!J195&lt;&gt;"",キューシート計算用!J195,"")</f>
        <v/>
      </c>
      <c r="K195" s="39" t="str">
        <f>IF(キューシート計算用!K195&lt;&gt;"",キューシート計算用!K195,"")</f>
        <v/>
      </c>
      <c r="L195" s="86" t="str">
        <f>IF(キューシート計算用!L195&lt;&gt;"",キューシート計算用!L195,"")</f>
        <v/>
      </c>
      <c r="M195" s="40" t="str">
        <f>IF(キューシート計算用!M195&lt;&gt;"",キューシート計算用!M195,"")</f>
        <v/>
      </c>
      <c r="N195" s="40" t="str">
        <f>IF(キューシート計算用!N195&lt;&gt;"",キューシート計算用!N195,"")</f>
        <v/>
      </c>
    </row>
    <row r="196" spans="1:14" x14ac:dyDescent="0.15">
      <c r="A196" s="54" t="str">
        <f>IF(キューシート計算用!A196&lt;&gt;"",キューシート計算用!A196,"")</f>
        <v/>
      </c>
      <c r="B196" s="54" t="str">
        <f>IF(キューシート計算用!B196&lt;&gt;"",キューシート計算用!B196,"")</f>
        <v/>
      </c>
      <c r="C196" s="54" t="str">
        <f>IF(キューシート計算用!C196&lt;&gt;"",キューシート計算用!C196,"")</f>
        <v/>
      </c>
      <c r="D196" s="38" t="str">
        <f>IF(キューシート計算用!D196&lt;&gt;"",キューシート計算用!D196,"")</f>
        <v/>
      </c>
      <c r="E196" s="38" t="str">
        <f>IF(キューシート計算用!E196&lt;&gt;"",キューシート計算用!E196,"")</f>
        <v/>
      </c>
      <c r="F196" s="54" t="str">
        <f>IF(キューシート計算用!F196&lt;&gt;"",キューシート計算用!F196,"")</f>
        <v/>
      </c>
      <c r="G196" s="54" t="str">
        <f>IF(キューシート計算用!G196&lt;&gt;"",キューシート計算用!G196,"")</f>
        <v/>
      </c>
      <c r="H196" s="54" t="str">
        <f>IF(キューシート計算用!H196&lt;&gt;"",キューシート計算用!H196,"")</f>
        <v/>
      </c>
      <c r="I196" s="54" t="str">
        <f>IF(キューシート計算用!I196&lt;&gt;"",キューシート計算用!I196,"")</f>
        <v/>
      </c>
      <c r="J196" s="54" t="str">
        <f>IF(キューシート計算用!J196&lt;&gt;"",キューシート計算用!J196,"")</f>
        <v/>
      </c>
      <c r="K196" s="39" t="str">
        <f>IF(キューシート計算用!K196&lt;&gt;"",キューシート計算用!K196,"")</f>
        <v/>
      </c>
      <c r="L196" s="86" t="str">
        <f>IF(キューシート計算用!L196&lt;&gt;"",キューシート計算用!L196,"")</f>
        <v/>
      </c>
      <c r="M196" s="40" t="str">
        <f>IF(キューシート計算用!M196&lt;&gt;"",キューシート計算用!M196,"")</f>
        <v/>
      </c>
      <c r="N196" s="40" t="str">
        <f>IF(キューシート計算用!N196&lt;&gt;"",キューシート計算用!N196,"")</f>
        <v/>
      </c>
    </row>
    <row r="197" spans="1:14" x14ac:dyDescent="0.15">
      <c r="A197" s="54" t="str">
        <f>IF(キューシート計算用!A197&lt;&gt;"",キューシート計算用!A197,"")</f>
        <v/>
      </c>
      <c r="B197" s="54" t="str">
        <f>IF(キューシート計算用!B197&lt;&gt;"",キューシート計算用!B197,"")</f>
        <v/>
      </c>
      <c r="C197" s="54" t="str">
        <f>IF(キューシート計算用!C197&lt;&gt;"",キューシート計算用!C197,"")</f>
        <v/>
      </c>
      <c r="D197" s="38" t="str">
        <f>IF(キューシート計算用!D197&lt;&gt;"",キューシート計算用!D197,"")</f>
        <v/>
      </c>
      <c r="E197" s="38" t="str">
        <f>IF(キューシート計算用!E197&lt;&gt;"",キューシート計算用!E197,"")</f>
        <v/>
      </c>
      <c r="F197" s="54" t="str">
        <f>IF(キューシート計算用!F197&lt;&gt;"",キューシート計算用!F197,"")</f>
        <v/>
      </c>
      <c r="G197" s="54" t="str">
        <f>IF(キューシート計算用!G197&lt;&gt;"",キューシート計算用!G197,"")</f>
        <v/>
      </c>
      <c r="H197" s="54" t="str">
        <f>IF(キューシート計算用!H197&lt;&gt;"",キューシート計算用!H197,"")</f>
        <v/>
      </c>
      <c r="I197" s="54" t="str">
        <f>IF(キューシート計算用!I197&lt;&gt;"",キューシート計算用!I197,"")</f>
        <v/>
      </c>
      <c r="J197" s="54" t="str">
        <f>IF(キューシート計算用!J197&lt;&gt;"",キューシート計算用!J197,"")</f>
        <v/>
      </c>
      <c r="K197" s="39" t="str">
        <f>IF(キューシート計算用!K197&lt;&gt;"",キューシート計算用!K197,"")</f>
        <v/>
      </c>
      <c r="L197" s="86" t="str">
        <f>IF(キューシート計算用!L197&lt;&gt;"",キューシート計算用!L197,"")</f>
        <v/>
      </c>
      <c r="M197" s="40" t="str">
        <f>IF(キューシート計算用!M197&lt;&gt;"",キューシート計算用!M197,"")</f>
        <v/>
      </c>
      <c r="N197" s="40" t="str">
        <f>IF(キューシート計算用!N197&lt;&gt;"",キューシート計算用!N197,"")</f>
        <v/>
      </c>
    </row>
    <row r="198" spans="1:14" x14ac:dyDescent="0.15">
      <c r="A198" s="54" t="str">
        <f>IF(キューシート計算用!A198&lt;&gt;"",キューシート計算用!A198,"")</f>
        <v/>
      </c>
      <c r="B198" s="54" t="str">
        <f>IF(キューシート計算用!B198&lt;&gt;"",キューシート計算用!B198,"")</f>
        <v/>
      </c>
      <c r="C198" s="54" t="str">
        <f>IF(キューシート計算用!C198&lt;&gt;"",キューシート計算用!C198,"")</f>
        <v/>
      </c>
      <c r="D198" s="38" t="str">
        <f>IF(キューシート計算用!D198&lt;&gt;"",キューシート計算用!D198,"")</f>
        <v/>
      </c>
      <c r="E198" s="38" t="str">
        <f>IF(キューシート計算用!E198&lt;&gt;"",キューシート計算用!E198,"")</f>
        <v/>
      </c>
      <c r="F198" s="54" t="str">
        <f>IF(キューシート計算用!F198&lt;&gt;"",キューシート計算用!F198,"")</f>
        <v/>
      </c>
      <c r="G198" s="54" t="str">
        <f>IF(キューシート計算用!G198&lt;&gt;"",キューシート計算用!G198,"")</f>
        <v/>
      </c>
      <c r="H198" s="54" t="str">
        <f>IF(キューシート計算用!H198&lt;&gt;"",キューシート計算用!H198,"")</f>
        <v/>
      </c>
      <c r="I198" s="54" t="str">
        <f>IF(キューシート計算用!I198&lt;&gt;"",キューシート計算用!I198,"")</f>
        <v/>
      </c>
      <c r="J198" s="54" t="str">
        <f>IF(キューシート計算用!J198&lt;&gt;"",キューシート計算用!J198,"")</f>
        <v/>
      </c>
      <c r="K198" s="39" t="str">
        <f>IF(キューシート計算用!K198&lt;&gt;"",キューシート計算用!K198,"")</f>
        <v/>
      </c>
      <c r="L198" s="86" t="str">
        <f>IF(キューシート計算用!L198&lt;&gt;"",キューシート計算用!L198,"")</f>
        <v/>
      </c>
      <c r="M198" s="40" t="str">
        <f>IF(キューシート計算用!M198&lt;&gt;"",キューシート計算用!M198,"")</f>
        <v/>
      </c>
      <c r="N198" s="40" t="str">
        <f>IF(キューシート計算用!N198&lt;&gt;"",キューシート計算用!N198,"")</f>
        <v/>
      </c>
    </row>
    <row r="199" spans="1:14" x14ac:dyDescent="0.15">
      <c r="A199" s="54" t="str">
        <f>IF(キューシート計算用!A199&lt;&gt;"",キューシート計算用!A199,"")</f>
        <v/>
      </c>
      <c r="B199" s="54" t="str">
        <f>IF(キューシート計算用!B199&lt;&gt;"",キューシート計算用!B199,"")</f>
        <v/>
      </c>
      <c r="C199" s="54" t="str">
        <f>IF(キューシート計算用!C199&lt;&gt;"",キューシート計算用!C199,"")</f>
        <v/>
      </c>
      <c r="D199" s="38" t="str">
        <f>IF(キューシート計算用!D199&lt;&gt;"",キューシート計算用!D199,"")</f>
        <v/>
      </c>
      <c r="E199" s="38" t="str">
        <f>IF(キューシート計算用!E199&lt;&gt;"",キューシート計算用!E199,"")</f>
        <v/>
      </c>
      <c r="F199" s="54" t="str">
        <f>IF(キューシート計算用!F199&lt;&gt;"",キューシート計算用!F199,"")</f>
        <v/>
      </c>
      <c r="G199" s="54" t="str">
        <f>IF(キューシート計算用!G199&lt;&gt;"",キューシート計算用!G199,"")</f>
        <v/>
      </c>
      <c r="H199" s="54" t="str">
        <f>IF(キューシート計算用!H199&lt;&gt;"",キューシート計算用!H199,"")</f>
        <v/>
      </c>
      <c r="I199" s="54" t="str">
        <f>IF(キューシート計算用!I199&lt;&gt;"",キューシート計算用!I199,"")</f>
        <v/>
      </c>
      <c r="J199" s="54" t="str">
        <f>IF(キューシート計算用!J199&lt;&gt;"",キューシート計算用!J199,"")</f>
        <v/>
      </c>
      <c r="K199" s="39" t="str">
        <f>IF(キューシート計算用!K199&lt;&gt;"",キューシート計算用!K199,"")</f>
        <v/>
      </c>
      <c r="L199" s="86" t="str">
        <f>IF(キューシート計算用!L199&lt;&gt;"",キューシート計算用!L199,"")</f>
        <v/>
      </c>
      <c r="M199" s="40" t="str">
        <f>IF(キューシート計算用!M199&lt;&gt;"",キューシート計算用!M199,"")</f>
        <v/>
      </c>
      <c r="N199" s="40" t="str">
        <f>IF(キューシート計算用!N199&lt;&gt;"",キューシート計算用!N199,"")</f>
        <v/>
      </c>
    </row>
    <row r="200" spans="1:14" x14ac:dyDescent="0.15">
      <c r="A200" s="54" t="str">
        <f>IF(キューシート計算用!A200&lt;&gt;"",キューシート計算用!A200,"")</f>
        <v/>
      </c>
      <c r="B200" s="54" t="str">
        <f>IF(キューシート計算用!B200&lt;&gt;"",キューシート計算用!B200,"")</f>
        <v/>
      </c>
      <c r="C200" s="54" t="str">
        <f>IF(キューシート計算用!C200&lt;&gt;"",キューシート計算用!C200,"")</f>
        <v/>
      </c>
      <c r="D200" s="38" t="str">
        <f>IF(キューシート計算用!D200&lt;&gt;"",キューシート計算用!D200,"")</f>
        <v/>
      </c>
      <c r="E200" s="38" t="str">
        <f>IF(キューシート計算用!E200&lt;&gt;"",キューシート計算用!E200,"")</f>
        <v/>
      </c>
      <c r="F200" s="54" t="str">
        <f>IF(キューシート計算用!F200&lt;&gt;"",キューシート計算用!F200,"")</f>
        <v/>
      </c>
      <c r="G200" s="54" t="str">
        <f>IF(キューシート計算用!G200&lt;&gt;"",キューシート計算用!G200,"")</f>
        <v/>
      </c>
      <c r="H200" s="54" t="str">
        <f>IF(キューシート計算用!H200&lt;&gt;"",キューシート計算用!H200,"")</f>
        <v/>
      </c>
      <c r="I200" s="54" t="str">
        <f>IF(キューシート計算用!I200&lt;&gt;"",キューシート計算用!I200,"")</f>
        <v/>
      </c>
      <c r="J200" s="54" t="str">
        <f>IF(キューシート計算用!J200&lt;&gt;"",キューシート計算用!J200,"")</f>
        <v/>
      </c>
      <c r="K200" s="39" t="str">
        <f>IF(キューシート計算用!K200&lt;&gt;"",キューシート計算用!K200,"")</f>
        <v/>
      </c>
      <c r="L200" s="86" t="str">
        <f>IF(キューシート計算用!L200&lt;&gt;"",キューシート計算用!L200,"")</f>
        <v/>
      </c>
      <c r="M200" s="40" t="str">
        <f>IF(キューシート計算用!M200&lt;&gt;"",キューシート計算用!M200,"")</f>
        <v/>
      </c>
      <c r="N200" s="40" t="str">
        <f>IF(キューシート計算用!N200&lt;&gt;"",キューシート計算用!N200,"")</f>
        <v/>
      </c>
    </row>
    <row r="201" spans="1:14" x14ac:dyDescent="0.15">
      <c r="A201" s="54" t="str">
        <f>IF(キューシート計算用!A201&lt;&gt;"",キューシート計算用!A201,"")</f>
        <v/>
      </c>
      <c r="B201" s="54" t="str">
        <f>IF(キューシート計算用!B201&lt;&gt;"",キューシート計算用!B201,"")</f>
        <v/>
      </c>
      <c r="C201" s="54" t="str">
        <f>IF(キューシート計算用!C201&lt;&gt;"",キューシート計算用!C201,"")</f>
        <v/>
      </c>
      <c r="D201" s="38" t="str">
        <f>IF(キューシート計算用!D201&lt;&gt;"",キューシート計算用!D201,"")</f>
        <v/>
      </c>
      <c r="E201" s="38" t="str">
        <f>IF(キューシート計算用!E201&lt;&gt;"",キューシート計算用!E201,"")</f>
        <v/>
      </c>
      <c r="F201" s="54" t="str">
        <f>IF(キューシート計算用!F201&lt;&gt;"",キューシート計算用!F201,"")</f>
        <v/>
      </c>
      <c r="G201" s="54" t="str">
        <f>IF(キューシート計算用!G201&lt;&gt;"",キューシート計算用!G201,"")</f>
        <v/>
      </c>
      <c r="H201" s="54" t="str">
        <f>IF(キューシート計算用!H201&lt;&gt;"",キューシート計算用!H201,"")</f>
        <v/>
      </c>
      <c r="I201" s="54" t="str">
        <f>IF(キューシート計算用!I201&lt;&gt;"",キューシート計算用!I201,"")</f>
        <v/>
      </c>
      <c r="J201" s="54" t="str">
        <f>IF(キューシート計算用!J201&lt;&gt;"",キューシート計算用!J201,"")</f>
        <v/>
      </c>
      <c r="K201" s="39" t="str">
        <f>IF(キューシート計算用!K201&lt;&gt;"",キューシート計算用!K201,"")</f>
        <v/>
      </c>
      <c r="L201" s="86" t="str">
        <f>IF(キューシート計算用!L201&lt;&gt;"",キューシート計算用!L201,"")</f>
        <v/>
      </c>
      <c r="M201" s="40" t="str">
        <f>IF(キューシート計算用!M201&lt;&gt;"",キューシート計算用!M201,"")</f>
        <v/>
      </c>
      <c r="N201" s="40" t="str">
        <f>IF(キューシート計算用!N201&lt;&gt;"",キューシート計算用!N201,"")</f>
        <v/>
      </c>
    </row>
    <row r="202" spans="1:14" x14ac:dyDescent="0.15">
      <c r="A202" s="54" t="str">
        <f>IF(キューシート計算用!A202&lt;&gt;"",キューシート計算用!A202,"")</f>
        <v/>
      </c>
      <c r="B202" s="54" t="str">
        <f>IF(キューシート計算用!B202&lt;&gt;"",キューシート計算用!B202,"")</f>
        <v/>
      </c>
      <c r="C202" s="54" t="str">
        <f>IF(キューシート計算用!C202&lt;&gt;"",キューシート計算用!C202,"")</f>
        <v/>
      </c>
      <c r="D202" s="38" t="str">
        <f>IF(キューシート計算用!D202&lt;&gt;"",キューシート計算用!D202,"")</f>
        <v/>
      </c>
      <c r="E202" s="38" t="str">
        <f>IF(キューシート計算用!E202&lt;&gt;"",キューシート計算用!E202,"")</f>
        <v/>
      </c>
      <c r="F202" s="54" t="str">
        <f>IF(キューシート計算用!F202&lt;&gt;"",キューシート計算用!F202,"")</f>
        <v/>
      </c>
      <c r="G202" s="54" t="str">
        <f>IF(キューシート計算用!G202&lt;&gt;"",キューシート計算用!G202,"")</f>
        <v/>
      </c>
      <c r="H202" s="54" t="str">
        <f>IF(キューシート計算用!H202&lt;&gt;"",キューシート計算用!H202,"")</f>
        <v/>
      </c>
      <c r="I202" s="54" t="str">
        <f>IF(キューシート計算用!I202&lt;&gt;"",キューシート計算用!I202,"")</f>
        <v/>
      </c>
      <c r="J202" s="54" t="str">
        <f>IF(キューシート計算用!J202&lt;&gt;"",キューシート計算用!J202,"")</f>
        <v/>
      </c>
      <c r="K202" s="39" t="str">
        <f>IF(キューシート計算用!K202&lt;&gt;"",キューシート計算用!K202,"")</f>
        <v/>
      </c>
      <c r="L202" s="86" t="str">
        <f>IF(キューシート計算用!L202&lt;&gt;"",キューシート計算用!L202,"")</f>
        <v/>
      </c>
      <c r="M202" s="40" t="str">
        <f>IF(キューシート計算用!M202&lt;&gt;"",キューシート計算用!M202,"")</f>
        <v/>
      </c>
      <c r="N202" s="40" t="str">
        <f>IF(キューシート計算用!N202&lt;&gt;"",キューシート計算用!N202,"")</f>
        <v/>
      </c>
    </row>
    <row r="203" spans="1:14" x14ac:dyDescent="0.15">
      <c r="A203" s="54" t="str">
        <f>IF(キューシート計算用!A203&lt;&gt;"",キューシート計算用!A203,"")</f>
        <v/>
      </c>
      <c r="B203" s="54" t="str">
        <f>IF(キューシート計算用!B203&lt;&gt;"",キューシート計算用!B203,"")</f>
        <v/>
      </c>
      <c r="C203" s="54" t="str">
        <f>IF(キューシート計算用!C203&lt;&gt;"",キューシート計算用!C203,"")</f>
        <v/>
      </c>
      <c r="D203" s="38" t="str">
        <f>IF(キューシート計算用!D203&lt;&gt;"",キューシート計算用!D203,"")</f>
        <v/>
      </c>
      <c r="E203" s="38" t="str">
        <f>IF(キューシート計算用!E203&lt;&gt;"",キューシート計算用!E203,"")</f>
        <v/>
      </c>
      <c r="F203" s="54" t="str">
        <f>IF(キューシート計算用!F203&lt;&gt;"",キューシート計算用!F203,"")</f>
        <v/>
      </c>
      <c r="G203" s="54" t="str">
        <f>IF(キューシート計算用!G203&lt;&gt;"",キューシート計算用!G203,"")</f>
        <v/>
      </c>
      <c r="H203" s="54" t="str">
        <f>IF(キューシート計算用!H203&lt;&gt;"",キューシート計算用!H203,"")</f>
        <v/>
      </c>
      <c r="I203" s="54" t="str">
        <f>IF(キューシート計算用!I203&lt;&gt;"",キューシート計算用!I203,"")</f>
        <v/>
      </c>
      <c r="J203" s="54" t="str">
        <f>IF(キューシート計算用!J203&lt;&gt;"",キューシート計算用!J203,"")</f>
        <v/>
      </c>
      <c r="K203" s="39" t="str">
        <f>IF(キューシート計算用!K203&lt;&gt;"",キューシート計算用!K203,"")</f>
        <v/>
      </c>
      <c r="L203" s="86" t="str">
        <f>IF(キューシート計算用!L203&lt;&gt;"",キューシート計算用!L203,"")</f>
        <v/>
      </c>
      <c r="M203" s="40" t="str">
        <f>IF(キューシート計算用!M203&lt;&gt;"",キューシート計算用!M203,"")</f>
        <v/>
      </c>
      <c r="N203" s="40" t="str">
        <f>IF(キューシート計算用!N203&lt;&gt;"",キューシート計算用!N203,"")</f>
        <v/>
      </c>
    </row>
    <row r="204" spans="1:14" x14ac:dyDescent="0.15">
      <c r="A204" s="54" t="str">
        <f>IF(キューシート計算用!A204&lt;&gt;"",キューシート計算用!A204,"")</f>
        <v/>
      </c>
      <c r="B204" s="54" t="str">
        <f>IF(キューシート計算用!B204&lt;&gt;"",キューシート計算用!B204,"")</f>
        <v/>
      </c>
      <c r="C204" s="54" t="str">
        <f>IF(キューシート計算用!C204&lt;&gt;"",キューシート計算用!C204,"")</f>
        <v/>
      </c>
      <c r="D204" s="38" t="str">
        <f>IF(キューシート計算用!D204&lt;&gt;"",キューシート計算用!D204,"")</f>
        <v/>
      </c>
      <c r="E204" s="38" t="str">
        <f>IF(キューシート計算用!E204&lt;&gt;"",キューシート計算用!E204,"")</f>
        <v/>
      </c>
      <c r="F204" s="54" t="str">
        <f>IF(キューシート計算用!F204&lt;&gt;"",キューシート計算用!F204,"")</f>
        <v/>
      </c>
      <c r="G204" s="54" t="str">
        <f>IF(キューシート計算用!G204&lt;&gt;"",キューシート計算用!G204,"")</f>
        <v/>
      </c>
      <c r="H204" s="54" t="str">
        <f>IF(キューシート計算用!H204&lt;&gt;"",キューシート計算用!H204,"")</f>
        <v/>
      </c>
      <c r="I204" s="54" t="str">
        <f>IF(キューシート計算用!I204&lt;&gt;"",キューシート計算用!I204,"")</f>
        <v/>
      </c>
      <c r="J204" s="54" t="str">
        <f>IF(キューシート計算用!J204&lt;&gt;"",キューシート計算用!J204,"")</f>
        <v/>
      </c>
      <c r="K204" s="39" t="str">
        <f>IF(キューシート計算用!K204&lt;&gt;"",キューシート計算用!K204,"")</f>
        <v/>
      </c>
      <c r="L204" s="86" t="str">
        <f>IF(キューシート計算用!L204&lt;&gt;"",キューシート計算用!L204,"")</f>
        <v/>
      </c>
      <c r="M204" s="40" t="str">
        <f>IF(キューシート計算用!M204&lt;&gt;"",キューシート計算用!M204,"")</f>
        <v/>
      </c>
      <c r="N204" s="40" t="str">
        <f>IF(キューシート計算用!N204&lt;&gt;"",キューシート計算用!N204,"")</f>
        <v/>
      </c>
    </row>
  </sheetData>
  <mergeCells count="3">
    <mergeCell ref="B1:C1"/>
    <mergeCell ref="F1:G1"/>
    <mergeCell ref="F2:G2"/>
  </mergeCells>
  <phoneticPr fontId="1"/>
  <conditionalFormatting sqref="A5:N204">
    <cfRule type="expression" dxfId="20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74" orientation="landscape" horizontalDpi="4294967293" verticalDpi="4294967293" r:id="rId1"/>
  <rowBreaks count="2" manualBreakCount="2">
    <brk id="38" max="13" man="1"/>
    <brk id="8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64"/>
  <sheetViews>
    <sheetView view="pageBreakPreview" topLeftCell="A24" zoomScaleNormal="50" zoomScaleSheetLayoutView="100" workbookViewId="0">
      <selection activeCell="AN31" sqref="AN31"/>
    </sheetView>
  </sheetViews>
  <sheetFormatPr defaultColWidth="9" defaultRowHeight="13.5" x14ac:dyDescent="0.15"/>
  <cols>
    <col min="1" max="1" width="7.625" style="6" customWidth="1"/>
    <col min="2" max="3" width="13.5" style="6" customWidth="1"/>
    <col min="4" max="4" width="7.625" style="74" customWidth="1"/>
    <col min="5" max="6" width="13.5" style="74" customWidth="1"/>
    <col min="7" max="7" width="7.625" style="74" customWidth="1"/>
    <col min="8" max="9" width="13.5" style="74" customWidth="1"/>
    <col min="10" max="10" width="7.625" style="74" customWidth="1"/>
    <col min="11" max="12" width="13.5" style="74" customWidth="1"/>
    <col min="13" max="13" width="7.625" style="74" customWidth="1"/>
    <col min="14" max="15" width="13.5" style="74" customWidth="1"/>
    <col min="16" max="16" width="7.625" style="74" customWidth="1"/>
    <col min="17" max="18" width="13.5" style="74" customWidth="1"/>
    <col min="19" max="19" width="7.625" style="74" customWidth="1"/>
    <col min="20" max="21" width="13.5" style="74" customWidth="1"/>
    <col min="22" max="22" width="7.625" style="74" customWidth="1"/>
    <col min="23" max="24" width="13.5" style="74" customWidth="1"/>
    <col min="25" max="25" width="7.625" style="74" customWidth="1"/>
    <col min="26" max="27" width="13.5" style="74" customWidth="1"/>
    <col min="28" max="28" width="7.625" style="74" customWidth="1"/>
    <col min="29" max="30" width="13.5" style="74" customWidth="1"/>
    <col min="31" max="31" width="7.625" style="74" customWidth="1"/>
    <col min="32" max="33" width="13.5" style="74" customWidth="1"/>
    <col min="34" max="34" width="7.625" style="74" customWidth="1"/>
    <col min="35" max="36" width="13.5" style="74" customWidth="1"/>
    <col min="37" max="37" width="7.625" style="74" customWidth="1"/>
    <col min="38" max="39" width="13.5" style="74" customWidth="1"/>
    <col min="40" max="40" width="7.625" style="74" customWidth="1"/>
    <col min="41" max="42" width="13.5" style="74" customWidth="1"/>
    <col min="43" max="43" width="7.625" style="74" customWidth="1"/>
    <col min="44" max="45" width="13.5" style="74" customWidth="1"/>
    <col min="46" max="46" width="7.625" style="74" customWidth="1"/>
    <col min="47" max="48" width="13.5" style="74" customWidth="1"/>
    <col min="49" max="49" width="7.625" style="74" customWidth="1"/>
    <col min="50" max="51" width="13.5" style="74" customWidth="1"/>
    <col min="52" max="52" width="7.625" style="74" customWidth="1"/>
    <col min="53" max="54" width="13.5" style="74" customWidth="1"/>
    <col min="55" max="55" width="7.625" style="74" customWidth="1"/>
    <col min="56" max="57" width="13.5" style="74" customWidth="1"/>
    <col min="58" max="58" width="7.625" style="74" customWidth="1"/>
    <col min="59" max="60" width="13.5" style="74" customWidth="1"/>
    <col min="61" max="61" width="7.625" style="74" customWidth="1"/>
    <col min="62" max="63" width="13.5" style="74" customWidth="1"/>
    <col min="64" max="64" width="7.625" style="74" customWidth="1"/>
    <col min="65" max="66" width="13.5" style="74" customWidth="1"/>
    <col min="67" max="67" width="7.625" style="74" customWidth="1"/>
    <col min="68" max="69" width="13.5" style="74" customWidth="1"/>
    <col min="70" max="70" width="7.625" style="6" customWidth="1"/>
    <col min="71" max="72" width="13.5" style="6" customWidth="1"/>
    <col min="73" max="16384" width="9" style="6"/>
  </cols>
  <sheetData>
    <row r="1" spans="1:72" x14ac:dyDescent="0.15">
      <c r="A1" s="114" t="str">
        <f>CONCATENATE("BRM",LEFT(キューシート計算用!D2,FIND("/",キューシート計算用!D2)-1),IF(LEN(キューシート計算用!D2)-FIND("/",キューシート計算用!D2)=1,"0",""),MID(キューシート計算用!D2,FIND("/",キューシート計算用!D2)+1,LEN(キューシート計算用!D2)-FIND("/",キューシート計算用!D2)),"宇都宮",キューシート計算用!E2,キューシート計算用!F2)</f>
        <v>BRM714宇都宮600伊那</v>
      </c>
      <c r="B1" s="114"/>
      <c r="C1" s="114"/>
    </row>
    <row r="2" spans="1:72" x14ac:dyDescent="0.15">
      <c r="A2" s="6" t="str">
        <f>CONCATENATE("ver.",キューシート計算用!A2)</f>
        <v>ver.3</v>
      </c>
      <c r="D2" s="79">
        <f>IF(キューシート計算用!A13&lt;&gt;"",キューシート計算用!A13,"")</f>
        <v>9</v>
      </c>
      <c r="E2" s="108" t="str">
        <f>IF(キューシート計算用!F13&lt;&gt;"",キューシート計算用!F13,"")</f>
        <v>千歳橋</v>
      </c>
      <c r="F2" s="109"/>
      <c r="G2" s="79">
        <f>IF(キューシート計算用!A22&lt;&gt;"",キューシート計算用!A22,"")</f>
        <v>18</v>
      </c>
      <c r="H2" s="108" t="str">
        <f>IF(キューシート計算用!F22&lt;&gt;"",キューシート計算用!F22,"")</f>
        <v>福島橋南</v>
      </c>
      <c r="I2" s="109"/>
      <c r="J2" s="79">
        <f>IF(キューシート計算用!A31&lt;&gt;"",キューシート計算用!A31,"")</f>
        <v>27</v>
      </c>
      <c r="K2" s="108" t="str">
        <f>IF(キューシート計算用!F31&lt;&gt;"",キューシート計算用!F31,"")</f>
        <v/>
      </c>
      <c r="L2" s="109"/>
      <c r="M2" s="79">
        <f>IF(キューシート計算用!A40&lt;&gt;"",キューシート計算用!A40,"")</f>
        <v>36</v>
      </c>
      <c r="N2" s="108" t="str">
        <f>IF(キューシート計算用!F40&lt;&gt;"",キューシート計算用!F40,"")</f>
        <v>浅間サンライン入口</v>
      </c>
      <c r="O2" s="109"/>
      <c r="P2" s="79">
        <f>IF(キューシート計算用!A49&lt;&gt;"",キューシート計算用!A49,"")</f>
        <v>45</v>
      </c>
      <c r="Q2" s="108" t="str">
        <f>IF(キューシート計算用!F49&lt;&gt;"",キューシート計算用!F49,"")</f>
        <v/>
      </c>
      <c r="R2" s="109"/>
      <c r="S2" s="79">
        <f>IF(キューシート計算用!A58&lt;&gt;"",キューシート計算用!A58,"")</f>
        <v>54</v>
      </c>
      <c r="T2" s="108" t="str">
        <f>IF(キューシート計算用!F58&lt;&gt;"",キューシート計算用!F58,"")</f>
        <v>新橋</v>
      </c>
      <c r="U2" s="109"/>
      <c r="V2" s="79">
        <f>IF(キューシート計算用!A67&lt;&gt;"",キューシート計算用!A67,"")</f>
        <v>63</v>
      </c>
      <c r="W2" s="108" t="str">
        <f>IF(キューシート計算用!F67&lt;&gt;"",キューシート計算用!F67,"")</f>
        <v>合同庁舎西</v>
      </c>
      <c r="X2" s="109"/>
      <c r="Y2" s="79">
        <f>IF(キューシート計算用!A76&lt;&gt;"",キューシート計算用!A76,"")</f>
        <v>72</v>
      </c>
      <c r="Z2" s="108" t="str">
        <f>IF(キューシート計算用!F76&lt;&gt;"",キューシート計算用!F76,"")</f>
        <v/>
      </c>
      <c r="AA2" s="109"/>
      <c r="AB2" s="79">
        <f>IF(キューシート計算用!A85&lt;&gt;"",キューシート計算用!A85,"")</f>
        <v>81</v>
      </c>
      <c r="AC2" s="108" t="str">
        <f>IF(キューシート計算用!F85&lt;&gt;"",キューシート計算用!F85,"")</f>
        <v>道の駅みなの入口</v>
      </c>
      <c r="AD2" s="109"/>
      <c r="AE2" s="79">
        <f>IF(キューシート計算用!A94&lt;&gt;"",キューシート計算用!A94,"")</f>
        <v>90</v>
      </c>
      <c r="AF2" s="108" t="str">
        <f>IF(キューシート計算用!F94&lt;&gt;"",キューシート計算用!F94,"")</f>
        <v>村岡</v>
      </c>
      <c r="AG2" s="109"/>
      <c r="AH2" s="79">
        <f>IF(キューシート計算用!A103&lt;&gt;"",キューシート計算用!A103,"")</f>
        <v>99</v>
      </c>
      <c r="AI2" s="108" t="str">
        <f>IF(キューシート計算用!F103&lt;&gt;"",キューシート計算用!F103,"")</f>
        <v>荒木</v>
      </c>
      <c r="AJ2" s="109"/>
      <c r="AK2" s="79">
        <f>IF(キューシート計算用!A112&lt;&gt;"",キューシート計算用!A112,"")</f>
        <v>108</v>
      </c>
      <c r="AL2" s="108" t="str">
        <f>IF(キューシート計算用!F112&lt;&gt;"",キューシート計算用!F112,"")</f>
        <v>細谷</v>
      </c>
      <c r="AM2" s="109"/>
      <c r="AN2" s="79">
        <f>IF(キューシート計算用!A121&lt;&gt;"",キューシート計算用!A121,"")</f>
        <v>117</v>
      </c>
      <c r="AO2" s="108" t="str">
        <f>IF(キューシート計算用!F121&lt;&gt;"",キューシート計算用!F121,"")</f>
        <v/>
      </c>
      <c r="AP2" s="109"/>
      <c r="AQ2" s="79" t="str">
        <f>IF(キューシート計算用!A130&lt;&gt;"",キューシート計算用!A130,"")</f>
        <v/>
      </c>
      <c r="AR2" s="108" t="str">
        <f>IF(キューシート計算用!F130&lt;&gt;"",キューシート計算用!F130,"")</f>
        <v/>
      </c>
      <c r="AS2" s="109"/>
      <c r="AT2" s="79" t="str">
        <f>IF(キューシート計算用!A139&lt;&gt;"",キューシート計算用!A139,"")</f>
        <v/>
      </c>
      <c r="AU2" s="108" t="str">
        <f>IF(キューシート計算用!F139&lt;&gt;"",キューシート計算用!F139,"")</f>
        <v/>
      </c>
      <c r="AV2" s="109"/>
      <c r="AW2" s="79" t="str">
        <f>IF(キューシート計算用!A148&lt;&gt;"",キューシート計算用!A148,"")</f>
        <v/>
      </c>
      <c r="AX2" s="108" t="str">
        <f>IF(キューシート計算用!F148&lt;&gt;"",キューシート計算用!F148,"")</f>
        <v/>
      </c>
      <c r="AY2" s="109"/>
      <c r="AZ2" s="79" t="str">
        <f>IF(キューシート計算用!A157&lt;&gt;"",キューシート計算用!A157,"")</f>
        <v/>
      </c>
      <c r="BA2" s="108" t="str">
        <f>IF(キューシート計算用!F157&lt;&gt;"",キューシート計算用!F157,"")</f>
        <v/>
      </c>
      <c r="BB2" s="109"/>
      <c r="BC2" s="79" t="str">
        <f>IF(キューシート計算用!A166&lt;&gt;"",キューシート計算用!A166,"")</f>
        <v/>
      </c>
      <c r="BD2" s="108" t="str">
        <f>IF(キューシート計算用!F166&lt;&gt;"",キューシート計算用!F166,"")</f>
        <v/>
      </c>
      <c r="BE2" s="109"/>
      <c r="BF2" s="79" t="str">
        <f>IF(キューシート計算用!A175&lt;&gt;"",キューシート計算用!A175,"")</f>
        <v/>
      </c>
      <c r="BG2" s="108" t="str">
        <f>IF(キューシート計算用!F175&lt;&gt;"",キューシート計算用!F175,"")</f>
        <v/>
      </c>
      <c r="BH2" s="109"/>
      <c r="BI2" s="79" t="str">
        <f>IF(キューシート計算用!A184&lt;&gt;"",キューシート計算用!A184,"")</f>
        <v/>
      </c>
      <c r="BJ2" s="108" t="str">
        <f>IF(キューシート計算用!F184&lt;&gt;"",キューシート計算用!F184,"")</f>
        <v/>
      </c>
      <c r="BK2" s="109"/>
      <c r="BL2" s="79" t="str">
        <f>IF(キューシート計算用!A193&lt;&gt;"",キューシート計算用!A193,"")</f>
        <v/>
      </c>
      <c r="BM2" s="108" t="str">
        <f>IF(キューシート計算用!F193&lt;&gt;"",キューシート計算用!F193,"")</f>
        <v/>
      </c>
      <c r="BN2" s="109"/>
      <c r="BO2" s="79" t="str">
        <f>IF(キューシート計算用!A202&lt;&gt;"",キューシート計算用!A202,"")</f>
        <v/>
      </c>
      <c r="BP2" s="108" t="str">
        <f>IF(キューシート計算用!F202&lt;&gt;"",キューシート計算用!F202,"")</f>
        <v/>
      </c>
      <c r="BQ2" s="109"/>
      <c r="BR2" s="55"/>
      <c r="BS2" s="55"/>
      <c r="BT2" s="55"/>
    </row>
    <row r="3" spans="1:72" x14ac:dyDescent="0.15">
      <c r="A3" s="6" t="str">
        <f>キューシート計算用!B2</f>
        <v>2018.7.5</v>
      </c>
      <c r="D3" s="80" t="str">
        <f>IF(キューシート計算用!B13&lt;&gt;"",キューシート計算用!B13,"")</f>
        <v/>
      </c>
      <c r="E3" s="110" t="str">
        <f>IF(キューシート計算用!K13&lt;&gt;"",キューシート計算用!K13,"")</f>
        <v>国道50号　足利市街</v>
      </c>
      <c r="F3" s="111"/>
      <c r="G3" s="80" t="str">
        <f>IF(キューシート計算用!B22&lt;&gt;"",キューシート計算用!B22,"")</f>
        <v/>
      </c>
      <c r="H3" s="110" t="str">
        <f>IF(キューシート計算用!K22&lt;&gt;"",キューシート計算用!K22,"")</f>
        <v/>
      </c>
      <c r="I3" s="111"/>
      <c r="J3" s="80" t="str">
        <f>IF(キューシート計算用!B31&lt;&gt;"",キューシート計算用!B31,"")</f>
        <v/>
      </c>
      <c r="K3" s="110" t="str">
        <f>IF(キューシート計算用!K31&lt;&gt;"",キューシート計算用!K31,"")</f>
        <v>磯部</v>
      </c>
      <c r="L3" s="111"/>
      <c r="M3" s="80" t="str">
        <f>IF(キューシート計算用!B40&lt;&gt;"",キューシート計算用!B40,"")</f>
        <v/>
      </c>
      <c r="N3" s="110" t="str">
        <f>IF(キューシート計算用!K40&lt;&gt;"",キューシート計算用!K40,"")</f>
        <v>浅間サンライン</v>
      </c>
      <c r="O3" s="111"/>
      <c r="P3" s="80" t="str">
        <f>IF(キューシート計算用!B49&lt;&gt;"",キューシート計算用!B49,"")</f>
        <v/>
      </c>
      <c r="Q3" s="110" t="str">
        <f>IF(キューシート計算用!K49&lt;&gt;"",キューシート計算用!K49,"")</f>
        <v/>
      </c>
      <c r="R3" s="111"/>
      <c r="S3" s="80" t="str">
        <f>IF(キューシート計算用!B58&lt;&gt;"",キューシート計算用!B58,"")</f>
        <v/>
      </c>
      <c r="T3" s="110" t="str">
        <f>IF(キューシート計算用!K58&lt;&gt;"",キューシート計算用!K58,"")</f>
        <v>松本市街　浅間温泉</v>
      </c>
      <c r="U3" s="111"/>
      <c r="V3" s="80" t="str">
        <f>IF(キューシート計算用!B67&lt;&gt;"",キューシート計算用!B67,"")</f>
        <v/>
      </c>
      <c r="W3" s="110" t="str">
        <f>IF(キューシート計算用!K67&lt;&gt;"",キューシート計算用!K67,"")</f>
        <v/>
      </c>
      <c r="X3" s="111"/>
      <c r="Y3" s="80" t="str">
        <f>IF(キューシート計算用!B76&lt;&gt;"",キューシート計算用!B76,"")</f>
        <v/>
      </c>
      <c r="Z3" s="110" t="str">
        <f>IF(キューシート計算用!K76&lt;&gt;"",キューシート計算用!K76,"")</f>
        <v>藤岡　神流</v>
      </c>
      <c r="AA3" s="111"/>
      <c r="AB3" s="80" t="str">
        <f>IF(キューシート計算用!B85&lt;&gt;"",キューシート計算用!B85,"")</f>
        <v/>
      </c>
      <c r="AC3" s="110" t="str">
        <f>IF(キューシート計算用!K85&lt;&gt;"",キューシート計算用!K85,"")</f>
        <v>二本木峠　三沢</v>
      </c>
      <c r="AD3" s="111"/>
      <c r="AE3" s="80" t="str">
        <f>IF(キューシート計算用!B94&lt;&gt;"",キューシート計算用!B94,"")</f>
        <v/>
      </c>
      <c r="AF3" s="110" t="str">
        <f>IF(キューシート計算用!K94&lt;&gt;"",キューシート計算用!K94,"")</f>
        <v>広域農道</v>
      </c>
      <c r="AG3" s="111"/>
      <c r="AH3" s="80" t="str">
        <f>IF(キューシート計算用!B103&lt;&gt;"",キューシート計算用!B103,"")</f>
        <v/>
      </c>
      <c r="AI3" s="110" t="str">
        <f>IF(キューシート計算用!K103&lt;&gt;"",キューシート計算用!K103,"")</f>
        <v>館林</v>
      </c>
      <c r="AJ3" s="111"/>
      <c r="AK3" s="80" t="str">
        <f>IF(キューシート計算用!B112&lt;&gt;"",キューシート計算用!B112,"")</f>
        <v/>
      </c>
      <c r="AL3" s="110" t="str">
        <f>IF(キューシート計算用!K112&lt;&gt;"",キューシート計算用!K112,"")</f>
        <v>藤岡</v>
      </c>
      <c r="AM3" s="111"/>
      <c r="AN3" s="80" t="str">
        <f>IF(キューシート計算用!B121&lt;&gt;"",キューシート計算用!B121,"")</f>
        <v/>
      </c>
      <c r="AO3" s="110" t="str">
        <f>IF(キューシート計算用!K121&lt;&gt;"",キューシート計算用!K121,"")</f>
        <v/>
      </c>
      <c r="AP3" s="111"/>
      <c r="AQ3" s="80" t="str">
        <f>IF(キューシート計算用!B130&lt;&gt;"",キューシート計算用!B130,"")</f>
        <v/>
      </c>
      <c r="AR3" s="110" t="str">
        <f>IF(キューシート計算用!K130&lt;&gt;"",キューシート計算用!K130,"")</f>
        <v/>
      </c>
      <c r="AS3" s="111"/>
      <c r="AT3" s="80" t="str">
        <f>IF(キューシート計算用!B139&lt;&gt;"",キューシート計算用!B139,"")</f>
        <v/>
      </c>
      <c r="AU3" s="110" t="str">
        <f>IF(キューシート計算用!K139&lt;&gt;"",キューシート計算用!K139,"")</f>
        <v/>
      </c>
      <c r="AV3" s="111"/>
      <c r="AW3" s="80" t="str">
        <f>IF(キューシート計算用!B148&lt;&gt;"",キューシート計算用!B148,"")</f>
        <v/>
      </c>
      <c r="AX3" s="110" t="str">
        <f>IF(キューシート計算用!K148&lt;&gt;"",キューシート計算用!K148,"")</f>
        <v/>
      </c>
      <c r="AY3" s="111"/>
      <c r="AZ3" s="80" t="str">
        <f>IF(キューシート計算用!B157&lt;&gt;"",キューシート計算用!B157,"")</f>
        <v/>
      </c>
      <c r="BA3" s="110" t="str">
        <f>IF(キューシート計算用!K157&lt;&gt;"",キューシート計算用!K157,"")</f>
        <v/>
      </c>
      <c r="BB3" s="111"/>
      <c r="BC3" s="80" t="str">
        <f>IF(キューシート計算用!B166&lt;&gt;"",キューシート計算用!B166,"")</f>
        <v/>
      </c>
      <c r="BD3" s="110" t="str">
        <f>IF(キューシート計算用!K166&lt;&gt;"",キューシート計算用!K166,"")</f>
        <v/>
      </c>
      <c r="BE3" s="111"/>
      <c r="BF3" s="80" t="str">
        <f>IF(キューシート計算用!B175&lt;&gt;"",キューシート計算用!B175,"")</f>
        <v/>
      </c>
      <c r="BG3" s="110" t="str">
        <f>IF(キューシート計算用!K175&lt;&gt;"",キューシート計算用!K175,"")</f>
        <v/>
      </c>
      <c r="BH3" s="111"/>
      <c r="BI3" s="80" t="str">
        <f>IF(キューシート計算用!B184&lt;&gt;"",キューシート計算用!B184,"")</f>
        <v/>
      </c>
      <c r="BJ3" s="110" t="str">
        <f>IF(キューシート計算用!K184&lt;&gt;"",キューシート計算用!K184,"")</f>
        <v/>
      </c>
      <c r="BK3" s="111"/>
      <c r="BL3" s="80" t="str">
        <f>IF(キューシート計算用!B193&lt;&gt;"",キューシート計算用!B193,"")</f>
        <v/>
      </c>
      <c r="BM3" s="110" t="str">
        <f>IF(キューシート計算用!K193&lt;&gt;"",キューシート計算用!K193,"")</f>
        <v/>
      </c>
      <c r="BN3" s="111"/>
      <c r="BO3" s="80" t="str">
        <f>IF(キューシート計算用!B202&lt;&gt;"",キューシート計算用!B202,"")</f>
        <v/>
      </c>
      <c r="BP3" s="110" t="str">
        <f>IF(キューシート計算用!K202&lt;&gt;"",キューシート計算用!K202,"")</f>
        <v/>
      </c>
      <c r="BQ3" s="111"/>
      <c r="BR3" s="55"/>
      <c r="BS3" s="55"/>
      <c r="BT3" s="55"/>
    </row>
    <row r="4" spans="1:72" x14ac:dyDescent="0.15">
      <c r="D4" s="81" t="str">
        <f>IF(キューシート計算用!M13&lt;&gt;"",キューシート計算用!M13,"")</f>
        <v/>
      </c>
      <c r="E4" s="75"/>
      <c r="F4" s="76"/>
      <c r="G4" s="81" t="str">
        <f>IF(キューシート計算用!M22&lt;&gt;"",キューシート計算用!M22,"")</f>
        <v/>
      </c>
      <c r="H4" s="75"/>
      <c r="I4" s="76"/>
      <c r="J4" s="81" t="str">
        <f>IF(キューシート計算用!M31&lt;&gt;"",キューシート計算用!M31,"")</f>
        <v/>
      </c>
      <c r="K4" s="75"/>
      <c r="L4" s="76"/>
      <c r="M4" s="81" t="str">
        <f>IF(キューシート計算用!M40&lt;&gt;"",キューシート計算用!M40,"")</f>
        <v/>
      </c>
      <c r="N4" s="75"/>
      <c r="O4" s="76"/>
      <c r="P4" s="81" t="str">
        <f>IF(キューシート計算用!M49&lt;&gt;"",キューシート計算用!M49,"")</f>
        <v/>
      </c>
      <c r="Q4" s="75"/>
      <c r="R4" s="76"/>
      <c r="S4" s="81" t="str">
        <f>IF(キューシート計算用!M58&lt;&gt;"",キューシート計算用!M58,"")</f>
        <v/>
      </c>
      <c r="T4" s="75"/>
      <c r="U4" s="76"/>
      <c r="V4" s="81" t="str">
        <f>IF(キューシート計算用!M67&lt;&gt;"",キューシート計算用!M67,"")</f>
        <v/>
      </c>
      <c r="W4" s="75"/>
      <c r="X4" s="76"/>
      <c r="Y4" s="81" t="str">
        <f>IF(キューシート計算用!M76&lt;&gt;"",キューシート計算用!M76,"")</f>
        <v/>
      </c>
      <c r="Z4" s="75"/>
      <c r="AA4" s="76"/>
      <c r="AB4" s="81" t="str">
        <f>IF(キューシート計算用!M85&lt;&gt;"",キューシート計算用!M85,"")</f>
        <v/>
      </c>
      <c r="AC4" s="75"/>
      <c r="AD4" s="76"/>
      <c r="AE4" s="81" t="str">
        <f>IF(キューシート計算用!M94&lt;&gt;"",キューシート計算用!M94,"")</f>
        <v/>
      </c>
      <c r="AF4" s="75"/>
      <c r="AG4" s="76"/>
      <c r="AH4" s="81" t="str">
        <f>IF(キューシート計算用!M103&lt;&gt;"",キューシート計算用!M103,"")</f>
        <v/>
      </c>
      <c r="AI4" s="75"/>
      <c r="AJ4" s="76"/>
      <c r="AK4" s="81" t="str">
        <f>IF(キューシート計算用!M112&lt;&gt;"",キューシート計算用!M112,"")</f>
        <v/>
      </c>
      <c r="AL4" s="75"/>
      <c r="AM4" s="76"/>
      <c r="AN4" s="81" t="str">
        <f>IF(キューシート計算用!M121&lt;&gt;"",キューシート計算用!M121,"")</f>
        <v/>
      </c>
      <c r="AO4" s="75"/>
      <c r="AP4" s="76"/>
      <c r="AQ4" s="81" t="str">
        <f>IF(キューシート計算用!M130&lt;&gt;"",キューシート計算用!M130,"")</f>
        <v/>
      </c>
      <c r="AR4" s="75"/>
      <c r="AS4" s="76"/>
      <c r="AT4" s="81" t="str">
        <f>IF(キューシート計算用!M139&lt;&gt;"",キューシート計算用!M139,"")</f>
        <v/>
      </c>
      <c r="AU4" s="75"/>
      <c r="AV4" s="76"/>
      <c r="AW4" s="81" t="str">
        <f>IF(キューシート計算用!M148&lt;&gt;"",キューシート計算用!M148,"")</f>
        <v/>
      </c>
      <c r="AX4" s="75"/>
      <c r="AY4" s="76"/>
      <c r="AZ4" s="81" t="str">
        <f>IF(キューシート計算用!M157&lt;&gt;"",キューシート計算用!M157,"")</f>
        <v/>
      </c>
      <c r="BC4" s="81" t="str">
        <f>IF(キューシート計算用!M166&lt;&gt;"",キューシート計算用!M166,"")</f>
        <v/>
      </c>
      <c r="BD4" s="75"/>
      <c r="BE4" s="75"/>
      <c r="BF4" s="81" t="str">
        <f>IF(キューシート計算用!M175&lt;&gt;"",キューシート計算用!M175,"")</f>
        <v/>
      </c>
      <c r="BG4" s="75"/>
      <c r="BH4" s="75"/>
      <c r="BI4" s="81" t="str">
        <f>IF(キューシート計算用!M184&lt;&gt;"",キューシート計算用!M184,"")</f>
        <v/>
      </c>
      <c r="BJ4" s="75"/>
      <c r="BK4" s="75"/>
      <c r="BL4" s="81" t="str">
        <f>IF(キューシート計算用!M193&lt;&gt;"",キューシート計算用!M193,"")</f>
        <v/>
      </c>
      <c r="BM4" s="75"/>
      <c r="BN4" s="75"/>
      <c r="BO4" s="81" t="str">
        <f>IF(キューシート計算用!M202&lt;&gt;"",キューシート計算用!M202,"")</f>
        <v/>
      </c>
      <c r="BP4" s="75"/>
      <c r="BQ4" s="76"/>
      <c r="BR4" s="55"/>
      <c r="BS4" s="55"/>
      <c r="BT4" s="55"/>
    </row>
    <row r="5" spans="1:72" x14ac:dyDescent="0.15">
      <c r="D5" s="81" t="str">
        <f>IF(キューシート計算用!N13&lt;&gt;"",キューシート計算用!N13,"")</f>
        <v/>
      </c>
      <c r="E5" s="75"/>
      <c r="F5" s="76"/>
      <c r="G5" s="81" t="str">
        <f>IF(キューシート計算用!N22&lt;&gt;"",キューシート計算用!N22,"")</f>
        <v/>
      </c>
      <c r="H5" s="75"/>
      <c r="I5" s="76"/>
      <c r="J5" s="81" t="str">
        <f>IF(キューシート計算用!N31&lt;&gt;"",キューシート計算用!N31,"")</f>
        <v/>
      </c>
      <c r="K5" s="75"/>
      <c r="L5" s="76"/>
      <c r="M5" s="81" t="str">
        <f>IF(キューシート計算用!N40&lt;&gt;"",キューシート計算用!N40,"")</f>
        <v/>
      </c>
      <c r="N5" s="75"/>
      <c r="O5" s="76"/>
      <c r="P5" s="81" t="str">
        <f>IF(キューシート計算用!N49&lt;&gt;"",キューシート計算用!N49,"")</f>
        <v/>
      </c>
      <c r="Q5" s="75"/>
      <c r="R5" s="76"/>
      <c r="S5" s="81" t="str">
        <f>IF(キューシート計算用!N58&lt;&gt;"",キューシート計算用!N58,"")</f>
        <v/>
      </c>
      <c r="T5" s="75"/>
      <c r="U5" s="76"/>
      <c r="V5" s="81" t="str">
        <f>IF(キューシート計算用!N67&lt;&gt;"",キューシート計算用!N67,"")</f>
        <v/>
      </c>
      <c r="W5" s="75"/>
      <c r="X5" s="76"/>
      <c r="Y5" s="81" t="str">
        <f>IF(キューシート計算用!N76&lt;&gt;"",キューシート計算用!N76,"")</f>
        <v/>
      </c>
      <c r="Z5" s="75"/>
      <c r="AA5" s="76"/>
      <c r="AB5" s="81" t="str">
        <f>IF(キューシート計算用!N85&lt;&gt;"",キューシート計算用!N85,"")</f>
        <v/>
      </c>
      <c r="AC5" s="75"/>
      <c r="AD5" s="76"/>
      <c r="AE5" s="81" t="str">
        <f>IF(キューシート計算用!N94&lt;&gt;"",キューシート計算用!N94,"")</f>
        <v/>
      </c>
      <c r="AF5" s="75"/>
      <c r="AG5" s="76"/>
      <c r="AH5" s="81" t="str">
        <f>IF(キューシート計算用!N103&lt;&gt;"",キューシート計算用!N103,"")</f>
        <v/>
      </c>
      <c r="AI5" s="75"/>
      <c r="AJ5" s="76"/>
      <c r="AK5" s="81" t="str">
        <f>IF(キューシート計算用!N112&lt;&gt;"",キューシート計算用!N112,"")</f>
        <v/>
      </c>
      <c r="AL5" s="75"/>
      <c r="AM5" s="76"/>
      <c r="AN5" s="81" t="str">
        <f>IF(キューシート計算用!N121&lt;&gt;"",キューシート計算用!N121,"")</f>
        <v/>
      </c>
      <c r="AO5" s="75"/>
      <c r="AP5" s="76"/>
      <c r="AQ5" s="81" t="str">
        <f>IF(キューシート計算用!N130&lt;&gt;"",キューシート計算用!N130,"")</f>
        <v/>
      </c>
      <c r="AR5" s="75"/>
      <c r="AS5" s="76"/>
      <c r="AT5" s="81" t="str">
        <f>IF(キューシート計算用!N139&lt;&gt;"",キューシート計算用!N139,"")</f>
        <v/>
      </c>
      <c r="AU5" s="75"/>
      <c r="AV5" s="76"/>
      <c r="AW5" s="81" t="str">
        <f>IF(キューシート計算用!N148&lt;&gt;"",キューシート計算用!N148,"")</f>
        <v/>
      </c>
      <c r="AX5" s="75"/>
      <c r="AY5" s="76"/>
      <c r="AZ5" s="81" t="str">
        <f>IF(キューシート計算用!N157&lt;&gt;"",キューシート計算用!N157,"")</f>
        <v/>
      </c>
      <c r="BC5" s="81" t="str">
        <f>IF(キューシート計算用!N166&lt;&gt;"",キューシート計算用!N166,"")</f>
        <v/>
      </c>
      <c r="BD5" s="75"/>
      <c r="BE5" s="75"/>
      <c r="BF5" s="81" t="str">
        <f>IF(キューシート計算用!N175&lt;&gt;"",キューシート計算用!N175,"")</f>
        <v/>
      </c>
      <c r="BG5" s="75"/>
      <c r="BH5" s="75"/>
      <c r="BI5" s="81" t="str">
        <f>IF(キューシート計算用!N184&lt;&gt;"",キューシート計算用!N184,"")</f>
        <v/>
      </c>
      <c r="BJ5" s="75"/>
      <c r="BK5" s="75"/>
      <c r="BL5" s="81" t="str">
        <f>IF(キューシート計算用!N193&lt;&gt;"",キューシート計算用!N193,"")</f>
        <v/>
      </c>
      <c r="BM5" s="75"/>
      <c r="BN5" s="75"/>
      <c r="BO5" s="81" t="str">
        <f>IF(キューシート計算用!N202&lt;&gt;"",キューシート計算用!N202,"")</f>
        <v/>
      </c>
      <c r="BP5" s="75"/>
      <c r="BQ5" s="76"/>
      <c r="BR5" s="55"/>
      <c r="BS5" s="55"/>
      <c r="BT5" s="55"/>
    </row>
    <row r="6" spans="1:72" x14ac:dyDescent="0.15">
      <c r="D6" s="82">
        <f>IF(キューシート計算用!C13&lt;&gt;"",キューシート計算用!C13,"")</f>
        <v>18</v>
      </c>
      <c r="E6" s="75"/>
      <c r="F6" s="76"/>
      <c r="G6" s="82">
        <f>IF(キューシート計算用!C22&lt;&gt;"",キューシート計算用!C22,"")</f>
        <v>0.5</v>
      </c>
      <c r="H6" s="75"/>
      <c r="I6" s="76"/>
      <c r="J6" s="82">
        <f>IF(キューシート計算用!C31&lt;&gt;"",キューシート計算用!C31,"")</f>
        <v>9.9999999999994316E-2</v>
      </c>
      <c r="K6" s="75"/>
      <c r="L6" s="76"/>
      <c r="M6" s="82">
        <f>IF(キューシート計算用!C40&lt;&gt;"",キューシート計算用!C40,"")</f>
        <v>9.0999999999999943</v>
      </c>
      <c r="N6" s="75"/>
      <c r="O6" s="76"/>
      <c r="P6" s="82">
        <f>IF(キューシート計算用!C49&lt;&gt;"",キューシート計算用!C49,"")</f>
        <v>3.4000000000000057</v>
      </c>
      <c r="Q6" s="75"/>
      <c r="R6" s="76"/>
      <c r="S6" s="82">
        <f>IF(キューシート計算用!C58&lt;&gt;"",キューシート計算用!C58,"")</f>
        <v>14.099999999999994</v>
      </c>
      <c r="T6" s="75"/>
      <c r="U6" s="76"/>
      <c r="V6" s="82">
        <f>IF(キューシート計算用!C67&lt;&gt;"",キューシート計算用!C67,"")</f>
        <v>3.5</v>
      </c>
      <c r="W6" s="75"/>
      <c r="X6" s="76"/>
      <c r="Y6" s="82">
        <f>IF(キューシート計算用!C76&lt;&gt;"",キューシート計算用!C76,"")</f>
        <v>1.3000000000000114</v>
      </c>
      <c r="Z6" s="75"/>
      <c r="AA6" s="76"/>
      <c r="AB6" s="82">
        <f>IF(キューシート計算用!C85&lt;&gt;"",キューシート計算用!C85,"")</f>
        <v>0.39999999999997726</v>
      </c>
      <c r="AC6" s="75"/>
      <c r="AD6" s="76"/>
      <c r="AE6" s="82">
        <f>IF(キューシート計算用!C94&lt;&gt;"",キューシート計算用!C94,"")</f>
        <v>1.1999999999999318</v>
      </c>
      <c r="AF6" s="75"/>
      <c r="AG6" s="76"/>
      <c r="AH6" s="82">
        <f>IF(キューシート計算用!C103&lt;&gt;"",キューシート計算用!C103,"")</f>
        <v>3.5</v>
      </c>
      <c r="AI6" s="75"/>
      <c r="AJ6" s="76"/>
      <c r="AK6" s="82">
        <f>IF(キューシート計算用!C112&lt;&gt;"",キューシート計算用!C112,"")</f>
        <v>2</v>
      </c>
      <c r="AL6" s="75"/>
      <c r="AM6" s="76"/>
      <c r="AN6" s="82">
        <f>IF(キューシート計算用!C121&lt;&gt;"",キューシート計算用!C121,"")</f>
        <v>6.7000000000000455</v>
      </c>
      <c r="AO6" s="75"/>
      <c r="AP6" s="76"/>
      <c r="AQ6" s="82" t="str">
        <f>IF(キューシート計算用!C130&lt;&gt;"",キューシート計算用!C130,"")</f>
        <v/>
      </c>
      <c r="AR6" s="75"/>
      <c r="AS6" s="76"/>
      <c r="AT6" s="82" t="str">
        <f>IF(キューシート計算用!C139&lt;&gt;"",キューシート計算用!C139,"")</f>
        <v/>
      </c>
      <c r="AU6" s="75"/>
      <c r="AV6" s="76"/>
      <c r="AW6" s="82" t="str">
        <f>IF(キューシート計算用!C148&lt;&gt;"",キューシート計算用!C148,"")</f>
        <v/>
      </c>
      <c r="AX6" s="75"/>
      <c r="AY6" s="76"/>
      <c r="AZ6" s="82" t="str">
        <f>IF(キューシート計算用!C157&lt;&gt;"",キューシート計算用!C157,"")</f>
        <v/>
      </c>
      <c r="BC6" s="82" t="str">
        <f>IF(キューシート計算用!C166&lt;&gt;"",キューシート計算用!C166,"")</f>
        <v/>
      </c>
      <c r="BD6" s="75"/>
      <c r="BE6" s="75"/>
      <c r="BF6" s="82" t="str">
        <f>IF(キューシート計算用!C175&lt;&gt;"",キューシート計算用!C175,"")</f>
        <v/>
      </c>
      <c r="BG6" s="75"/>
      <c r="BH6" s="75"/>
      <c r="BI6" s="82" t="str">
        <f>IF(キューシート計算用!C184&lt;&gt;"",キューシート計算用!C184,"")</f>
        <v/>
      </c>
      <c r="BJ6" s="75"/>
      <c r="BK6" s="75"/>
      <c r="BL6" s="82" t="str">
        <f>IF(キューシート計算用!C193&lt;&gt;"",キューシート計算用!C193,"")</f>
        <v/>
      </c>
      <c r="BM6" s="75"/>
      <c r="BN6" s="75"/>
      <c r="BO6" s="82" t="str">
        <f>IF(キューシート計算用!C202&lt;&gt;"",キューシート計算用!C202,"")</f>
        <v/>
      </c>
      <c r="BP6" s="75"/>
      <c r="BQ6" s="76"/>
      <c r="BR6" s="55"/>
      <c r="BS6" s="55"/>
      <c r="BT6" s="55"/>
    </row>
    <row r="7" spans="1:72" x14ac:dyDescent="0.15">
      <c r="D7" s="83">
        <f>IF(キューシート計算用!D13&lt;&gt;"",キューシート計算用!D13,"")</f>
        <v>54.9</v>
      </c>
      <c r="E7" s="75"/>
      <c r="F7" s="76"/>
      <c r="G7" s="83">
        <f>IF(キューシート計算用!D22&lt;&gt;"",キューシート計算用!D22,"")</f>
        <v>29.799999999999997</v>
      </c>
      <c r="H7" s="75"/>
      <c r="I7" s="76"/>
      <c r="J7" s="83">
        <f>IF(キューシート計算用!D31&lt;&gt;"",キューシート計算用!D31,"")</f>
        <v>50.5</v>
      </c>
      <c r="K7" s="75"/>
      <c r="L7" s="76"/>
      <c r="M7" s="83">
        <f>IF(キューシート計算用!D40&lt;&gt;"",キューシート計算用!D40,"")</f>
        <v>9.0999999999999943</v>
      </c>
      <c r="N7" s="75"/>
      <c r="O7" s="76"/>
      <c r="P7" s="83">
        <f>IF(キューシート計算用!D49&lt;&gt;"",キューシート計算用!D49,"")</f>
        <v>41.5</v>
      </c>
      <c r="Q7" s="75"/>
      <c r="R7" s="76"/>
      <c r="S7" s="83">
        <f>IF(キューシート計算用!D58&lt;&gt;"",キューシート計算用!D58,"")</f>
        <v>26</v>
      </c>
      <c r="T7" s="75"/>
      <c r="U7" s="76"/>
      <c r="V7" s="83">
        <f>IF(キューシート計算用!D67&lt;&gt;"",キューシート計算用!D67,"")</f>
        <v>3.9000000000000341</v>
      </c>
      <c r="W7" s="75"/>
      <c r="X7" s="76"/>
      <c r="Y7" s="83">
        <f>IF(キューシート計算用!D76&lt;&gt;"",キューシート計算用!D76,"")</f>
        <v>31.899999999999977</v>
      </c>
      <c r="Z7" s="75"/>
      <c r="AA7" s="76"/>
      <c r="AB7" s="83">
        <f>IF(キューシート計算用!D85&lt;&gt;"",キューシート計算用!D85,"")</f>
        <v>6.6999999999999886</v>
      </c>
      <c r="AC7" s="75"/>
      <c r="AD7" s="76"/>
      <c r="AE7" s="83">
        <f>IF(キューシート計算用!D94&lt;&gt;"",キューシート計算用!D94,"")</f>
        <v>40.599999999999966</v>
      </c>
      <c r="AF7" s="75"/>
      <c r="AG7" s="76"/>
      <c r="AH7" s="83">
        <f>IF(キューシート計算用!D103&lt;&gt;"",キューシート計算用!D103,"")</f>
        <v>55.900000000000034</v>
      </c>
      <c r="AI7" s="75"/>
      <c r="AJ7" s="76"/>
      <c r="AK7" s="83">
        <f>IF(キューシート計算用!D112&lt;&gt;"",キューシート計算用!D112,"")</f>
        <v>12.900000000000091</v>
      </c>
      <c r="AL7" s="75"/>
      <c r="AM7" s="76"/>
      <c r="AN7" s="83">
        <f>IF(キューシート計算用!D121&lt;&gt;"",キューシート計算用!D121,"")</f>
        <v>66.800000000000068</v>
      </c>
      <c r="AO7" s="75"/>
      <c r="AP7" s="76"/>
      <c r="AQ7" s="83" t="str">
        <f>IF(キューシート計算用!D130&lt;&gt;"",キューシート計算用!D130,"")</f>
        <v/>
      </c>
      <c r="AR7" s="75"/>
      <c r="AS7" s="76"/>
      <c r="AT7" s="83" t="str">
        <f>IF(キューシート計算用!D139&lt;&gt;"",キューシート計算用!D139,"")</f>
        <v/>
      </c>
      <c r="AU7" s="75"/>
      <c r="AV7" s="76"/>
      <c r="AW7" s="83" t="str">
        <f>IF(キューシート計算用!D148&lt;&gt;"",キューシート計算用!D148,"")</f>
        <v/>
      </c>
      <c r="AX7" s="75"/>
      <c r="AY7" s="76"/>
      <c r="AZ7" s="83" t="str">
        <f>IF(キューシート計算用!D157&lt;&gt;"",キューシート計算用!D157,"")</f>
        <v/>
      </c>
      <c r="BC7" s="83" t="str">
        <f>IF(キューシート計算用!D166&lt;&gt;"",キューシート計算用!D166,"")</f>
        <v/>
      </c>
      <c r="BD7" s="75"/>
      <c r="BE7" s="75"/>
      <c r="BF7" s="83" t="str">
        <f>IF(キューシート計算用!D175&lt;&gt;"",キューシート計算用!D175,"")</f>
        <v/>
      </c>
      <c r="BG7" s="75"/>
      <c r="BH7" s="75"/>
      <c r="BI7" s="83" t="str">
        <f>IF(キューシート計算用!D184&lt;&gt;"",キューシート計算用!D184,"")</f>
        <v/>
      </c>
      <c r="BJ7" s="75"/>
      <c r="BK7" s="75"/>
      <c r="BL7" s="83" t="str">
        <f>IF(キューシート計算用!D193&lt;&gt;"",キューシート計算用!D193,"")</f>
        <v/>
      </c>
      <c r="BM7" s="75"/>
      <c r="BN7" s="75"/>
      <c r="BO7" s="83" t="str">
        <f>IF(キューシート計算用!D202&lt;&gt;"",キューシート計算用!D202,"")</f>
        <v/>
      </c>
      <c r="BP7" s="75"/>
      <c r="BQ7" s="76"/>
      <c r="BR7" s="55"/>
      <c r="BS7" s="55"/>
      <c r="BT7" s="55"/>
    </row>
    <row r="8" spans="1:72" x14ac:dyDescent="0.15">
      <c r="A8" s="56" t="s">
        <v>10</v>
      </c>
      <c r="B8" s="56"/>
      <c r="C8" s="56"/>
      <c r="D8" s="84">
        <f>IF(キューシート計算用!E13&lt;&gt;"",キューシート計算用!E13,"")</f>
        <v>54.9</v>
      </c>
      <c r="E8" s="77"/>
      <c r="F8" s="78"/>
      <c r="G8" s="84">
        <f>IF(キューシート計算用!E22&lt;&gt;"",キューシート計算用!E22,"")</f>
        <v>91.3</v>
      </c>
      <c r="H8" s="77"/>
      <c r="I8" s="78"/>
      <c r="J8" s="84">
        <f>IF(キューシート計算用!E31&lt;&gt;"",キューシート計算用!E31,"")</f>
        <v>112</v>
      </c>
      <c r="K8" s="77"/>
      <c r="L8" s="78"/>
      <c r="M8" s="84">
        <f>IF(キューシート計算用!E40&lt;&gt;"",キューシート計算用!E40,"")</f>
        <v>154.9</v>
      </c>
      <c r="N8" s="77"/>
      <c r="O8" s="78"/>
      <c r="P8" s="84">
        <f>IF(キューシート計算用!E49&lt;&gt;"",キューシート計算用!E49,"")</f>
        <v>187.3</v>
      </c>
      <c r="Q8" s="77"/>
      <c r="R8" s="78"/>
      <c r="S8" s="84">
        <f>IF(キューシート計算用!E58&lt;&gt;"",キューシート計算用!E58,"")</f>
        <v>248.7</v>
      </c>
      <c r="T8" s="77"/>
      <c r="U8" s="78"/>
      <c r="V8" s="84">
        <f>IF(キューシート計算用!E67&lt;&gt;"",キューシート計算用!E67,"")</f>
        <v>302.3</v>
      </c>
      <c r="W8" s="77"/>
      <c r="X8" s="78"/>
      <c r="Y8" s="84">
        <f>IF(キューシート計算用!E76&lt;&gt;"",キューシート計算用!E76,"")</f>
        <v>428.2</v>
      </c>
      <c r="Z8" s="77"/>
      <c r="AA8" s="78"/>
      <c r="AB8" s="84">
        <f>IF(キューシート計算用!E85&lt;&gt;"",キューシート計算用!E85,"")</f>
        <v>480.4</v>
      </c>
      <c r="AC8" s="77"/>
      <c r="AD8" s="78"/>
      <c r="AE8" s="84">
        <f>IF(キューシート計算用!E94&lt;&gt;"",キューシート計算用!E94,"")</f>
        <v>514.29999999999995</v>
      </c>
      <c r="AF8" s="77"/>
      <c r="AG8" s="78"/>
      <c r="AH8" s="84">
        <f>IF(キューシート計算用!E103&lt;&gt;"",キューシート計算用!E103,"")</f>
        <v>529.6</v>
      </c>
      <c r="AI8" s="77"/>
      <c r="AJ8" s="78"/>
      <c r="AK8" s="84">
        <f>IF(キューシート計算用!E112&lt;&gt;"",キューシート計算用!E112,"")</f>
        <v>548.20000000000005</v>
      </c>
      <c r="AL8" s="77"/>
      <c r="AM8" s="78"/>
      <c r="AN8" s="84">
        <f>IF(キューシート計算用!E121&lt;&gt;"",キューシート計算用!E121,"")</f>
        <v>602.1</v>
      </c>
      <c r="AO8" s="77"/>
      <c r="AP8" s="78"/>
      <c r="AQ8" s="84" t="str">
        <f>IF(キューシート計算用!E130&lt;&gt;"",キューシート計算用!E130,"")</f>
        <v/>
      </c>
      <c r="AR8" s="77"/>
      <c r="AS8" s="78"/>
      <c r="AT8" s="84" t="str">
        <f>IF(キューシート計算用!E139&lt;&gt;"",キューシート計算用!E139,"")</f>
        <v/>
      </c>
      <c r="AU8" s="77"/>
      <c r="AV8" s="78"/>
      <c r="AW8" s="84" t="str">
        <f>IF(キューシート計算用!E148&lt;&gt;"",キューシート計算用!E148,"")</f>
        <v/>
      </c>
      <c r="AX8" s="77"/>
      <c r="AY8" s="78"/>
      <c r="AZ8" s="84" t="str">
        <f>IF(キューシート計算用!E157&lt;&gt;"",キューシート計算用!E157,"")</f>
        <v/>
      </c>
      <c r="BC8" s="84" t="str">
        <f>IF(キューシート計算用!E166&lt;&gt;"",キューシート計算用!E166,"")</f>
        <v/>
      </c>
      <c r="BD8" s="75"/>
      <c r="BE8" s="75"/>
      <c r="BF8" s="84" t="str">
        <f>IF(キューシート計算用!E175&lt;&gt;"",キューシート計算用!E175,"")</f>
        <v/>
      </c>
      <c r="BG8" s="75"/>
      <c r="BH8" s="75"/>
      <c r="BI8" s="84" t="str">
        <f>IF(キューシート計算用!E184&lt;&gt;"",キューシート計算用!E184,"")</f>
        <v/>
      </c>
      <c r="BJ8" s="75"/>
      <c r="BK8" s="75"/>
      <c r="BL8" s="84" t="str">
        <f>IF(キューシート計算用!E193&lt;&gt;"",キューシート計算用!E193,"")</f>
        <v/>
      </c>
      <c r="BM8" s="75"/>
      <c r="BN8" s="75"/>
      <c r="BO8" s="84" t="str">
        <f>IF(キューシート計算用!E202&lt;&gt;"",キューシート計算用!E202,"")</f>
        <v/>
      </c>
      <c r="BP8" s="75"/>
      <c r="BQ8" s="76"/>
      <c r="BR8" s="55"/>
      <c r="BS8" s="55"/>
      <c r="BT8" s="55"/>
    </row>
    <row r="9" spans="1:72" s="20" customFormat="1" x14ac:dyDescent="0.15">
      <c r="A9" s="25" t="s">
        <v>53</v>
      </c>
      <c r="B9" s="112" t="s">
        <v>54</v>
      </c>
      <c r="C9" s="113"/>
      <c r="D9" s="79">
        <f>IF(キューシート計算用!A12&lt;&gt;"",キューシート計算用!A12,"")</f>
        <v>8</v>
      </c>
      <c r="E9" s="108" t="str">
        <f>IF(キューシート計算用!F12&lt;&gt;"",キューシート計算用!F12,"")</f>
        <v>築地町</v>
      </c>
      <c r="F9" s="109"/>
      <c r="G9" s="79">
        <f>IF(キューシート計算用!A21&lt;&gt;"",キューシート計算用!A21,"")</f>
        <v>17</v>
      </c>
      <c r="H9" s="108" t="str">
        <f>IF(キューシート計算用!F21&lt;&gt;"",キューシート計算用!F21,"")</f>
        <v>福島橋北</v>
      </c>
      <c r="I9" s="109"/>
      <c r="J9" s="79">
        <f>IF(キューシート計算用!A30&lt;&gt;"",キューシート計算用!A30,"")</f>
        <v>26</v>
      </c>
      <c r="K9" s="108" t="str">
        <f>IF(キューシート計算用!F30&lt;&gt;"",キューシート計算用!F30,"")</f>
        <v>安中駅入口</v>
      </c>
      <c r="L9" s="109"/>
      <c r="M9" s="79">
        <f>IF(キューシート計算用!A39&lt;&gt;"",キューシート計算用!A39,"")</f>
        <v>35</v>
      </c>
      <c r="N9" s="108" t="str">
        <f>IF(キューシート計算用!F39&lt;&gt;"",キューシート計算用!F39,"")</f>
        <v>ファミリーマートヤオトク軽井沢店</v>
      </c>
      <c r="O9" s="109"/>
      <c r="P9" s="79">
        <f>IF(キューシート計算用!A48&lt;&gt;"",キューシート計算用!A48,"")</f>
        <v>44</v>
      </c>
      <c r="Q9" s="108" t="str">
        <f>IF(キューシート計算用!F48&lt;&gt;"",キューシート計算用!F48,"")</f>
        <v>南原</v>
      </c>
      <c r="R9" s="109"/>
      <c r="S9" s="79">
        <f>IF(キューシート計算用!A57&lt;&gt;"",キューシート計算用!A57,"")</f>
        <v>53</v>
      </c>
      <c r="T9" s="108" t="str">
        <f>IF(キューシート計算用!F57&lt;&gt;"",キューシート計算用!F57,"")</f>
        <v>木戸</v>
      </c>
      <c r="U9" s="109"/>
      <c r="V9" s="79">
        <f>IF(キューシート計算用!A66&lt;&gt;"",キューシート計算用!A66,"")</f>
        <v>62</v>
      </c>
      <c r="W9" s="108" t="str">
        <f>IF(キューシート計算用!F66&lt;&gt;"",キューシート計算用!F66,"")</f>
        <v>中の原</v>
      </c>
      <c r="X9" s="109"/>
      <c r="Y9" s="79">
        <f>IF(キューシート計算用!A75&lt;&gt;"",キューシート計算用!A75,"")</f>
        <v>71</v>
      </c>
      <c r="Z9" s="108" t="str">
        <f>IF(キューシート計算用!F75&lt;&gt;"",キューシート計算用!F75,"")</f>
        <v/>
      </c>
      <c r="AA9" s="109"/>
      <c r="AB9" s="79">
        <f>IF(キューシート計算用!A84&lt;&gt;"",キューシート計算用!A84,"")</f>
        <v>80</v>
      </c>
      <c r="AC9" s="108" t="str">
        <f>IF(キューシート計算用!F84&lt;&gt;"",キューシート計算用!F84,"")</f>
        <v>親鼻橋</v>
      </c>
      <c r="AD9" s="109"/>
      <c r="AE9" s="79">
        <f>IF(キューシート計算用!A93&lt;&gt;"",キューシート計算用!A93,"")</f>
        <v>89</v>
      </c>
      <c r="AF9" s="108" t="str">
        <f>IF(キューシート計算用!F93&lt;&gt;"",キューシート計算用!F93,"")</f>
        <v>万吉橋</v>
      </c>
      <c r="AG9" s="109"/>
      <c r="AH9" s="79">
        <f>IF(キューシート計算用!A102&lt;&gt;"",キューシート計算用!A102,"")</f>
        <v>98</v>
      </c>
      <c r="AI9" s="108" t="str">
        <f>IF(キューシート計算用!F102&lt;&gt;"",キューシート計算用!F102,"")</f>
        <v>長野ロータリー</v>
      </c>
      <c r="AJ9" s="109"/>
      <c r="AK9" s="79">
        <f>IF(キューシート計算用!A111&lt;&gt;"",キューシート計算用!A111,"")</f>
        <v>107</v>
      </c>
      <c r="AL9" s="108" t="str">
        <f>IF(キューシート計算用!F111&lt;&gt;"",キューシート計算用!F111,"")</f>
        <v/>
      </c>
      <c r="AM9" s="109"/>
      <c r="AN9" s="79">
        <f>IF(キューシート計算用!A120&lt;&gt;"",キューシート計算用!A120,"")</f>
        <v>116</v>
      </c>
      <c r="AO9" s="108" t="str">
        <f>IF(キューシート計算用!F120&lt;&gt;"",キューシート計算用!F120,"")</f>
        <v>仁神堂町</v>
      </c>
      <c r="AP9" s="109"/>
      <c r="AQ9" s="79" t="str">
        <f>IF(キューシート計算用!A129&lt;&gt;"",キューシート計算用!A129,"")</f>
        <v/>
      </c>
      <c r="AR9" s="108" t="str">
        <f>IF(キューシート計算用!F129&lt;&gt;"",キューシート計算用!F129,"")</f>
        <v/>
      </c>
      <c r="AS9" s="109"/>
      <c r="AT9" s="79" t="str">
        <f>IF(キューシート計算用!A138&lt;&gt;"",キューシート計算用!A138,"")</f>
        <v/>
      </c>
      <c r="AU9" s="108" t="str">
        <f>IF(キューシート計算用!F138&lt;&gt;"",キューシート計算用!F138,"")</f>
        <v/>
      </c>
      <c r="AV9" s="109"/>
      <c r="AW9" s="79" t="str">
        <f>IF(キューシート計算用!A147&lt;&gt;"",キューシート計算用!A147,"")</f>
        <v/>
      </c>
      <c r="AX9" s="108" t="str">
        <f>IF(キューシート計算用!F147&lt;&gt;"",キューシート計算用!F147,"")</f>
        <v/>
      </c>
      <c r="AY9" s="109"/>
      <c r="AZ9" s="79" t="str">
        <f>IF(キューシート計算用!A156&lt;&gt;"",キューシート計算用!A156,"")</f>
        <v/>
      </c>
      <c r="BA9" s="108" t="str">
        <f>IF(キューシート計算用!F156&lt;&gt;"",キューシート計算用!F156,"")</f>
        <v/>
      </c>
      <c r="BB9" s="109"/>
      <c r="BC9" s="79" t="str">
        <f>IF(キューシート計算用!A165&lt;&gt;"",キューシート計算用!A165,"")</f>
        <v/>
      </c>
      <c r="BD9" s="108" t="str">
        <f>IF(キューシート計算用!F165&lt;&gt;"",キューシート計算用!F165,"")</f>
        <v/>
      </c>
      <c r="BE9" s="109"/>
      <c r="BF9" s="79" t="str">
        <f>IF(キューシート計算用!A174&lt;&gt;"",キューシート計算用!A174,"")</f>
        <v/>
      </c>
      <c r="BG9" s="108" t="str">
        <f>IF(キューシート計算用!F174&lt;&gt;"",キューシート計算用!F174,"")</f>
        <v/>
      </c>
      <c r="BH9" s="109"/>
      <c r="BI9" s="79" t="str">
        <f>IF(キューシート計算用!A183&lt;&gt;"",キューシート計算用!A183,"")</f>
        <v/>
      </c>
      <c r="BJ9" s="108" t="str">
        <f>IF(キューシート計算用!F183&lt;&gt;"",キューシート計算用!F183,"")</f>
        <v/>
      </c>
      <c r="BK9" s="109"/>
      <c r="BL9" s="79" t="str">
        <f>IF(キューシート計算用!A192&lt;&gt;"",キューシート計算用!A192,"")</f>
        <v/>
      </c>
      <c r="BM9" s="108" t="str">
        <f>IF(キューシート計算用!F192&lt;&gt;"",キューシート計算用!F192,"")</f>
        <v/>
      </c>
      <c r="BN9" s="109"/>
      <c r="BO9" s="79" t="str">
        <f>IF(キューシート計算用!A201&lt;&gt;"",キューシート計算用!A201,"")</f>
        <v/>
      </c>
      <c r="BP9" s="108" t="str">
        <f>IF(キューシート計算用!F201&lt;&gt;"",キューシート計算用!F201,"")</f>
        <v/>
      </c>
      <c r="BQ9" s="109"/>
      <c r="BR9" s="55"/>
      <c r="BS9" s="55"/>
      <c r="BT9" s="55"/>
    </row>
    <row r="10" spans="1:72" s="20" customFormat="1" x14ac:dyDescent="0.15">
      <c r="A10" s="26" t="s">
        <v>55</v>
      </c>
      <c r="B10" s="106" t="s">
        <v>31</v>
      </c>
      <c r="C10" s="107"/>
      <c r="D10" s="80" t="str">
        <f>IF(キューシート計算用!B12&lt;&gt;"",キューシート計算用!B12,"")</f>
        <v/>
      </c>
      <c r="E10" s="110" t="str">
        <f>IF(キューシート計算用!K12&lt;&gt;"",キューシート計算用!K12,"")</f>
        <v>足利　佐野市街　田沼　北関東道</v>
      </c>
      <c r="F10" s="111"/>
      <c r="G10" s="80" t="str">
        <f>IF(キューシート計算用!B21&lt;&gt;"",キューシート計算用!B21,"")</f>
        <v/>
      </c>
      <c r="H10" s="110" t="str">
        <f>IF(キューシート計算用!K21&lt;&gt;"",キューシート計算用!K21,"")</f>
        <v>高崎</v>
      </c>
      <c r="I10" s="111"/>
      <c r="J10" s="80" t="str">
        <f>IF(キューシート計算用!B30&lt;&gt;"",キューシート計算用!B30,"")</f>
        <v/>
      </c>
      <c r="K10" s="110" t="str">
        <f>IF(キューシート計算用!K30&lt;&gt;"",キューシート計算用!K30,"")</f>
        <v>富岡　磯部/小諸　磯部</v>
      </c>
      <c r="L10" s="111"/>
      <c r="M10" s="80" t="str">
        <f>IF(キューシート計算用!B39&lt;&gt;"",キューシート計算用!B39,"")</f>
        <v>PC2</v>
      </c>
      <c r="N10" s="110" t="str">
        <f>IF(キューシート計算用!K39&lt;&gt;"",キューシート計算用!K39,"")</f>
        <v/>
      </c>
      <c r="O10" s="111"/>
      <c r="P10" s="80" t="str">
        <f>IF(キューシート計算用!B48&lt;&gt;"",キューシート計算用!B48,"")</f>
        <v/>
      </c>
      <c r="Q10" s="110" t="str">
        <f>IF(キューシート計算用!K48&lt;&gt;"",キューシート計算用!K48,"")</f>
        <v/>
      </c>
      <c r="R10" s="111"/>
      <c r="S10" s="80" t="str">
        <f>IF(キューシート計算用!B57&lt;&gt;"",キューシート計算用!B57,"")</f>
        <v/>
      </c>
      <c r="T10" s="110" t="str">
        <f>IF(キューシート計算用!K57&lt;&gt;"",キューシート計算用!K57,"")</f>
        <v>長野道　松本</v>
      </c>
      <c r="U10" s="111"/>
      <c r="V10" s="80" t="str">
        <f>IF(キューシート計算用!B66&lt;&gt;"",キューシート計算用!B66,"")</f>
        <v/>
      </c>
      <c r="W10" s="110" t="str">
        <f>IF(キューシート計算用!K66&lt;&gt;"",キューシート計算用!K66,"")</f>
        <v>伊那市街</v>
      </c>
      <c r="X10" s="111"/>
      <c r="Y10" s="80" t="str">
        <f>IF(キューシート計算用!B75&lt;&gt;"",キューシート計算用!B75,"")</f>
        <v/>
      </c>
      <c r="Z10" s="110" t="str">
        <f>IF(キューシート計算用!K75&lt;&gt;"",キューシート計算用!K75,"")</f>
        <v/>
      </c>
      <c r="AA10" s="111"/>
      <c r="AB10" s="80" t="str">
        <f>IF(キューシート計算用!B84&lt;&gt;"",キューシート計算用!B84,"")</f>
        <v/>
      </c>
      <c r="AC10" s="110" t="str">
        <f>IF(キューシート計算用!K84&lt;&gt;"",キューシート計算用!K84,"")</f>
        <v>甲府　秩父</v>
      </c>
      <c r="AD10" s="111"/>
      <c r="AE10" s="80" t="str">
        <f>IF(キューシート計算用!B93&lt;&gt;"",キューシート計算用!B93,"")</f>
        <v/>
      </c>
      <c r="AF10" s="110" t="str">
        <f>IF(キューシート計算用!K93&lt;&gt;"",キューシート計算用!K93,"")</f>
        <v>国道407号　熊谷市街</v>
      </c>
      <c r="AG10" s="111"/>
      <c r="AH10" s="80" t="str">
        <f>IF(キューシート計算用!B102&lt;&gt;"",キューシート計算用!B102,"")</f>
        <v/>
      </c>
      <c r="AI10" s="110" t="str">
        <f>IF(キューシート計算用!K102&lt;&gt;"",キューシート計算用!K102,"")</f>
        <v>館林</v>
      </c>
      <c r="AJ10" s="111"/>
      <c r="AK10" s="80" t="str">
        <f>IF(キューシート計算用!B111&lt;&gt;"",キューシート計算用!B111,"")</f>
        <v/>
      </c>
      <c r="AL10" s="110" t="str">
        <f>IF(キューシート計算用!K111&lt;&gt;"",キューシート計算用!K111,"")</f>
        <v/>
      </c>
      <c r="AM10" s="111"/>
      <c r="AN10" s="80" t="str">
        <f>IF(キューシート計算用!B120&lt;&gt;"",キューシート計算用!B120,"")</f>
        <v/>
      </c>
      <c r="AO10" s="110" t="str">
        <f>IF(キューシート計算用!K120&lt;&gt;"",キューシート計算用!K120,"")</f>
        <v>那珂川町　さくら</v>
      </c>
      <c r="AP10" s="111"/>
      <c r="AQ10" s="80" t="str">
        <f>IF(キューシート計算用!B129&lt;&gt;"",キューシート計算用!B129,"")</f>
        <v/>
      </c>
      <c r="AR10" s="110" t="str">
        <f>IF(キューシート計算用!K129&lt;&gt;"",キューシート計算用!K129,"")</f>
        <v/>
      </c>
      <c r="AS10" s="111"/>
      <c r="AT10" s="80" t="str">
        <f>IF(キューシート計算用!B138&lt;&gt;"",キューシート計算用!B138,"")</f>
        <v/>
      </c>
      <c r="AU10" s="110" t="str">
        <f>IF(キューシート計算用!K138&lt;&gt;"",キューシート計算用!K138,"")</f>
        <v/>
      </c>
      <c r="AV10" s="111"/>
      <c r="AW10" s="80" t="str">
        <f>IF(キューシート計算用!B147&lt;&gt;"",キューシート計算用!B147,"")</f>
        <v/>
      </c>
      <c r="AX10" s="110" t="str">
        <f>IF(キューシート計算用!K147&lt;&gt;"",キューシート計算用!K147,"")</f>
        <v/>
      </c>
      <c r="AY10" s="111"/>
      <c r="AZ10" s="80" t="str">
        <f>IF(キューシート計算用!B156&lt;&gt;"",キューシート計算用!B156,"")</f>
        <v/>
      </c>
      <c r="BA10" s="110" t="str">
        <f>IF(キューシート計算用!K156&lt;&gt;"",キューシート計算用!K156,"")</f>
        <v/>
      </c>
      <c r="BB10" s="111"/>
      <c r="BC10" s="80" t="str">
        <f>IF(キューシート計算用!B165&lt;&gt;"",キューシート計算用!B165,"")</f>
        <v/>
      </c>
      <c r="BD10" s="110" t="str">
        <f>IF(キューシート計算用!K165&lt;&gt;"",キューシート計算用!K165,"")</f>
        <v/>
      </c>
      <c r="BE10" s="111"/>
      <c r="BF10" s="80" t="str">
        <f>IF(キューシート計算用!B174&lt;&gt;"",キューシート計算用!B174,"")</f>
        <v/>
      </c>
      <c r="BG10" s="110" t="str">
        <f>IF(キューシート計算用!K174&lt;&gt;"",キューシート計算用!K174,"")</f>
        <v/>
      </c>
      <c r="BH10" s="111"/>
      <c r="BI10" s="80" t="str">
        <f>IF(キューシート計算用!B183&lt;&gt;"",キューシート計算用!B183,"")</f>
        <v/>
      </c>
      <c r="BJ10" s="110" t="str">
        <f>IF(キューシート計算用!K183&lt;&gt;"",キューシート計算用!K183,"")</f>
        <v/>
      </c>
      <c r="BK10" s="111"/>
      <c r="BL10" s="80" t="str">
        <f>IF(キューシート計算用!B192&lt;&gt;"",キューシート計算用!B192,"")</f>
        <v/>
      </c>
      <c r="BM10" s="110" t="str">
        <f>IF(キューシート計算用!K192&lt;&gt;"",キューシート計算用!K192,"")</f>
        <v/>
      </c>
      <c r="BN10" s="111"/>
      <c r="BO10" s="80" t="str">
        <f>IF(キューシート計算用!B201&lt;&gt;"",キューシート計算用!B201,"")</f>
        <v/>
      </c>
      <c r="BP10" s="110" t="str">
        <f>IF(キューシート計算用!K201&lt;&gt;"",キューシート計算用!K201,"")</f>
        <v/>
      </c>
      <c r="BQ10" s="111"/>
      <c r="BR10" s="55"/>
      <c r="BS10" s="55"/>
      <c r="BT10" s="55"/>
    </row>
    <row r="11" spans="1:72" s="20" customFormat="1" x14ac:dyDescent="0.15">
      <c r="A11" s="27" t="s">
        <v>51</v>
      </c>
      <c r="B11" s="73" t="s">
        <v>71</v>
      </c>
      <c r="C11" s="28" t="s">
        <v>72</v>
      </c>
      <c r="D11" s="81" t="str">
        <f>IF(キューシート計算用!M12&lt;&gt;"",キューシート計算用!M12,"")</f>
        <v/>
      </c>
      <c r="E11" s="75"/>
      <c r="F11" s="76"/>
      <c r="G11" s="81" t="str">
        <f>IF(キューシート計算用!M21&lt;&gt;"",キューシート計算用!M21,"")</f>
        <v/>
      </c>
      <c r="H11" s="75"/>
      <c r="I11" s="76"/>
      <c r="J11" s="81" t="str">
        <f>IF(キューシート計算用!M30&lt;&gt;"",キューシート計算用!M30,"")</f>
        <v/>
      </c>
      <c r="K11" s="75"/>
      <c r="L11" s="76"/>
      <c r="M11" s="81">
        <f>IF(キューシート計算用!M39&lt;&gt;"",キューシート計算用!M39,"")</f>
        <v>43295.42926879086</v>
      </c>
      <c r="N11" s="75"/>
      <c r="O11" s="76"/>
      <c r="P11" s="81" t="str">
        <f>IF(キューシート計算用!M48&lt;&gt;"",キューシート計算用!M48,"")</f>
        <v/>
      </c>
      <c r="Q11" s="75"/>
      <c r="R11" s="76"/>
      <c r="S11" s="81" t="str">
        <f>IF(キューシート計算用!M57&lt;&gt;"",キューシート計算用!M57,"")</f>
        <v/>
      </c>
      <c r="T11" s="75"/>
      <c r="U11" s="76"/>
      <c r="V11" s="81" t="str">
        <f>IF(キューシート計算用!M66&lt;&gt;"",キューシート計算用!M66,"")</f>
        <v/>
      </c>
      <c r="W11" s="75"/>
      <c r="X11" s="76"/>
      <c r="Y11" s="81" t="str">
        <f>IF(キューシート計算用!M75&lt;&gt;"",キューシート計算用!M75,"")</f>
        <v/>
      </c>
      <c r="Z11" s="75"/>
      <c r="AA11" s="76"/>
      <c r="AB11" s="81" t="str">
        <f>IF(キューシート計算用!M84&lt;&gt;"",キューシート計算用!M84,"")</f>
        <v/>
      </c>
      <c r="AC11" s="75"/>
      <c r="AD11" s="76"/>
      <c r="AE11" s="81" t="str">
        <f>IF(キューシート計算用!M93&lt;&gt;"",キューシート計算用!M93,"")</f>
        <v/>
      </c>
      <c r="AF11" s="75"/>
      <c r="AG11" s="76"/>
      <c r="AH11" s="81" t="str">
        <f>IF(キューシート計算用!M102&lt;&gt;"",キューシート計算用!M102,"")</f>
        <v/>
      </c>
      <c r="AI11" s="75"/>
      <c r="AJ11" s="76"/>
      <c r="AK11" s="81" t="str">
        <f>IF(キューシート計算用!M111&lt;&gt;"",キューシート計算用!M111,"")</f>
        <v/>
      </c>
      <c r="AL11" s="75"/>
      <c r="AM11" s="76"/>
      <c r="AN11" s="81" t="str">
        <f>IF(キューシート計算用!M120&lt;&gt;"",キューシート計算用!M120,"")</f>
        <v/>
      </c>
      <c r="AO11" s="75"/>
      <c r="AP11" s="76"/>
      <c r="AQ11" s="81" t="str">
        <f>IF(キューシート計算用!M129&lt;&gt;"",キューシート計算用!M129,"")</f>
        <v/>
      </c>
      <c r="AR11" s="75"/>
      <c r="AS11" s="76"/>
      <c r="AT11" s="81" t="str">
        <f>IF(キューシート計算用!M138&lt;&gt;"",キューシート計算用!M138,"")</f>
        <v/>
      </c>
      <c r="AU11" s="75"/>
      <c r="AV11" s="76"/>
      <c r="AW11" s="81" t="str">
        <f>IF(キューシート計算用!M147&lt;&gt;"",キューシート計算用!M147,"")</f>
        <v/>
      </c>
      <c r="AX11" s="75"/>
      <c r="AY11" s="76"/>
      <c r="AZ11" s="81" t="str">
        <f>IF(キューシート計算用!M156&lt;&gt;"",キューシート計算用!M156,"")</f>
        <v/>
      </c>
      <c r="BA11" s="74"/>
      <c r="BB11" s="74"/>
      <c r="BC11" s="81" t="str">
        <f>IF(キューシート計算用!M165&lt;&gt;"",キューシート計算用!M165,"")</f>
        <v/>
      </c>
      <c r="BD11" s="75"/>
      <c r="BE11" s="75"/>
      <c r="BF11" s="81" t="str">
        <f>IF(キューシート計算用!M174&lt;&gt;"",キューシート計算用!M174,"")</f>
        <v/>
      </c>
      <c r="BG11" s="75"/>
      <c r="BH11" s="75"/>
      <c r="BI11" s="81" t="str">
        <f>IF(キューシート計算用!M183&lt;&gt;"",キューシート計算用!M183,"")</f>
        <v/>
      </c>
      <c r="BJ11" s="75"/>
      <c r="BK11" s="75"/>
      <c r="BL11" s="81" t="str">
        <f>IF(キューシート計算用!M192&lt;&gt;"",キューシート計算用!M192,"")</f>
        <v/>
      </c>
      <c r="BM11" s="75"/>
      <c r="BN11" s="75"/>
      <c r="BO11" s="81" t="str">
        <f>IF(キューシート計算用!M201&lt;&gt;"",キューシート計算用!M201,"")</f>
        <v/>
      </c>
      <c r="BP11" s="75"/>
      <c r="BQ11" s="76"/>
      <c r="BR11" s="55"/>
      <c r="BS11" s="55"/>
      <c r="BT11" s="55"/>
    </row>
    <row r="12" spans="1:72" s="20" customFormat="1" x14ac:dyDescent="0.15">
      <c r="A12" s="27" t="s">
        <v>52</v>
      </c>
      <c r="B12" s="29" t="s">
        <v>70</v>
      </c>
      <c r="C12" s="15"/>
      <c r="D12" s="81" t="str">
        <f>IF(キューシート計算用!N12&lt;&gt;"",キューシート計算用!N12,"")</f>
        <v/>
      </c>
      <c r="E12" s="75"/>
      <c r="F12" s="76"/>
      <c r="G12" s="81" t="str">
        <f>IF(キューシート計算用!N21&lt;&gt;"",キューシート計算用!N21,"")</f>
        <v/>
      </c>
      <c r="H12" s="75"/>
      <c r="I12" s="76"/>
      <c r="J12" s="81" t="str">
        <f>IF(キューシート計算用!N30&lt;&gt;"",キューシート計算用!N30,"")</f>
        <v/>
      </c>
      <c r="K12" s="75"/>
      <c r="L12" s="76"/>
      <c r="M12" s="81">
        <f>IF(キューシート計算用!N39&lt;&gt;"",キューシート計算用!N39,"")</f>
        <v>43295.655902777777</v>
      </c>
      <c r="N12" s="75"/>
      <c r="O12" s="76"/>
      <c r="P12" s="81" t="str">
        <f>IF(キューシート計算用!N48&lt;&gt;"",キューシート計算用!N48,"")</f>
        <v/>
      </c>
      <c r="Q12" s="75"/>
      <c r="R12" s="76"/>
      <c r="S12" s="81" t="str">
        <f>IF(キューシート計算用!N57&lt;&gt;"",キューシート計算用!N57,"")</f>
        <v/>
      </c>
      <c r="T12" s="75"/>
      <c r="U12" s="76"/>
      <c r="V12" s="81" t="str">
        <f>IF(キューシート計算用!N66&lt;&gt;"",キューシート計算用!N66,"")</f>
        <v/>
      </c>
      <c r="W12" s="75"/>
      <c r="X12" s="76"/>
      <c r="Y12" s="81" t="str">
        <f>IF(キューシート計算用!N75&lt;&gt;"",キューシート計算用!N75,"")</f>
        <v/>
      </c>
      <c r="Z12" s="75"/>
      <c r="AA12" s="76"/>
      <c r="AB12" s="81" t="str">
        <f>IF(キューシート計算用!N84&lt;&gt;"",キューシート計算用!N84,"")</f>
        <v/>
      </c>
      <c r="AC12" s="75"/>
      <c r="AD12" s="76"/>
      <c r="AE12" s="81" t="str">
        <f>IF(キューシート計算用!N93&lt;&gt;"",キューシート計算用!N93,"")</f>
        <v/>
      </c>
      <c r="AF12" s="75"/>
      <c r="AG12" s="76"/>
      <c r="AH12" s="81" t="str">
        <f>IF(キューシート計算用!N102&lt;&gt;"",キューシート計算用!N102,"")</f>
        <v/>
      </c>
      <c r="AI12" s="75"/>
      <c r="AJ12" s="76"/>
      <c r="AK12" s="81" t="str">
        <f>IF(キューシート計算用!N111&lt;&gt;"",キューシート計算用!N111,"")</f>
        <v/>
      </c>
      <c r="AL12" s="75"/>
      <c r="AM12" s="76"/>
      <c r="AN12" s="81" t="str">
        <f>IF(キューシート計算用!N120&lt;&gt;"",キューシート計算用!N120,"")</f>
        <v/>
      </c>
      <c r="AO12" s="75"/>
      <c r="AP12" s="76"/>
      <c r="AQ12" s="81" t="str">
        <f>IF(キューシート計算用!N129&lt;&gt;"",キューシート計算用!N129,"")</f>
        <v/>
      </c>
      <c r="AR12" s="75"/>
      <c r="AS12" s="76"/>
      <c r="AT12" s="81" t="str">
        <f>IF(キューシート計算用!N138&lt;&gt;"",キューシート計算用!N138,"")</f>
        <v/>
      </c>
      <c r="AU12" s="75"/>
      <c r="AV12" s="76"/>
      <c r="AW12" s="81" t="str">
        <f>IF(キューシート計算用!N147&lt;&gt;"",キューシート計算用!N147,"")</f>
        <v/>
      </c>
      <c r="AX12" s="75"/>
      <c r="AY12" s="76"/>
      <c r="AZ12" s="81" t="str">
        <f>IF(キューシート計算用!N156&lt;&gt;"",キューシート計算用!N156,"")</f>
        <v/>
      </c>
      <c r="BA12" s="74"/>
      <c r="BB12" s="74"/>
      <c r="BC12" s="81" t="str">
        <f>IF(キューシート計算用!N165&lt;&gt;"",キューシート計算用!N165,"")</f>
        <v/>
      </c>
      <c r="BD12" s="75"/>
      <c r="BE12" s="75"/>
      <c r="BF12" s="81" t="str">
        <f>IF(キューシート計算用!N174&lt;&gt;"",キューシート計算用!N174,"")</f>
        <v/>
      </c>
      <c r="BG12" s="75"/>
      <c r="BH12" s="75"/>
      <c r="BI12" s="81" t="str">
        <f>IF(キューシート計算用!N183&lt;&gt;"",キューシート計算用!N183,"")</f>
        <v/>
      </c>
      <c r="BJ12" s="75"/>
      <c r="BK12" s="75"/>
      <c r="BL12" s="81" t="str">
        <f>IF(キューシート計算用!N192&lt;&gt;"",キューシート計算用!N192,"")</f>
        <v/>
      </c>
      <c r="BM12" s="75"/>
      <c r="BN12" s="75"/>
      <c r="BO12" s="81" t="str">
        <f>IF(キューシート計算用!N201&lt;&gt;"",キューシート計算用!N201,"")</f>
        <v/>
      </c>
      <c r="BP12" s="75"/>
      <c r="BQ12" s="76"/>
      <c r="BR12" s="55"/>
      <c r="BS12" s="55"/>
      <c r="BT12" s="55"/>
    </row>
    <row r="13" spans="1:72" x14ac:dyDescent="0.15">
      <c r="A13" s="8" t="s">
        <v>56</v>
      </c>
      <c r="B13" s="29"/>
      <c r="C13" s="15"/>
      <c r="D13" s="82">
        <f>IF(キューシート計算用!C12&lt;&gt;"",キューシート計算用!C12,"")</f>
        <v>14.5</v>
      </c>
      <c r="E13" s="75"/>
      <c r="F13" s="76"/>
      <c r="G13" s="82">
        <f>IF(キューシート計算用!C21&lt;&gt;"",キューシート計算用!C21,"")</f>
        <v>7.7999999999999972</v>
      </c>
      <c r="H13" s="75"/>
      <c r="I13" s="76"/>
      <c r="J13" s="82">
        <f>IF(キューシート計算用!C30&lt;&gt;"",キューシート計算用!C30,"")</f>
        <v>0.40000000000000568</v>
      </c>
      <c r="K13" s="75"/>
      <c r="L13" s="76"/>
      <c r="M13" s="82">
        <f>IF(キューシート計算用!C39&lt;&gt;"",キューシート計算用!C39,"")</f>
        <v>0.90000000000000568</v>
      </c>
      <c r="N13" s="75"/>
      <c r="O13" s="76"/>
      <c r="P13" s="82">
        <f>IF(キューシート計算用!C48&lt;&gt;"",キューシート計算用!C48,"")</f>
        <v>2.3000000000000114</v>
      </c>
      <c r="Q13" s="75"/>
      <c r="R13" s="76"/>
      <c r="S13" s="82">
        <f>IF(キューシート計算用!C57&lt;&gt;"",キューシート計算用!C57,"")</f>
        <v>8.5</v>
      </c>
      <c r="T13" s="75"/>
      <c r="U13" s="76"/>
      <c r="V13" s="82">
        <f>IF(キューシート計算用!C66&lt;&gt;"",キューシート計算用!C66,"")</f>
        <v>0.40000000000003411</v>
      </c>
      <c r="W13" s="75"/>
      <c r="X13" s="76"/>
      <c r="Y13" s="82">
        <f>IF(キューシート計算用!C75&lt;&gt;"",キューシート計算用!C75,"")</f>
        <v>7.5999999999999659</v>
      </c>
      <c r="Z13" s="75"/>
      <c r="AA13" s="76"/>
      <c r="AB13" s="82">
        <f>IF(キューシート計算用!C84&lt;&gt;"",キューシート計算用!C84,"")</f>
        <v>2.8999999999999773</v>
      </c>
      <c r="AC13" s="75"/>
      <c r="AD13" s="76"/>
      <c r="AE13" s="82">
        <f>IF(キューシート計算用!C93&lt;&gt;"",キューシート計算用!C93,"")</f>
        <v>14.300000000000011</v>
      </c>
      <c r="AF13" s="75"/>
      <c r="AG13" s="76"/>
      <c r="AH13" s="82">
        <f>IF(キューシート計算用!C102&lt;&gt;"",キューシート計算用!C102,"")</f>
        <v>3.2000000000000455</v>
      </c>
      <c r="AI13" s="75"/>
      <c r="AJ13" s="76"/>
      <c r="AK13" s="82">
        <f>IF(キューシート計算用!C111&lt;&gt;"",キューシート計算用!C111,"")</f>
        <v>4.1000000000000227</v>
      </c>
      <c r="AL13" s="75"/>
      <c r="AM13" s="76"/>
      <c r="AN13" s="82">
        <f>IF(キューシート計算用!C120&lt;&gt;"",キューシート計算用!C120,"")</f>
        <v>7.1000000000000227</v>
      </c>
      <c r="AO13" s="75"/>
      <c r="AP13" s="76"/>
      <c r="AQ13" s="82" t="str">
        <f>IF(キューシート計算用!C129&lt;&gt;"",キューシート計算用!C129,"")</f>
        <v/>
      </c>
      <c r="AR13" s="75"/>
      <c r="AS13" s="76"/>
      <c r="AT13" s="82" t="str">
        <f>IF(キューシート計算用!C138&lt;&gt;"",キューシート計算用!C138,"")</f>
        <v/>
      </c>
      <c r="AU13" s="75"/>
      <c r="AV13" s="76"/>
      <c r="AW13" s="82" t="str">
        <f>IF(キューシート計算用!C147&lt;&gt;"",キューシート計算用!C147,"")</f>
        <v/>
      </c>
      <c r="AX13" s="75"/>
      <c r="AY13" s="76"/>
      <c r="AZ13" s="82" t="str">
        <f>IF(キューシート計算用!C156&lt;&gt;"",キューシート計算用!C156,"")</f>
        <v/>
      </c>
      <c r="BC13" s="82" t="str">
        <f>IF(キューシート計算用!C165&lt;&gt;"",キューシート計算用!C165,"")</f>
        <v/>
      </c>
      <c r="BD13" s="75"/>
      <c r="BE13" s="75"/>
      <c r="BF13" s="82" t="str">
        <f>IF(キューシート計算用!C174&lt;&gt;"",キューシート計算用!C174,"")</f>
        <v/>
      </c>
      <c r="BG13" s="75"/>
      <c r="BH13" s="75"/>
      <c r="BI13" s="82" t="str">
        <f>IF(キューシート計算用!C183&lt;&gt;"",キューシート計算用!C183,"")</f>
        <v/>
      </c>
      <c r="BJ13" s="75"/>
      <c r="BK13" s="75"/>
      <c r="BL13" s="82" t="str">
        <f>IF(キューシート計算用!C192&lt;&gt;"",キューシート計算用!C192,"")</f>
        <v/>
      </c>
      <c r="BM13" s="75"/>
      <c r="BN13" s="75"/>
      <c r="BO13" s="82" t="str">
        <f>IF(キューシート計算用!C201&lt;&gt;"",キューシート計算用!C201,"")</f>
        <v/>
      </c>
      <c r="BP13" s="75"/>
      <c r="BQ13" s="76"/>
      <c r="BR13" s="55"/>
      <c r="BS13" s="55"/>
      <c r="BT13" s="55"/>
    </row>
    <row r="14" spans="1:72" x14ac:dyDescent="0.15">
      <c r="A14" s="9" t="s">
        <v>57</v>
      </c>
      <c r="B14" s="29" t="s">
        <v>69</v>
      </c>
      <c r="C14" s="15"/>
      <c r="D14" s="83">
        <f>IF(キューシート計算用!D12&lt;&gt;"",キューシート計算用!D12,"")</f>
        <v>36.9</v>
      </c>
      <c r="E14" s="75"/>
      <c r="F14" s="76"/>
      <c r="G14" s="83">
        <f>IF(キューシート計算用!D21&lt;&gt;"",キューシート計算用!D21,"")</f>
        <v>29.299999999999997</v>
      </c>
      <c r="H14" s="75"/>
      <c r="I14" s="76"/>
      <c r="J14" s="83">
        <f>IF(キューシート計算用!D30&lt;&gt;"",キューシート計算用!D30,"")</f>
        <v>50.400000000000006</v>
      </c>
      <c r="K14" s="75"/>
      <c r="L14" s="76"/>
      <c r="M14" s="83">
        <f>IF(キューシート計算用!D39&lt;&gt;"",キューシート計算用!D39,"")</f>
        <v>84.300000000000011</v>
      </c>
      <c r="N14" s="75"/>
      <c r="O14" s="76"/>
      <c r="P14" s="83">
        <f>IF(キューシート計算用!D48&lt;&gt;"",キューシート計算用!D48,"")</f>
        <v>38.099999999999994</v>
      </c>
      <c r="Q14" s="75"/>
      <c r="R14" s="76"/>
      <c r="S14" s="83">
        <f>IF(キューシート計算用!D57&lt;&gt;"",キューシート計算用!D57,"")</f>
        <v>11.900000000000006</v>
      </c>
      <c r="T14" s="75"/>
      <c r="U14" s="76"/>
      <c r="V14" s="83">
        <f>IF(キューシート計算用!D66&lt;&gt;"",キューシート計算用!D66,"")</f>
        <v>0.40000000000003411</v>
      </c>
      <c r="W14" s="75"/>
      <c r="X14" s="76"/>
      <c r="Y14" s="83">
        <f>IF(キューシート計算用!D75&lt;&gt;"",キューシート計算用!D75,"")</f>
        <v>30.599999999999966</v>
      </c>
      <c r="Z14" s="75"/>
      <c r="AA14" s="76"/>
      <c r="AB14" s="83">
        <f>IF(キューシート計算用!D84&lt;&gt;"",キューシート計算用!D84,"")</f>
        <v>6.3000000000000114</v>
      </c>
      <c r="AC14" s="75"/>
      <c r="AD14" s="76"/>
      <c r="AE14" s="83">
        <f>IF(キューシート計算用!D93&lt;&gt;"",キューシート計算用!D93,"")</f>
        <v>39.400000000000034</v>
      </c>
      <c r="AF14" s="75"/>
      <c r="AG14" s="76"/>
      <c r="AH14" s="83">
        <f>IF(キューシート計算用!D102&lt;&gt;"",キューシート計算用!D102,"")</f>
        <v>52.400000000000034</v>
      </c>
      <c r="AI14" s="75"/>
      <c r="AJ14" s="76"/>
      <c r="AK14" s="83">
        <f>IF(キューシート計算用!D111&lt;&gt;"",キューシート計算用!D111,"")</f>
        <v>10.900000000000091</v>
      </c>
      <c r="AL14" s="75"/>
      <c r="AM14" s="76"/>
      <c r="AN14" s="83">
        <f>IF(キューシート計算用!D120&lt;&gt;"",キューシート計算用!D120,"")</f>
        <v>60.100000000000023</v>
      </c>
      <c r="AO14" s="75"/>
      <c r="AP14" s="76"/>
      <c r="AQ14" s="83" t="str">
        <f>IF(キューシート計算用!D129&lt;&gt;"",キューシート計算用!D129,"")</f>
        <v/>
      </c>
      <c r="AR14" s="75"/>
      <c r="AS14" s="76"/>
      <c r="AT14" s="83" t="str">
        <f>IF(キューシート計算用!D138&lt;&gt;"",キューシート計算用!D138,"")</f>
        <v/>
      </c>
      <c r="AU14" s="75"/>
      <c r="AV14" s="76"/>
      <c r="AW14" s="83" t="str">
        <f>IF(キューシート計算用!D147&lt;&gt;"",キューシート計算用!D147,"")</f>
        <v/>
      </c>
      <c r="AX14" s="75"/>
      <c r="AY14" s="76"/>
      <c r="AZ14" s="83" t="str">
        <f>IF(キューシート計算用!D156&lt;&gt;"",キューシート計算用!D156,"")</f>
        <v/>
      </c>
      <c r="BC14" s="83" t="str">
        <f>IF(キューシート計算用!D165&lt;&gt;"",キューシート計算用!D165,"")</f>
        <v/>
      </c>
      <c r="BD14" s="75"/>
      <c r="BE14" s="75"/>
      <c r="BF14" s="83" t="str">
        <f>IF(キューシート計算用!D174&lt;&gt;"",キューシート計算用!D174,"")</f>
        <v/>
      </c>
      <c r="BG14" s="75"/>
      <c r="BH14" s="75"/>
      <c r="BI14" s="83" t="str">
        <f>IF(キューシート計算用!D183&lt;&gt;"",キューシート計算用!D183,"")</f>
        <v/>
      </c>
      <c r="BJ14" s="75"/>
      <c r="BK14" s="75"/>
      <c r="BL14" s="83" t="str">
        <f>IF(キューシート計算用!D192&lt;&gt;"",キューシート計算用!D192,"")</f>
        <v/>
      </c>
      <c r="BM14" s="75"/>
      <c r="BN14" s="75"/>
      <c r="BO14" s="83" t="str">
        <f>IF(キューシート計算用!D201&lt;&gt;"",キューシート計算用!D201,"")</f>
        <v/>
      </c>
      <c r="BP14" s="75"/>
      <c r="BQ14" s="76"/>
      <c r="BR14" s="55"/>
      <c r="BS14" s="55"/>
      <c r="BT14" s="55"/>
    </row>
    <row r="15" spans="1:72" x14ac:dyDescent="0.15">
      <c r="A15" s="10" t="s">
        <v>58</v>
      </c>
      <c r="B15" s="30"/>
      <c r="C15" s="32"/>
      <c r="D15" s="84">
        <f>IF(キューシート計算用!E12&lt;&gt;"",キューシート計算用!E12,"")</f>
        <v>36.9</v>
      </c>
      <c r="E15" s="77"/>
      <c r="F15" s="78"/>
      <c r="G15" s="84">
        <f>IF(キューシート計算用!E21&lt;&gt;"",キューシート計算用!E21,"")</f>
        <v>90.8</v>
      </c>
      <c r="H15" s="77"/>
      <c r="I15" s="78"/>
      <c r="J15" s="84">
        <f>IF(キューシート計算用!E30&lt;&gt;"",キューシート計算用!E30,"")</f>
        <v>111.9</v>
      </c>
      <c r="K15" s="77"/>
      <c r="L15" s="78"/>
      <c r="M15" s="84">
        <f>IF(キューシート計算用!E39&lt;&gt;"",キューシート計算用!E39,"")</f>
        <v>145.80000000000001</v>
      </c>
      <c r="N15" s="77"/>
      <c r="O15" s="78"/>
      <c r="P15" s="84">
        <f>IF(キューシート計算用!E48&lt;&gt;"",キューシート計算用!E48,"")</f>
        <v>183.9</v>
      </c>
      <c r="Q15" s="77"/>
      <c r="R15" s="78"/>
      <c r="S15" s="84">
        <f>IF(キューシート計算用!E57&lt;&gt;"",キューシート計算用!E57,"")</f>
        <v>234.6</v>
      </c>
      <c r="T15" s="77"/>
      <c r="U15" s="78"/>
      <c r="V15" s="84">
        <f>IF(キューシート計算用!E66&lt;&gt;"",キューシート計算用!E66,"")</f>
        <v>298.8</v>
      </c>
      <c r="W15" s="77"/>
      <c r="X15" s="78"/>
      <c r="Y15" s="84">
        <f>IF(キューシート計算用!E75&lt;&gt;"",キューシート計算用!E75,"")</f>
        <v>426.9</v>
      </c>
      <c r="Z15" s="77"/>
      <c r="AA15" s="78"/>
      <c r="AB15" s="84">
        <f>IF(キューシート計算用!E84&lt;&gt;"",キューシート計算用!E84,"")</f>
        <v>480</v>
      </c>
      <c r="AC15" s="77"/>
      <c r="AD15" s="78"/>
      <c r="AE15" s="84">
        <f>IF(キューシート計算用!E93&lt;&gt;"",キューシート計算用!E93,"")</f>
        <v>513.1</v>
      </c>
      <c r="AF15" s="77"/>
      <c r="AG15" s="78"/>
      <c r="AH15" s="84">
        <f>IF(キューシート計算用!E102&lt;&gt;"",キューシート計算用!E102,"")</f>
        <v>526.1</v>
      </c>
      <c r="AI15" s="77"/>
      <c r="AJ15" s="78"/>
      <c r="AK15" s="84">
        <f>IF(キューシート計算用!E111&lt;&gt;"",キューシート計算用!E111,"")</f>
        <v>546.20000000000005</v>
      </c>
      <c r="AL15" s="77"/>
      <c r="AM15" s="78"/>
      <c r="AN15" s="84">
        <f>IF(キューシート計算用!E120&lt;&gt;"",キューシート計算用!E120,"")</f>
        <v>595.4</v>
      </c>
      <c r="AO15" s="77"/>
      <c r="AP15" s="78"/>
      <c r="AQ15" s="84" t="str">
        <f>IF(キューシート計算用!E129&lt;&gt;"",キューシート計算用!E129,"")</f>
        <v/>
      </c>
      <c r="AR15" s="77"/>
      <c r="AS15" s="78"/>
      <c r="AT15" s="84" t="str">
        <f>IF(キューシート計算用!E138&lt;&gt;"",キューシート計算用!E138,"")</f>
        <v/>
      </c>
      <c r="AU15" s="77"/>
      <c r="AV15" s="78"/>
      <c r="AW15" s="84" t="str">
        <f>IF(キューシート計算用!E147&lt;&gt;"",キューシート計算用!E147,"")</f>
        <v/>
      </c>
      <c r="AX15" s="77"/>
      <c r="AY15" s="78"/>
      <c r="AZ15" s="84" t="str">
        <f>IF(キューシート計算用!E156&lt;&gt;"",キューシート計算用!E156,"")</f>
        <v/>
      </c>
      <c r="BC15" s="84" t="str">
        <f>IF(キューシート計算用!E165&lt;&gt;"",キューシート計算用!E165,"")</f>
        <v/>
      </c>
      <c r="BD15" s="75"/>
      <c r="BE15" s="75"/>
      <c r="BF15" s="84" t="str">
        <f>IF(キューシート計算用!E174&lt;&gt;"",キューシート計算用!E174,"")</f>
        <v/>
      </c>
      <c r="BG15" s="75"/>
      <c r="BH15" s="75"/>
      <c r="BI15" s="84" t="str">
        <f>IF(キューシート計算用!E183&lt;&gt;"",キューシート計算用!E183,"")</f>
        <v/>
      </c>
      <c r="BJ15" s="75"/>
      <c r="BK15" s="75"/>
      <c r="BL15" s="84" t="str">
        <f>IF(キューシート計算用!E192&lt;&gt;"",キューシート計算用!E192,"")</f>
        <v/>
      </c>
      <c r="BM15" s="75"/>
      <c r="BN15" s="75"/>
      <c r="BO15" s="84" t="str">
        <f>IF(キューシート計算用!E201&lt;&gt;"",キューシート計算用!E201,"")</f>
        <v/>
      </c>
      <c r="BP15" s="75"/>
      <c r="BQ15" s="76"/>
      <c r="BR15" s="55"/>
      <c r="BS15" s="55"/>
      <c r="BT15" s="55"/>
    </row>
    <row r="16" spans="1:72" s="20" customFormat="1" x14ac:dyDescent="0.15">
      <c r="A16" s="56"/>
      <c r="B16" s="56"/>
      <c r="C16" s="56"/>
      <c r="D16" s="79">
        <f>IF(キューシート計算用!A11&lt;&gt;"",キューシート計算用!A11,"")</f>
        <v>7</v>
      </c>
      <c r="E16" s="108" t="str">
        <f>IF(キューシート計算用!F11&lt;&gt;"",キューシート計算用!F11,"")</f>
        <v/>
      </c>
      <c r="F16" s="109"/>
      <c r="G16" s="79">
        <f>IF(キューシート計算用!A20&lt;&gt;"",キューシート計算用!A20,"")</f>
        <v>16</v>
      </c>
      <c r="H16" s="108" t="str">
        <f>IF(キューシート計算用!F20&lt;&gt;"",キューシート計算用!F20,"")</f>
        <v>今泉一丁目</v>
      </c>
      <c r="I16" s="109"/>
      <c r="J16" s="79">
        <f>IF(キューシート計算用!A29&lt;&gt;"",キューシート計算用!A29,"")</f>
        <v>25</v>
      </c>
      <c r="K16" s="108" t="str">
        <f>IF(キューシート計算用!F29&lt;&gt;"",キューシート計算用!F29,"")</f>
        <v/>
      </c>
      <c r="L16" s="109"/>
      <c r="M16" s="79">
        <f>IF(キューシート計算用!A38&lt;&gt;"",キューシート計算用!A38,"")</f>
        <v>34</v>
      </c>
      <c r="N16" s="108" t="str">
        <f>IF(キューシート計算用!F38&lt;&gt;"",キューシート計算用!F38,"")</f>
        <v/>
      </c>
      <c r="O16" s="109"/>
      <c r="P16" s="79">
        <f>IF(キューシート計算用!A47&lt;&gt;"",キューシート計算用!A47,"")</f>
        <v>43</v>
      </c>
      <c r="Q16" s="108" t="str">
        <f>IF(キューシート計算用!F47&lt;&gt;"",キューシート計算用!F47,"")</f>
        <v>長瀬</v>
      </c>
      <c r="R16" s="109"/>
      <c r="S16" s="79">
        <f>IF(キューシート計算用!A56&lt;&gt;"",キューシート計算用!A56,"")</f>
        <v>52</v>
      </c>
      <c r="T16" s="108" t="str">
        <f>IF(キューシート計算用!F56&lt;&gt;"",キューシート計算用!F56,"")</f>
        <v/>
      </c>
      <c r="U16" s="109"/>
      <c r="V16" s="79">
        <f>IF(キューシート計算用!A65&lt;&gt;"",キューシート計算用!A65,"")</f>
        <v>61</v>
      </c>
      <c r="W16" s="108" t="str">
        <f>IF(キューシート計算用!F65&lt;&gt;"",キューシート計算用!F65,"")</f>
        <v>セブンイレブン南箕輪南原店</v>
      </c>
      <c r="X16" s="109"/>
      <c r="Y16" s="79">
        <f>IF(キューシート計算用!A74&lt;&gt;"",キューシート計算用!A74,"")</f>
        <v>70</v>
      </c>
      <c r="Z16" s="108" t="str">
        <f>IF(キューシート計算用!F74&lt;&gt;"",キューシート計算用!F74,"")</f>
        <v/>
      </c>
      <c r="AA16" s="109"/>
      <c r="AB16" s="79">
        <f>IF(キューシート計算用!A83&lt;&gt;"",キューシート計算用!A83,"")</f>
        <v>79</v>
      </c>
      <c r="AC16" s="108" t="str">
        <f>IF(キューシート計算用!F83&lt;&gt;"",キューシート計算用!F83,"")</f>
        <v>皆野橋</v>
      </c>
      <c r="AD16" s="109"/>
      <c r="AE16" s="79">
        <f>IF(キューシート計算用!A92&lt;&gt;"",キューシート計算用!A92,"")</f>
        <v>88</v>
      </c>
      <c r="AF16" s="108" t="str">
        <f>IF(キューシート計算用!F92&lt;&gt;"",キューシート計算用!F92,"")</f>
        <v>塩沢</v>
      </c>
      <c r="AG16" s="109"/>
      <c r="AH16" s="79">
        <f>IF(キューシート計算用!A101&lt;&gt;"",キューシート計算用!A101,"")</f>
        <v>97</v>
      </c>
      <c r="AI16" s="108" t="str">
        <f>IF(キューシート計算用!F101&lt;&gt;"",キューシート計算用!F101,"")</f>
        <v>持田一丁目</v>
      </c>
      <c r="AJ16" s="109"/>
      <c r="AK16" s="79">
        <f>IF(キューシート計算用!A110&lt;&gt;"",キューシート計算用!A110,"")</f>
        <v>106</v>
      </c>
      <c r="AL16" s="108" t="str">
        <f>IF(キューシート計算用!F110&lt;&gt;"",キューシート計算用!F110,"")</f>
        <v/>
      </c>
      <c r="AM16" s="109"/>
      <c r="AN16" s="79">
        <f>IF(キューシート計算用!A119&lt;&gt;"",キューシート計算用!A119,"")</f>
        <v>115</v>
      </c>
      <c r="AO16" s="108" t="str">
        <f>IF(キューシート計算用!F119&lt;&gt;"",キューシート計算用!F119,"")</f>
        <v>上殿丁字路</v>
      </c>
      <c r="AP16" s="109"/>
      <c r="AQ16" s="79" t="str">
        <f>IF(キューシート計算用!A128&lt;&gt;"",キューシート計算用!A128,"")</f>
        <v/>
      </c>
      <c r="AR16" s="108" t="str">
        <f>IF(キューシート計算用!F128&lt;&gt;"",キューシート計算用!F128,"")</f>
        <v/>
      </c>
      <c r="AS16" s="109"/>
      <c r="AT16" s="79" t="str">
        <f>IF(キューシート計算用!A137&lt;&gt;"",キューシート計算用!A137,"")</f>
        <v/>
      </c>
      <c r="AU16" s="108" t="str">
        <f>IF(キューシート計算用!F137&lt;&gt;"",キューシート計算用!F137,"")</f>
        <v/>
      </c>
      <c r="AV16" s="109"/>
      <c r="AW16" s="79" t="str">
        <f>IF(キューシート計算用!A146&lt;&gt;"",キューシート計算用!A146,"")</f>
        <v/>
      </c>
      <c r="AX16" s="108" t="str">
        <f>IF(キューシート計算用!F146&lt;&gt;"",キューシート計算用!F146,"")</f>
        <v/>
      </c>
      <c r="AY16" s="109"/>
      <c r="AZ16" s="79" t="str">
        <f>IF(キューシート計算用!A155&lt;&gt;"",キューシート計算用!A155,"")</f>
        <v/>
      </c>
      <c r="BA16" s="108" t="str">
        <f>IF(キューシート計算用!F155&lt;&gt;"",キューシート計算用!F155,"")</f>
        <v/>
      </c>
      <c r="BB16" s="109"/>
      <c r="BC16" s="79" t="str">
        <f>IF(キューシート計算用!A164&lt;&gt;"",キューシート計算用!A164,"")</f>
        <v/>
      </c>
      <c r="BD16" s="108" t="str">
        <f>IF(キューシート計算用!F164&lt;&gt;"",キューシート計算用!F164,"")</f>
        <v/>
      </c>
      <c r="BE16" s="109"/>
      <c r="BF16" s="79" t="str">
        <f>IF(キューシート計算用!A173&lt;&gt;"",キューシート計算用!A173,"")</f>
        <v/>
      </c>
      <c r="BG16" s="108" t="str">
        <f>IF(キューシート計算用!F173&lt;&gt;"",キューシート計算用!F173,"")</f>
        <v/>
      </c>
      <c r="BH16" s="109"/>
      <c r="BI16" s="79" t="str">
        <f>IF(キューシート計算用!A182&lt;&gt;"",キューシート計算用!A182,"")</f>
        <v/>
      </c>
      <c r="BJ16" s="108" t="str">
        <f>IF(キューシート計算用!F182&lt;&gt;"",キューシート計算用!F182,"")</f>
        <v/>
      </c>
      <c r="BK16" s="109"/>
      <c r="BL16" s="79" t="str">
        <f>IF(キューシート計算用!A191&lt;&gt;"",キューシート計算用!A191,"")</f>
        <v/>
      </c>
      <c r="BM16" s="108" t="str">
        <f>IF(キューシート計算用!F191&lt;&gt;"",キューシート計算用!F191,"")</f>
        <v/>
      </c>
      <c r="BN16" s="109"/>
      <c r="BO16" s="79" t="str">
        <f>IF(キューシート計算用!A200&lt;&gt;"",キューシート計算用!A200,"")</f>
        <v/>
      </c>
      <c r="BP16" s="108" t="str">
        <f>IF(キューシート計算用!F200&lt;&gt;"",キューシート計算用!F200,"")</f>
        <v/>
      </c>
      <c r="BQ16" s="109"/>
      <c r="BR16" s="55"/>
      <c r="BS16" s="55"/>
      <c r="BT16" s="55"/>
    </row>
    <row r="17" spans="1:72" s="20" customFormat="1" x14ac:dyDescent="0.15">
      <c r="A17" s="56"/>
      <c r="B17" s="56" t="s">
        <v>73</v>
      </c>
      <c r="C17" s="56"/>
      <c r="D17" s="80" t="str">
        <f>IF(キューシート計算用!B11&lt;&gt;"",キューシート計算用!B11,"")</f>
        <v/>
      </c>
      <c r="E17" s="110" t="str">
        <f>IF(キューシート計算用!K11&lt;&gt;"",キューシート計算用!K11,"")</f>
        <v>足利38km</v>
      </c>
      <c r="F17" s="111"/>
      <c r="G17" s="80" t="str">
        <f>IF(キューシート計算用!B20&lt;&gt;"",キューシート計算用!B20,"")</f>
        <v/>
      </c>
      <c r="H17" s="110" t="str">
        <f>IF(キューシート計算用!K20&lt;&gt;"",キューシート計算用!K20,"")</f>
        <v>高崎</v>
      </c>
      <c r="I17" s="111"/>
      <c r="J17" s="80" t="str">
        <f>IF(キューシート計算用!B29&lt;&gt;"",キューシート計算用!B29,"")</f>
        <v/>
      </c>
      <c r="K17" s="110" t="str">
        <f>IF(キューシート計算用!K29&lt;&gt;"",キューシート計算用!K29,"")</f>
        <v>富岡　安中駅</v>
      </c>
      <c r="L17" s="111"/>
      <c r="M17" s="80" t="str">
        <f>IF(キューシート計算用!B38&lt;&gt;"",キューシート計算用!B38,"")</f>
        <v/>
      </c>
      <c r="N17" s="110" t="str">
        <f>IF(キューシート計算用!K38&lt;&gt;"",キューシート計算用!K38,"")</f>
        <v>小諸　旧軽井沢</v>
      </c>
      <c r="O17" s="111"/>
      <c r="P17" s="80" t="str">
        <f>IF(キューシート計算用!B47&lt;&gt;"",キューシート計算用!B47,"")</f>
        <v/>
      </c>
      <c r="Q17" s="110" t="str">
        <f>IF(キューシート計算用!K47&lt;&gt;"",キューシート計算用!K47,"")</f>
        <v>別所温泉　塩田平</v>
      </c>
      <c r="R17" s="111"/>
      <c r="S17" s="80" t="str">
        <f>IF(キューシート計算用!B56&lt;&gt;"",キューシート計算用!B56,"")</f>
        <v/>
      </c>
      <c r="T17" s="110" t="str">
        <f>IF(キューシート計算用!K56&lt;&gt;"",キューシート計算用!K56,"")</f>
        <v>明科　国道19号線</v>
      </c>
      <c r="U17" s="111"/>
      <c r="V17" s="80" t="str">
        <f>IF(キューシート計算用!B65&lt;&gt;"",キューシート計算用!B65,"")</f>
        <v>PC4</v>
      </c>
      <c r="W17" s="110" t="str">
        <f>IF(キューシート計算用!K65&lt;&gt;"",キューシート計算用!K65,"")</f>
        <v/>
      </c>
      <c r="X17" s="111"/>
      <c r="Y17" s="80" t="str">
        <f>IF(キューシート計算用!B74&lt;&gt;"",キューシート計算用!B74,"")</f>
        <v/>
      </c>
      <c r="Z17" s="110" t="str">
        <f>IF(キューシート計算用!K74&lt;&gt;"",キューシート計算用!K74,"")</f>
        <v/>
      </c>
      <c r="AA17" s="111"/>
      <c r="AB17" s="80" t="str">
        <f>IF(キューシート計算用!B83&lt;&gt;"",キューシート計算用!B83,"")</f>
        <v/>
      </c>
      <c r="AC17" s="110" t="str">
        <f>IF(キューシート計算用!K83&lt;&gt;"",キューシート計算用!K83,"")</f>
        <v>皆野市街</v>
      </c>
      <c r="AD17" s="111"/>
      <c r="AE17" s="80" t="str">
        <f>IF(キューシート計算用!B92&lt;&gt;"",キューシート計算用!B92,"")</f>
        <v/>
      </c>
      <c r="AF17" s="110" t="str">
        <f>IF(キューシート計算用!K92&lt;&gt;"",キューシート計算用!K92,"")</f>
        <v>熊谷</v>
      </c>
      <c r="AG17" s="111"/>
      <c r="AH17" s="80" t="str">
        <f>IF(キューシート計算用!B101&lt;&gt;"",キューシート計算用!B101,"")</f>
        <v/>
      </c>
      <c r="AI17" s="110" t="str">
        <f>IF(キューシート計算用!K101&lt;&gt;"",キューシート計算用!K101,"")</f>
        <v/>
      </c>
      <c r="AJ17" s="111"/>
      <c r="AK17" s="80" t="str">
        <f>IF(キューシート計算用!B110&lt;&gt;"",キューシート計算用!B110,"")</f>
        <v/>
      </c>
      <c r="AL17" s="110" t="str">
        <f>IF(キューシート計算用!K110&lt;&gt;"",キューシート計算用!K110,"")</f>
        <v/>
      </c>
      <c r="AM17" s="111"/>
      <c r="AN17" s="80" t="str">
        <f>IF(キューシート計算用!B119&lt;&gt;"",キューシート計算用!B119,"")</f>
        <v/>
      </c>
      <c r="AO17" s="110" t="str">
        <f>IF(キューシート計算用!K119&lt;&gt;"",キューシート計算用!K119,"")</f>
        <v>宇都宮　鹿沼IC</v>
      </c>
      <c r="AP17" s="111"/>
      <c r="AQ17" s="80" t="str">
        <f>IF(キューシート計算用!B128&lt;&gt;"",キューシート計算用!B128,"")</f>
        <v/>
      </c>
      <c r="AR17" s="110" t="str">
        <f>IF(キューシート計算用!K128&lt;&gt;"",キューシート計算用!K128,"")</f>
        <v/>
      </c>
      <c r="AS17" s="111"/>
      <c r="AT17" s="80" t="str">
        <f>IF(キューシート計算用!B137&lt;&gt;"",キューシート計算用!B137,"")</f>
        <v/>
      </c>
      <c r="AU17" s="110" t="str">
        <f>IF(キューシート計算用!K137&lt;&gt;"",キューシート計算用!K137,"")</f>
        <v/>
      </c>
      <c r="AV17" s="111"/>
      <c r="AW17" s="80" t="str">
        <f>IF(キューシート計算用!B146&lt;&gt;"",キューシート計算用!B146,"")</f>
        <v/>
      </c>
      <c r="AX17" s="110" t="str">
        <f>IF(キューシート計算用!K146&lt;&gt;"",キューシート計算用!K146,"")</f>
        <v/>
      </c>
      <c r="AY17" s="111"/>
      <c r="AZ17" s="80" t="str">
        <f>IF(キューシート計算用!B155&lt;&gt;"",キューシート計算用!B155,"")</f>
        <v/>
      </c>
      <c r="BA17" s="110" t="str">
        <f>IF(キューシート計算用!K155&lt;&gt;"",キューシート計算用!K155,"")</f>
        <v/>
      </c>
      <c r="BB17" s="111"/>
      <c r="BC17" s="80" t="str">
        <f>IF(キューシート計算用!B164&lt;&gt;"",キューシート計算用!B164,"")</f>
        <v/>
      </c>
      <c r="BD17" s="110" t="str">
        <f>IF(キューシート計算用!K164&lt;&gt;"",キューシート計算用!K164,"")</f>
        <v/>
      </c>
      <c r="BE17" s="111"/>
      <c r="BF17" s="80" t="str">
        <f>IF(キューシート計算用!B173&lt;&gt;"",キューシート計算用!B173,"")</f>
        <v/>
      </c>
      <c r="BG17" s="110" t="str">
        <f>IF(キューシート計算用!K173&lt;&gt;"",キューシート計算用!K173,"")</f>
        <v/>
      </c>
      <c r="BH17" s="111"/>
      <c r="BI17" s="80" t="str">
        <f>IF(キューシート計算用!B182&lt;&gt;"",キューシート計算用!B182,"")</f>
        <v/>
      </c>
      <c r="BJ17" s="110" t="str">
        <f>IF(キューシート計算用!K182&lt;&gt;"",キューシート計算用!K182,"")</f>
        <v/>
      </c>
      <c r="BK17" s="111"/>
      <c r="BL17" s="80" t="str">
        <f>IF(キューシート計算用!B191&lt;&gt;"",キューシート計算用!B191,"")</f>
        <v/>
      </c>
      <c r="BM17" s="110" t="str">
        <f>IF(キューシート計算用!K191&lt;&gt;"",キューシート計算用!K191,"")</f>
        <v/>
      </c>
      <c r="BN17" s="111"/>
      <c r="BO17" s="80" t="str">
        <f>IF(キューシート計算用!B200&lt;&gt;"",キューシート計算用!B200,"")</f>
        <v/>
      </c>
      <c r="BP17" s="110" t="str">
        <f>IF(キューシート計算用!K200&lt;&gt;"",キューシート計算用!K200,"")</f>
        <v/>
      </c>
      <c r="BQ17" s="111"/>
      <c r="BR17" s="55"/>
      <c r="BS17" s="55"/>
      <c r="BT17" s="55"/>
    </row>
    <row r="18" spans="1:72" s="20" customFormat="1" x14ac:dyDescent="0.15">
      <c r="A18" s="16"/>
      <c r="B18" s="16"/>
      <c r="C18" s="56"/>
      <c r="D18" s="81" t="str">
        <f>IF(キューシート計算用!M11&lt;&gt;"",キューシート計算用!M11,"")</f>
        <v/>
      </c>
      <c r="E18" s="75"/>
      <c r="F18" s="76"/>
      <c r="G18" s="81" t="str">
        <f>IF(キューシート計算用!M20&lt;&gt;"",キューシート計算用!M20,"")</f>
        <v/>
      </c>
      <c r="H18" s="75"/>
      <c r="I18" s="76"/>
      <c r="J18" s="81" t="str">
        <f>IF(キューシート計算用!M29&lt;&gt;"",キューシート計算用!M29,"")</f>
        <v/>
      </c>
      <c r="K18" s="75"/>
      <c r="L18" s="76"/>
      <c r="M18" s="81" t="str">
        <f>IF(キューシート計算用!M38&lt;&gt;"",キューシート計算用!M38,"")</f>
        <v/>
      </c>
      <c r="N18" s="75"/>
      <c r="O18" s="76"/>
      <c r="P18" s="81" t="str">
        <f>IF(キューシート計算用!M47&lt;&gt;"",キューシート計算用!M47,"")</f>
        <v/>
      </c>
      <c r="Q18" s="75"/>
      <c r="R18" s="76"/>
      <c r="S18" s="81" t="str">
        <f>IF(キューシート計算用!M56&lt;&gt;"",キューシート計算用!M56,"")</f>
        <v/>
      </c>
      <c r="T18" s="75"/>
      <c r="U18" s="76"/>
      <c r="V18" s="81">
        <f>IF(キューシート計算用!M65&lt;&gt;"",キューシート計算用!M65,"")</f>
        <v>43295.623049428112</v>
      </c>
      <c r="W18" s="75"/>
      <c r="X18" s="76"/>
      <c r="Y18" s="81" t="str">
        <f>IF(キューシート計算用!M74&lt;&gt;"",キューシート計算用!M74,"")</f>
        <v/>
      </c>
      <c r="Z18" s="75"/>
      <c r="AA18" s="76"/>
      <c r="AB18" s="81" t="str">
        <f>IF(キューシート計算用!M83&lt;&gt;"",キューシート計算用!M83,"")</f>
        <v/>
      </c>
      <c r="AC18" s="75"/>
      <c r="AD18" s="76"/>
      <c r="AE18" s="81" t="str">
        <f>IF(キューシート計算用!M92&lt;&gt;"",キューシート計算用!M92,"")</f>
        <v/>
      </c>
      <c r="AF18" s="75"/>
      <c r="AG18" s="76"/>
      <c r="AH18" s="81" t="str">
        <f>IF(キューシート計算用!M101&lt;&gt;"",キューシート計算用!M101,"")</f>
        <v/>
      </c>
      <c r="AI18" s="75"/>
      <c r="AJ18" s="76"/>
      <c r="AK18" s="81" t="str">
        <f>IF(キューシート計算用!M110&lt;&gt;"",キューシート計算用!M110,"")</f>
        <v/>
      </c>
      <c r="AL18" s="75"/>
      <c r="AM18" s="76"/>
      <c r="AN18" s="81" t="str">
        <f>IF(キューシート計算用!M119&lt;&gt;"",キューシート計算用!M119,"")</f>
        <v/>
      </c>
      <c r="AO18" s="75"/>
      <c r="AP18" s="76"/>
      <c r="AQ18" s="81" t="str">
        <f>IF(キューシート計算用!M128&lt;&gt;"",キューシート計算用!M128,"")</f>
        <v/>
      </c>
      <c r="AR18" s="75"/>
      <c r="AS18" s="76"/>
      <c r="AT18" s="81" t="str">
        <f>IF(キューシート計算用!M137&lt;&gt;"",キューシート計算用!M137,"")</f>
        <v/>
      </c>
      <c r="AU18" s="75"/>
      <c r="AV18" s="76"/>
      <c r="AW18" s="81" t="str">
        <f>IF(キューシート計算用!M146&lt;&gt;"",キューシート計算用!M146,"")</f>
        <v/>
      </c>
      <c r="AX18" s="75"/>
      <c r="AY18" s="76"/>
      <c r="AZ18" s="81" t="str">
        <f>IF(キューシート計算用!M155&lt;&gt;"",キューシート計算用!M155,"")</f>
        <v/>
      </c>
      <c r="BA18" s="75"/>
      <c r="BB18" s="76"/>
      <c r="BC18" s="81" t="str">
        <f>IF(キューシート計算用!M164&lt;&gt;"",キューシート計算用!M164,"")</f>
        <v/>
      </c>
      <c r="BD18" s="75"/>
      <c r="BE18" s="75"/>
      <c r="BF18" s="81" t="str">
        <f>IF(キューシート計算用!M173&lt;&gt;"",キューシート計算用!M173,"")</f>
        <v/>
      </c>
      <c r="BG18" s="75"/>
      <c r="BH18" s="75"/>
      <c r="BI18" s="81" t="str">
        <f>IF(キューシート計算用!M182&lt;&gt;"",キューシート計算用!M182,"")</f>
        <v/>
      </c>
      <c r="BJ18" s="75"/>
      <c r="BK18" s="75"/>
      <c r="BL18" s="81" t="str">
        <f>IF(キューシート計算用!M191&lt;&gt;"",キューシート計算用!M191,"")</f>
        <v/>
      </c>
      <c r="BM18" s="75"/>
      <c r="BN18" s="75"/>
      <c r="BO18" s="81" t="str">
        <f>IF(キューシート計算用!M200&lt;&gt;"",キューシート計算用!M200,"")</f>
        <v/>
      </c>
      <c r="BP18" s="75"/>
      <c r="BQ18" s="76"/>
      <c r="BR18" s="55"/>
      <c r="BS18" s="55"/>
      <c r="BT18" s="55"/>
    </row>
    <row r="19" spans="1:72" s="20" customFormat="1" x14ac:dyDescent="0.15">
      <c r="A19" s="56"/>
      <c r="B19" s="56"/>
      <c r="C19" s="56"/>
      <c r="D19" s="81" t="str">
        <f>IF(キューシート計算用!N11&lt;&gt;"",キューシート計算用!N11,"")</f>
        <v/>
      </c>
      <c r="E19" s="75"/>
      <c r="F19" s="76"/>
      <c r="G19" s="81" t="str">
        <f>IF(キューシート計算用!N20&lt;&gt;"",キューシート計算用!N20,"")</f>
        <v/>
      </c>
      <c r="H19" s="75"/>
      <c r="I19" s="76"/>
      <c r="J19" s="81" t="str">
        <f>IF(キューシート計算用!N29&lt;&gt;"",キューシート計算用!N29,"")</f>
        <v/>
      </c>
      <c r="K19" s="75"/>
      <c r="L19" s="76"/>
      <c r="M19" s="81" t="str">
        <f>IF(キューシート計算用!N38&lt;&gt;"",キューシート計算用!N38,"")</f>
        <v/>
      </c>
      <c r="N19" s="75"/>
      <c r="O19" s="76"/>
      <c r="P19" s="81" t="str">
        <f>IF(キューシート計算用!N47&lt;&gt;"",キューシート計算用!N47,"")</f>
        <v/>
      </c>
      <c r="Q19" s="75"/>
      <c r="R19" s="76"/>
      <c r="S19" s="81" t="str">
        <f>IF(キューシート計算用!N56&lt;&gt;"",キューシート計算用!N56,"")</f>
        <v/>
      </c>
      <c r="T19" s="75"/>
      <c r="U19" s="76"/>
      <c r="V19" s="81">
        <f>IF(キューシート計算用!N65&lt;&gt;"",キューシート計算用!N65,"")</f>
        <v>43296.078125</v>
      </c>
      <c r="W19" s="75"/>
      <c r="X19" s="76"/>
      <c r="Y19" s="81" t="str">
        <f>IF(キューシート計算用!N74&lt;&gt;"",キューシート計算用!N74,"")</f>
        <v/>
      </c>
      <c r="Z19" s="75"/>
      <c r="AA19" s="76"/>
      <c r="AB19" s="81" t="str">
        <f>IF(キューシート計算用!N83&lt;&gt;"",キューシート計算用!N83,"")</f>
        <v/>
      </c>
      <c r="AC19" s="75"/>
      <c r="AD19" s="76"/>
      <c r="AE19" s="81" t="str">
        <f>IF(キューシート計算用!N92&lt;&gt;"",キューシート計算用!N92,"")</f>
        <v/>
      </c>
      <c r="AF19" s="75"/>
      <c r="AG19" s="76"/>
      <c r="AH19" s="81" t="str">
        <f>IF(キューシート計算用!N101&lt;&gt;"",キューシート計算用!N101,"")</f>
        <v/>
      </c>
      <c r="AI19" s="75"/>
      <c r="AJ19" s="76"/>
      <c r="AK19" s="81" t="str">
        <f>IF(キューシート計算用!N110&lt;&gt;"",キューシート計算用!N110,"")</f>
        <v/>
      </c>
      <c r="AL19" s="75"/>
      <c r="AM19" s="76"/>
      <c r="AN19" s="81" t="str">
        <f>IF(キューシート計算用!N119&lt;&gt;"",キューシート計算用!N119,"")</f>
        <v/>
      </c>
      <c r="AO19" s="75"/>
      <c r="AP19" s="76"/>
      <c r="AQ19" s="81" t="str">
        <f>IF(キューシート計算用!N128&lt;&gt;"",キューシート計算用!N128,"")</f>
        <v/>
      </c>
      <c r="AR19" s="75"/>
      <c r="AS19" s="76"/>
      <c r="AT19" s="81" t="str">
        <f>IF(キューシート計算用!N137&lt;&gt;"",キューシート計算用!N137,"")</f>
        <v/>
      </c>
      <c r="AU19" s="75"/>
      <c r="AV19" s="76"/>
      <c r="AW19" s="81" t="str">
        <f>IF(キューシート計算用!N146&lt;&gt;"",キューシート計算用!N146,"")</f>
        <v/>
      </c>
      <c r="AX19" s="75"/>
      <c r="AY19" s="76"/>
      <c r="AZ19" s="81" t="str">
        <f>IF(キューシート計算用!N155&lt;&gt;"",キューシート計算用!N155,"")</f>
        <v/>
      </c>
      <c r="BA19" s="75"/>
      <c r="BB19" s="76"/>
      <c r="BC19" s="81" t="str">
        <f>IF(キューシート計算用!N164&lt;&gt;"",キューシート計算用!N164,"")</f>
        <v/>
      </c>
      <c r="BD19" s="75"/>
      <c r="BE19" s="75"/>
      <c r="BF19" s="81" t="str">
        <f>IF(キューシート計算用!N173&lt;&gt;"",キューシート計算用!N173,"")</f>
        <v/>
      </c>
      <c r="BG19" s="75"/>
      <c r="BH19" s="75"/>
      <c r="BI19" s="81" t="str">
        <f>IF(キューシート計算用!N182&lt;&gt;"",キューシート計算用!N182,"")</f>
        <v/>
      </c>
      <c r="BJ19" s="75"/>
      <c r="BK19" s="75"/>
      <c r="BL19" s="81" t="str">
        <f>IF(キューシート計算用!N191&lt;&gt;"",キューシート計算用!N191,"")</f>
        <v/>
      </c>
      <c r="BM19" s="75"/>
      <c r="BN19" s="75"/>
      <c r="BO19" s="81" t="str">
        <f>IF(キューシート計算用!N200&lt;&gt;"",キューシート計算用!N200,"")</f>
        <v/>
      </c>
      <c r="BP19" s="75"/>
      <c r="BQ19" s="76"/>
      <c r="BR19" s="55"/>
      <c r="BS19" s="55"/>
      <c r="BT19" s="55"/>
    </row>
    <row r="20" spans="1:72" x14ac:dyDescent="0.15">
      <c r="A20" s="56"/>
      <c r="B20" s="56" t="s">
        <v>74</v>
      </c>
      <c r="C20" s="56"/>
      <c r="D20" s="82">
        <f>IF(キューシート計算用!C11&lt;&gt;"",キューシート計算用!C11,"")</f>
        <v>0.29999999999999716</v>
      </c>
      <c r="E20" s="75"/>
      <c r="F20" s="76"/>
      <c r="G20" s="82">
        <f>IF(キューシート計算用!C20&lt;&gt;"",キューシート計算用!C20,"")</f>
        <v>1.2999999999999972</v>
      </c>
      <c r="H20" s="75"/>
      <c r="I20" s="76"/>
      <c r="J20" s="82">
        <f>IF(キューシート計算用!C29&lt;&gt;"",キューシート計算用!C29,"")</f>
        <v>1.0999999999999943</v>
      </c>
      <c r="K20" s="75"/>
      <c r="L20" s="76"/>
      <c r="M20" s="82">
        <f>IF(キューシート計算用!C38&lt;&gt;"",キューシート計算用!C38,"")</f>
        <v>14.700000000000017</v>
      </c>
      <c r="N20" s="75"/>
      <c r="O20" s="76"/>
      <c r="P20" s="82">
        <f>IF(キューシート計算用!C47&lt;&gt;"",キューシート計算用!C47,"")</f>
        <v>2.5999999999999943</v>
      </c>
      <c r="Q20" s="75"/>
      <c r="R20" s="76"/>
      <c r="S20" s="82">
        <f>IF(キューシート計算用!C56&lt;&gt;"",キューシート計算用!C56,"")</f>
        <v>3.4000000000000057</v>
      </c>
      <c r="T20" s="75"/>
      <c r="U20" s="76"/>
      <c r="V20" s="82">
        <f>IF(キューシート計算用!C65&lt;&gt;"",キューシート計算用!C65,"")</f>
        <v>11.199999999999989</v>
      </c>
      <c r="W20" s="75"/>
      <c r="X20" s="76"/>
      <c r="Y20" s="82">
        <f>IF(キューシート計算用!C74&lt;&gt;"",キューシート計算用!C74,"")</f>
        <v>21.199999999999989</v>
      </c>
      <c r="Z20" s="75"/>
      <c r="AA20" s="76"/>
      <c r="AB20" s="82">
        <f>IF(キューシート計算用!C83&lt;&gt;"",キューシート計算用!C83,"")</f>
        <v>0.20000000000004547</v>
      </c>
      <c r="AC20" s="75"/>
      <c r="AD20" s="76"/>
      <c r="AE20" s="82">
        <f>IF(キューシート計算用!C92&lt;&gt;"",キューシート計算用!C92,"")</f>
        <v>0.59999999999996589</v>
      </c>
      <c r="AF20" s="75"/>
      <c r="AG20" s="76"/>
      <c r="AH20" s="82">
        <f>IF(キューシート計算用!C101&lt;&gt;"",キューシート計算用!C101,"")</f>
        <v>0.69999999999993179</v>
      </c>
      <c r="AI20" s="75"/>
      <c r="AJ20" s="76"/>
      <c r="AK20" s="82">
        <f>IF(キューシート計算用!C110&lt;&gt;"",キューシート計算用!C110,"")</f>
        <v>2.2000000000000455</v>
      </c>
      <c r="AL20" s="75"/>
      <c r="AM20" s="76"/>
      <c r="AN20" s="82">
        <f>IF(キューシート計算用!C119&lt;&gt;"",キューシート計算用!C119,"")</f>
        <v>4.5</v>
      </c>
      <c r="AO20" s="75"/>
      <c r="AP20" s="76"/>
      <c r="AQ20" s="82" t="str">
        <f>IF(キューシート計算用!C128&lt;&gt;"",キューシート計算用!C128,"")</f>
        <v/>
      </c>
      <c r="AR20" s="75"/>
      <c r="AS20" s="76"/>
      <c r="AT20" s="82" t="str">
        <f>IF(キューシート計算用!C137&lt;&gt;"",キューシート計算用!C137,"")</f>
        <v/>
      </c>
      <c r="AU20" s="75"/>
      <c r="AV20" s="76"/>
      <c r="AW20" s="82" t="str">
        <f>IF(キューシート計算用!C146&lt;&gt;"",キューシート計算用!C146,"")</f>
        <v/>
      </c>
      <c r="AX20" s="75"/>
      <c r="AY20" s="76"/>
      <c r="AZ20" s="82" t="str">
        <f>IF(キューシート計算用!C155&lt;&gt;"",キューシート計算用!C155,"")</f>
        <v/>
      </c>
      <c r="BA20" s="75"/>
      <c r="BB20" s="76"/>
      <c r="BC20" s="82" t="str">
        <f>IF(キューシート計算用!C164&lt;&gt;"",キューシート計算用!C164,"")</f>
        <v/>
      </c>
      <c r="BD20" s="75"/>
      <c r="BE20" s="75"/>
      <c r="BF20" s="82" t="str">
        <f>IF(キューシート計算用!C173&lt;&gt;"",キューシート計算用!C173,"")</f>
        <v/>
      </c>
      <c r="BG20" s="75"/>
      <c r="BH20" s="75"/>
      <c r="BI20" s="82" t="str">
        <f>IF(キューシート計算用!C182&lt;&gt;"",キューシート計算用!C182,"")</f>
        <v/>
      </c>
      <c r="BJ20" s="75"/>
      <c r="BK20" s="75"/>
      <c r="BL20" s="82" t="str">
        <f>IF(キューシート計算用!C191&lt;&gt;"",キューシート計算用!C191,"")</f>
        <v/>
      </c>
      <c r="BM20" s="75"/>
      <c r="BN20" s="75"/>
      <c r="BO20" s="82" t="str">
        <f>IF(キューシート計算用!C200&lt;&gt;"",キューシート計算用!C200,"")</f>
        <v/>
      </c>
      <c r="BP20" s="75"/>
      <c r="BQ20" s="76"/>
      <c r="BR20" s="55"/>
      <c r="BS20" s="55"/>
      <c r="BT20" s="55"/>
    </row>
    <row r="21" spans="1:72" x14ac:dyDescent="0.15">
      <c r="A21" s="16"/>
      <c r="B21" s="56"/>
      <c r="C21" s="56"/>
      <c r="D21" s="83">
        <f>IF(キューシート計算用!D11&lt;&gt;"",キューシート計算用!D11,"")</f>
        <v>22.4</v>
      </c>
      <c r="E21" s="75"/>
      <c r="F21" s="76"/>
      <c r="G21" s="83">
        <f>IF(キューシート計算用!D20&lt;&gt;"",キューシート計算用!D20,"")</f>
        <v>21.5</v>
      </c>
      <c r="H21" s="75"/>
      <c r="I21" s="76"/>
      <c r="J21" s="83">
        <f>IF(キューシート計算用!D29&lt;&gt;"",キューシート計算用!D29,"")</f>
        <v>50</v>
      </c>
      <c r="K21" s="75"/>
      <c r="L21" s="76"/>
      <c r="M21" s="83">
        <f>IF(キューシート計算用!D38&lt;&gt;"",キューシート計算用!D38,"")</f>
        <v>83.4</v>
      </c>
      <c r="N21" s="75"/>
      <c r="O21" s="76"/>
      <c r="P21" s="83">
        <f>IF(キューシート計算用!D47&lt;&gt;"",キューシート計算用!D47,"")</f>
        <v>35.799999999999983</v>
      </c>
      <c r="Q21" s="75"/>
      <c r="R21" s="76"/>
      <c r="S21" s="83">
        <f>IF(キューシート計算用!D56&lt;&gt;"",キューシート計算用!D56,"")</f>
        <v>3.4000000000000057</v>
      </c>
      <c r="T21" s="75"/>
      <c r="U21" s="76"/>
      <c r="V21" s="83">
        <f>IF(キューシート計算用!D65&lt;&gt;"",キューシート計算用!D65,"")</f>
        <v>75.699999999999989</v>
      </c>
      <c r="W21" s="75"/>
      <c r="X21" s="76"/>
      <c r="Y21" s="83">
        <f>IF(キューシート計算用!D74&lt;&gt;"",キューシート計算用!D74,"")</f>
        <v>23</v>
      </c>
      <c r="Z21" s="75"/>
      <c r="AA21" s="76"/>
      <c r="AB21" s="83">
        <f>IF(キューシート計算用!D83&lt;&gt;"",キューシート計算用!D83,"")</f>
        <v>3.4000000000000341</v>
      </c>
      <c r="AC21" s="75"/>
      <c r="AD21" s="76"/>
      <c r="AE21" s="83">
        <f>IF(キューシート計算用!D92&lt;&gt;"",キューシート計算用!D92,"")</f>
        <v>25.100000000000023</v>
      </c>
      <c r="AF21" s="75"/>
      <c r="AG21" s="76"/>
      <c r="AH21" s="83">
        <f>IF(キューシート計算用!D101&lt;&gt;"",キューシート計算用!D101,"")</f>
        <v>49.199999999999989</v>
      </c>
      <c r="AI21" s="75"/>
      <c r="AJ21" s="76"/>
      <c r="AK21" s="83">
        <f>IF(キューシート計算用!D110&lt;&gt;"",キューシート計算用!D110,"")</f>
        <v>6.8000000000000682</v>
      </c>
      <c r="AL21" s="75"/>
      <c r="AM21" s="76"/>
      <c r="AN21" s="83">
        <f>IF(キューシート計算用!D119&lt;&gt;"",キューシート計算用!D119,"")</f>
        <v>53</v>
      </c>
      <c r="AO21" s="75"/>
      <c r="AP21" s="76"/>
      <c r="AQ21" s="83" t="str">
        <f>IF(キューシート計算用!D128&lt;&gt;"",キューシート計算用!D128,"")</f>
        <v/>
      </c>
      <c r="AR21" s="75"/>
      <c r="AS21" s="76"/>
      <c r="AT21" s="83" t="str">
        <f>IF(キューシート計算用!D137&lt;&gt;"",キューシート計算用!D137,"")</f>
        <v/>
      </c>
      <c r="AU21" s="75"/>
      <c r="AV21" s="76"/>
      <c r="AW21" s="83" t="str">
        <f>IF(キューシート計算用!D146&lt;&gt;"",キューシート計算用!D146,"")</f>
        <v/>
      </c>
      <c r="AX21" s="75"/>
      <c r="AY21" s="76"/>
      <c r="AZ21" s="83" t="str">
        <f>IF(キューシート計算用!D155&lt;&gt;"",キューシート計算用!D155,"")</f>
        <v/>
      </c>
      <c r="BA21" s="75"/>
      <c r="BB21" s="76"/>
      <c r="BC21" s="83" t="str">
        <f>IF(キューシート計算用!D164&lt;&gt;"",キューシート計算用!D164,"")</f>
        <v/>
      </c>
      <c r="BD21" s="75"/>
      <c r="BE21" s="75"/>
      <c r="BF21" s="83" t="str">
        <f>IF(キューシート計算用!D173&lt;&gt;"",キューシート計算用!D173,"")</f>
        <v/>
      </c>
      <c r="BG21" s="75"/>
      <c r="BH21" s="75"/>
      <c r="BI21" s="83" t="str">
        <f>IF(キューシート計算用!D182&lt;&gt;"",キューシート計算用!D182,"")</f>
        <v/>
      </c>
      <c r="BJ21" s="75"/>
      <c r="BK21" s="75"/>
      <c r="BL21" s="83" t="str">
        <f>IF(キューシート計算用!D191&lt;&gt;"",キューシート計算用!D191,"")</f>
        <v/>
      </c>
      <c r="BM21" s="75"/>
      <c r="BN21" s="75"/>
      <c r="BO21" s="83" t="str">
        <f>IF(キューシート計算用!D200&lt;&gt;"",キューシート計算用!D200,"")</f>
        <v/>
      </c>
      <c r="BP21" s="75"/>
      <c r="BQ21" s="76"/>
      <c r="BR21" s="55"/>
      <c r="BS21" s="55"/>
      <c r="BT21" s="55"/>
    </row>
    <row r="22" spans="1:72" x14ac:dyDescent="0.15">
      <c r="A22" s="56"/>
      <c r="B22" s="56"/>
      <c r="C22" s="56"/>
      <c r="D22" s="84">
        <f>IF(キューシート計算用!E11&lt;&gt;"",キューシート計算用!E11,"")</f>
        <v>22.4</v>
      </c>
      <c r="E22" s="77"/>
      <c r="F22" s="78"/>
      <c r="G22" s="84">
        <f>IF(キューシート計算用!E20&lt;&gt;"",キューシート計算用!E20,"")</f>
        <v>83</v>
      </c>
      <c r="H22" s="77"/>
      <c r="I22" s="78"/>
      <c r="J22" s="84">
        <f>IF(キューシート計算用!E29&lt;&gt;"",キューシート計算用!E29,"")</f>
        <v>111.5</v>
      </c>
      <c r="K22" s="77"/>
      <c r="L22" s="78"/>
      <c r="M22" s="84">
        <f>IF(キューシート計算用!E38&lt;&gt;"",キューシート計算用!E38,"")</f>
        <v>144.9</v>
      </c>
      <c r="N22" s="77"/>
      <c r="O22" s="78"/>
      <c r="P22" s="84">
        <f>IF(キューシート計算用!E47&lt;&gt;"",キューシート計算用!E47,"")</f>
        <v>181.6</v>
      </c>
      <c r="Q22" s="77"/>
      <c r="R22" s="78"/>
      <c r="S22" s="84">
        <f>IF(キューシート計算用!E56&lt;&gt;"",キューシート計算用!E56,"")</f>
        <v>226.1</v>
      </c>
      <c r="T22" s="77"/>
      <c r="U22" s="78"/>
      <c r="V22" s="84">
        <f>IF(キューシート計算用!E65&lt;&gt;"",キューシート計算用!E65,"")</f>
        <v>298.39999999999998</v>
      </c>
      <c r="W22" s="77"/>
      <c r="X22" s="78"/>
      <c r="Y22" s="84">
        <f>IF(キューシート計算用!E74&lt;&gt;"",キューシート計算用!E74,"")</f>
        <v>419.3</v>
      </c>
      <c r="Z22" s="77"/>
      <c r="AA22" s="78"/>
      <c r="AB22" s="84">
        <f>IF(キューシート計算用!E83&lt;&gt;"",キューシート計算用!E83,"")</f>
        <v>477.1</v>
      </c>
      <c r="AC22" s="77"/>
      <c r="AD22" s="78"/>
      <c r="AE22" s="84">
        <f>IF(キューシート計算用!E92&lt;&gt;"",キューシート計算用!E92,"")</f>
        <v>498.8</v>
      </c>
      <c r="AF22" s="77"/>
      <c r="AG22" s="78"/>
      <c r="AH22" s="84">
        <f>IF(キューシート計算用!E101&lt;&gt;"",キューシート計算用!E101,"")</f>
        <v>522.9</v>
      </c>
      <c r="AI22" s="77"/>
      <c r="AJ22" s="78"/>
      <c r="AK22" s="84">
        <f>IF(キューシート計算用!E110&lt;&gt;"",キューシート計算用!E110,"")</f>
        <v>542.1</v>
      </c>
      <c r="AL22" s="77"/>
      <c r="AM22" s="78"/>
      <c r="AN22" s="84">
        <f>IF(キューシート計算用!E119&lt;&gt;"",キューシート計算用!E119,"")</f>
        <v>588.29999999999995</v>
      </c>
      <c r="AO22" s="77"/>
      <c r="AP22" s="78"/>
      <c r="AQ22" s="84" t="str">
        <f>IF(キューシート計算用!E128&lt;&gt;"",キューシート計算用!E128,"")</f>
        <v/>
      </c>
      <c r="AR22" s="77"/>
      <c r="AS22" s="78"/>
      <c r="AT22" s="84" t="str">
        <f>IF(キューシート計算用!E137&lt;&gt;"",キューシート計算用!E137,"")</f>
        <v/>
      </c>
      <c r="AU22" s="77"/>
      <c r="AV22" s="78"/>
      <c r="AW22" s="84" t="str">
        <f>IF(キューシート計算用!E146&lt;&gt;"",キューシート計算用!E146,"")</f>
        <v/>
      </c>
      <c r="AX22" s="77"/>
      <c r="AY22" s="78"/>
      <c r="AZ22" s="84" t="str">
        <f>IF(キューシート計算用!E155&lt;&gt;"",キューシート計算用!E155,"")</f>
        <v/>
      </c>
      <c r="BA22" s="77"/>
      <c r="BB22" s="78"/>
      <c r="BC22" s="84" t="str">
        <f>IF(キューシート計算用!E164&lt;&gt;"",キューシート計算用!E164,"")</f>
        <v/>
      </c>
      <c r="BD22" s="75"/>
      <c r="BE22" s="75"/>
      <c r="BF22" s="84" t="str">
        <f>IF(キューシート計算用!E173&lt;&gt;"",キューシート計算用!E173,"")</f>
        <v/>
      </c>
      <c r="BG22" s="75"/>
      <c r="BH22" s="75"/>
      <c r="BI22" s="84" t="str">
        <f>IF(キューシート計算用!E182&lt;&gt;"",キューシート計算用!E182,"")</f>
        <v/>
      </c>
      <c r="BJ22" s="75"/>
      <c r="BK22" s="75"/>
      <c r="BL22" s="84" t="str">
        <f>IF(キューシート計算用!E191&lt;&gt;"",キューシート計算用!E191,"")</f>
        <v/>
      </c>
      <c r="BM22" s="75"/>
      <c r="BN22" s="75"/>
      <c r="BO22" s="84" t="str">
        <f>IF(キューシート計算用!E200&lt;&gt;"",キューシート計算用!E200,"")</f>
        <v/>
      </c>
      <c r="BP22" s="75"/>
      <c r="BQ22" s="76"/>
      <c r="BR22" s="55"/>
      <c r="BS22" s="55"/>
      <c r="BT22" s="55"/>
    </row>
    <row r="23" spans="1:72" s="20" customFormat="1" x14ac:dyDescent="0.15">
      <c r="A23" s="56"/>
      <c r="B23" s="56"/>
      <c r="C23" s="56"/>
      <c r="D23" s="79">
        <f>IF(キューシート計算用!A10&lt;&gt;"",キューシート計算用!A10,"")</f>
        <v>6</v>
      </c>
      <c r="E23" s="108" t="str">
        <f>IF(キューシート計算用!F10&lt;&gt;"",キューシート計算用!F10,"")</f>
        <v/>
      </c>
      <c r="F23" s="109"/>
      <c r="G23" s="79">
        <f>IF(キューシート計算用!A19&lt;&gt;"",キューシート計算用!A19,"")</f>
        <v>15</v>
      </c>
      <c r="H23" s="108" t="str">
        <f>IF(キューシート計算用!F19&lt;&gt;"",キューシート計算用!F19,"")</f>
        <v>宮前町</v>
      </c>
      <c r="I23" s="109"/>
      <c r="J23" s="79">
        <f>IF(キューシート計算用!A28&lt;&gt;"",キューシート計算用!A28,"")</f>
        <v>24</v>
      </c>
      <c r="K23" s="108" t="str">
        <f>IF(キューシート計算用!F28&lt;&gt;"",キューシート計算用!F28,"")</f>
        <v>岩井</v>
      </c>
      <c r="L23" s="109"/>
      <c r="M23" s="79">
        <f>IF(キューシート計算用!A37&lt;&gt;"",キューシート計算用!A37,"")</f>
        <v>33</v>
      </c>
      <c r="N23" s="108" t="str">
        <f>IF(キューシート計算用!F37&lt;&gt;"",キューシート計算用!F37,"")</f>
        <v/>
      </c>
      <c r="O23" s="109"/>
      <c r="P23" s="79">
        <f>IF(キューシート計算用!A46&lt;&gt;"",キューシート計算用!A46,"")</f>
        <v>42</v>
      </c>
      <c r="Q23" s="108" t="str">
        <f>IF(キューシート計算用!F46&lt;&gt;"",キューシート計算用!F46,"")</f>
        <v>大屋駅前</v>
      </c>
      <c r="R23" s="109"/>
      <c r="S23" s="79">
        <f>IF(キューシート計算用!A55&lt;&gt;"",キューシート計算用!A55,"")</f>
        <v>51</v>
      </c>
      <c r="T23" s="108" t="str">
        <f>IF(キューシート計算用!F55&lt;&gt;"",キューシート計算用!F55,"")</f>
        <v>セブンイレブン坂北聖南店</v>
      </c>
      <c r="U23" s="109"/>
      <c r="V23" s="79">
        <f>IF(キューシート計算用!A64&lt;&gt;"",キューシート計算用!A64,"")</f>
        <v>60</v>
      </c>
      <c r="W23" s="108" t="str">
        <f>IF(キューシート計算用!F64&lt;&gt;"",キューシート計算用!F64,"")</f>
        <v>沢上北</v>
      </c>
      <c r="X23" s="109"/>
      <c r="Y23" s="79">
        <f>IF(キューシート計算用!A73&lt;&gt;"",キューシート計算用!A73,"")</f>
        <v>69</v>
      </c>
      <c r="Z23" s="108" t="str">
        <f>IF(キューシート計算用!F73&lt;&gt;"",キューシート計算用!F73,"")</f>
        <v>千曲病院入口</v>
      </c>
      <c r="AA23" s="109"/>
      <c r="AB23" s="79">
        <f>IF(キューシート計算用!A82&lt;&gt;"",キューシート計算用!A82,"")</f>
        <v>78</v>
      </c>
      <c r="AC23" s="108" t="str">
        <f>IF(キューシート計算用!F82&lt;&gt;"",キューシート計算用!F82,"")</f>
        <v>小柱</v>
      </c>
      <c r="AD23" s="109"/>
      <c r="AE23" s="79">
        <f>IF(キューシート計算用!A91&lt;&gt;"",キューシート計算用!A91,"")</f>
        <v>87</v>
      </c>
      <c r="AF23" s="108" t="str">
        <f>IF(キューシート計算用!F91&lt;&gt;"",キューシート計算用!F91,"")</f>
        <v>露梨子</v>
      </c>
      <c r="AG23" s="109"/>
      <c r="AH23" s="79">
        <f>IF(キューシート計算用!A100&lt;&gt;"",キューシート計算用!A100,"")</f>
        <v>96</v>
      </c>
      <c r="AI23" s="108" t="str">
        <f>IF(キューシート計算用!F100&lt;&gt;"",キューシート計算用!F100,"")</f>
        <v/>
      </c>
      <c r="AJ23" s="109"/>
      <c r="AK23" s="79">
        <f>IF(キューシート計算用!A109&lt;&gt;"",キューシート計算用!A109,"")</f>
        <v>105</v>
      </c>
      <c r="AL23" s="108" t="str">
        <f>IF(キューシート計算用!F109&lt;&gt;"",キューシート計算用!F109,"")</f>
        <v>上江黒</v>
      </c>
      <c r="AM23" s="109"/>
      <c r="AN23" s="79">
        <f>IF(キューシート計算用!A118&lt;&gt;"",キューシート計算用!A118,"")</f>
        <v>114</v>
      </c>
      <c r="AO23" s="108" t="str">
        <f>IF(キューシート計算用!F118&lt;&gt;"",キューシート計算用!F118,"")</f>
        <v>追分交差点</v>
      </c>
      <c r="AP23" s="109"/>
      <c r="AQ23" s="79" t="str">
        <f>IF(キューシート計算用!A127&lt;&gt;"",キューシート計算用!A127,"")</f>
        <v/>
      </c>
      <c r="AR23" s="108" t="str">
        <f>IF(キューシート計算用!F127&lt;&gt;"",キューシート計算用!F127,"")</f>
        <v/>
      </c>
      <c r="AS23" s="109"/>
      <c r="AT23" s="79" t="str">
        <f>IF(キューシート計算用!A136&lt;&gt;"",キューシート計算用!A136,"")</f>
        <v/>
      </c>
      <c r="AU23" s="108" t="str">
        <f>IF(キューシート計算用!F136&lt;&gt;"",キューシート計算用!F136,"")</f>
        <v/>
      </c>
      <c r="AV23" s="109"/>
      <c r="AW23" s="79" t="str">
        <f>IF(キューシート計算用!A145&lt;&gt;"",キューシート計算用!A145,"")</f>
        <v/>
      </c>
      <c r="AX23" s="108" t="str">
        <f>IF(キューシート計算用!F145&lt;&gt;"",キューシート計算用!F145,"")</f>
        <v/>
      </c>
      <c r="AY23" s="109"/>
      <c r="AZ23" s="79" t="str">
        <f>IF(キューシート計算用!A154&lt;&gt;"",キューシート計算用!A154,"")</f>
        <v/>
      </c>
      <c r="BA23" s="108" t="str">
        <f>IF(キューシート計算用!F154&lt;&gt;"",キューシート計算用!F154,"")</f>
        <v/>
      </c>
      <c r="BB23" s="109"/>
      <c r="BC23" s="79" t="str">
        <f>IF(キューシート計算用!A163&lt;&gt;"",キューシート計算用!A163,"")</f>
        <v/>
      </c>
      <c r="BD23" s="108" t="str">
        <f>IF(キューシート計算用!F163&lt;&gt;"",キューシート計算用!F163,"")</f>
        <v/>
      </c>
      <c r="BE23" s="109"/>
      <c r="BF23" s="79" t="str">
        <f>IF(キューシート計算用!A172&lt;&gt;"",キューシート計算用!A172,"")</f>
        <v/>
      </c>
      <c r="BG23" s="108" t="str">
        <f>IF(キューシート計算用!F172&lt;&gt;"",キューシート計算用!F172,"")</f>
        <v/>
      </c>
      <c r="BH23" s="109"/>
      <c r="BI23" s="79" t="str">
        <f>IF(キューシート計算用!A181&lt;&gt;"",キューシート計算用!A181,"")</f>
        <v/>
      </c>
      <c r="BJ23" s="108" t="str">
        <f>IF(キューシート計算用!F181&lt;&gt;"",キューシート計算用!F181,"")</f>
        <v/>
      </c>
      <c r="BK23" s="109"/>
      <c r="BL23" s="79" t="str">
        <f>IF(キューシート計算用!A190&lt;&gt;"",キューシート計算用!A190,"")</f>
        <v/>
      </c>
      <c r="BM23" s="108" t="str">
        <f>IF(キューシート計算用!F190&lt;&gt;"",キューシート計算用!F190,"")</f>
        <v/>
      </c>
      <c r="BN23" s="109"/>
      <c r="BO23" s="79" t="str">
        <f>IF(キューシート計算用!A199&lt;&gt;"",キューシート計算用!A199,"")</f>
        <v/>
      </c>
      <c r="BP23" s="108" t="str">
        <f>IF(キューシート計算用!F199&lt;&gt;"",キューシート計算用!F199,"")</f>
        <v/>
      </c>
      <c r="BQ23" s="109"/>
      <c r="BR23" s="55"/>
      <c r="BS23" s="55"/>
      <c r="BT23" s="55"/>
    </row>
    <row r="24" spans="1:72" s="20" customFormat="1" x14ac:dyDescent="0.15">
      <c r="A24" s="56"/>
      <c r="B24" s="16"/>
      <c r="C24" s="56"/>
      <c r="D24" s="80" t="str">
        <f>IF(キューシート計算用!B10&lt;&gt;"",キューシート計算用!B10,"")</f>
        <v/>
      </c>
      <c r="E24" s="110" t="str">
        <f>IF(キューシート計算用!K10&lt;&gt;"",キューシート計算用!K10,"")</f>
        <v>押しﾎﾞﾀﾝ式信号</v>
      </c>
      <c r="F24" s="111"/>
      <c r="G24" s="80" t="str">
        <f>IF(キューシート計算用!B19&lt;&gt;"",キューシート計算用!B19,"")</f>
        <v/>
      </c>
      <c r="H24" s="110" t="str">
        <f>IF(キューシート計算用!K19&lt;&gt;"",キューシート計算用!K19,"")</f>
        <v>本庄　高崎</v>
      </c>
      <c r="I24" s="111"/>
      <c r="J24" s="80" t="str">
        <f>IF(キューシート計算用!B28&lt;&gt;"",キューシート計算用!B28,"")</f>
        <v/>
      </c>
      <c r="K24" s="110" t="str">
        <f>IF(キューシート計算用!K28&lt;&gt;"",キューシート計算用!K28,"")</f>
        <v>小諸　松井田</v>
      </c>
      <c r="L24" s="111"/>
      <c r="M24" s="80" t="str">
        <f>IF(キューシート計算用!B37&lt;&gt;"",キューシート計算用!B37,"")</f>
        <v/>
      </c>
      <c r="N24" s="110" t="str">
        <f>IF(キューシート計算用!K37&lt;&gt;"",キューシート計算用!K37,"")</f>
        <v>碓氷峠　旧道</v>
      </c>
      <c r="O24" s="111"/>
      <c r="P24" s="80" t="str">
        <f>IF(キューシート計算用!B46&lt;&gt;"",キューシート計算用!B46,"")</f>
        <v/>
      </c>
      <c r="Q24" s="110" t="str">
        <f>IF(キューシート計算用!K46&lt;&gt;"",キューシート計算用!K46,"")</f>
        <v/>
      </c>
      <c r="R24" s="111"/>
      <c r="S24" s="80" t="str">
        <f>IF(キューシート計算用!B55&lt;&gt;"",キューシート計算用!B55,"")</f>
        <v>PC3</v>
      </c>
      <c r="T24" s="110" t="str">
        <f>IF(キューシート計算用!K55&lt;&gt;"",キューシート計算用!K55,"")</f>
        <v/>
      </c>
      <c r="U24" s="111"/>
      <c r="V24" s="80" t="str">
        <f>IF(キューシート計算用!B64&lt;&gt;"",キューシート計算用!B64,"")</f>
        <v/>
      </c>
      <c r="W24" s="110" t="str">
        <f>IF(キューシート計算用!K64&lt;&gt;"",キューシート計算用!K64,"")</f>
        <v/>
      </c>
      <c r="X24" s="111"/>
      <c r="Y24" s="80" t="str">
        <f>IF(キューシート計算用!B73&lt;&gt;"",キューシート計算用!B73,"")</f>
        <v/>
      </c>
      <c r="Z24" s="110" t="str">
        <f>IF(キューシート計算用!K73&lt;&gt;"",キューシート計算用!K73,"")</f>
        <v>十国峠</v>
      </c>
      <c r="AA24" s="111"/>
      <c r="AB24" s="80" t="str">
        <f>IF(キューシート計算用!B82&lt;&gt;"",キューシート計算用!B82,"")</f>
        <v/>
      </c>
      <c r="AC24" s="110" t="str">
        <f>IF(キューシート計算用!K82&lt;&gt;"",キューシート計算用!K82,"")</f>
        <v>皆野</v>
      </c>
      <c r="AD24" s="111"/>
      <c r="AE24" s="80" t="str">
        <f>IF(キューシート計算用!B91&lt;&gt;"",キューシート計算用!B91,"")</f>
        <v/>
      </c>
      <c r="AF24" s="110" t="str">
        <f>IF(キューシート計算用!K91&lt;&gt;"",キューシート計算用!K91,"")</f>
        <v>東松山　小川</v>
      </c>
      <c r="AG24" s="111"/>
      <c r="AH24" s="80" t="str">
        <f>IF(キューシート計算用!B100&lt;&gt;"",キューシート計算用!B100,"")</f>
        <v/>
      </c>
      <c r="AI24" s="110" t="str">
        <f>IF(キューシート計算用!K100&lt;&gt;"",キューシート計算用!K100,"")</f>
        <v/>
      </c>
      <c r="AJ24" s="111"/>
      <c r="AK24" s="80" t="str">
        <f>IF(キューシート計算用!B109&lt;&gt;"",キューシート計算用!B109,"")</f>
        <v/>
      </c>
      <c r="AL24" s="110" t="str">
        <f>IF(キューシート計算用!K109&lt;&gt;"",キューシート計算用!K109,"")</f>
        <v/>
      </c>
      <c r="AM24" s="111"/>
      <c r="AN24" s="80" t="str">
        <f>IF(キューシート計算用!B118&lt;&gt;"",キューシート計算用!B118,"")</f>
        <v/>
      </c>
      <c r="AO24" s="110" t="str">
        <f>IF(キューシート計算用!K118&lt;&gt;"",キューシート計算用!K118,"")</f>
        <v>日光　宇都宮　鹿沼市街</v>
      </c>
      <c r="AP24" s="111"/>
      <c r="AQ24" s="80" t="str">
        <f>IF(キューシート計算用!B127&lt;&gt;"",キューシート計算用!B127,"")</f>
        <v/>
      </c>
      <c r="AR24" s="110" t="str">
        <f>IF(キューシート計算用!K127&lt;&gt;"",キューシート計算用!K127,"")</f>
        <v/>
      </c>
      <c r="AS24" s="111"/>
      <c r="AT24" s="80" t="str">
        <f>IF(キューシート計算用!B136&lt;&gt;"",キューシート計算用!B136,"")</f>
        <v/>
      </c>
      <c r="AU24" s="110" t="str">
        <f>IF(キューシート計算用!K136&lt;&gt;"",キューシート計算用!K136,"")</f>
        <v/>
      </c>
      <c r="AV24" s="111"/>
      <c r="AW24" s="80" t="str">
        <f>IF(キューシート計算用!B145&lt;&gt;"",キューシート計算用!B145,"")</f>
        <v/>
      </c>
      <c r="AX24" s="110" t="str">
        <f>IF(キューシート計算用!K145&lt;&gt;"",キューシート計算用!K145,"")</f>
        <v/>
      </c>
      <c r="AY24" s="111"/>
      <c r="AZ24" s="80" t="str">
        <f>IF(キューシート計算用!B154&lt;&gt;"",キューシート計算用!B154,"")</f>
        <v/>
      </c>
      <c r="BA24" s="110" t="str">
        <f>IF(キューシート計算用!K154&lt;&gt;"",キューシート計算用!K154,"")</f>
        <v/>
      </c>
      <c r="BB24" s="111"/>
      <c r="BC24" s="80" t="str">
        <f>IF(キューシート計算用!B163&lt;&gt;"",キューシート計算用!B163,"")</f>
        <v/>
      </c>
      <c r="BD24" s="110" t="str">
        <f>IF(キューシート計算用!K163&lt;&gt;"",キューシート計算用!K163,"")</f>
        <v/>
      </c>
      <c r="BE24" s="111"/>
      <c r="BF24" s="80" t="str">
        <f>IF(キューシート計算用!B172&lt;&gt;"",キューシート計算用!B172,"")</f>
        <v/>
      </c>
      <c r="BG24" s="110" t="str">
        <f>IF(キューシート計算用!K172&lt;&gt;"",キューシート計算用!K172,"")</f>
        <v/>
      </c>
      <c r="BH24" s="111"/>
      <c r="BI24" s="80" t="str">
        <f>IF(キューシート計算用!B181&lt;&gt;"",キューシート計算用!B181,"")</f>
        <v/>
      </c>
      <c r="BJ24" s="110" t="str">
        <f>IF(キューシート計算用!K181&lt;&gt;"",キューシート計算用!K181,"")</f>
        <v/>
      </c>
      <c r="BK24" s="111"/>
      <c r="BL24" s="80" t="str">
        <f>IF(キューシート計算用!B190&lt;&gt;"",キューシート計算用!B190,"")</f>
        <v/>
      </c>
      <c r="BM24" s="110" t="str">
        <f>IF(キューシート計算用!K190&lt;&gt;"",キューシート計算用!K190,"")</f>
        <v/>
      </c>
      <c r="BN24" s="111"/>
      <c r="BO24" s="80" t="str">
        <f>IF(キューシート計算用!B199&lt;&gt;"",キューシート計算用!B199,"")</f>
        <v/>
      </c>
      <c r="BP24" s="110" t="str">
        <f>IF(キューシート計算用!K199&lt;&gt;"",キューシート計算用!K199,"")</f>
        <v/>
      </c>
      <c r="BQ24" s="111"/>
      <c r="BR24" s="55"/>
      <c r="BS24" s="55"/>
      <c r="BT24" s="55"/>
    </row>
    <row r="25" spans="1:72" s="20" customFormat="1" x14ac:dyDescent="0.15">
      <c r="A25" s="56"/>
      <c r="B25" s="56"/>
      <c r="C25" s="56"/>
      <c r="D25" s="81" t="str">
        <f>IF(キューシート計算用!M10&lt;&gt;"",キューシート計算用!M10,"")</f>
        <v/>
      </c>
      <c r="E25" s="75"/>
      <c r="F25" s="76"/>
      <c r="G25" s="81" t="str">
        <f>IF(キューシート計算用!M19&lt;&gt;"",キューシート計算用!M19,"")</f>
        <v/>
      </c>
      <c r="H25" s="75"/>
      <c r="I25" s="76"/>
      <c r="J25" s="81" t="str">
        <f>IF(キューシート計算用!M28&lt;&gt;"",キューシート計算用!M28,"")</f>
        <v/>
      </c>
      <c r="K25" s="75"/>
      <c r="L25" s="76"/>
      <c r="M25" s="81" t="str">
        <f>IF(キューシート計算用!M37&lt;&gt;"",キューシート計算用!M37,"")</f>
        <v/>
      </c>
      <c r="N25" s="75"/>
      <c r="O25" s="76"/>
      <c r="P25" s="81" t="str">
        <f>IF(キューシート計算用!M46&lt;&gt;"",キューシート計算用!M46,"")</f>
        <v/>
      </c>
      <c r="Q25" s="75"/>
      <c r="R25" s="76"/>
      <c r="S25" s="81">
        <f>IF(キューシート計算用!M55&lt;&gt;"",キューシート計算用!M55,"")</f>
        <v>43295.525393178112</v>
      </c>
      <c r="T25" s="75"/>
      <c r="U25" s="76"/>
      <c r="V25" s="81" t="str">
        <f>IF(キューシート計算用!M64&lt;&gt;"",キューシート計算用!M64,"")</f>
        <v/>
      </c>
      <c r="W25" s="75"/>
      <c r="X25" s="76"/>
      <c r="Y25" s="81" t="str">
        <f>IF(キューシート計算用!M73&lt;&gt;"",キューシート計算用!M73,"")</f>
        <v/>
      </c>
      <c r="Z25" s="75"/>
      <c r="AA25" s="76"/>
      <c r="AB25" s="81" t="str">
        <f>IF(キューシート計算用!M82&lt;&gt;"",キューシート計算用!M82,"")</f>
        <v/>
      </c>
      <c r="AC25" s="75"/>
      <c r="AD25" s="76"/>
      <c r="AE25" s="81" t="str">
        <f>IF(キューシート計算用!M91&lt;&gt;"",キューシート計算用!M91,"")</f>
        <v/>
      </c>
      <c r="AF25" s="75"/>
      <c r="AG25" s="76"/>
      <c r="AH25" s="81" t="str">
        <f>IF(キューシート計算用!M100&lt;&gt;"",キューシート計算用!M100,"")</f>
        <v/>
      </c>
      <c r="AI25" s="75"/>
      <c r="AJ25" s="76"/>
      <c r="AK25" s="81" t="str">
        <f>IF(キューシート計算用!M109&lt;&gt;"",キューシート計算用!M109,"")</f>
        <v/>
      </c>
      <c r="AL25" s="75"/>
      <c r="AM25" s="76"/>
      <c r="AN25" s="81" t="str">
        <f>IF(キューシート計算用!M118&lt;&gt;"",キューシート計算用!M118,"")</f>
        <v/>
      </c>
      <c r="AO25" s="75"/>
      <c r="AP25" s="76"/>
      <c r="AQ25" s="81" t="str">
        <f>IF(キューシート計算用!M127&lt;&gt;"",キューシート計算用!M127,"")</f>
        <v/>
      </c>
      <c r="AR25" s="75"/>
      <c r="AS25" s="76"/>
      <c r="AT25" s="81" t="str">
        <f>IF(キューシート計算用!M136&lt;&gt;"",キューシート計算用!M136,"")</f>
        <v/>
      </c>
      <c r="AU25" s="75"/>
      <c r="AV25" s="76"/>
      <c r="AW25" s="81" t="str">
        <f>IF(キューシート計算用!M145&lt;&gt;"",キューシート計算用!M145,"")</f>
        <v/>
      </c>
      <c r="AX25" s="75"/>
      <c r="AY25" s="76"/>
      <c r="AZ25" s="81" t="str">
        <f>IF(キューシート計算用!M154&lt;&gt;"",キューシート計算用!M154,"")</f>
        <v/>
      </c>
      <c r="BA25" s="75"/>
      <c r="BB25" s="76"/>
      <c r="BC25" s="81" t="str">
        <f>IF(キューシート計算用!M163&lt;&gt;"",キューシート計算用!M163,"")</f>
        <v/>
      </c>
      <c r="BD25" s="75"/>
      <c r="BE25" s="75"/>
      <c r="BF25" s="81" t="str">
        <f>IF(キューシート計算用!M172&lt;&gt;"",キューシート計算用!M172,"")</f>
        <v/>
      </c>
      <c r="BG25" s="75"/>
      <c r="BH25" s="75"/>
      <c r="BI25" s="81" t="str">
        <f>IF(キューシート計算用!M181&lt;&gt;"",キューシート計算用!M181,"")</f>
        <v/>
      </c>
      <c r="BJ25" s="75"/>
      <c r="BK25" s="75"/>
      <c r="BL25" s="81" t="str">
        <f>IF(キューシート計算用!M190&lt;&gt;"",キューシート計算用!M190,"")</f>
        <v/>
      </c>
      <c r="BM25" s="75"/>
      <c r="BN25" s="75"/>
      <c r="BO25" s="81" t="str">
        <f>IF(キューシート計算用!M199&lt;&gt;"",キューシート計算用!M199,"")</f>
        <v/>
      </c>
      <c r="BP25" s="75"/>
      <c r="BQ25" s="76"/>
      <c r="BR25" s="55"/>
      <c r="BS25" s="55"/>
      <c r="BT25" s="55"/>
    </row>
    <row r="26" spans="1:72" s="20" customFormat="1" x14ac:dyDescent="0.15">
      <c r="A26" s="56"/>
      <c r="B26" s="56"/>
      <c r="C26" s="59"/>
      <c r="D26" s="81" t="str">
        <f>IF(キューシート計算用!N10&lt;&gt;"",キューシート計算用!N10,"")</f>
        <v/>
      </c>
      <c r="E26" s="75"/>
      <c r="F26" s="76"/>
      <c r="G26" s="81" t="str">
        <f>IF(キューシート計算用!N19&lt;&gt;"",キューシート計算用!N19,"")</f>
        <v/>
      </c>
      <c r="H26" s="75"/>
      <c r="I26" s="76"/>
      <c r="J26" s="81" t="str">
        <f>IF(キューシート計算用!N28&lt;&gt;"",キューシート計算用!N28,"")</f>
        <v/>
      </c>
      <c r="K26" s="75"/>
      <c r="L26" s="76"/>
      <c r="M26" s="81" t="str">
        <f>IF(キューシート計算用!N37&lt;&gt;"",キューシート計算用!N37,"")</f>
        <v/>
      </c>
      <c r="N26" s="75"/>
      <c r="O26" s="76"/>
      <c r="P26" s="81" t="str">
        <f>IF(キューシート計算用!N46&lt;&gt;"",キューシート計算用!N46,"")</f>
        <v/>
      </c>
      <c r="Q26" s="75"/>
      <c r="R26" s="76"/>
      <c r="S26" s="81">
        <f>IF(キューシート計算用!N55&lt;&gt;"",キューシート計算用!N55,"")</f>
        <v>43295.869791666664</v>
      </c>
      <c r="T26" s="75"/>
      <c r="U26" s="76"/>
      <c r="V26" s="81" t="str">
        <f>IF(キューシート計算用!N64&lt;&gt;"",キューシート計算用!N64,"")</f>
        <v/>
      </c>
      <c r="W26" s="75"/>
      <c r="X26" s="76"/>
      <c r="Y26" s="81" t="str">
        <f>IF(キューシート計算用!N73&lt;&gt;"",キューシート計算用!N73,"")</f>
        <v/>
      </c>
      <c r="Z26" s="75"/>
      <c r="AA26" s="76"/>
      <c r="AB26" s="81" t="str">
        <f>IF(キューシート計算用!N82&lt;&gt;"",キューシート計算用!N82,"")</f>
        <v/>
      </c>
      <c r="AC26" s="75"/>
      <c r="AD26" s="76"/>
      <c r="AE26" s="81" t="str">
        <f>IF(キューシート計算用!N91&lt;&gt;"",キューシート計算用!N91,"")</f>
        <v/>
      </c>
      <c r="AF26" s="75"/>
      <c r="AG26" s="76"/>
      <c r="AH26" s="81" t="str">
        <f>IF(キューシート計算用!N100&lt;&gt;"",キューシート計算用!N100,"")</f>
        <v/>
      </c>
      <c r="AI26" s="75"/>
      <c r="AJ26" s="76"/>
      <c r="AK26" s="81" t="str">
        <f>IF(キューシート計算用!N109&lt;&gt;"",キューシート計算用!N109,"")</f>
        <v/>
      </c>
      <c r="AL26" s="75"/>
      <c r="AM26" s="76"/>
      <c r="AN26" s="81" t="str">
        <f>IF(キューシート計算用!N118&lt;&gt;"",キューシート計算用!N118,"")</f>
        <v/>
      </c>
      <c r="AO26" s="75"/>
      <c r="AP26" s="76"/>
      <c r="AQ26" s="81" t="str">
        <f>IF(キューシート計算用!N127&lt;&gt;"",キューシート計算用!N127,"")</f>
        <v/>
      </c>
      <c r="AR26" s="75"/>
      <c r="AS26" s="76"/>
      <c r="AT26" s="81" t="str">
        <f>IF(キューシート計算用!N136&lt;&gt;"",キューシート計算用!N136,"")</f>
        <v/>
      </c>
      <c r="AU26" s="75"/>
      <c r="AV26" s="76"/>
      <c r="AW26" s="81" t="str">
        <f>IF(キューシート計算用!N145&lt;&gt;"",キューシート計算用!N145,"")</f>
        <v/>
      </c>
      <c r="AX26" s="75"/>
      <c r="AY26" s="76"/>
      <c r="AZ26" s="81" t="str">
        <f>IF(キューシート計算用!N154&lt;&gt;"",キューシート計算用!N154,"")</f>
        <v/>
      </c>
      <c r="BA26" s="75"/>
      <c r="BB26" s="76"/>
      <c r="BC26" s="81" t="str">
        <f>IF(キューシート計算用!N163&lt;&gt;"",キューシート計算用!N163,"")</f>
        <v/>
      </c>
      <c r="BD26" s="75"/>
      <c r="BE26" s="75"/>
      <c r="BF26" s="81" t="str">
        <f>IF(キューシート計算用!N172&lt;&gt;"",キューシート計算用!N172,"")</f>
        <v/>
      </c>
      <c r="BG26" s="75"/>
      <c r="BH26" s="75"/>
      <c r="BI26" s="81" t="str">
        <f>IF(キューシート計算用!N181&lt;&gt;"",キューシート計算用!N181,"")</f>
        <v/>
      </c>
      <c r="BJ26" s="75"/>
      <c r="BK26" s="75"/>
      <c r="BL26" s="81" t="str">
        <f>IF(キューシート計算用!N190&lt;&gt;"",キューシート計算用!N190,"")</f>
        <v/>
      </c>
      <c r="BM26" s="75"/>
      <c r="BN26" s="75"/>
      <c r="BO26" s="81" t="str">
        <f>IF(キューシート計算用!N199&lt;&gt;"",キューシート計算用!N199,"")</f>
        <v/>
      </c>
      <c r="BP26" s="75"/>
      <c r="BQ26" s="76"/>
      <c r="BR26" s="55"/>
      <c r="BS26" s="55"/>
      <c r="BT26" s="55"/>
    </row>
    <row r="27" spans="1:72" x14ac:dyDescent="0.15">
      <c r="A27" s="56"/>
      <c r="B27" s="16"/>
      <c r="C27" s="56"/>
      <c r="D27" s="82">
        <f>IF(キューシート計算用!C10&lt;&gt;"",キューシート計算用!C10,"")</f>
        <v>2.4000000000000021</v>
      </c>
      <c r="E27" s="75"/>
      <c r="F27" s="76"/>
      <c r="G27" s="82">
        <f>IF(キューシート計算用!C19&lt;&gt;"",キューシート計算用!C19,"")</f>
        <v>18.300000000000004</v>
      </c>
      <c r="H27" s="75"/>
      <c r="I27" s="76"/>
      <c r="J27" s="82">
        <f>IF(キューシート計算用!C28&lt;&gt;"",キューシート計算用!C28,"")</f>
        <v>0.20000000000000284</v>
      </c>
      <c r="K27" s="75"/>
      <c r="L27" s="76"/>
      <c r="M27" s="82">
        <f>IF(キューシート計算用!C37&lt;&gt;"",キューシート計算用!C37,"")</f>
        <v>8.6999999999999886</v>
      </c>
      <c r="N27" s="75"/>
      <c r="O27" s="76"/>
      <c r="P27" s="82">
        <f>IF(キューシート計算用!C46&lt;&gt;"",キューシート計算用!C46,"")</f>
        <v>0.5</v>
      </c>
      <c r="Q27" s="75"/>
      <c r="R27" s="76"/>
      <c r="S27" s="82">
        <f>IF(キューシート計算用!C55&lt;&gt;"",キューシート計算用!C55,"")</f>
        <v>7.5</v>
      </c>
      <c r="T27" s="75"/>
      <c r="U27" s="76"/>
      <c r="V27" s="82">
        <f>IF(キューシート計算用!C64&lt;&gt;"",キューシート計算用!C64,"")</f>
        <v>21.800000000000011</v>
      </c>
      <c r="W27" s="75"/>
      <c r="X27" s="76"/>
      <c r="Y27" s="82">
        <f>IF(キューシート計算用!C73&lt;&gt;"",キューシート計算用!C73,"")</f>
        <v>1.8000000000000114</v>
      </c>
      <c r="Z27" s="75"/>
      <c r="AA27" s="76"/>
      <c r="AB27" s="82">
        <f>IF(キューシート計算用!C82&lt;&gt;"",キューシート計算用!C82,"")</f>
        <v>3.1999999999999886</v>
      </c>
      <c r="AC27" s="75"/>
      <c r="AD27" s="76"/>
      <c r="AE27" s="82">
        <f>IF(キューシート計算用!C91&lt;&gt;"",キューシート計算用!C91,"")</f>
        <v>2.3000000000000682</v>
      </c>
      <c r="AF27" s="75"/>
      <c r="AG27" s="76"/>
      <c r="AH27" s="82">
        <f>IF(キューシート計算用!C100&lt;&gt;"",キューシート計算用!C100,"")</f>
        <v>1.5</v>
      </c>
      <c r="AI27" s="75"/>
      <c r="AJ27" s="76"/>
      <c r="AK27" s="82">
        <f>IF(キューシート計算用!C109&lt;&gt;"",キューシート計算用!C109,"")</f>
        <v>4.5</v>
      </c>
      <c r="AL27" s="75"/>
      <c r="AM27" s="76"/>
      <c r="AN27" s="82">
        <f>IF(キューシート計算用!C118&lt;&gt;"",キューシート計算用!C118,"")</f>
        <v>3.0999999999999091</v>
      </c>
      <c r="AO27" s="75"/>
      <c r="AP27" s="76"/>
      <c r="AQ27" s="82" t="str">
        <f>IF(キューシート計算用!C127&lt;&gt;"",キューシート計算用!C127,"")</f>
        <v/>
      </c>
      <c r="AR27" s="75"/>
      <c r="AS27" s="76"/>
      <c r="AT27" s="82" t="str">
        <f>IF(キューシート計算用!C136&lt;&gt;"",キューシート計算用!C136,"")</f>
        <v/>
      </c>
      <c r="AU27" s="75"/>
      <c r="AV27" s="76"/>
      <c r="AW27" s="82" t="str">
        <f>IF(キューシート計算用!C145&lt;&gt;"",キューシート計算用!C145,"")</f>
        <v/>
      </c>
      <c r="AX27" s="75"/>
      <c r="AY27" s="76"/>
      <c r="AZ27" s="82" t="str">
        <f>IF(キューシート計算用!C154&lt;&gt;"",キューシート計算用!C154,"")</f>
        <v/>
      </c>
      <c r="BA27" s="75"/>
      <c r="BB27" s="76"/>
      <c r="BC27" s="82" t="str">
        <f>IF(キューシート計算用!C163&lt;&gt;"",キューシート計算用!C163,"")</f>
        <v/>
      </c>
      <c r="BD27" s="75"/>
      <c r="BE27" s="75"/>
      <c r="BF27" s="82" t="str">
        <f>IF(キューシート計算用!C172&lt;&gt;"",キューシート計算用!C172,"")</f>
        <v/>
      </c>
      <c r="BG27" s="75"/>
      <c r="BH27" s="75"/>
      <c r="BI27" s="82" t="str">
        <f>IF(キューシート計算用!C181&lt;&gt;"",キューシート計算用!C181,"")</f>
        <v/>
      </c>
      <c r="BJ27" s="75"/>
      <c r="BK27" s="75"/>
      <c r="BL27" s="82" t="str">
        <f>IF(キューシート計算用!C190&lt;&gt;"",キューシート計算用!C190,"")</f>
        <v/>
      </c>
      <c r="BM27" s="75"/>
      <c r="BN27" s="75"/>
      <c r="BO27" s="82" t="str">
        <f>IF(キューシート計算用!C199&lt;&gt;"",キューシート計算用!C199,"")</f>
        <v/>
      </c>
      <c r="BP27" s="75"/>
      <c r="BQ27" s="76"/>
      <c r="BR27" s="55"/>
      <c r="BS27" s="55"/>
      <c r="BT27" s="55"/>
    </row>
    <row r="28" spans="1:72" x14ac:dyDescent="0.15">
      <c r="A28" s="56"/>
      <c r="B28" s="56"/>
      <c r="C28" s="56"/>
      <c r="D28" s="83">
        <f>IF(キューシート計算用!D10&lt;&gt;"",キューシート計算用!D10,"")</f>
        <v>22.1</v>
      </c>
      <c r="E28" s="75"/>
      <c r="F28" s="76"/>
      <c r="G28" s="83">
        <f>IF(キューシート計算用!D19&lt;&gt;"",キューシート計算用!D19,"")</f>
        <v>20.200000000000003</v>
      </c>
      <c r="H28" s="75"/>
      <c r="I28" s="76"/>
      <c r="J28" s="83">
        <f>IF(キューシート計算用!D28&lt;&gt;"",キューシート計算用!D28,"")</f>
        <v>48.900000000000006</v>
      </c>
      <c r="K28" s="75"/>
      <c r="L28" s="76"/>
      <c r="M28" s="83">
        <f>IF(キューシート計算用!D37&lt;&gt;"",キューシート計算用!D37,"")</f>
        <v>68.699999999999989</v>
      </c>
      <c r="N28" s="75"/>
      <c r="O28" s="76"/>
      <c r="P28" s="83">
        <f>IF(キューシート計算用!D46&lt;&gt;"",キューシート計算用!D46,"")</f>
        <v>33.199999999999989</v>
      </c>
      <c r="Q28" s="75"/>
      <c r="R28" s="76"/>
      <c r="S28" s="83">
        <f>IF(キューシート計算用!D55&lt;&gt;"",キューシート計算用!D55,"")</f>
        <v>76.899999999999977</v>
      </c>
      <c r="T28" s="75"/>
      <c r="U28" s="76"/>
      <c r="V28" s="83">
        <f>IF(キューシート計算用!D64&lt;&gt;"",キューシート計算用!D64,"")</f>
        <v>64.5</v>
      </c>
      <c r="W28" s="75"/>
      <c r="X28" s="76"/>
      <c r="Y28" s="83">
        <f>IF(キューシート計算用!D73&lt;&gt;"",キューシート計算用!D73,"")</f>
        <v>1.8000000000000114</v>
      </c>
      <c r="Z28" s="75"/>
      <c r="AA28" s="76"/>
      <c r="AB28" s="83">
        <f>IF(キューシート計算用!D82&lt;&gt;"",キューシート計算用!D82,"")</f>
        <v>3.1999999999999886</v>
      </c>
      <c r="AC28" s="75"/>
      <c r="AD28" s="76"/>
      <c r="AE28" s="83">
        <f>IF(キューシート計算用!D91&lt;&gt;"",キューシート計算用!D91,"")</f>
        <v>24.500000000000057</v>
      </c>
      <c r="AF28" s="75"/>
      <c r="AG28" s="76"/>
      <c r="AH28" s="83">
        <f>IF(キューシート計算用!D100&lt;&gt;"",キューシート計算用!D100,"")</f>
        <v>48.500000000000057</v>
      </c>
      <c r="AI28" s="75"/>
      <c r="AJ28" s="76"/>
      <c r="AK28" s="83">
        <f>IF(キューシート計算用!D109&lt;&gt;"",キューシート計算用!D109,"")</f>
        <v>4.6000000000000227</v>
      </c>
      <c r="AL28" s="75"/>
      <c r="AM28" s="76"/>
      <c r="AN28" s="83">
        <f>IF(キューシート計算用!D118&lt;&gt;"",キューシート計算用!D118,"")</f>
        <v>48.5</v>
      </c>
      <c r="AO28" s="75"/>
      <c r="AP28" s="76"/>
      <c r="AQ28" s="83" t="str">
        <f>IF(キューシート計算用!D127&lt;&gt;"",キューシート計算用!D127,"")</f>
        <v/>
      </c>
      <c r="AR28" s="75"/>
      <c r="AS28" s="76"/>
      <c r="AT28" s="83" t="str">
        <f>IF(キューシート計算用!D136&lt;&gt;"",キューシート計算用!D136,"")</f>
        <v/>
      </c>
      <c r="AU28" s="75"/>
      <c r="AV28" s="76"/>
      <c r="AW28" s="83" t="str">
        <f>IF(キューシート計算用!D145&lt;&gt;"",キューシート計算用!D145,"")</f>
        <v/>
      </c>
      <c r="AX28" s="75"/>
      <c r="AY28" s="76"/>
      <c r="AZ28" s="83" t="str">
        <f>IF(キューシート計算用!D154&lt;&gt;"",キューシート計算用!D154,"")</f>
        <v/>
      </c>
      <c r="BA28" s="75"/>
      <c r="BB28" s="76"/>
      <c r="BC28" s="83" t="str">
        <f>IF(キューシート計算用!D163&lt;&gt;"",キューシート計算用!D163,"")</f>
        <v/>
      </c>
      <c r="BD28" s="75"/>
      <c r="BE28" s="75"/>
      <c r="BF28" s="83" t="str">
        <f>IF(キューシート計算用!D172&lt;&gt;"",キューシート計算用!D172,"")</f>
        <v/>
      </c>
      <c r="BG28" s="75"/>
      <c r="BH28" s="75"/>
      <c r="BI28" s="83" t="str">
        <f>IF(キューシート計算用!D181&lt;&gt;"",キューシート計算用!D181,"")</f>
        <v/>
      </c>
      <c r="BJ28" s="75"/>
      <c r="BK28" s="75"/>
      <c r="BL28" s="83" t="str">
        <f>IF(キューシート計算用!D190&lt;&gt;"",キューシート計算用!D190,"")</f>
        <v/>
      </c>
      <c r="BM28" s="75"/>
      <c r="BN28" s="75"/>
      <c r="BO28" s="83" t="str">
        <f>IF(キューシート計算用!D199&lt;&gt;"",キューシート計算用!D199,"")</f>
        <v/>
      </c>
      <c r="BP28" s="75"/>
      <c r="BQ28" s="76"/>
      <c r="BR28" s="55"/>
      <c r="BS28" s="55"/>
      <c r="BT28" s="55"/>
    </row>
    <row r="29" spans="1:72" x14ac:dyDescent="0.15">
      <c r="A29" s="56"/>
      <c r="B29" s="16"/>
      <c r="C29" s="58"/>
      <c r="D29" s="84">
        <f>IF(キューシート計算用!E10&lt;&gt;"",キューシート計算用!E10,"")</f>
        <v>22.1</v>
      </c>
      <c r="E29" s="77"/>
      <c r="F29" s="78"/>
      <c r="G29" s="84">
        <f>IF(キューシート計算用!E19&lt;&gt;"",キューシート計算用!E19,"")</f>
        <v>81.7</v>
      </c>
      <c r="H29" s="77"/>
      <c r="I29" s="78"/>
      <c r="J29" s="84">
        <f>IF(キューシート計算用!E28&lt;&gt;"",キューシート計算用!E28,"")</f>
        <v>110.4</v>
      </c>
      <c r="K29" s="77"/>
      <c r="L29" s="78"/>
      <c r="M29" s="84">
        <f>IF(キューシート計算用!E37&lt;&gt;"",キューシート計算用!E37,"")</f>
        <v>130.19999999999999</v>
      </c>
      <c r="N29" s="77"/>
      <c r="O29" s="78"/>
      <c r="P29" s="84">
        <f>IF(キューシート計算用!E46&lt;&gt;"",キューシート計算用!E46,"")</f>
        <v>179</v>
      </c>
      <c r="Q29" s="77"/>
      <c r="R29" s="78"/>
      <c r="S29" s="84">
        <f>IF(キューシート計算用!E55&lt;&gt;"",キューシート計算用!E55,"")</f>
        <v>222.7</v>
      </c>
      <c r="T29" s="77"/>
      <c r="U29" s="78"/>
      <c r="V29" s="84">
        <f>IF(キューシート計算用!E64&lt;&gt;"",キューシート計算用!E64,"")</f>
        <v>287.2</v>
      </c>
      <c r="W29" s="77"/>
      <c r="X29" s="78"/>
      <c r="Y29" s="84">
        <f>IF(キューシート計算用!E73&lt;&gt;"",キューシート計算用!E73,"")</f>
        <v>398.1</v>
      </c>
      <c r="Z29" s="77"/>
      <c r="AA29" s="78"/>
      <c r="AB29" s="84">
        <f>IF(キューシート計算用!E82&lt;&gt;"",キューシート計算用!E82,"")</f>
        <v>476.9</v>
      </c>
      <c r="AC29" s="77"/>
      <c r="AD29" s="78"/>
      <c r="AE29" s="84">
        <f>IF(キューシート計算用!E91&lt;&gt;"",キューシート計算用!E91,"")</f>
        <v>498.20000000000005</v>
      </c>
      <c r="AF29" s="77"/>
      <c r="AG29" s="78"/>
      <c r="AH29" s="84">
        <f>IF(キューシート計算用!E100&lt;&gt;"",キューシート計算用!E100,"")</f>
        <v>522.20000000000005</v>
      </c>
      <c r="AI29" s="77"/>
      <c r="AJ29" s="78"/>
      <c r="AK29" s="84">
        <f>IF(キューシート計算用!E109&lt;&gt;"",キューシート計算用!E109,"")</f>
        <v>539.9</v>
      </c>
      <c r="AL29" s="77"/>
      <c r="AM29" s="78"/>
      <c r="AN29" s="84">
        <f>IF(キューシート計算用!E118&lt;&gt;"",キューシート計算用!E118,"")</f>
        <v>583.79999999999995</v>
      </c>
      <c r="AO29" s="77"/>
      <c r="AP29" s="78"/>
      <c r="AQ29" s="84" t="str">
        <f>IF(キューシート計算用!E127&lt;&gt;"",キューシート計算用!E127,"")</f>
        <v/>
      </c>
      <c r="AR29" s="77"/>
      <c r="AS29" s="78"/>
      <c r="AT29" s="84" t="str">
        <f>IF(キューシート計算用!E136&lt;&gt;"",キューシート計算用!E136,"")</f>
        <v/>
      </c>
      <c r="AU29" s="77"/>
      <c r="AV29" s="78"/>
      <c r="AW29" s="84" t="str">
        <f>IF(キューシート計算用!E145&lt;&gt;"",キューシート計算用!E145,"")</f>
        <v/>
      </c>
      <c r="AX29" s="77"/>
      <c r="AY29" s="78"/>
      <c r="AZ29" s="84" t="str">
        <f>IF(キューシート計算用!E154&lt;&gt;"",キューシート計算用!E154,"")</f>
        <v/>
      </c>
      <c r="BA29" s="77"/>
      <c r="BB29" s="78"/>
      <c r="BC29" s="84" t="str">
        <f>IF(キューシート計算用!E163&lt;&gt;"",キューシート計算用!E163,"")</f>
        <v/>
      </c>
      <c r="BD29" s="75"/>
      <c r="BE29" s="75"/>
      <c r="BF29" s="84" t="str">
        <f>IF(キューシート計算用!E172&lt;&gt;"",キューシート計算用!E172,"")</f>
        <v/>
      </c>
      <c r="BG29" s="75"/>
      <c r="BH29" s="75"/>
      <c r="BI29" s="84" t="str">
        <f>IF(キューシート計算用!E181&lt;&gt;"",キューシート計算用!E181,"")</f>
        <v/>
      </c>
      <c r="BJ29" s="75"/>
      <c r="BK29" s="75"/>
      <c r="BL29" s="84" t="str">
        <f>IF(キューシート計算用!E190&lt;&gt;"",キューシート計算用!E190,"")</f>
        <v/>
      </c>
      <c r="BM29" s="75"/>
      <c r="BN29" s="75"/>
      <c r="BO29" s="84" t="str">
        <f>IF(キューシート計算用!E199&lt;&gt;"",キューシート計算用!E199,"")</f>
        <v/>
      </c>
      <c r="BP29" s="75"/>
      <c r="BQ29" s="76"/>
      <c r="BR29" s="55"/>
      <c r="BS29" s="55"/>
      <c r="BT29" s="55"/>
    </row>
    <row r="30" spans="1:72" s="20" customFormat="1" x14ac:dyDescent="0.15">
      <c r="A30" s="56"/>
      <c r="B30" s="56"/>
      <c r="C30" s="56"/>
      <c r="D30" s="79">
        <f>IF(キューシート計算用!A9&lt;&gt;"",キューシート計算用!A9,"")</f>
        <v>5</v>
      </c>
      <c r="E30" s="108" t="str">
        <f>IF(キューシート計算用!F9&lt;&gt;"",キューシート計算用!F9,"")</f>
        <v/>
      </c>
      <c r="F30" s="109"/>
      <c r="G30" s="79">
        <f>IF(キューシート計算用!A18&lt;&gt;"",キューシート計算用!A18,"")</f>
        <v>14</v>
      </c>
      <c r="H30" s="108" t="str">
        <f>IF(キューシート計算用!F18&lt;&gt;"",キューシート計算用!F18,"")</f>
        <v>只上八幡前</v>
      </c>
      <c r="I30" s="109"/>
      <c r="J30" s="79">
        <f>IF(キューシート計算用!A27&lt;&gt;"",キューシート計算用!A27,"")</f>
        <v>23</v>
      </c>
      <c r="K30" s="108" t="str">
        <f>IF(キューシート計算用!F27&lt;&gt;"",キューシート計算用!F27,"")</f>
        <v>碓東小入口</v>
      </c>
      <c r="L30" s="109"/>
      <c r="M30" s="79">
        <f>IF(キューシート計算用!A36&lt;&gt;"",キューシート計算用!A36,"")</f>
        <v>32</v>
      </c>
      <c r="N30" s="108" t="str">
        <f>IF(キューシート計算用!F36&lt;&gt;"",キューシート計算用!F36,"")</f>
        <v>松井田</v>
      </c>
      <c r="O30" s="109"/>
      <c r="P30" s="79">
        <f>IF(キューシート計算用!A45&lt;&gt;"",キューシート計算用!A45,"")</f>
        <v>41</v>
      </c>
      <c r="Q30" s="108" t="str">
        <f>IF(キューシート計算用!F45&lt;&gt;"",キューシート計算用!F45,"")</f>
        <v/>
      </c>
      <c r="R30" s="109"/>
      <c r="S30" s="79">
        <f>IF(キューシート計算用!A54&lt;&gt;"",キューシート計算用!A54,"")</f>
        <v>50</v>
      </c>
      <c r="T30" s="108" t="str">
        <f>IF(キューシート計算用!F54&lt;&gt;"",キューシート計算用!F54,"")</f>
        <v>本町</v>
      </c>
      <c r="U30" s="109"/>
      <c r="V30" s="79">
        <f>IF(キューシート計算用!A63&lt;&gt;"",キューシート計算用!A63,"")</f>
        <v>59</v>
      </c>
      <c r="W30" s="108" t="str">
        <f>IF(キューシート計算用!F63&lt;&gt;"",キューシート計算用!F63,"")</f>
        <v>高出</v>
      </c>
      <c r="X30" s="109"/>
      <c r="Y30" s="79">
        <f>IF(キューシート計算用!A72&lt;&gt;"",キューシート計算用!A72,"")</f>
        <v>68</v>
      </c>
      <c r="Z30" s="108" t="str">
        <f>IF(キューシート計算用!F72&lt;&gt;"",キューシート計算用!F72,"")</f>
        <v>セブンイレブン佐久穂町店</v>
      </c>
      <c r="AA30" s="109"/>
      <c r="AB30" s="79">
        <f>IF(キューシート計算用!A81&lt;&gt;"",キューシート計算用!A81,"")</f>
        <v>77</v>
      </c>
      <c r="AC30" s="108" t="str">
        <f>IF(キューシート計算用!F81&lt;&gt;"",キューシート計算用!F81,"")</f>
        <v>セブンイレブン秩父太田店</v>
      </c>
      <c r="AD30" s="109"/>
      <c r="AE30" s="79">
        <f>IF(キューシート計算用!A90&lt;&gt;"",キューシート計算用!A90,"")</f>
        <v>86</v>
      </c>
      <c r="AF30" s="108" t="str">
        <f>IF(キューシート計算用!F90&lt;&gt;"",キューシート計算用!F90,"")</f>
        <v/>
      </c>
      <c r="AG30" s="109"/>
      <c r="AH30" s="79">
        <f>IF(キューシート計算用!A99&lt;&gt;"",キューシート計算用!A99,"")</f>
        <v>95</v>
      </c>
      <c r="AI30" s="108" t="str">
        <f>IF(キューシート計算用!F99&lt;&gt;"",キューシート計算用!F99,"")</f>
        <v/>
      </c>
      <c r="AJ30" s="109"/>
      <c r="AK30" s="79">
        <f>IF(キューシート計算用!A108&lt;&gt;"",キューシート計算用!A108,"")</f>
        <v>104</v>
      </c>
      <c r="AL30" s="108" t="str">
        <f>IF(キューシート計算用!F108&lt;&gt;"",キューシート計算用!F108,"")</f>
        <v>大佐貫</v>
      </c>
      <c r="AM30" s="109"/>
      <c r="AN30" s="79">
        <f>IF(キューシート計算用!A117&lt;&gt;"",キューシート計算用!A117,"")</f>
        <v>113</v>
      </c>
      <c r="AO30" s="108" t="str">
        <f>IF(キューシート計算用!F117&lt;&gt;"",キューシート計算用!F117,"")</f>
        <v/>
      </c>
      <c r="AP30" s="109"/>
      <c r="AQ30" s="79" t="str">
        <f>IF(キューシート計算用!A126&lt;&gt;"",キューシート計算用!A126,"")</f>
        <v/>
      </c>
      <c r="AR30" s="108" t="str">
        <f>IF(キューシート計算用!F126&lt;&gt;"",キューシート計算用!F126,"")</f>
        <v/>
      </c>
      <c r="AS30" s="109"/>
      <c r="AT30" s="79" t="str">
        <f>IF(キューシート計算用!A135&lt;&gt;"",キューシート計算用!A135,"")</f>
        <v/>
      </c>
      <c r="AU30" s="108" t="str">
        <f>IF(キューシート計算用!F135&lt;&gt;"",キューシート計算用!F135,"")</f>
        <v/>
      </c>
      <c r="AV30" s="109"/>
      <c r="AW30" s="79" t="str">
        <f>IF(キューシート計算用!A144&lt;&gt;"",キューシート計算用!A144,"")</f>
        <v/>
      </c>
      <c r="AX30" s="108" t="str">
        <f>IF(キューシート計算用!F144&lt;&gt;"",キューシート計算用!F144,"")</f>
        <v/>
      </c>
      <c r="AY30" s="109"/>
      <c r="AZ30" s="79" t="str">
        <f>IF(キューシート計算用!A153&lt;&gt;"",キューシート計算用!A153,"")</f>
        <v/>
      </c>
      <c r="BA30" s="108" t="str">
        <f>IF(キューシート計算用!F153&lt;&gt;"",キューシート計算用!F153,"")</f>
        <v/>
      </c>
      <c r="BB30" s="109"/>
      <c r="BC30" s="79" t="str">
        <f>IF(キューシート計算用!A162&lt;&gt;"",キューシート計算用!A162,"")</f>
        <v/>
      </c>
      <c r="BD30" s="108" t="str">
        <f>IF(キューシート計算用!F162&lt;&gt;"",キューシート計算用!F162,"")</f>
        <v/>
      </c>
      <c r="BE30" s="109"/>
      <c r="BF30" s="79" t="str">
        <f>IF(キューシート計算用!A171&lt;&gt;"",キューシート計算用!A171,"")</f>
        <v/>
      </c>
      <c r="BG30" s="108" t="str">
        <f>IF(キューシート計算用!F171&lt;&gt;"",キューシート計算用!F171,"")</f>
        <v/>
      </c>
      <c r="BH30" s="109"/>
      <c r="BI30" s="79" t="str">
        <f>IF(キューシート計算用!A180&lt;&gt;"",キューシート計算用!A180,"")</f>
        <v/>
      </c>
      <c r="BJ30" s="108" t="str">
        <f>IF(キューシート計算用!F180&lt;&gt;"",キューシート計算用!F180,"")</f>
        <v/>
      </c>
      <c r="BK30" s="109"/>
      <c r="BL30" s="79" t="str">
        <f>IF(キューシート計算用!A189&lt;&gt;"",キューシート計算用!A189,"")</f>
        <v/>
      </c>
      <c r="BM30" s="108" t="str">
        <f>IF(キューシート計算用!F189&lt;&gt;"",キューシート計算用!F189,"")</f>
        <v/>
      </c>
      <c r="BN30" s="109"/>
      <c r="BO30" s="79" t="str">
        <f>IF(キューシート計算用!A198&lt;&gt;"",キューシート計算用!A198,"")</f>
        <v/>
      </c>
      <c r="BP30" s="108" t="str">
        <f>IF(キューシート計算用!F198&lt;&gt;"",キューシート計算用!F198,"")</f>
        <v/>
      </c>
      <c r="BQ30" s="109"/>
      <c r="BR30" s="55"/>
      <c r="BS30" s="55"/>
      <c r="BT30" s="55"/>
    </row>
    <row r="31" spans="1:72" s="20" customFormat="1" x14ac:dyDescent="0.15">
      <c r="A31" s="56"/>
      <c r="B31" s="16"/>
      <c r="C31" s="56"/>
      <c r="D31" s="80" t="str">
        <f>IF(キューシート計算用!B9&lt;&gt;"",キューシート計算用!B9,"")</f>
        <v/>
      </c>
      <c r="E31" s="110" t="str">
        <f>IF(キューシート計算用!K9&lt;&gt;"",キューシート計算用!K9,"")</f>
        <v>足利　栃木市　北関東道</v>
      </c>
      <c r="F31" s="111"/>
      <c r="G31" s="80" t="str">
        <f>IF(キューシート計算用!B18&lt;&gt;"",キューシート計算用!B18,"")</f>
        <v/>
      </c>
      <c r="H31" s="110" t="str">
        <f>IF(キューシート計算用!K18&lt;&gt;"",キューシート計算用!K18,"")</f>
        <v>伊勢崎</v>
      </c>
      <c r="I31" s="111"/>
      <c r="J31" s="80" t="str">
        <f>IF(キューシート計算用!B27&lt;&gt;"",キューシート計算用!B27,"")</f>
        <v/>
      </c>
      <c r="K31" s="110" t="str">
        <f>IF(キューシート計算用!K27&lt;&gt;"",キューシート計算用!K27,"")</f>
        <v/>
      </c>
      <c r="L31" s="111"/>
      <c r="M31" s="80" t="str">
        <f>IF(キューシート計算用!B36&lt;&gt;"",キューシート計算用!B36,"")</f>
        <v/>
      </c>
      <c r="N31" s="110" t="str">
        <f>IF(キューシート計算用!K36&lt;&gt;"",キューシート計算用!K36,"")</f>
        <v>松井田市街</v>
      </c>
      <c r="O31" s="111"/>
      <c r="P31" s="80" t="str">
        <f>IF(キューシート計算用!B45&lt;&gt;"",キューシート計算用!B45,"")</f>
        <v/>
      </c>
      <c r="Q31" s="110" t="str">
        <f>IF(キューシート計算用!K45&lt;&gt;"",キューシート計算用!K45,"")</f>
        <v/>
      </c>
      <c r="R31" s="111"/>
      <c r="S31" s="80" t="str">
        <f>IF(キューシート計算用!B54&lt;&gt;"",キューシート計算用!B54,"")</f>
        <v/>
      </c>
      <c r="T31" s="110" t="str">
        <f>IF(キューシート計算用!K54&lt;&gt;"",キューシート計算用!K54,"")</f>
        <v>明科　長野道</v>
      </c>
      <c r="U31" s="111"/>
      <c r="V31" s="80" t="str">
        <f>IF(キューシート計算用!B63&lt;&gt;"",キューシート計算用!B63,"")</f>
        <v/>
      </c>
      <c r="W31" s="110" t="str">
        <f>IF(キューシート計算用!K63&lt;&gt;"",キューシート計算用!K63,"")</f>
        <v>飯田　長野</v>
      </c>
      <c r="X31" s="111"/>
      <c r="Y31" s="80" t="str">
        <f>IF(キューシート計算用!B72&lt;&gt;"",キューシート計算用!B72,"")</f>
        <v>CK</v>
      </c>
      <c r="Z31" s="110" t="str">
        <f>IF(キューシート計算用!K72&lt;&gt;"",キューシート計算用!K72,"")</f>
        <v/>
      </c>
      <c r="AA31" s="111"/>
      <c r="AB31" s="80" t="str">
        <f>IF(キューシート計算用!B81&lt;&gt;"",キューシート計算用!B81,"")</f>
        <v>CK</v>
      </c>
      <c r="AC31" s="110" t="str">
        <f>IF(キューシート計算用!K81&lt;&gt;"",キューシート計算用!K81,"")</f>
        <v/>
      </c>
      <c r="AD31" s="111"/>
      <c r="AE31" s="80" t="str">
        <f>IF(キューシート計算用!B90&lt;&gt;"",キューシート計算用!B90,"")</f>
        <v/>
      </c>
      <c r="AF31" s="110" t="str">
        <f>IF(キューシート計算用!K90&lt;&gt;"",キューシート計算用!K90,"")</f>
        <v/>
      </c>
      <c r="AG31" s="111"/>
      <c r="AH31" s="80" t="str">
        <f>IF(キューシート計算用!B99&lt;&gt;"",キューシート計算用!B99,"")</f>
        <v/>
      </c>
      <c r="AI31" s="110" t="str">
        <f>IF(キューシート計算用!K99&lt;&gt;"",キューシート計算用!K99,"")</f>
        <v/>
      </c>
      <c r="AJ31" s="111"/>
      <c r="AK31" s="80" t="str">
        <f>IF(キューシート計算用!B108&lt;&gt;"",キューシート計算用!B108,"")</f>
        <v/>
      </c>
      <c r="AL31" s="110" t="str">
        <f>IF(キューシート計算用!K108&lt;&gt;"",キューシート計算用!K108,"")</f>
        <v>明和町役場</v>
      </c>
      <c r="AM31" s="111"/>
      <c r="AN31" s="80" t="str">
        <f>IF(キューシート計算用!B117&lt;&gt;"",キューシート計算用!B117,"")</f>
        <v/>
      </c>
      <c r="AO31" s="110" t="str">
        <f>IF(キューシート計算用!K117&lt;&gt;"",キューシート計算用!K117,"")</f>
        <v>日光　鹿沼市街</v>
      </c>
      <c r="AP31" s="111"/>
      <c r="AQ31" s="80" t="str">
        <f>IF(キューシート計算用!B126&lt;&gt;"",キューシート計算用!B126,"")</f>
        <v/>
      </c>
      <c r="AR31" s="110" t="str">
        <f>IF(キューシート計算用!K126&lt;&gt;"",キューシート計算用!K126,"")</f>
        <v/>
      </c>
      <c r="AS31" s="111"/>
      <c r="AT31" s="80" t="str">
        <f>IF(キューシート計算用!B135&lt;&gt;"",キューシート計算用!B135,"")</f>
        <v/>
      </c>
      <c r="AU31" s="110" t="str">
        <f>IF(キューシート計算用!K135&lt;&gt;"",キューシート計算用!K135,"")</f>
        <v/>
      </c>
      <c r="AV31" s="111"/>
      <c r="AW31" s="80" t="str">
        <f>IF(キューシート計算用!B144&lt;&gt;"",キューシート計算用!B144,"")</f>
        <v/>
      </c>
      <c r="AX31" s="110" t="str">
        <f>IF(キューシート計算用!K144&lt;&gt;"",キューシート計算用!K144,"")</f>
        <v/>
      </c>
      <c r="AY31" s="111"/>
      <c r="AZ31" s="80" t="str">
        <f>IF(キューシート計算用!B153&lt;&gt;"",キューシート計算用!B153,"")</f>
        <v/>
      </c>
      <c r="BA31" s="110" t="str">
        <f>IF(キューシート計算用!K153&lt;&gt;"",キューシート計算用!K153,"")</f>
        <v/>
      </c>
      <c r="BB31" s="111"/>
      <c r="BC31" s="80" t="str">
        <f>IF(キューシート計算用!B162&lt;&gt;"",キューシート計算用!B162,"")</f>
        <v/>
      </c>
      <c r="BD31" s="110" t="str">
        <f>IF(キューシート計算用!K162&lt;&gt;"",キューシート計算用!K162,"")</f>
        <v/>
      </c>
      <c r="BE31" s="111"/>
      <c r="BF31" s="80" t="str">
        <f>IF(キューシート計算用!B171&lt;&gt;"",キューシート計算用!B171,"")</f>
        <v/>
      </c>
      <c r="BG31" s="110" t="str">
        <f>IF(キューシート計算用!K171&lt;&gt;"",キューシート計算用!K171,"")</f>
        <v/>
      </c>
      <c r="BH31" s="111"/>
      <c r="BI31" s="80" t="str">
        <f>IF(キューシート計算用!B180&lt;&gt;"",キューシート計算用!B180,"")</f>
        <v/>
      </c>
      <c r="BJ31" s="110" t="str">
        <f>IF(キューシート計算用!K180&lt;&gt;"",キューシート計算用!K180,"")</f>
        <v/>
      </c>
      <c r="BK31" s="111"/>
      <c r="BL31" s="80" t="str">
        <f>IF(キューシート計算用!B189&lt;&gt;"",キューシート計算用!B189,"")</f>
        <v/>
      </c>
      <c r="BM31" s="110" t="str">
        <f>IF(キューシート計算用!K189&lt;&gt;"",キューシート計算用!K189,"")</f>
        <v/>
      </c>
      <c r="BN31" s="111"/>
      <c r="BO31" s="80" t="str">
        <f>IF(キューシート計算用!B198&lt;&gt;"",キューシート計算用!B198,"")</f>
        <v/>
      </c>
      <c r="BP31" s="110" t="str">
        <f>IF(キューシート計算用!K198&lt;&gt;"",キューシート計算用!K198,"")</f>
        <v/>
      </c>
      <c r="BQ31" s="111"/>
      <c r="BR31" s="55"/>
      <c r="BS31" s="55"/>
      <c r="BT31" s="55"/>
    </row>
    <row r="32" spans="1:72" s="20" customFormat="1" x14ac:dyDescent="0.15">
      <c r="A32" s="6"/>
      <c r="C32" s="17"/>
      <c r="D32" s="81" t="str">
        <f>IF(キューシート計算用!M9&lt;&gt;"",キューシート計算用!M9,"")</f>
        <v/>
      </c>
      <c r="E32" s="75"/>
      <c r="F32" s="76"/>
      <c r="G32" s="81" t="str">
        <f>IF(キューシート計算用!M18&lt;&gt;"",キューシート計算用!M18,"")</f>
        <v/>
      </c>
      <c r="H32" s="75"/>
      <c r="I32" s="76"/>
      <c r="J32" s="81" t="str">
        <f>IF(キューシート計算用!M27&lt;&gt;"",キューシート計算用!M27,"")</f>
        <v/>
      </c>
      <c r="K32" s="75"/>
      <c r="L32" s="76"/>
      <c r="M32" s="81" t="str">
        <f>IF(キューシート計算用!M36&lt;&gt;"",キューシート計算用!M36,"")</f>
        <v/>
      </c>
      <c r="N32" s="75"/>
      <c r="O32" s="76"/>
      <c r="P32" s="81" t="str">
        <f>IF(キューシート計算用!M45&lt;&gt;"",キューシート計算用!M45,"")</f>
        <v/>
      </c>
      <c r="Q32" s="75"/>
      <c r="R32" s="76"/>
      <c r="S32" s="81" t="str">
        <f>IF(キューシート計算用!M54&lt;&gt;"",キューシート計算用!M54,"")</f>
        <v/>
      </c>
      <c r="T32" s="75"/>
      <c r="U32" s="76"/>
      <c r="V32" s="81" t="str">
        <f>IF(キューシート計算用!M63&lt;&gt;"",キューシート計算用!M63,"")</f>
        <v/>
      </c>
      <c r="W32" s="75"/>
      <c r="X32" s="76"/>
      <c r="Y32" s="81">
        <f>IF(キューシート計算用!M72&lt;&gt;"",キューシート計算用!M72,"")</f>
        <v>43295.750653594776</v>
      </c>
      <c r="Z32" s="75"/>
      <c r="AA32" s="76"/>
      <c r="AB32" s="81">
        <f>IF(キューシート計算用!M81&lt;&gt;"",キューシート計算用!M81,"")</f>
        <v>43295.858639705875</v>
      </c>
      <c r="AC32" s="75"/>
      <c r="AD32" s="76"/>
      <c r="AE32" s="81" t="str">
        <f>IF(キューシート計算用!M90&lt;&gt;"",キューシート計算用!M90,"")</f>
        <v/>
      </c>
      <c r="AF32" s="75"/>
      <c r="AG32" s="76"/>
      <c r="AH32" s="81" t="str">
        <f>IF(キューシート計算用!M99&lt;&gt;"",キューシート計算用!M99,"")</f>
        <v/>
      </c>
      <c r="AI32" s="75"/>
      <c r="AJ32" s="76"/>
      <c r="AK32" s="81" t="str">
        <f>IF(キューシート計算用!M108&lt;&gt;"",キューシート計算用!M108,"")</f>
        <v/>
      </c>
      <c r="AL32" s="75"/>
      <c r="AM32" s="76"/>
      <c r="AN32" s="81" t="str">
        <f>IF(キューシート計算用!M117&lt;&gt;"",キューシート計算用!M117,"")</f>
        <v/>
      </c>
      <c r="AO32" s="75"/>
      <c r="AP32" s="76"/>
      <c r="AQ32" s="81" t="str">
        <f>IF(キューシート計算用!M126&lt;&gt;"",キューシート計算用!M126,"")</f>
        <v/>
      </c>
      <c r="AR32" s="75"/>
      <c r="AS32" s="76"/>
      <c r="AT32" s="81" t="str">
        <f>IF(キューシート計算用!M135&lt;&gt;"",キューシート計算用!M135,"")</f>
        <v/>
      </c>
      <c r="AU32" s="75"/>
      <c r="AV32" s="76"/>
      <c r="AW32" s="81" t="str">
        <f>IF(キューシート計算用!M144&lt;&gt;"",キューシート計算用!M144,"")</f>
        <v/>
      </c>
      <c r="AX32" s="75"/>
      <c r="AY32" s="76"/>
      <c r="AZ32" s="81" t="str">
        <f>IF(キューシート計算用!M153&lt;&gt;"",キューシート計算用!M153,"")</f>
        <v/>
      </c>
      <c r="BA32" s="75"/>
      <c r="BB32" s="76"/>
      <c r="BC32" s="81" t="str">
        <f>IF(キューシート計算用!M162&lt;&gt;"",キューシート計算用!M162,"")</f>
        <v/>
      </c>
      <c r="BD32" s="75"/>
      <c r="BE32" s="75"/>
      <c r="BF32" s="81" t="str">
        <f>IF(キューシート計算用!M171&lt;&gt;"",キューシート計算用!M171,"")</f>
        <v/>
      </c>
      <c r="BG32" s="75"/>
      <c r="BH32" s="75"/>
      <c r="BI32" s="81" t="str">
        <f>IF(キューシート計算用!M180&lt;&gt;"",キューシート計算用!M180,"")</f>
        <v/>
      </c>
      <c r="BJ32" s="75"/>
      <c r="BK32" s="75"/>
      <c r="BL32" s="81" t="str">
        <f>IF(キューシート計算用!M189&lt;&gt;"",キューシート計算用!M189,"")</f>
        <v/>
      </c>
      <c r="BM32" s="75"/>
      <c r="BN32" s="75"/>
      <c r="BO32" s="81" t="str">
        <f>IF(キューシート計算用!M198&lt;&gt;"",キューシート計算用!M198,"")</f>
        <v/>
      </c>
      <c r="BP32" s="75"/>
      <c r="BQ32" s="76"/>
      <c r="BR32" s="55"/>
      <c r="BS32" s="55"/>
      <c r="BT32" s="55"/>
    </row>
    <row r="33" spans="1:72" s="20" customFormat="1" x14ac:dyDescent="0.15">
      <c r="C33" s="6"/>
      <c r="D33" s="81" t="str">
        <f>IF(キューシート計算用!N9&lt;&gt;"",キューシート計算用!N9,"")</f>
        <v/>
      </c>
      <c r="E33" s="75"/>
      <c r="F33" s="76"/>
      <c r="G33" s="81" t="str">
        <f>IF(キューシート計算用!N18&lt;&gt;"",キューシート計算用!N18,"")</f>
        <v/>
      </c>
      <c r="H33" s="75"/>
      <c r="I33" s="76"/>
      <c r="J33" s="81" t="str">
        <f>IF(キューシート計算用!N27&lt;&gt;"",キューシート計算用!N27,"")</f>
        <v/>
      </c>
      <c r="K33" s="75"/>
      <c r="L33" s="76"/>
      <c r="M33" s="81" t="str">
        <f>IF(キューシート計算用!N36&lt;&gt;"",キューシート計算用!N36,"")</f>
        <v/>
      </c>
      <c r="N33" s="75"/>
      <c r="O33" s="76"/>
      <c r="P33" s="81" t="str">
        <f>IF(キューシート計算用!N45&lt;&gt;"",キューシート計算用!N45,"")</f>
        <v/>
      </c>
      <c r="Q33" s="75"/>
      <c r="R33" s="76"/>
      <c r="S33" s="81" t="str">
        <f>IF(キューシート計算用!N54&lt;&gt;"",キューシート計算用!N54,"")</f>
        <v/>
      </c>
      <c r="T33" s="75"/>
      <c r="U33" s="76"/>
      <c r="V33" s="81" t="str">
        <f>IF(キューシート計算用!N63&lt;&gt;"",キューシート計算用!N63,"")</f>
        <v/>
      </c>
      <c r="W33" s="75"/>
      <c r="X33" s="76"/>
      <c r="Y33" s="81">
        <f>IF(キューシート計算用!N72&lt;&gt;"",キューシート計算用!N72,"")</f>
        <v>43296.350347222222</v>
      </c>
      <c r="Z33" s="75"/>
      <c r="AA33" s="76"/>
      <c r="AB33" s="81">
        <f>IF(キューシート計算用!N81&lt;&gt;"",キューシート計算用!N81,"")</f>
        <v>43296.567013888889</v>
      </c>
      <c r="AC33" s="75"/>
      <c r="AD33" s="76"/>
      <c r="AE33" s="81" t="str">
        <f>IF(キューシート計算用!N90&lt;&gt;"",キューシート計算用!N90,"")</f>
        <v/>
      </c>
      <c r="AF33" s="75"/>
      <c r="AG33" s="76"/>
      <c r="AH33" s="81" t="str">
        <f>IF(キューシート計算用!N99&lt;&gt;"",キューシート計算用!N99,"")</f>
        <v/>
      </c>
      <c r="AI33" s="75"/>
      <c r="AJ33" s="76"/>
      <c r="AK33" s="81" t="str">
        <f>IF(キューシート計算用!N108&lt;&gt;"",キューシート計算用!N108,"")</f>
        <v/>
      </c>
      <c r="AL33" s="75"/>
      <c r="AM33" s="76"/>
      <c r="AN33" s="81" t="str">
        <f>IF(キューシート計算用!N117&lt;&gt;"",キューシート計算用!N117,"")</f>
        <v/>
      </c>
      <c r="AO33" s="75"/>
      <c r="AP33" s="76"/>
      <c r="AQ33" s="81" t="str">
        <f>IF(キューシート計算用!N126&lt;&gt;"",キューシート計算用!N126,"")</f>
        <v/>
      </c>
      <c r="AR33" s="75"/>
      <c r="AS33" s="76"/>
      <c r="AT33" s="81" t="str">
        <f>IF(キューシート計算用!N135&lt;&gt;"",キューシート計算用!N135,"")</f>
        <v/>
      </c>
      <c r="AU33" s="75"/>
      <c r="AV33" s="76"/>
      <c r="AW33" s="81" t="str">
        <f>IF(キューシート計算用!N144&lt;&gt;"",キューシート計算用!N144,"")</f>
        <v/>
      </c>
      <c r="AX33" s="75"/>
      <c r="AY33" s="76"/>
      <c r="AZ33" s="81" t="str">
        <f>IF(キューシート計算用!N153&lt;&gt;"",キューシート計算用!N153,"")</f>
        <v/>
      </c>
      <c r="BA33" s="75"/>
      <c r="BB33" s="76"/>
      <c r="BC33" s="81" t="str">
        <f>IF(キューシート計算用!N162&lt;&gt;"",キューシート計算用!N162,"")</f>
        <v/>
      </c>
      <c r="BD33" s="75"/>
      <c r="BE33" s="75"/>
      <c r="BF33" s="81" t="str">
        <f>IF(キューシート計算用!N171&lt;&gt;"",キューシート計算用!N171,"")</f>
        <v/>
      </c>
      <c r="BG33" s="75"/>
      <c r="BH33" s="75"/>
      <c r="BI33" s="81" t="str">
        <f>IF(キューシート計算用!N180&lt;&gt;"",キューシート計算用!N180,"")</f>
        <v/>
      </c>
      <c r="BJ33" s="75"/>
      <c r="BK33" s="75"/>
      <c r="BL33" s="81" t="str">
        <f>IF(キューシート計算用!N189&lt;&gt;"",キューシート計算用!N189,"")</f>
        <v/>
      </c>
      <c r="BM33" s="75"/>
      <c r="BN33" s="75"/>
      <c r="BO33" s="81" t="str">
        <f>IF(キューシート計算用!N198&lt;&gt;"",キューシート計算用!N198,"")</f>
        <v/>
      </c>
      <c r="BP33" s="75"/>
      <c r="BQ33" s="76"/>
      <c r="BR33" s="55"/>
      <c r="BS33" s="55"/>
      <c r="BT33" s="55"/>
    </row>
    <row r="34" spans="1:72" x14ac:dyDescent="0.15">
      <c r="A34" s="20"/>
      <c r="B34" s="16"/>
      <c r="C34" s="20"/>
      <c r="D34" s="82">
        <f>IF(キューシート計算用!C9&lt;&gt;"",キューシート計算用!C9,"")</f>
        <v>3.0999999999999979</v>
      </c>
      <c r="E34" s="75"/>
      <c r="F34" s="76"/>
      <c r="G34" s="82">
        <f>IF(キューシート計算用!C18&lt;&gt;"",キューシート計算用!C18,"")</f>
        <v>1.2999999999999972</v>
      </c>
      <c r="H34" s="75"/>
      <c r="I34" s="76"/>
      <c r="J34" s="82">
        <f>IF(キューシート計算用!C27&lt;&gt;"",キューシート計算用!C27,"")</f>
        <v>6.4000000000000057</v>
      </c>
      <c r="K34" s="75"/>
      <c r="L34" s="76"/>
      <c r="M34" s="82">
        <f>IF(キューシート計算用!C36&lt;&gt;"",キューシート計算用!C36,"")</f>
        <v>0.5</v>
      </c>
      <c r="N34" s="75"/>
      <c r="O34" s="76"/>
      <c r="P34" s="82">
        <f>IF(キューシート計算用!C45&lt;&gt;"",キューシート計算用!C45,"")</f>
        <v>1.5999999999999943</v>
      </c>
      <c r="Q34" s="75"/>
      <c r="R34" s="76"/>
      <c r="S34" s="82">
        <f>IF(キューシート計算用!C54&lt;&gt;"",キューシート計算用!C54,"")</f>
        <v>11.5</v>
      </c>
      <c r="T34" s="75"/>
      <c r="U34" s="76"/>
      <c r="V34" s="82">
        <f>IF(キューシート計算用!C63&lt;&gt;"",キューシート計算用!C63,"")</f>
        <v>13.099999999999966</v>
      </c>
      <c r="W34" s="75"/>
      <c r="X34" s="76"/>
      <c r="Y34" s="82">
        <f>IF(キューシート計算用!C72&lt;&gt;"",キューシート計算用!C72,"")</f>
        <v>3</v>
      </c>
      <c r="Z34" s="75"/>
      <c r="AA34" s="76"/>
      <c r="AB34" s="82">
        <f>IF(キューシート計算用!C81&lt;&gt;"",キューシート計算用!C81,"")</f>
        <v>0.39999999999997726</v>
      </c>
      <c r="AC34" s="75"/>
      <c r="AD34" s="76"/>
      <c r="AE34" s="82">
        <f>IF(キューシート計算用!C90&lt;&gt;"",キューシート計算用!C90,"")</f>
        <v>1.6999999999999886</v>
      </c>
      <c r="AF34" s="75"/>
      <c r="AG34" s="76"/>
      <c r="AH34" s="82">
        <f>IF(キューシート計算用!C99&lt;&gt;"",キューシート計算用!C99,"")</f>
        <v>0.40000000000009095</v>
      </c>
      <c r="AI34" s="75"/>
      <c r="AJ34" s="76"/>
      <c r="AK34" s="82">
        <f>IF(キューシート計算用!C108&lt;&gt;"",キューシート計算用!C108,"")</f>
        <v>0.10000000000002274</v>
      </c>
      <c r="AL34" s="75"/>
      <c r="AM34" s="76"/>
      <c r="AN34" s="82">
        <f>IF(キューシート計算用!C117&lt;&gt;"",キューシート計算用!C117,"")</f>
        <v>0.70000000000004547</v>
      </c>
      <c r="AO34" s="75"/>
      <c r="AP34" s="76"/>
      <c r="AQ34" s="82" t="str">
        <f>IF(キューシート計算用!C126&lt;&gt;"",キューシート計算用!C126,"")</f>
        <v/>
      </c>
      <c r="AR34" s="75"/>
      <c r="AS34" s="76"/>
      <c r="AT34" s="82" t="str">
        <f>IF(キューシート計算用!C135&lt;&gt;"",キューシート計算用!C135,"")</f>
        <v/>
      </c>
      <c r="AU34" s="75"/>
      <c r="AV34" s="76"/>
      <c r="AW34" s="82" t="str">
        <f>IF(キューシート計算用!C144&lt;&gt;"",キューシート計算用!C144,"")</f>
        <v/>
      </c>
      <c r="AX34" s="75"/>
      <c r="AY34" s="76"/>
      <c r="AZ34" s="82" t="str">
        <f>IF(キューシート計算用!C153&lt;&gt;"",キューシート計算用!C153,"")</f>
        <v/>
      </c>
      <c r="BA34" s="75"/>
      <c r="BB34" s="76"/>
      <c r="BC34" s="82" t="str">
        <f>IF(キューシート計算用!C162&lt;&gt;"",キューシート計算用!C162,"")</f>
        <v/>
      </c>
      <c r="BD34" s="75"/>
      <c r="BE34" s="75"/>
      <c r="BF34" s="82" t="str">
        <f>IF(キューシート計算用!C171&lt;&gt;"",キューシート計算用!C171,"")</f>
        <v/>
      </c>
      <c r="BG34" s="75"/>
      <c r="BH34" s="75"/>
      <c r="BI34" s="82" t="str">
        <f>IF(キューシート計算用!C180&lt;&gt;"",キューシート計算用!C180,"")</f>
        <v/>
      </c>
      <c r="BJ34" s="75"/>
      <c r="BK34" s="75"/>
      <c r="BL34" s="82" t="str">
        <f>IF(キューシート計算用!C189&lt;&gt;"",キューシート計算用!C189,"")</f>
        <v/>
      </c>
      <c r="BM34" s="75"/>
      <c r="BN34" s="75"/>
      <c r="BO34" s="82" t="str">
        <f>IF(キューシート計算用!C198&lt;&gt;"",キューシート計算用!C198,"")</f>
        <v/>
      </c>
      <c r="BP34" s="75"/>
      <c r="BQ34" s="76"/>
      <c r="BR34" s="55"/>
      <c r="BS34" s="55"/>
      <c r="BT34" s="55"/>
    </row>
    <row r="35" spans="1:72" x14ac:dyDescent="0.15">
      <c r="A35" s="20"/>
      <c r="B35" s="20"/>
      <c r="C35" s="17"/>
      <c r="D35" s="83">
        <f>IF(キューシート計算用!D9&lt;&gt;"",キューシート計算用!D9,"")</f>
        <v>19.7</v>
      </c>
      <c r="E35" s="75"/>
      <c r="F35" s="76"/>
      <c r="G35" s="83">
        <f>IF(キューシート計算用!D18&lt;&gt;"",キューシート計算用!D18,"")</f>
        <v>1.8999999999999986</v>
      </c>
      <c r="H35" s="75"/>
      <c r="I35" s="76"/>
      <c r="J35" s="83">
        <f>IF(キューシート計算用!D27&lt;&gt;"",キューシート計算用!D27,"")</f>
        <v>48.7</v>
      </c>
      <c r="K35" s="75"/>
      <c r="L35" s="76"/>
      <c r="M35" s="83">
        <f>IF(キューシート計算用!D36&lt;&gt;"",キューシート計算用!D36,"")</f>
        <v>60</v>
      </c>
      <c r="N35" s="75"/>
      <c r="O35" s="76"/>
      <c r="P35" s="83">
        <f>IF(キューシート計算用!D45&lt;&gt;"",キューシート計算用!D45,"")</f>
        <v>32.699999999999989</v>
      </c>
      <c r="Q35" s="75"/>
      <c r="R35" s="76"/>
      <c r="S35" s="83">
        <f>IF(キューシート計算用!D54&lt;&gt;"",キューシート計算用!D54,"")</f>
        <v>69.399999999999977</v>
      </c>
      <c r="T35" s="75"/>
      <c r="U35" s="76"/>
      <c r="V35" s="83">
        <f>IF(キューシート計算用!D63&lt;&gt;"",キューシート計算用!D63,"")</f>
        <v>42.699999999999989</v>
      </c>
      <c r="W35" s="75"/>
      <c r="X35" s="76"/>
      <c r="Y35" s="83">
        <f>IF(キューシート計算用!D72&lt;&gt;"",キューシート計算用!D72,"")</f>
        <v>97.900000000000034</v>
      </c>
      <c r="Z35" s="75"/>
      <c r="AA35" s="76"/>
      <c r="AB35" s="83">
        <f>IF(キューシート計算用!D81&lt;&gt;"",キューシート計算用!D81,"")</f>
        <v>77.399999999999977</v>
      </c>
      <c r="AC35" s="75"/>
      <c r="AD35" s="76"/>
      <c r="AE35" s="83">
        <f>IF(キューシート計算用!D90&lt;&gt;"",キューシート計算用!D90,"")</f>
        <v>22.199999999999989</v>
      </c>
      <c r="AF35" s="75"/>
      <c r="AG35" s="76"/>
      <c r="AH35" s="83">
        <f>IF(キューシート計算用!D99&lt;&gt;"",キューシート計算用!D99,"")</f>
        <v>47.000000000000057</v>
      </c>
      <c r="AI35" s="75"/>
      <c r="AJ35" s="76"/>
      <c r="AK35" s="83">
        <f>IF(キューシート計算用!D108&lt;&gt;"",キューシート計算用!D108,"")</f>
        <v>0.10000000000002274</v>
      </c>
      <c r="AL35" s="75"/>
      <c r="AM35" s="76"/>
      <c r="AN35" s="83">
        <f>IF(キューシート計算用!D117&lt;&gt;"",キューシート計算用!D117,"")</f>
        <v>45.400000000000091</v>
      </c>
      <c r="AO35" s="75"/>
      <c r="AP35" s="76"/>
      <c r="AQ35" s="83" t="str">
        <f>IF(キューシート計算用!D126&lt;&gt;"",キューシート計算用!D126,"")</f>
        <v/>
      </c>
      <c r="AR35" s="75"/>
      <c r="AS35" s="76"/>
      <c r="AT35" s="83" t="str">
        <f>IF(キューシート計算用!D135&lt;&gt;"",キューシート計算用!D135,"")</f>
        <v/>
      </c>
      <c r="AU35" s="75"/>
      <c r="AV35" s="76"/>
      <c r="AW35" s="83" t="str">
        <f>IF(キューシート計算用!D144&lt;&gt;"",キューシート計算用!D144,"")</f>
        <v/>
      </c>
      <c r="AX35" s="75"/>
      <c r="AY35" s="76"/>
      <c r="AZ35" s="83" t="str">
        <f>IF(キューシート計算用!D153&lt;&gt;"",キューシート計算用!D153,"")</f>
        <v/>
      </c>
      <c r="BA35" s="75"/>
      <c r="BB35" s="76"/>
      <c r="BC35" s="83" t="str">
        <f>IF(キューシート計算用!D162&lt;&gt;"",キューシート計算用!D162,"")</f>
        <v/>
      </c>
      <c r="BD35" s="75"/>
      <c r="BE35" s="75"/>
      <c r="BF35" s="83" t="str">
        <f>IF(キューシート計算用!D171&lt;&gt;"",キューシート計算用!D171,"")</f>
        <v/>
      </c>
      <c r="BG35" s="75"/>
      <c r="BH35" s="75"/>
      <c r="BI35" s="83" t="str">
        <f>IF(キューシート計算用!D180&lt;&gt;"",キューシート計算用!D180,"")</f>
        <v/>
      </c>
      <c r="BJ35" s="75"/>
      <c r="BK35" s="75"/>
      <c r="BL35" s="83" t="str">
        <f>IF(キューシート計算用!D189&lt;&gt;"",キューシート計算用!D189,"")</f>
        <v/>
      </c>
      <c r="BM35" s="75"/>
      <c r="BN35" s="75"/>
      <c r="BO35" s="83" t="str">
        <f>IF(キューシート計算用!D198&lt;&gt;"",キューシート計算用!D198,"")</f>
        <v/>
      </c>
      <c r="BP35" s="75"/>
      <c r="BQ35" s="76"/>
      <c r="BR35" s="55"/>
      <c r="BS35" s="55"/>
      <c r="BT35" s="55"/>
    </row>
    <row r="36" spans="1:72" x14ac:dyDescent="0.15">
      <c r="A36" s="20"/>
      <c r="B36" s="20"/>
      <c r="C36" s="20"/>
      <c r="D36" s="84">
        <f>IF(キューシート計算用!E9&lt;&gt;"",キューシート計算用!E9,"")</f>
        <v>19.7</v>
      </c>
      <c r="E36" s="77"/>
      <c r="F36" s="78"/>
      <c r="G36" s="84">
        <f>IF(キューシート計算用!E18&lt;&gt;"",キューシート計算用!E18,"")</f>
        <v>63.4</v>
      </c>
      <c r="H36" s="77"/>
      <c r="I36" s="78"/>
      <c r="J36" s="84">
        <f>IF(キューシート計算用!E27&lt;&gt;"",キューシート計算用!E27,"")</f>
        <v>110.2</v>
      </c>
      <c r="K36" s="77"/>
      <c r="L36" s="78"/>
      <c r="M36" s="84">
        <f>IF(キューシート計算用!E36&lt;&gt;"",キューシート計算用!E36,"")</f>
        <v>121.5</v>
      </c>
      <c r="N36" s="77"/>
      <c r="O36" s="78"/>
      <c r="P36" s="84">
        <f>IF(キューシート計算用!E45&lt;&gt;"",キューシート計算用!E45,"")</f>
        <v>178.5</v>
      </c>
      <c r="Q36" s="77"/>
      <c r="R36" s="78"/>
      <c r="S36" s="84">
        <f>IF(キューシート計算用!E54&lt;&gt;"",キューシート計算用!E54,"")</f>
        <v>215.2</v>
      </c>
      <c r="T36" s="77"/>
      <c r="U36" s="78"/>
      <c r="V36" s="84">
        <f>IF(キューシート計算用!E63&lt;&gt;"",キューシート計算用!E63,"")</f>
        <v>265.39999999999998</v>
      </c>
      <c r="W36" s="77"/>
      <c r="X36" s="78"/>
      <c r="Y36" s="84">
        <f>IF(キューシート計算用!E72&lt;&gt;"",キューシート計算用!E72,"")</f>
        <v>396.3</v>
      </c>
      <c r="Z36" s="77"/>
      <c r="AA36" s="78"/>
      <c r="AB36" s="84">
        <f>IF(キューシート計算用!E81&lt;&gt;"",キューシート計算用!E81,"")</f>
        <v>473.7</v>
      </c>
      <c r="AC36" s="77"/>
      <c r="AD36" s="78"/>
      <c r="AE36" s="84">
        <f>IF(キューシート計算用!E90&lt;&gt;"",キューシート計算用!E90,"")</f>
        <v>495.9</v>
      </c>
      <c r="AF36" s="77"/>
      <c r="AG36" s="78"/>
      <c r="AH36" s="84">
        <f>IF(キューシート計算用!E99&lt;&gt;"",キューシート計算用!E99,"")</f>
        <v>520.70000000000005</v>
      </c>
      <c r="AI36" s="77"/>
      <c r="AJ36" s="78"/>
      <c r="AK36" s="84">
        <f>IF(キューシート計算用!E108&lt;&gt;"",キューシート計算用!E108,"")</f>
        <v>535.4</v>
      </c>
      <c r="AL36" s="77"/>
      <c r="AM36" s="78"/>
      <c r="AN36" s="84">
        <f>IF(キューシート計算用!E117&lt;&gt;"",キューシート計算用!E117,"")</f>
        <v>580.70000000000005</v>
      </c>
      <c r="AO36" s="77"/>
      <c r="AP36" s="78"/>
      <c r="AQ36" s="84" t="str">
        <f>IF(キューシート計算用!E126&lt;&gt;"",キューシート計算用!E126,"")</f>
        <v/>
      </c>
      <c r="AR36" s="77"/>
      <c r="AS36" s="78"/>
      <c r="AT36" s="84" t="str">
        <f>IF(キューシート計算用!E135&lt;&gt;"",キューシート計算用!E135,"")</f>
        <v/>
      </c>
      <c r="AU36" s="77"/>
      <c r="AV36" s="78"/>
      <c r="AW36" s="84" t="str">
        <f>IF(キューシート計算用!E144&lt;&gt;"",キューシート計算用!E144,"")</f>
        <v/>
      </c>
      <c r="AX36" s="77"/>
      <c r="AY36" s="78"/>
      <c r="AZ36" s="84" t="str">
        <f>IF(キューシート計算用!E153&lt;&gt;"",キューシート計算用!E153,"")</f>
        <v/>
      </c>
      <c r="BA36" s="77"/>
      <c r="BB36" s="78"/>
      <c r="BC36" s="84" t="str">
        <f>IF(キューシート計算用!E162&lt;&gt;"",キューシート計算用!E162,"")</f>
        <v/>
      </c>
      <c r="BD36" s="75"/>
      <c r="BE36" s="75"/>
      <c r="BF36" s="84" t="str">
        <f>IF(キューシート計算用!E171&lt;&gt;"",キューシート計算用!E171,"")</f>
        <v/>
      </c>
      <c r="BG36" s="75"/>
      <c r="BH36" s="75"/>
      <c r="BI36" s="84" t="str">
        <f>IF(キューシート計算用!E180&lt;&gt;"",キューシート計算用!E180,"")</f>
        <v/>
      </c>
      <c r="BJ36" s="75"/>
      <c r="BK36" s="75"/>
      <c r="BL36" s="84" t="str">
        <f>IF(キューシート計算用!E189&lt;&gt;"",キューシート計算用!E189,"")</f>
        <v/>
      </c>
      <c r="BM36" s="75"/>
      <c r="BN36" s="75"/>
      <c r="BO36" s="84" t="str">
        <f>IF(キューシート計算用!E198&lt;&gt;"",キューシート計算用!E198,"")</f>
        <v/>
      </c>
      <c r="BP36" s="75"/>
      <c r="BQ36" s="76"/>
      <c r="BR36" s="55"/>
      <c r="BS36" s="55"/>
      <c r="BT36" s="55"/>
    </row>
    <row r="37" spans="1:72" s="20" customFormat="1" x14ac:dyDescent="0.15">
      <c r="D37" s="79">
        <f>IF(キューシート計算用!A8&lt;&gt;"",キューシート計算用!A8,"")</f>
        <v>4</v>
      </c>
      <c r="E37" s="108" t="str">
        <f>IF(キューシート計算用!F8&lt;&gt;"",キューシート計算用!F8,"")</f>
        <v>追分</v>
      </c>
      <c r="F37" s="109"/>
      <c r="G37" s="79">
        <f>IF(キューシート計算用!A17&lt;&gt;"",キューシート計算用!A17,"")</f>
        <v>13</v>
      </c>
      <c r="H37" s="108" t="str">
        <f>IF(キューシート計算用!F17&lt;&gt;"",キューシート計算用!F17,"")</f>
        <v>鹿島橋入口</v>
      </c>
      <c r="I37" s="109"/>
      <c r="J37" s="79">
        <f>IF(キューシート計算用!A26&lt;&gt;"",キューシート計算用!A26,"")</f>
        <v>22</v>
      </c>
      <c r="K37" s="108" t="str">
        <f>IF(キューシート計算用!F26&lt;&gt;"",キューシート計算用!F26,"")</f>
        <v>消防署南</v>
      </c>
      <c r="L37" s="109"/>
      <c r="M37" s="79">
        <f>IF(キューシート計算用!A35&lt;&gt;"",キューシート計算用!A35,"")</f>
        <v>31</v>
      </c>
      <c r="N37" s="108" t="str">
        <f>IF(キューシート計算用!F35&lt;&gt;"",キューシート計算用!F35,"")</f>
        <v>旧中山道入口</v>
      </c>
      <c r="O37" s="109"/>
      <c r="P37" s="79">
        <f>IF(キューシート計算用!A44&lt;&gt;"",キューシート計算用!A44,"")</f>
        <v>40</v>
      </c>
      <c r="Q37" s="108" t="str">
        <f>IF(キューシート計算用!F44&lt;&gt;"",キューシート計算用!F44,"")</f>
        <v/>
      </c>
      <c r="R37" s="109"/>
      <c r="S37" s="79">
        <f>IF(キューシート計算用!A53&lt;&gt;"",キューシート計算用!A53,"")</f>
        <v>49</v>
      </c>
      <c r="T37" s="108" t="str">
        <f>IF(キューシート計算用!F53&lt;&gt;"",キューシート計算用!F53,"")</f>
        <v/>
      </c>
      <c r="U37" s="109"/>
      <c r="V37" s="79">
        <f>IF(キューシート計算用!A62&lt;&gt;"",キューシート計算用!A62,"")</f>
        <v>58</v>
      </c>
      <c r="W37" s="108" t="str">
        <f>IF(キューシート計算用!F62&lt;&gt;"",キューシート計算用!F62,"")</f>
        <v>深志三丁目</v>
      </c>
      <c r="X37" s="109"/>
      <c r="Y37" s="79">
        <f>IF(キューシート計算用!A71&lt;&gt;"",キューシート計算用!A71,"")</f>
        <v>67</v>
      </c>
      <c r="Z37" s="108" t="str">
        <f>IF(キューシート計算用!F71&lt;&gt;"",キューシート計算用!F71,"")</f>
        <v>清水町</v>
      </c>
      <c r="AA37" s="109"/>
      <c r="AB37" s="79">
        <f>IF(キューシート計算用!A80&lt;&gt;"",キューシート計算用!A80,"")</f>
        <v>76</v>
      </c>
      <c r="AC37" s="108" t="str">
        <f>IF(キューシート計算用!F80&lt;&gt;"",キューシート計算用!F80,"")</f>
        <v/>
      </c>
      <c r="AD37" s="109"/>
      <c r="AE37" s="79">
        <f>IF(キューシート計算用!A89&lt;&gt;"",キューシート計算用!A89,"")</f>
        <v>85</v>
      </c>
      <c r="AF37" s="108" t="str">
        <f>IF(キューシート計算用!F89&lt;&gt;"",キューシート計算用!F89,"")</f>
        <v>末野陸橋</v>
      </c>
      <c r="AG37" s="109"/>
      <c r="AH37" s="79">
        <f>IF(キューシート計算用!A98&lt;&gt;"",キューシート計算用!A98,"")</f>
        <v>94</v>
      </c>
      <c r="AI37" s="108" t="str">
        <f>IF(キューシート計算用!F98&lt;&gt;"",キューシート計算用!F98,"")</f>
        <v>北砂原(北)</v>
      </c>
      <c r="AJ37" s="109"/>
      <c r="AK37" s="79">
        <f>IF(キューシート計算用!A107&lt;&gt;"",キューシート計算用!A107,"")</f>
        <v>103</v>
      </c>
      <c r="AL37" s="108" t="str">
        <f>IF(キューシート計算用!F107&lt;&gt;"",キューシート計算用!F107,"")</f>
        <v>セブンイレブン群馬明和店</v>
      </c>
      <c r="AM37" s="109"/>
      <c r="AN37" s="79">
        <f>IF(キューシート計算用!A116&lt;&gt;"",キューシート計算用!A116,"")</f>
        <v>112</v>
      </c>
      <c r="AO37" s="108" t="str">
        <f>IF(キューシート計算用!F116&lt;&gt;"",キューシート計算用!F116,"")</f>
        <v>小倉橋西</v>
      </c>
      <c r="AP37" s="109"/>
      <c r="AQ37" s="79" t="str">
        <f>IF(キューシート計算用!A125&lt;&gt;"",キューシート計算用!A125,"")</f>
        <v/>
      </c>
      <c r="AR37" s="108" t="str">
        <f>IF(キューシート計算用!F125&lt;&gt;"",キューシート計算用!F125,"")</f>
        <v/>
      </c>
      <c r="AS37" s="109"/>
      <c r="AT37" s="79" t="str">
        <f>IF(キューシート計算用!A134&lt;&gt;"",キューシート計算用!A134,"")</f>
        <v/>
      </c>
      <c r="AU37" s="108" t="str">
        <f>IF(キューシート計算用!F134&lt;&gt;"",キューシート計算用!F134,"")</f>
        <v/>
      </c>
      <c r="AV37" s="109"/>
      <c r="AW37" s="79" t="str">
        <f>IF(キューシート計算用!A143&lt;&gt;"",キューシート計算用!A143,"")</f>
        <v/>
      </c>
      <c r="AX37" s="108" t="str">
        <f>IF(キューシート計算用!F143&lt;&gt;"",キューシート計算用!F143,"")</f>
        <v/>
      </c>
      <c r="AY37" s="109"/>
      <c r="AZ37" s="79" t="str">
        <f>IF(キューシート計算用!A152&lt;&gt;"",キューシート計算用!A152,"")</f>
        <v/>
      </c>
      <c r="BA37" s="108" t="str">
        <f>IF(キューシート計算用!F152&lt;&gt;"",キューシート計算用!F152,"")</f>
        <v/>
      </c>
      <c r="BB37" s="109"/>
      <c r="BC37" s="79" t="str">
        <f>IF(キューシート計算用!A161&lt;&gt;"",キューシート計算用!A161,"")</f>
        <v/>
      </c>
      <c r="BD37" s="108" t="str">
        <f>IF(キューシート計算用!F161&lt;&gt;"",キューシート計算用!F161,"")</f>
        <v/>
      </c>
      <c r="BE37" s="109"/>
      <c r="BF37" s="79" t="str">
        <f>IF(キューシート計算用!A170&lt;&gt;"",キューシート計算用!A170,"")</f>
        <v/>
      </c>
      <c r="BG37" s="108" t="str">
        <f>IF(キューシート計算用!F170&lt;&gt;"",キューシート計算用!F170,"")</f>
        <v/>
      </c>
      <c r="BH37" s="109"/>
      <c r="BI37" s="79" t="str">
        <f>IF(キューシート計算用!A179&lt;&gt;"",キューシート計算用!A179,"")</f>
        <v/>
      </c>
      <c r="BJ37" s="108" t="str">
        <f>IF(キューシート計算用!F179&lt;&gt;"",キューシート計算用!F179,"")</f>
        <v/>
      </c>
      <c r="BK37" s="109"/>
      <c r="BL37" s="79" t="str">
        <f>IF(キューシート計算用!A188&lt;&gt;"",キューシート計算用!A188,"")</f>
        <v/>
      </c>
      <c r="BM37" s="108" t="str">
        <f>IF(キューシート計算用!F188&lt;&gt;"",キューシート計算用!F188,"")</f>
        <v/>
      </c>
      <c r="BN37" s="109"/>
      <c r="BO37" s="79" t="str">
        <f>IF(キューシート計算用!A197&lt;&gt;"",キューシート計算用!A197,"")</f>
        <v/>
      </c>
      <c r="BP37" s="108" t="str">
        <f>IF(キューシート計算用!F197&lt;&gt;"",キューシート計算用!F197,"")</f>
        <v/>
      </c>
      <c r="BQ37" s="109"/>
      <c r="BR37" s="55"/>
      <c r="BS37" s="55"/>
      <c r="BT37" s="55"/>
    </row>
    <row r="38" spans="1:72" s="20" customFormat="1" x14ac:dyDescent="0.15">
      <c r="D38" s="80" t="str">
        <f>IF(キューシート計算用!B8&lt;&gt;"",キューシート計算用!B8,"")</f>
        <v/>
      </c>
      <c r="E38" s="110" t="str">
        <f>IF(キューシート計算用!K8&lt;&gt;"",キューシート計算用!K8,"")</f>
        <v>足利　栃木市　道の駅にしかた</v>
      </c>
      <c r="F38" s="111"/>
      <c r="G38" s="80" t="str">
        <f>IF(キューシート計算用!B17&lt;&gt;"",キューシート計算用!B17,"")</f>
        <v/>
      </c>
      <c r="H38" s="110" t="str">
        <f>IF(キューシート計算用!K17&lt;&gt;"",キューシート計算用!K17,"")</f>
        <v>太田　太田桐生IC　国道50号</v>
      </c>
      <c r="I38" s="111"/>
      <c r="J38" s="80" t="str">
        <f>IF(キューシート計算用!B26&lt;&gt;"",キューシート計算用!B26,"")</f>
        <v/>
      </c>
      <c r="K38" s="110" t="str">
        <f>IF(キューシート計算用!K26&lt;&gt;"",キューシート計算用!K26,"")</f>
        <v>富岡</v>
      </c>
      <c r="L38" s="111"/>
      <c r="M38" s="80" t="str">
        <f>IF(キューシート計算用!B35&lt;&gt;"",キューシート計算用!B35,"")</f>
        <v/>
      </c>
      <c r="N38" s="110" t="str">
        <f>IF(キューシート計算用!K35&lt;&gt;"",キューシート計算用!K35,"")</f>
        <v/>
      </c>
      <c r="O38" s="111"/>
      <c r="P38" s="80" t="str">
        <f>IF(キューシート計算用!B44&lt;&gt;"",キューシート計算用!B44,"")</f>
        <v/>
      </c>
      <c r="Q38" s="110" t="str">
        <f>IF(キューシート計算用!K44&lt;&gt;"",キューシート計算用!K44,"")</f>
        <v/>
      </c>
      <c r="R38" s="111"/>
      <c r="S38" s="80" t="str">
        <f>IF(キューシート計算用!B53&lt;&gt;"",キューシート計算用!B53,"")</f>
        <v/>
      </c>
      <c r="T38" s="110" t="str">
        <f>IF(キューシート計算用!K53&lt;&gt;"",キューシート計算用!K53,"")</f>
        <v>麻績　長野道</v>
      </c>
      <c r="U38" s="111"/>
      <c r="V38" s="80" t="str">
        <f>IF(キューシート計算用!B62&lt;&gt;"",キューシート計算用!B62,"")</f>
        <v/>
      </c>
      <c r="W38" s="110" t="str">
        <f>IF(キューシート計算用!K62&lt;&gt;"",キューシート計算用!K62,"")</f>
        <v>塩尻</v>
      </c>
      <c r="X38" s="111"/>
      <c r="Y38" s="80" t="str">
        <f>IF(キューシート計算用!B71&lt;&gt;"",キューシート計算用!B71,"")</f>
        <v/>
      </c>
      <c r="Z38" s="110" t="str">
        <f>IF(キューシート計算用!K71&lt;&gt;"",キューシート計算用!K71,"")</f>
        <v>小諸　佐久</v>
      </c>
      <c r="AA38" s="111"/>
      <c r="AB38" s="80" t="str">
        <f>IF(キューシート計算用!B80&lt;&gt;"",キューシート計算用!B80,"")</f>
        <v/>
      </c>
      <c r="AC38" s="110" t="str">
        <f>IF(キューシート計算用!K80&lt;&gt;"",キューシート計算用!K80,"")</f>
        <v>秩父</v>
      </c>
      <c r="AD38" s="111"/>
      <c r="AE38" s="80" t="str">
        <f>IF(キューシート計算用!B89&lt;&gt;"",キューシート計算用!B89,"")</f>
        <v/>
      </c>
      <c r="AF38" s="110" t="str">
        <f>IF(キューシート計算用!K89&lt;&gt;"",キューシート計算用!K89,"")</f>
        <v>寄居市街</v>
      </c>
      <c r="AG38" s="111"/>
      <c r="AH38" s="80" t="str">
        <f>IF(キューシート計算用!B98&lt;&gt;"",キューシート計算用!B98,"")</f>
        <v/>
      </c>
      <c r="AI38" s="110" t="str">
        <f>IF(キューシート計算用!K98&lt;&gt;"",キューシート計算用!K98,"")</f>
        <v/>
      </c>
      <c r="AJ38" s="111"/>
      <c r="AK38" s="80" t="str">
        <f>IF(キューシート計算用!B107&lt;&gt;"",キューシート計算用!B107,"")</f>
        <v>PC5</v>
      </c>
      <c r="AL38" s="110" t="str">
        <f>IF(キューシート計算用!K107&lt;&gt;"",キューシート計算用!K107,"")</f>
        <v/>
      </c>
      <c r="AM38" s="111"/>
      <c r="AN38" s="80" t="str">
        <f>IF(キューシート計算用!B116&lt;&gt;"",キューシート計算用!B116,"")</f>
        <v/>
      </c>
      <c r="AO38" s="110" t="str">
        <f>IF(キューシート計算用!K116&lt;&gt;"",キューシート計算用!K116,"")</f>
        <v>宇都宮　鹿沼</v>
      </c>
      <c r="AP38" s="111"/>
      <c r="AQ38" s="80" t="str">
        <f>IF(キューシート計算用!B125&lt;&gt;"",キューシート計算用!B125,"")</f>
        <v/>
      </c>
      <c r="AR38" s="110" t="str">
        <f>IF(キューシート計算用!K125&lt;&gt;"",キューシート計算用!K125,"")</f>
        <v/>
      </c>
      <c r="AS38" s="111"/>
      <c r="AT38" s="80" t="str">
        <f>IF(キューシート計算用!B134&lt;&gt;"",キューシート計算用!B134,"")</f>
        <v/>
      </c>
      <c r="AU38" s="110" t="str">
        <f>IF(キューシート計算用!K134&lt;&gt;"",キューシート計算用!K134,"")</f>
        <v/>
      </c>
      <c r="AV38" s="111"/>
      <c r="AW38" s="80" t="str">
        <f>IF(キューシート計算用!B143&lt;&gt;"",キューシート計算用!B143,"")</f>
        <v/>
      </c>
      <c r="AX38" s="110" t="str">
        <f>IF(キューシート計算用!K143&lt;&gt;"",キューシート計算用!K143,"")</f>
        <v/>
      </c>
      <c r="AY38" s="111"/>
      <c r="AZ38" s="80" t="str">
        <f>IF(キューシート計算用!B152&lt;&gt;"",キューシート計算用!B152,"")</f>
        <v/>
      </c>
      <c r="BA38" s="110" t="str">
        <f>IF(キューシート計算用!K152&lt;&gt;"",キューシート計算用!K152,"")</f>
        <v/>
      </c>
      <c r="BB38" s="111"/>
      <c r="BC38" s="80" t="str">
        <f>IF(キューシート計算用!B161&lt;&gt;"",キューシート計算用!B161,"")</f>
        <v/>
      </c>
      <c r="BD38" s="110" t="str">
        <f>IF(キューシート計算用!K161&lt;&gt;"",キューシート計算用!K161,"")</f>
        <v/>
      </c>
      <c r="BE38" s="111"/>
      <c r="BF38" s="80" t="str">
        <f>IF(キューシート計算用!B170&lt;&gt;"",キューシート計算用!B170,"")</f>
        <v/>
      </c>
      <c r="BG38" s="110" t="str">
        <f>IF(キューシート計算用!K170&lt;&gt;"",キューシート計算用!K170,"")</f>
        <v/>
      </c>
      <c r="BH38" s="111"/>
      <c r="BI38" s="80" t="str">
        <f>IF(キューシート計算用!B179&lt;&gt;"",キューシート計算用!B179,"")</f>
        <v/>
      </c>
      <c r="BJ38" s="110" t="str">
        <f>IF(キューシート計算用!K179&lt;&gt;"",キューシート計算用!K179,"")</f>
        <v/>
      </c>
      <c r="BK38" s="111"/>
      <c r="BL38" s="80" t="str">
        <f>IF(キューシート計算用!B188&lt;&gt;"",キューシート計算用!B188,"")</f>
        <v/>
      </c>
      <c r="BM38" s="110" t="str">
        <f>IF(キューシート計算用!K188&lt;&gt;"",キューシート計算用!K188,"")</f>
        <v/>
      </c>
      <c r="BN38" s="111"/>
      <c r="BO38" s="80" t="str">
        <f>IF(キューシート計算用!B197&lt;&gt;"",キューシート計算用!B197,"")</f>
        <v/>
      </c>
      <c r="BP38" s="110" t="str">
        <f>IF(キューシート計算用!K197&lt;&gt;"",キューシート計算用!K197,"")</f>
        <v/>
      </c>
      <c r="BQ38" s="111"/>
      <c r="BR38" s="55"/>
      <c r="BS38" s="55"/>
      <c r="BT38" s="55"/>
    </row>
    <row r="39" spans="1:72" s="20" customFormat="1" x14ac:dyDescent="0.15">
      <c r="B39" s="48"/>
      <c r="D39" s="81" t="str">
        <f>IF(キューシート計算用!M8&lt;&gt;"",キューシート計算用!M8,"")</f>
        <v/>
      </c>
      <c r="E39" s="75"/>
      <c r="F39" s="76"/>
      <c r="G39" s="81" t="str">
        <f>IF(キューシート計算用!M17&lt;&gt;"",キューシート計算用!M17,"")</f>
        <v/>
      </c>
      <c r="H39" s="75"/>
      <c r="I39" s="76"/>
      <c r="J39" s="81" t="str">
        <f>IF(キューシート計算用!M26&lt;&gt;"",キューシート計算用!M26,"")</f>
        <v/>
      </c>
      <c r="K39" s="75"/>
      <c r="L39" s="76"/>
      <c r="M39" s="81" t="str">
        <f>IF(キューシート計算用!M35&lt;&gt;"",キューシート計算用!M35,"")</f>
        <v/>
      </c>
      <c r="N39" s="75"/>
      <c r="O39" s="76"/>
      <c r="P39" s="81" t="str">
        <f>IF(キューシート計算用!M44&lt;&gt;"",キューシート計算用!M44,"")</f>
        <v/>
      </c>
      <c r="Q39" s="75"/>
      <c r="R39" s="76"/>
      <c r="S39" s="81" t="str">
        <f>IF(キューシート計算用!M53&lt;&gt;"",キューシート計算用!M53,"")</f>
        <v/>
      </c>
      <c r="T39" s="75"/>
      <c r="U39" s="76"/>
      <c r="V39" s="81" t="str">
        <f>IF(キューシート計算用!M62&lt;&gt;"",キューシート計算用!M62,"")</f>
        <v/>
      </c>
      <c r="W39" s="75"/>
      <c r="X39" s="76"/>
      <c r="Y39" s="81" t="str">
        <f>IF(キューシート計算用!M71&lt;&gt;"",キューシート計算用!M71,"")</f>
        <v/>
      </c>
      <c r="Z39" s="75"/>
      <c r="AA39" s="76"/>
      <c r="AB39" s="81" t="str">
        <f>IF(キューシート計算用!M80&lt;&gt;"",キューシート計算用!M80,"")</f>
        <v/>
      </c>
      <c r="AC39" s="75"/>
      <c r="AD39" s="76"/>
      <c r="AE39" s="81" t="str">
        <f>IF(キューシート計算用!M89&lt;&gt;"",キューシート計算用!M89,"")</f>
        <v/>
      </c>
      <c r="AF39" s="75"/>
      <c r="AG39" s="76"/>
      <c r="AH39" s="81" t="str">
        <f>IF(キューシート計算用!M98&lt;&gt;"",キューシート計算用!M98,"")</f>
        <v/>
      </c>
      <c r="AI39" s="75"/>
      <c r="AJ39" s="76"/>
      <c r="AK39" s="81">
        <f>IF(キューシート計算用!M107&lt;&gt;"",キューシート計算用!M107,"")</f>
        <v>43295.943361928112</v>
      </c>
      <c r="AL39" s="75"/>
      <c r="AM39" s="76"/>
      <c r="AN39" s="81" t="str">
        <f>IF(キューシート計算用!M116&lt;&gt;"",キューシート計算用!M116,"")</f>
        <v/>
      </c>
      <c r="AO39" s="75"/>
      <c r="AP39" s="76"/>
      <c r="AQ39" s="81" t="str">
        <f>IF(キューシート計算用!M125&lt;&gt;"",キューシート計算用!M125,"")</f>
        <v/>
      </c>
      <c r="AR39" s="75"/>
      <c r="AS39" s="76"/>
      <c r="AT39" s="81" t="str">
        <f>IF(キューシート計算用!M134&lt;&gt;"",キューシート計算用!M134,"")</f>
        <v/>
      </c>
      <c r="AU39" s="75"/>
      <c r="AV39" s="76"/>
      <c r="AW39" s="81" t="str">
        <f>IF(キューシート計算用!M143&lt;&gt;"",キューシート計算用!M143,"")</f>
        <v/>
      </c>
      <c r="AX39" s="75"/>
      <c r="AY39" s="76"/>
      <c r="AZ39" s="81" t="str">
        <f>IF(キューシート計算用!M152&lt;&gt;"",キューシート計算用!M152,"")</f>
        <v/>
      </c>
      <c r="BA39" s="75"/>
      <c r="BB39" s="76"/>
      <c r="BC39" s="81" t="str">
        <f>IF(キューシート計算用!M161&lt;&gt;"",キューシート計算用!M161,"")</f>
        <v/>
      </c>
      <c r="BD39" s="75"/>
      <c r="BE39" s="75"/>
      <c r="BF39" s="81" t="str">
        <f>IF(キューシート計算用!M170&lt;&gt;"",キューシート計算用!M170,"")</f>
        <v/>
      </c>
      <c r="BG39" s="75"/>
      <c r="BH39" s="75"/>
      <c r="BI39" s="81" t="str">
        <f>IF(キューシート計算用!M179&lt;&gt;"",キューシート計算用!M179,"")</f>
        <v/>
      </c>
      <c r="BJ39" s="75"/>
      <c r="BK39" s="75"/>
      <c r="BL39" s="81" t="str">
        <f>IF(キューシート計算用!M188&lt;&gt;"",キューシート計算用!M188,"")</f>
        <v/>
      </c>
      <c r="BM39" s="75"/>
      <c r="BN39" s="75"/>
      <c r="BO39" s="81" t="str">
        <f>IF(キューシート計算用!M197&lt;&gt;"",キューシート計算用!M197,"")</f>
        <v/>
      </c>
      <c r="BP39" s="75"/>
      <c r="BQ39" s="76"/>
      <c r="BR39" s="55"/>
      <c r="BS39" s="55"/>
      <c r="BT39" s="55"/>
    </row>
    <row r="40" spans="1:72" s="20" customFormat="1" x14ac:dyDescent="0.15">
      <c r="D40" s="81" t="str">
        <f>IF(キューシート計算用!N8&lt;&gt;"",キューシート計算用!N8,"")</f>
        <v/>
      </c>
      <c r="E40" s="75"/>
      <c r="F40" s="76"/>
      <c r="G40" s="81" t="str">
        <f>IF(キューシート計算用!N17&lt;&gt;"",キューシート計算用!N17,"")</f>
        <v/>
      </c>
      <c r="H40" s="75"/>
      <c r="I40" s="76"/>
      <c r="J40" s="81" t="str">
        <f>IF(キューシート計算用!N26&lt;&gt;"",キューシート計算用!N26,"")</f>
        <v/>
      </c>
      <c r="K40" s="75"/>
      <c r="L40" s="76"/>
      <c r="M40" s="81" t="str">
        <f>IF(キューシート計算用!N35&lt;&gt;"",キューシート計算用!N35,"")</f>
        <v/>
      </c>
      <c r="N40" s="75"/>
      <c r="O40" s="76"/>
      <c r="P40" s="81" t="str">
        <f>IF(キューシート計算用!N44&lt;&gt;"",キューシート計算用!N44,"")</f>
        <v/>
      </c>
      <c r="Q40" s="75"/>
      <c r="R40" s="76"/>
      <c r="S40" s="81" t="str">
        <f>IF(キューシート計算用!N53&lt;&gt;"",キューシート計算用!N53,"")</f>
        <v/>
      </c>
      <c r="T40" s="75"/>
      <c r="U40" s="76"/>
      <c r="V40" s="81" t="str">
        <f>IF(キューシート計算用!N62&lt;&gt;"",キューシート計算用!N62,"")</f>
        <v/>
      </c>
      <c r="W40" s="75"/>
      <c r="X40" s="76"/>
      <c r="Y40" s="81" t="str">
        <f>IF(キューシート計算用!N71&lt;&gt;"",キューシート計算用!N71,"")</f>
        <v/>
      </c>
      <c r="Z40" s="75"/>
      <c r="AA40" s="76"/>
      <c r="AB40" s="81" t="str">
        <f>IF(キューシート計算用!N80&lt;&gt;"",キューシート計算用!N80,"")</f>
        <v/>
      </c>
      <c r="AC40" s="75"/>
      <c r="AD40" s="76"/>
      <c r="AE40" s="81" t="str">
        <f>IF(キューシート計算用!N89&lt;&gt;"",キューシート計算用!N89,"")</f>
        <v/>
      </c>
      <c r="AF40" s="75"/>
      <c r="AG40" s="76"/>
      <c r="AH40" s="81" t="str">
        <f>IF(キューシート計算用!N98&lt;&gt;"",キューシート計算用!N98,"")</f>
        <v/>
      </c>
      <c r="AI40" s="75"/>
      <c r="AJ40" s="76"/>
      <c r="AK40" s="81">
        <f>IF(キューシート計算用!N107&lt;&gt;"",キューシート計算用!N107,"")</f>
        <v>43296.736458333333</v>
      </c>
      <c r="AL40" s="75"/>
      <c r="AM40" s="76"/>
      <c r="AN40" s="81" t="str">
        <f>IF(キューシート計算用!N116&lt;&gt;"",キューシート計算用!N116,"")</f>
        <v/>
      </c>
      <c r="AO40" s="75"/>
      <c r="AP40" s="76"/>
      <c r="AQ40" s="81" t="str">
        <f>IF(キューシート計算用!N125&lt;&gt;"",キューシート計算用!N125,"")</f>
        <v/>
      </c>
      <c r="AR40" s="75"/>
      <c r="AS40" s="76"/>
      <c r="AT40" s="81" t="str">
        <f>IF(キューシート計算用!N134&lt;&gt;"",キューシート計算用!N134,"")</f>
        <v/>
      </c>
      <c r="AU40" s="75"/>
      <c r="AV40" s="76"/>
      <c r="AW40" s="81" t="str">
        <f>IF(キューシート計算用!N143&lt;&gt;"",キューシート計算用!N143,"")</f>
        <v/>
      </c>
      <c r="AX40" s="75"/>
      <c r="AY40" s="76"/>
      <c r="AZ40" s="81" t="str">
        <f>IF(キューシート計算用!N152&lt;&gt;"",キューシート計算用!N152,"")</f>
        <v/>
      </c>
      <c r="BA40" s="75"/>
      <c r="BB40" s="76"/>
      <c r="BC40" s="81" t="str">
        <f>IF(キューシート計算用!N161&lt;&gt;"",キューシート計算用!N161,"")</f>
        <v/>
      </c>
      <c r="BD40" s="75"/>
      <c r="BE40" s="75"/>
      <c r="BF40" s="81" t="str">
        <f>IF(キューシート計算用!N170&lt;&gt;"",キューシート計算用!N170,"")</f>
        <v/>
      </c>
      <c r="BG40" s="75"/>
      <c r="BH40" s="75"/>
      <c r="BI40" s="81" t="str">
        <f>IF(キューシート計算用!N179&lt;&gt;"",キューシート計算用!N179,"")</f>
        <v/>
      </c>
      <c r="BJ40" s="75"/>
      <c r="BK40" s="75"/>
      <c r="BL40" s="81" t="str">
        <f>IF(キューシート計算用!N188&lt;&gt;"",キューシート計算用!N188,"")</f>
        <v/>
      </c>
      <c r="BM40" s="75"/>
      <c r="BN40" s="75"/>
      <c r="BO40" s="81" t="str">
        <f>IF(キューシート計算用!N197&lt;&gt;"",キューシート計算用!N197,"")</f>
        <v/>
      </c>
      <c r="BP40" s="75"/>
      <c r="BQ40" s="76"/>
      <c r="BR40" s="55"/>
      <c r="BS40" s="55"/>
      <c r="BT40" s="55"/>
    </row>
    <row r="41" spans="1:72" x14ac:dyDescent="0.15">
      <c r="D41" s="82">
        <f>IF(キューシート計算用!C8&lt;&gt;"",キューシート計算用!C8,"")</f>
        <v>7.1000000000000014</v>
      </c>
      <c r="E41" s="75"/>
      <c r="F41" s="76"/>
      <c r="G41" s="82">
        <f>IF(キューシート計算用!C17&lt;&gt;"",キューシート計算用!C17,"")</f>
        <v>0.60000000000000142</v>
      </c>
      <c r="H41" s="75"/>
      <c r="I41" s="76"/>
      <c r="J41" s="82">
        <f>IF(キューシート計算用!C26&lt;&gt;"",キューシート計算用!C26,"")</f>
        <v>1.3999999999999915</v>
      </c>
      <c r="K41" s="75"/>
      <c r="L41" s="76"/>
      <c r="M41" s="82">
        <f>IF(キューシート計算用!C35&lt;&gt;"",キューシート計算用!C35,"")</f>
        <v>3.2000000000000028</v>
      </c>
      <c r="N41" s="75"/>
      <c r="O41" s="76"/>
      <c r="P41" s="82">
        <f>IF(キューシート計算用!C44&lt;&gt;"",キューシート計算用!C44,"")</f>
        <v>0.40000000000000568</v>
      </c>
      <c r="Q41" s="75"/>
      <c r="R41" s="76"/>
      <c r="S41" s="82">
        <f>IF(キューシート計算用!C53&lt;&gt;"",キューシート計算用!C53,"")</f>
        <v>8.3999999999999773</v>
      </c>
      <c r="T41" s="75"/>
      <c r="U41" s="76"/>
      <c r="V41" s="82">
        <f>IF(キューシート計算用!C62&lt;&gt;"",キューシート計算用!C62,"")</f>
        <v>0.20000000000001705</v>
      </c>
      <c r="W41" s="75"/>
      <c r="X41" s="76"/>
      <c r="Y41" s="82">
        <f>IF(キューシート計算用!C71&lt;&gt;"",キューシート計算用!C71,"")</f>
        <v>55</v>
      </c>
      <c r="Z41" s="75"/>
      <c r="AA41" s="76"/>
      <c r="AB41" s="82">
        <f>IF(キューシート計算用!C80&lt;&gt;"",キューシート計算用!C80,"")</f>
        <v>6.4000000000000341</v>
      </c>
      <c r="AC41" s="75"/>
      <c r="AD41" s="76"/>
      <c r="AE41" s="82">
        <f>IF(キューシート計算用!C89&lt;&gt;"",キューシート計算用!C89,"")</f>
        <v>2.3999999999999773</v>
      </c>
      <c r="AF41" s="75"/>
      <c r="AG41" s="76"/>
      <c r="AH41" s="82">
        <f>IF(キューシート計算用!C98&lt;&gt;"",キューシート計算用!C98,"")</f>
        <v>0.19999999999993179</v>
      </c>
      <c r="AI41" s="75"/>
      <c r="AJ41" s="76"/>
      <c r="AK41" s="82">
        <f>IF(キューシート計算用!C107&lt;&gt;"",キューシート計算用!C107,"")</f>
        <v>0.5</v>
      </c>
      <c r="AL41" s="75"/>
      <c r="AM41" s="76"/>
      <c r="AN41" s="82">
        <f>IF(キューシート計算用!C116&lt;&gt;"",キューシート計算用!C116,"")</f>
        <v>9.3999999999999773</v>
      </c>
      <c r="AO41" s="75"/>
      <c r="AP41" s="76"/>
      <c r="AQ41" s="82" t="str">
        <f>IF(キューシート計算用!C125&lt;&gt;"",キューシート計算用!C125,"")</f>
        <v/>
      </c>
      <c r="AR41" s="75"/>
      <c r="AS41" s="76"/>
      <c r="AT41" s="82" t="str">
        <f>IF(キューシート計算用!C134&lt;&gt;"",キューシート計算用!C134,"")</f>
        <v/>
      </c>
      <c r="AU41" s="75"/>
      <c r="AV41" s="76"/>
      <c r="AW41" s="82" t="str">
        <f>IF(キューシート計算用!C143&lt;&gt;"",キューシート計算用!C143,"")</f>
        <v/>
      </c>
      <c r="AX41" s="75"/>
      <c r="AY41" s="76"/>
      <c r="AZ41" s="82" t="str">
        <f>IF(キューシート計算用!C152&lt;&gt;"",キューシート計算用!C152,"")</f>
        <v/>
      </c>
      <c r="BA41" s="75"/>
      <c r="BB41" s="76"/>
      <c r="BC41" s="82" t="str">
        <f>IF(キューシート計算用!C161&lt;&gt;"",キューシート計算用!C161,"")</f>
        <v/>
      </c>
      <c r="BD41" s="75"/>
      <c r="BE41" s="75"/>
      <c r="BF41" s="82" t="str">
        <f>IF(キューシート計算用!C170&lt;&gt;"",キューシート計算用!C170,"")</f>
        <v/>
      </c>
      <c r="BG41" s="75"/>
      <c r="BH41" s="75"/>
      <c r="BI41" s="82" t="str">
        <f>IF(キューシート計算用!C179&lt;&gt;"",キューシート計算用!C179,"")</f>
        <v/>
      </c>
      <c r="BJ41" s="75"/>
      <c r="BK41" s="75"/>
      <c r="BL41" s="82" t="str">
        <f>IF(キューシート計算用!C188&lt;&gt;"",キューシート計算用!C188,"")</f>
        <v/>
      </c>
      <c r="BM41" s="75"/>
      <c r="BN41" s="75"/>
      <c r="BO41" s="82" t="str">
        <f>IF(キューシート計算用!C197&lt;&gt;"",キューシート計算用!C197,"")</f>
        <v/>
      </c>
      <c r="BP41" s="75"/>
      <c r="BQ41" s="76"/>
      <c r="BR41" s="55"/>
      <c r="BS41" s="55"/>
      <c r="BT41" s="55"/>
    </row>
    <row r="42" spans="1:72" x14ac:dyDescent="0.15">
      <c r="D42" s="83">
        <f>IF(キューシート計算用!D8&lt;&gt;"",キューシート計算用!D8,"")</f>
        <v>16.600000000000001</v>
      </c>
      <c r="E42" s="75"/>
      <c r="F42" s="76"/>
      <c r="G42" s="83">
        <f>IF(キューシート計算用!D17&lt;&gt;"",キューシート計算用!D17,"")</f>
        <v>0.60000000000000142</v>
      </c>
      <c r="H42" s="75"/>
      <c r="I42" s="76"/>
      <c r="J42" s="83">
        <f>IF(キューシート計算用!D26&lt;&gt;"",キューシート計算用!D26,"")</f>
        <v>42.3</v>
      </c>
      <c r="K42" s="75"/>
      <c r="L42" s="76"/>
      <c r="M42" s="83">
        <f>IF(キューシート計算用!D35&lt;&gt;"",キューシート計算用!D35,"")</f>
        <v>59.5</v>
      </c>
      <c r="N42" s="75"/>
      <c r="O42" s="76"/>
      <c r="P42" s="83">
        <f>IF(キューシート計算用!D44&lt;&gt;"",キューシート計算用!D44,"")</f>
        <v>31.099999999999994</v>
      </c>
      <c r="Q42" s="75"/>
      <c r="R42" s="76"/>
      <c r="S42" s="83">
        <f>IF(キューシート計算用!D53&lt;&gt;"",キューシート計算用!D53,"")</f>
        <v>57.899999999999977</v>
      </c>
      <c r="T42" s="75"/>
      <c r="U42" s="76"/>
      <c r="V42" s="83">
        <f>IF(キューシート計算用!D62&lt;&gt;"",キューシート計算用!D62,"")</f>
        <v>29.600000000000023</v>
      </c>
      <c r="W42" s="75"/>
      <c r="X42" s="76"/>
      <c r="Y42" s="83">
        <f>IF(キューシート計算用!D71&lt;&gt;"",キューシート計算用!D71,"")</f>
        <v>94.900000000000034</v>
      </c>
      <c r="Z42" s="75"/>
      <c r="AA42" s="76"/>
      <c r="AB42" s="83">
        <f>IF(キューシート計算用!D80&lt;&gt;"",キューシート計算用!D80,"")</f>
        <v>77</v>
      </c>
      <c r="AC42" s="75"/>
      <c r="AD42" s="76"/>
      <c r="AE42" s="83">
        <f>IF(キューシート計算用!D89&lt;&gt;"",キューシート計算用!D89,"")</f>
        <v>20.5</v>
      </c>
      <c r="AF42" s="75"/>
      <c r="AG42" s="76"/>
      <c r="AH42" s="83">
        <f>IF(キューシート計算用!D98&lt;&gt;"",キューシート計算用!D98,"")</f>
        <v>46.599999999999966</v>
      </c>
      <c r="AI42" s="75"/>
      <c r="AJ42" s="76"/>
      <c r="AK42" s="83">
        <f>IF(キューシート計算用!D107&lt;&gt;"",キューシート計算用!D107,"")</f>
        <v>61.599999999999966</v>
      </c>
      <c r="AL42" s="75"/>
      <c r="AM42" s="76"/>
      <c r="AN42" s="83">
        <f>IF(キューシート計算用!D116&lt;&gt;"",キューシート計算用!D116,"")</f>
        <v>44.700000000000045</v>
      </c>
      <c r="AO42" s="75"/>
      <c r="AP42" s="76"/>
      <c r="AQ42" s="83" t="str">
        <f>IF(キューシート計算用!D125&lt;&gt;"",キューシート計算用!D125,"")</f>
        <v/>
      </c>
      <c r="AR42" s="75"/>
      <c r="AS42" s="76"/>
      <c r="AT42" s="83" t="str">
        <f>IF(キューシート計算用!D134&lt;&gt;"",キューシート計算用!D134,"")</f>
        <v/>
      </c>
      <c r="AU42" s="75"/>
      <c r="AV42" s="76"/>
      <c r="AW42" s="83" t="str">
        <f>IF(キューシート計算用!D143&lt;&gt;"",キューシート計算用!D143,"")</f>
        <v/>
      </c>
      <c r="AX42" s="75"/>
      <c r="AY42" s="76"/>
      <c r="AZ42" s="83" t="str">
        <f>IF(キューシート計算用!D152&lt;&gt;"",キューシート計算用!D152,"")</f>
        <v/>
      </c>
      <c r="BA42" s="75"/>
      <c r="BB42" s="76"/>
      <c r="BC42" s="83" t="str">
        <f>IF(キューシート計算用!D161&lt;&gt;"",キューシート計算用!D161,"")</f>
        <v/>
      </c>
      <c r="BD42" s="75"/>
      <c r="BE42" s="75"/>
      <c r="BF42" s="83" t="str">
        <f>IF(キューシート計算用!D170&lt;&gt;"",キューシート計算用!D170,"")</f>
        <v/>
      </c>
      <c r="BG42" s="75"/>
      <c r="BH42" s="75"/>
      <c r="BI42" s="83" t="str">
        <f>IF(キューシート計算用!D179&lt;&gt;"",キューシート計算用!D179,"")</f>
        <v/>
      </c>
      <c r="BJ42" s="75"/>
      <c r="BK42" s="75"/>
      <c r="BL42" s="83" t="str">
        <f>IF(キューシート計算用!D188&lt;&gt;"",キューシート計算用!D188,"")</f>
        <v/>
      </c>
      <c r="BM42" s="75"/>
      <c r="BN42" s="75"/>
      <c r="BO42" s="83" t="str">
        <f>IF(キューシート計算用!D197&lt;&gt;"",キューシート計算用!D197,"")</f>
        <v/>
      </c>
      <c r="BP42" s="75"/>
      <c r="BQ42" s="76"/>
      <c r="BR42" s="55"/>
      <c r="BS42" s="55"/>
      <c r="BT42" s="55"/>
    </row>
    <row r="43" spans="1:72" x14ac:dyDescent="0.15">
      <c r="D43" s="84">
        <f>IF(キューシート計算用!E8&lt;&gt;"",キューシート計算用!E8,"")</f>
        <v>16.600000000000001</v>
      </c>
      <c r="E43" s="77"/>
      <c r="F43" s="78"/>
      <c r="G43" s="84">
        <f>IF(キューシート計算用!E17&lt;&gt;"",キューシート計算用!E17,"")</f>
        <v>62.1</v>
      </c>
      <c r="H43" s="77"/>
      <c r="I43" s="78"/>
      <c r="J43" s="84">
        <f>IF(キューシート計算用!E26&lt;&gt;"",キューシート計算用!E26,"")</f>
        <v>103.8</v>
      </c>
      <c r="K43" s="77"/>
      <c r="L43" s="78"/>
      <c r="M43" s="84">
        <f>IF(キューシート計算用!E35&lt;&gt;"",キューシート計算用!E35,"")</f>
        <v>121</v>
      </c>
      <c r="N43" s="77"/>
      <c r="O43" s="78"/>
      <c r="P43" s="84">
        <f>IF(キューシート計算用!E44&lt;&gt;"",キューシート計算用!E44,"")</f>
        <v>176.9</v>
      </c>
      <c r="Q43" s="77"/>
      <c r="R43" s="78"/>
      <c r="S43" s="84">
        <f>IF(キューシート計算用!E53&lt;&gt;"",キューシート計算用!E53,"")</f>
        <v>203.7</v>
      </c>
      <c r="T43" s="77"/>
      <c r="U43" s="78"/>
      <c r="V43" s="84">
        <f>IF(キューシート計算用!E62&lt;&gt;"",キューシート計算用!E62,"")</f>
        <v>252.3</v>
      </c>
      <c r="W43" s="77"/>
      <c r="X43" s="78"/>
      <c r="Y43" s="84">
        <f>IF(キューシート計算用!E71&lt;&gt;"",キューシート計算用!E71,"")</f>
        <v>393.3</v>
      </c>
      <c r="Z43" s="77"/>
      <c r="AA43" s="78"/>
      <c r="AB43" s="84">
        <f>IF(キューシート計算用!E80&lt;&gt;"",キューシート計算用!E80,"")</f>
        <v>473.3</v>
      </c>
      <c r="AC43" s="77"/>
      <c r="AD43" s="78"/>
      <c r="AE43" s="84">
        <f>IF(キューシート計算用!E89&lt;&gt;"",キューシート計算用!E89,"")</f>
        <v>494.2</v>
      </c>
      <c r="AF43" s="77"/>
      <c r="AG43" s="78"/>
      <c r="AH43" s="84">
        <f>IF(キューシート計算用!E98&lt;&gt;"",キューシート計算用!E98,"")</f>
        <v>520.29999999999995</v>
      </c>
      <c r="AI43" s="77"/>
      <c r="AJ43" s="78"/>
      <c r="AK43" s="84">
        <f>IF(キューシート計算用!E107&lt;&gt;"",キューシート計算用!E107,"")</f>
        <v>535.29999999999995</v>
      </c>
      <c r="AL43" s="77"/>
      <c r="AM43" s="78"/>
      <c r="AN43" s="84">
        <f>IF(キューシート計算用!E116&lt;&gt;"",キューシート計算用!E116,"")</f>
        <v>580</v>
      </c>
      <c r="AO43" s="77"/>
      <c r="AP43" s="78"/>
      <c r="AQ43" s="84" t="str">
        <f>IF(キューシート計算用!E125&lt;&gt;"",キューシート計算用!E125,"")</f>
        <v/>
      </c>
      <c r="AR43" s="77"/>
      <c r="AS43" s="78"/>
      <c r="AT43" s="84" t="str">
        <f>IF(キューシート計算用!E134&lt;&gt;"",キューシート計算用!E134,"")</f>
        <v/>
      </c>
      <c r="AU43" s="77"/>
      <c r="AV43" s="78"/>
      <c r="AW43" s="84" t="str">
        <f>IF(キューシート計算用!E143&lt;&gt;"",キューシート計算用!E143,"")</f>
        <v/>
      </c>
      <c r="AX43" s="77"/>
      <c r="AY43" s="78"/>
      <c r="AZ43" s="84" t="str">
        <f>IF(キューシート計算用!E152&lt;&gt;"",キューシート計算用!E152,"")</f>
        <v/>
      </c>
      <c r="BA43" s="77"/>
      <c r="BB43" s="78"/>
      <c r="BC43" s="84" t="str">
        <f>IF(キューシート計算用!E161&lt;&gt;"",キューシート計算用!E161,"")</f>
        <v/>
      </c>
      <c r="BD43" s="75"/>
      <c r="BE43" s="75"/>
      <c r="BF43" s="84" t="str">
        <f>IF(キューシート計算用!E170&lt;&gt;"",キューシート計算用!E170,"")</f>
        <v/>
      </c>
      <c r="BG43" s="75"/>
      <c r="BH43" s="75"/>
      <c r="BI43" s="84" t="str">
        <f>IF(キューシート計算用!E179&lt;&gt;"",キューシート計算用!E179,"")</f>
        <v/>
      </c>
      <c r="BJ43" s="75"/>
      <c r="BK43" s="75"/>
      <c r="BL43" s="84" t="str">
        <f>IF(キューシート計算用!E188&lt;&gt;"",キューシート計算用!E188,"")</f>
        <v/>
      </c>
      <c r="BM43" s="75"/>
      <c r="BN43" s="75"/>
      <c r="BO43" s="84" t="str">
        <f>IF(キューシート計算用!E197&lt;&gt;"",キューシート計算用!E197,"")</f>
        <v/>
      </c>
      <c r="BP43" s="75"/>
      <c r="BQ43" s="76"/>
      <c r="BR43" s="55"/>
      <c r="BS43" s="55"/>
      <c r="BT43" s="55"/>
    </row>
    <row r="44" spans="1:72" s="20" customFormat="1" x14ac:dyDescent="0.15">
      <c r="A44" s="6"/>
      <c r="D44" s="79">
        <f>IF(キューシート計算用!A7&lt;&gt;"",キューシート計算用!A7,"")</f>
        <v>3</v>
      </c>
      <c r="E44" s="108" t="str">
        <f>IF(キューシート計算用!F7&lt;&gt;"",キューシート計算用!F7,"")</f>
        <v>市役所前</v>
      </c>
      <c r="F44" s="109"/>
      <c r="G44" s="79">
        <f>IF(キューシート計算用!A16&lt;&gt;"",キューシート計算用!A16,"")</f>
        <v>12</v>
      </c>
      <c r="H44" s="108" t="str">
        <f>IF(キューシート計算用!F16&lt;&gt;"",キューシート計算用!F16,"")</f>
        <v>セブンイレブン足利山前店</v>
      </c>
      <c r="I44" s="109"/>
      <c r="J44" s="79">
        <f>IF(キューシート計算用!A25&lt;&gt;"",キューシート計算用!A25,"")</f>
        <v>21</v>
      </c>
      <c r="K44" s="108" t="str">
        <f>IF(キューシート計算用!F25&lt;&gt;"",キューシート計算用!F25,"")</f>
        <v>連雀町</v>
      </c>
      <c r="L44" s="109"/>
      <c r="M44" s="79">
        <f>IF(キューシート計算用!A34&lt;&gt;"",キューシート計算用!A34,"")</f>
        <v>30</v>
      </c>
      <c r="N44" s="108" t="str">
        <f>IF(キューシート計算用!F34&lt;&gt;"",キューシート計算用!F34,"")</f>
        <v/>
      </c>
      <c r="O44" s="109"/>
      <c r="P44" s="79">
        <f>IF(キューシート計算用!A43&lt;&gt;"",キューシート計算用!A43,"")</f>
        <v>39</v>
      </c>
      <c r="Q44" s="108" t="str">
        <f>IF(キューシート計算用!F43&lt;&gt;"",キューシート計算用!F43,"")</f>
        <v>海野宿入口</v>
      </c>
      <c r="R44" s="109"/>
      <c r="S44" s="79">
        <f>IF(キューシート計算用!A52&lt;&gt;"",キューシート計算用!A52,"")</f>
        <v>48</v>
      </c>
      <c r="T44" s="108" t="str">
        <f>IF(キューシート計算用!F52&lt;&gt;"",キューシート計算用!F52,"")</f>
        <v>仁古田</v>
      </c>
      <c r="U44" s="109"/>
      <c r="V44" s="79">
        <f>IF(キューシート計算用!A61&lt;&gt;"",キューシート計算用!A61,"")</f>
        <v>57</v>
      </c>
      <c r="W44" s="108" t="str">
        <f>IF(キューシート計算用!F61&lt;&gt;"",キューシート計算用!F61,"")</f>
        <v>市民芸術館西</v>
      </c>
      <c r="X44" s="109"/>
      <c r="Y44" s="79">
        <f>IF(キューシート計算用!A70&lt;&gt;"",キューシート計算用!A70,"")</f>
        <v>66</v>
      </c>
      <c r="Z44" s="108" t="str">
        <f>IF(キューシート計算用!F70&lt;&gt;"",キューシート計算用!F70,"")</f>
        <v>高部東</v>
      </c>
      <c r="AA44" s="109"/>
      <c r="AB44" s="79">
        <f>IF(キューシート計算用!A79&lt;&gt;"",キューシート計算用!A79,"")</f>
        <v>75</v>
      </c>
      <c r="AC44" s="108" t="str">
        <f>IF(キューシート計算用!F79&lt;&gt;"",キューシート計算用!F79,"")</f>
        <v>宮戸</v>
      </c>
      <c r="AD44" s="109"/>
      <c r="AE44" s="79">
        <f>IF(キューシート計算用!A88&lt;&gt;"",キューシート計算用!A88,"")</f>
        <v>84</v>
      </c>
      <c r="AF44" s="108" t="str">
        <f>IF(キューシート計算用!F88&lt;&gt;"",キューシート計算用!F88,"")</f>
        <v>波久礼駅前</v>
      </c>
      <c r="AG44" s="109"/>
      <c r="AH44" s="79">
        <f>IF(キューシート計算用!A97&lt;&gt;"",キューシート計算用!A97,"")</f>
        <v>93</v>
      </c>
      <c r="AI44" s="108" t="str">
        <f>IF(キューシート計算用!F97&lt;&gt;"",キューシート計算用!F97,"")</f>
        <v>佐谷田(南)</v>
      </c>
      <c r="AJ44" s="109"/>
      <c r="AK44" s="79">
        <f>IF(キューシート計算用!A106&lt;&gt;"",キューシート計算用!A106,"")</f>
        <v>102</v>
      </c>
      <c r="AL44" s="108" t="str">
        <f>IF(キューシート計算用!F106&lt;&gt;"",キューシート計算用!F106,"")</f>
        <v/>
      </c>
      <c r="AM44" s="109"/>
      <c r="AN44" s="79">
        <f>IF(キューシート計算用!A115&lt;&gt;"",キューシート計算用!A115,"")</f>
        <v>111</v>
      </c>
      <c r="AO44" s="108" t="str">
        <f>IF(キューシート計算用!F115&lt;&gt;"",キューシート計算用!F115,"")</f>
        <v>大町</v>
      </c>
      <c r="AP44" s="109"/>
      <c r="AQ44" s="79" t="str">
        <f>IF(キューシート計算用!A124&lt;&gt;"",キューシート計算用!A124,"")</f>
        <v/>
      </c>
      <c r="AR44" s="108" t="str">
        <f>IF(キューシート計算用!F124&lt;&gt;"",キューシート計算用!F124,"")</f>
        <v/>
      </c>
      <c r="AS44" s="109"/>
      <c r="AT44" s="79" t="str">
        <f>IF(キューシート計算用!A133&lt;&gt;"",キューシート計算用!A133,"")</f>
        <v/>
      </c>
      <c r="AU44" s="108" t="str">
        <f>IF(キューシート計算用!F133&lt;&gt;"",キューシート計算用!F133,"")</f>
        <v/>
      </c>
      <c r="AV44" s="109"/>
      <c r="AW44" s="79" t="str">
        <f>IF(キューシート計算用!A142&lt;&gt;"",キューシート計算用!A142,"")</f>
        <v/>
      </c>
      <c r="AX44" s="108" t="str">
        <f>IF(キューシート計算用!F142&lt;&gt;"",キューシート計算用!F142,"")</f>
        <v/>
      </c>
      <c r="AY44" s="109"/>
      <c r="AZ44" s="79" t="str">
        <f>IF(キューシート計算用!A151&lt;&gt;"",キューシート計算用!A151,"")</f>
        <v/>
      </c>
      <c r="BA44" s="108" t="str">
        <f>IF(キューシート計算用!F151&lt;&gt;"",キューシート計算用!F151,"")</f>
        <v/>
      </c>
      <c r="BB44" s="109"/>
      <c r="BC44" s="79" t="str">
        <f>IF(キューシート計算用!A160&lt;&gt;"",キューシート計算用!A160,"")</f>
        <v/>
      </c>
      <c r="BD44" s="108" t="str">
        <f>IF(キューシート計算用!F160&lt;&gt;"",キューシート計算用!F160,"")</f>
        <v/>
      </c>
      <c r="BE44" s="109"/>
      <c r="BF44" s="79" t="str">
        <f>IF(キューシート計算用!A169&lt;&gt;"",キューシート計算用!A169,"")</f>
        <v/>
      </c>
      <c r="BG44" s="108" t="str">
        <f>IF(キューシート計算用!F169&lt;&gt;"",キューシート計算用!F169,"")</f>
        <v/>
      </c>
      <c r="BH44" s="109"/>
      <c r="BI44" s="79" t="str">
        <f>IF(キューシート計算用!A178&lt;&gt;"",キューシート計算用!A178,"")</f>
        <v/>
      </c>
      <c r="BJ44" s="108" t="str">
        <f>IF(キューシート計算用!F178&lt;&gt;"",キューシート計算用!F178,"")</f>
        <v/>
      </c>
      <c r="BK44" s="109"/>
      <c r="BL44" s="79" t="str">
        <f>IF(キューシート計算用!A187&lt;&gt;"",キューシート計算用!A187,"")</f>
        <v/>
      </c>
      <c r="BM44" s="108" t="str">
        <f>IF(キューシート計算用!F187&lt;&gt;"",キューシート計算用!F187,"")</f>
        <v/>
      </c>
      <c r="BN44" s="109"/>
      <c r="BO44" s="79" t="str">
        <f>IF(キューシート計算用!A196&lt;&gt;"",キューシート計算用!A196,"")</f>
        <v/>
      </c>
      <c r="BP44" s="108" t="str">
        <f>IF(キューシート計算用!F196&lt;&gt;"",キューシート計算用!F196,"")</f>
        <v/>
      </c>
      <c r="BQ44" s="109"/>
      <c r="BR44" s="55"/>
      <c r="BS44" s="55"/>
      <c r="BT44" s="55"/>
    </row>
    <row r="45" spans="1:72" s="20" customFormat="1" x14ac:dyDescent="0.15">
      <c r="D45" s="80" t="str">
        <f>IF(キューシート計算用!B7&lt;&gt;"",キューシート計算用!B7,"")</f>
        <v/>
      </c>
      <c r="E45" s="110" t="str">
        <f>IF(キューシート計算用!K7&lt;&gt;"",キューシート計算用!K7,"")</f>
        <v>足利　栃木市</v>
      </c>
      <c r="F45" s="111"/>
      <c r="G45" s="80" t="str">
        <f>IF(キューシート計算用!B16&lt;&gt;"",キューシート計算用!B16,"")</f>
        <v>PC1</v>
      </c>
      <c r="H45" s="110" t="str">
        <f>IF(キューシート計算用!K16&lt;&gt;"",キューシート計算用!K16,"")</f>
        <v/>
      </c>
      <c r="I45" s="111"/>
      <c r="J45" s="80" t="str">
        <f>IF(キューシート計算用!B25&lt;&gt;"",キューシート計算用!B25,"")</f>
        <v/>
      </c>
      <c r="K45" s="110" t="str">
        <f>IF(キューシート計算用!K25&lt;&gt;"",キューシート計算用!K25,"")</f>
        <v>国道17号　高崎市役所</v>
      </c>
      <c r="L45" s="111"/>
      <c r="M45" s="80" t="str">
        <f>IF(キューシート計算用!B34&lt;&gt;"",キューシート計算用!B34,"")</f>
        <v/>
      </c>
      <c r="N45" s="110" t="str">
        <f>IF(キューシート計算用!K34&lt;&gt;"",キューシート計算用!K34,"")</f>
        <v/>
      </c>
      <c r="O45" s="111"/>
      <c r="P45" s="80" t="str">
        <f>IF(キューシート計算用!B43&lt;&gt;"",キューシート計算用!B43,"")</f>
        <v/>
      </c>
      <c r="Q45" s="110" t="str">
        <f>IF(キューシート計算用!K43&lt;&gt;"",キューシート計算用!K43,"")</f>
        <v>海野宿</v>
      </c>
      <c r="R45" s="111"/>
      <c r="S45" s="80" t="str">
        <f>IF(キューシート計算用!B52&lt;&gt;"",キューシート計算用!B52,"")</f>
        <v/>
      </c>
      <c r="T45" s="110" t="str">
        <f>IF(キューシート計算用!K52&lt;&gt;"",キューシート計算用!K52,"")</f>
        <v/>
      </c>
      <c r="U45" s="111"/>
      <c r="V45" s="80" t="str">
        <f>IF(キューシート計算用!B61&lt;&gt;"",キューシート計算用!B61,"")</f>
        <v/>
      </c>
      <c r="W45" s="110" t="str">
        <f>IF(キューシート計算用!K61&lt;&gt;"",キューシート計算用!K61,"")</f>
        <v>松本駅　松本IC</v>
      </c>
      <c r="X45" s="111"/>
      <c r="Y45" s="80" t="str">
        <f>IF(キューシート計算用!B70&lt;&gt;"",キューシート計算用!B70,"")</f>
        <v/>
      </c>
      <c r="Z45" s="110" t="str">
        <f>IF(キューシート計算用!K70&lt;&gt;"",キューシート計算用!K70,"")</f>
        <v>白樺湖　蓼科高原</v>
      </c>
      <c r="AA45" s="111"/>
      <c r="AB45" s="80" t="str">
        <f>IF(キューシート計算用!B79&lt;&gt;"",キューシート計算用!B79,"")</f>
        <v/>
      </c>
      <c r="AC45" s="110" t="str">
        <f>IF(キューシート計算用!K79&lt;&gt;"",キューシート計算用!K79,"")</f>
        <v>長瀞　皆野</v>
      </c>
      <c r="AD45" s="111"/>
      <c r="AE45" s="80" t="str">
        <f>IF(キューシート計算用!B88&lt;&gt;"",キューシート計算用!B88,"")</f>
        <v/>
      </c>
      <c r="AF45" s="110" t="str">
        <f>IF(キューシート計算用!K88&lt;&gt;"",キューシート計算用!K88,"")</f>
        <v>熊谷</v>
      </c>
      <c r="AG45" s="111"/>
      <c r="AH45" s="80" t="str">
        <f>IF(キューシート計算用!B97&lt;&gt;"",キューシート計算用!B97,"")</f>
        <v/>
      </c>
      <c r="AI45" s="110" t="str">
        <f>IF(キューシート計算用!K97&lt;&gt;"",キューシート計算用!K97,"")</f>
        <v>さいたま　鴻巣</v>
      </c>
      <c r="AJ45" s="111"/>
      <c r="AK45" s="80" t="str">
        <f>IF(キューシート計算用!B106&lt;&gt;"",キューシート計算用!B106,"")</f>
        <v/>
      </c>
      <c r="AL45" s="110" t="str">
        <f>IF(キューシート計算用!K106&lt;&gt;"",キューシート計算用!K106,"")</f>
        <v/>
      </c>
      <c r="AM45" s="111"/>
      <c r="AN45" s="80" t="str">
        <f>IF(キューシート計算用!B115&lt;&gt;"",キューシート計算用!B115,"")</f>
        <v/>
      </c>
      <c r="AO45" s="110" t="str">
        <f>IF(キューシート計算用!K115&lt;&gt;"",キューシート計算用!K115,"")</f>
        <v>鹿沼　北関東道</v>
      </c>
      <c r="AP45" s="111"/>
      <c r="AQ45" s="80" t="str">
        <f>IF(キューシート計算用!B124&lt;&gt;"",キューシート計算用!B124,"")</f>
        <v/>
      </c>
      <c r="AR45" s="110" t="str">
        <f>IF(キューシート計算用!K124&lt;&gt;"",キューシート計算用!K124,"")</f>
        <v/>
      </c>
      <c r="AS45" s="111"/>
      <c r="AT45" s="80" t="str">
        <f>IF(キューシート計算用!B133&lt;&gt;"",キューシート計算用!B133,"")</f>
        <v/>
      </c>
      <c r="AU45" s="110" t="str">
        <f>IF(キューシート計算用!K133&lt;&gt;"",キューシート計算用!K133,"")</f>
        <v/>
      </c>
      <c r="AV45" s="111"/>
      <c r="AW45" s="80" t="str">
        <f>IF(キューシート計算用!B142&lt;&gt;"",キューシート計算用!B142,"")</f>
        <v/>
      </c>
      <c r="AX45" s="110" t="str">
        <f>IF(キューシート計算用!K142&lt;&gt;"",キューシート計算用!K142,"")</f>
        <v/>
      </c>
      <c r="AY45" s="111"/>
      <c r="AZ45" s="80" t="str">
        <f>IF(キューシート計算用!B151&lt;&gt;"",キューシート計算用!B151,"")</f>
        <v/>
      </c>
      <c r="BA45" s="110" t="str">
        <f>IF(キューシート計算用!K151&lt;&gt;"",キューシート計算用!K151,"")</f>
        <v/>
      </c>
      <c r="BB45" s="111"/>
      <c r="BC45" s="80" t="str">
        <f>IF(キューシート計算用!B160&lt;&gt;"",キューシート計算用!B160,"")</f>
        <v/>
      </c>
      <c r="BD45" s="110" t="str">
        <f>IF(キューシート計算用!K160&lt;&gt;"",キューシート計算用!K160,"")</f>
        <v/>
      </c>
      <c r="BE45" s="111"/>
      <c r="BF45" s="80" t="str">
        <f>IF(キューシート計算用!B169&lt;&gt;"",キューシート計算用!B169,"")</f>
        <v/>
      </c>
      <c r="BG45" s="110" t="str">
        <f>IF(キューシート計算用!K169&lt;&gt;"",キューシート計算用!K169,"")</f>
        <v/>
      </c>
      <c r="BH45" s="111"/>
      <c r="BI45" s="80" t="str">
        <f>IF(キューシート計算用!B178&lt;&gt;"",キューシート計算用!B178,"")</f>
        <v/>
      </c>
      <c r="BJ45" s="110" t="str">
        <f>IF(キューシート計算用!K178&lt;&gt;"",キューシート計算用!K178,"")</f>
        <v/>
      </c>
      <c r="BK45" s="111"/>
      <c r="BL45" s="80" t="str">
        <f>IF(キューシート計算用!B187&lt;&gt;"",キューシート計算用!B187,"")</f>
        <v/>
      </c>
      <c r="BM45" s="110" t="str">
        <f>IF(キューシート計算用!K187&lt;&gt;"",キューシート計算用!K187,"")</f>
        <v/>
      </c>
      <c r="BN45" s="111"/>
      <c r="BO45" s="80" t="str">
        <f>IF(キューシート計算用!B196&lt;&gt;"",キューシート計算用!B196,"")</f>
        <v/>
      </c>
      <c r="BP45" s="110" t="str">
        <f>IF(キューシート計算用!K196&lt;&gt;"",キューシート計算用!K196,"")</f>
        <v/>
      </c>
      <c r="BQ45" s="111"/>
      <c r="BR45" s="55"/>
      <c r="BS45" s="55"/>
      <c r="BT45" s="55"/>
    </row>
    <row r="46" spans="1:72" s="20" customFormat="1" x14ac:dyDescent="0.15">
      <c r="D46" s="81" t="str">
        <f>IF(キューシート計算用!M7&lt;&gt;"",キューシート計算用!M7,"")</f>
        <v/>
      </c>
      <c r="E46" s="75"/>
      <c r="F46" s="76"/>
      <c r="G46" s="81">
        <f>IF(キューシート計算用!M16&lt;&gt;"",キューシート計算用!M16,"")</f>
        <v>43295.326327614377</v>
      </c>
      <c r="H46" s="75"/>
      <c r="I46" s="76"/>
      <c r="J46" s="81" t="str">
        <f>IF(キューシート計算用!M25&lt;&gt;"",キューシート計算用!M25,"")</f>
        <v/>
      </c>
      <c r="K46" s="75"/>
      <c r="L46" s="76"/>
      <c r="M46" s="81" t="str">
        <f>IF(キューシート計算用!M34&lt;&gt;"",キューシート計算用!M34,"")</f>
        <v/>
      </c>
      <c r="N46" s="75"/>
      <c r="O46" s="76"/>
      <c r="P46" s="81" t="str">
        <f>IF(キューシート計算用!M43&lt;&gt;"",キューシート計算用!M43,"")</f>
        <v/>
      </c>
      <c r="Q46" s="75"/>
      <c r="R46" s="76"/>
      <c r="S46" s="81" t="str">
        <f>IF(キューシート計算用!M52&lt;&gt;"",キューシート計算用!M52,"")</f>
        <v/>
      </c>
      <c r="T46" s="75"/>
      <c r="U46" s="76"/>
      <c r="V46" s="81" t="str">
        <f>IF(キューシート計算用!M61&lt;&gt;"",キューシート計算用!M61,"")</f>
        <v/>
      </c>
      <c r="W46" s="75"/>
      <c r="X46" s="76"/>
      <c r="Y46" s="81" t="str">
        <f>IF(キューシート計算用!M70&lt;&gt;"",キューシート計算用!M70,"")</f>
        <v/>
      </c>
      <c r="Z46" s="75"/>
      <c r="AA46" s="76"/>
      <c r="AB46" s="81" t="str">
        <f>IF(キューシート計算用!M79&lt;&gt;"",キューシート計算用!M79,"")</f>
        <v/>
      </c>
      <c r="AC46" s="75"/>
      <c r="AD46" s="76"/>
      <c r="AE46" s="81" t="str">
        <f>IF(キューシート計算用!M88&lt;&gt;"",キューシート計算用!M88,"")</f>
        <v/>
      </c>
      <c r="AF46" s="75"/>
      <c r="AG46" s="76"/>
      <c r="AH46" s="81" t="str">
        <f>IF(キューシート計算用!M97&lt;&gt;"",キューシート計算用!M97,"")</f>
        <v/>
      </c>
      <c r="AI46" s="75"/>
      <c r="AJ46" s="76"/>
      <c r="AK46" s="81" t="str">
        <f>IF(キューシート計算用!M106&lt;&gt;"",キューシート計算用!M106,"")</f>
        <v/>
      </c>
      <c r="AL46" s="75"/>
      <c r="AM46" s="76"/>
      <c r="AN46" s="81" t="str">
        <f>IF(キューシート計算用!M115&lt;&gt;"",キューシート計算用!M115,"")</f>
        <v/>
      </c>
      <c r="AO46" s="75"/>
      <c r="AP46" s="76"/>
      <c r="AQ46" s="81" t="str">
        <f>IF(キューシート計算用!M124&lt;&gt;"",キューシート計算用!M124,"")</f>
        <v/>
      </c>
      <c r="AR46" s="75"/>
      <c r="AS46" s="76"/>
      <c r="AT46" s="81" t="str">
        <f>IF(キューシート計算用!M133&lt;&gt;"",キューシート計算用!M133,"")</f>
        <v/>
      </c>
      <c r="AU46" s="75"/>
      <c r="AV46" s="76"/>
      <c r="AW46" s="81" t="str">
        <f>IF(キューシート計算用!M142&lt;&gt;"",キューシート計算用!M142,"")</f>
        <v/>
      </c>
      <c r="AX46" s="75"/>
      <c r="AY46" s="76"/>
      <c r="AZ46" s="81" t="str">
        <f>IF(キューシート計算用!M151&lt;&gt;"",キューシート計算用!M151,"")</f>
        <v/>
      </c>
      <c r="BA46" s="75"/>
      <c r="BB46" s="76"/>
      <c r="BC46" s="81" t="str">
        <f>IF(キューシート計算用!M160&lt;&gt;"",キューシート計算用!M160,"")</f>
        <v/>
      </c>
      <c r="BD46" s="75"/>
      <c r="BE46" s="75"/>
      <c r="BF46" s="81" t="str">
        <f>IF(キューシート計算用!M169&lt;&gt;"",キューシート計算用!M169,"")</f>
        <v/>
      </c>
      <c r="BG46" s="75"/>
      <c r="BH46" s="75"/>
      <c r="BI46" s="81" t="str">
        <f>IF(キューシート計算用!M178&lt;&gt;"",キューシート計算用!M178,"")</f>
        <v/>
      </c>
      <c r="BJ46" s="75"/>
      <c r="BK46" s="75"/>
      <c r="BL46" s="81" t="str">
        <f>IF(キューシート計算用!M187&lt;&gt;"",キューシート計算用!M187,"")</f>
        <v/>
      </c>
      <c r="BM46" s="75"/>
      <c r="BN46" s="75"/>
      <c r="BO46" s="81" t="str">
        <f>IF(キューシート計算用!M196&lt;&gt;"",キューシート計算用!M196,"")</f>
        <v/>
      </c>
      <c r="BP46" s="75"/>
      <c r="BQ46" s="76"/>
      <c r="BR46" s="55"/>
      <c r="BS46" s="55"/>
      <c r="BT46" s="55"/>
    </row>
    <row r="47" spans="1:72" s="20" customFormat="1" x14ac:dyDescent="0.15">
      <c r="A47" s="19" t="s">
        <v>11</v>
      </c>
      <c r="B47" s="18"/>
      <c r="C47" s="18"/>
      <c r="D47" s="81" t="str">
        <f>IF(キューシート計算用!N7&lt;&gt;"",キューシート計算用!N7,"")</f>
        <v/>
      </c>
      <c r="E47" s="75"/>
      <c r="F47" s="76"/>
      <c r="G47" s="81">
        <f>IF(キューシート計算用!N16&lt;&gt;"",キューシート計算用!N16,"")</f>
        <v>43295.422569444447</v>
      </c>
      <c r="H47" s="75"/>
      <c r="I47" s="76"/>
      <c r="J47" s="81" t="str">
        <f>IF(キューシート計算用!N25&lt;&gt;"",キューシート計算用!N25,"")</f>
        <v/>
      </c>
      <c r="K47" s="75"/>
      <c r="L47" s="28" t="s">
        <v>300</v>
      </c>
      <c r="M47" s="81" t="str">
        <f>IF(キューシート計算用!N34&lt;&gt;"",キューシート計算用!N34,"")</f>
        <v/>
      </c>
      <c r="N47" s="75"/>
      <c r="O47" s="76"/>
      <c r="P47" s="81" t="str">
        <f>IF(キューシート計算用!N43&lt;&gt;"",キューシート計算用!N43,"")</f>
        <v/>
      </c>
      <c r="Q47" s="75"/>
      <c r="R47" s="76"/>
      <c r="S47" s="81" t="str">
        <f>IF(キューシート計算用!N52&lt;&gt;"",キューシート計算用!N52,"")</f>
        <v/>
      </c>
      <c r="T47" s="75"/>
      <c r="U47" s="76"/>
      <c r="V47" s="81" t="str">
        <f>IF(キューシート計算用!N61&lt;&gt;"",キューシート計算用!N61,"")</f>
        <v/>
      </c>
      <c r="W47" s="75"/>
      <c r="X47" s="76"/>
      <c r="Y47" s="81" t="str">
        <f>IF(キューシート計算用!N70&lt;&gt;"",キューシート計算用!N70,"")</f>
        <v/>
      </c>
      <c r="Z47" s="75"/>
      <c r="AA47" s="76"/>
      <c r="AB47" s="81" t="str">
        <f>IF(キューシート計算用!N79&lt;&gt;"",キューシート計算用!N79,"")</f>
        <v/>
      </c>
      <c r="AC47" s="75"/>
      <c r="AD47" s="76"/>
      <c r="AE47" s="81" t="str">
        <f>IF(キューシート計算用!N88&lt;&gt;"",キューシート計算用!N88,"")</f>
        <v/>
      </c>
      <c r="AF47" s="75"/>
      <c r="AG47" s="76"/>
      <c r="AH47" s="81" t="str">
        <f>IF(キューシート計算用!N97&lt;&gt;"",キューシート計算用!N97,"")</f>
        <v/>
      </c>
      <c r="AI47" s="75"/>
      <c r="AJ47" s="76"/>
      <c r="AK47" s="81" t="str">
        <f>IF(キューシート計算用!N106&lt;&gt;"",キューシート計算用!N106,"")</f>
        <v/>
      </c>
      <c r="AL47" s="75"/>
      <c r="AM47" s="76"/>
      <c r="AN47" s="81" t="str">
        <f>IF(キューシート計算用!N115&lt;&gt;"",キューシート計算用!N115,"")</f>
        <v/>
      </c>
      <c r="AO47" s="75"/>
      <c r="AP47" s="76"/>
      <c r="AQ47" s="81" t="str">
        <f>IF(キューシート計算用!N124&lt;&gt;"",キューシート計算用!N124,"")</f>
        <v/>
      </c>
      <c r="AR47" s="75"/>
      <c r="AS47" s="76"/>
      <c r="AT47" s="81" t="str">
        <f>IF(キューシート計算用!N133&lt;&gt;"",キューシート計算用!N133,"")</f>
        <v/>
      </c>
      <c r="AU47" s="75"/>
      <c r="AV47" s="76"/>
      <c r="AW47" s="81" t="str">
        <f>IF(キューシート計算用!N142&lt;&gt;"",キューシート計算用!N142,"")</f>
        <v/>
      </c>
      <c r="AX47" s="75"/>
      <c r="AY47" s="76"/>
      <c r="AZ47" s="81" t="str">
        <f>IF(キューシート計算用!N151&lt;&gt;"",キューシート計算用!N151,"")</f>
        <v/>
      </c>
      <c r="BA47" s="75"/>
      <c r="BB47" s="76"/>
      <c r="BC47" s="81" t="str">
        <f>IF(キューシート計算用!N160&lt;&gt;"",キューシート計算用!N160,"")</f>
        <v/>
      </c>
      <c r="BD47" s="75"/>
      <c r="BE47" s="75"/>
      <c r="BF47" s="81" t="str">
        <f>IF(キューシート計算用!N169&lt;&gt;"",キューシート計算用!N169,"")</f>
        <v/>
      </c>
      <c r="BG47" s="75"/>
      <c r="BH47" s="75"/>
      <c r="BI47" s="81" t="str">
        <f>IF(キューシート計算用!N178&lt;&gt;"",キューシート計算用!N178,"")</f>
        <v/>
      </c>
      <c r="BJ47" s="75"/>
      <c r="BK47" s="75"/>
      <c r="BL47" s="81" t="str">
        <f>IF(キューシート計算用!N187&lt;&gt;"",キューシート計算用!N187,"")</f>
        <v/>
      </c>
      <c r="BM47" s="75"/>
      <c r="BN47" s="75"/>
      <c r="BO47" s="81" t="str">
        <f>IF(キューシート計算用!N196&lt;&gt;"",キューシート計算用!N196,"")</f>
        <v/>
      </c>
      <c r="BP47" s="75"/>
      <c r="BQ47" s="76"/>
      <c r="BR47" s="55"/>
      <c r="BS47" s="55"/>
      <c r="BT47" s="55"/>
    </row>
    <row r="48" spans="1:72" x14ac:dyDescent="0.15">
      <c r="A48" s="19" t="s">
        <v>12</v>
      </c>
      <c r="B48" s="18"/>
      <c r="C48" s="18"/>
      <c r="D48" s="82">
        <f>IF(キューシート計算用!C7&lt;&gt;"",キューシート計算用!C7,"")</f>
        <v>1.4000000000000004</v>
      </c>
      <c r="E48" s="75"/>
      <c r="F48" s="76"/>
      <c r="G48" s="82">
        <f>IF(キューシート計算用!C16&lt;&gt;"",キューシート計算用!C16,"")</f>
        <v>3.8999999999999986</v>
      </c>
      <c r="H48" s="75"/>
      <c r="I48" s="76"/>
      <c r="J48" s="82">
        <f>IF(キューシート計算用!C25&lt;&gt;"",キューシート計算用!C25,"")</f>
        <v>0.5</v>
      </c>
      <c r="K48" s="75"/>
      <c r="L48" s="76"/>
      <c r="M48" s="82">
        <f>IF(キューシート計算用!C34&lt;&gt;"",キューシート計算用!C34,"")</f>
        <v>4.2000000000000028</v>
      </c>
      <c r="N48" s="75"/>
      <c r="O48" s="76"/>
      <c r="P48" s="82">
        <f>IF(キューシート計算用!C43&lt;&gt;"",キューシート計算用!C43,"")</f>
        <v>1.6999999999999886</v>
      </c>
      <c r="Q48" s="75"/>
      <c r="R48" s="76"/>
      <c r="S48" s="82">
        <f>IF(キューシート計算用!C52&lt;&gt;"",キューシート計算用!C52,"")</f>
        <v>4.4000000000000057</v>
      </c>
      <c r="T48" s="75"/>
      <c r="U48" s="76"/>
      <c r="V48" s="82">
        <f>IF(キューシート計算用!C61&lt;&gt;"",キューシート計算用!C61,"")</f>
        <v>0.79999999999998295</v>
      </c>
      <c r="W48" s="75"/>
      <c r="X48" s="76"/>
      <c r="Y48" s="82">
        <f>IF(キューシート計算用!C70&lt;&gt;"",キューシート計算用!C70,"")</f>
        <v>0.5</v>
      </c>
      <c r="Z48" s="75"/>
      <c r="AA48" s="76"/>
      <c r="AB48" s="82">
        <f>IF(キューシート計算用!C79&lt;&gt;"",キューシート計算用!C79,"")</f>
        <v>1.8999999999999773</v>
      </c>
      <c r="AC48" s="75"/>
      <c r="AD48" s="76"/>
      <c r="AE48" s="82">
        <f>IF(キューシート計算用!C88&lt;&gt;"",キューシート計算用!C88,"")</f>
        <v>0.30000000000001137</v>
      </c>
      <c r="AF48" s="75"/>
      <c r="AG48" s="76"/>
      <c r="AH48" s="82">
        <f>IF(キューシート計算用!C97&lt;&gt;"",キューシート計算用!C97,"")</f>
        <v>2.2000000000000455</v>
      </c>
      <c r="AI48" s="75"/>
      <c r="AJ48" s="76"/>
      <c r="AK48" s="82">
        <f>IF(キューシート計算用!C106&lt;&gt;"",キューシート計算用!C106,"")</f>
        <v>1.5</v>
      </c>
      <c r="AL48" s="75"/>
      <c r="AM48" s="76"/>
      <c r="AN48" s="82">
        <f>IF(キューシート計算用!C115&lt;&gt;"",キューシート計算用!C115,"")</f>
        <v>18.300000000000068</v>
      </c>
      <c r="AO48" s="75"/>
      <c r="AP48" s="76"/>
      <c r="AQ48" s="82" t="str">
        <f>IF(キューシート計算用!C124&lt;&gt;"",キューシート計算用!C124,"")</f>
        <v/>
      </c>
      <c r="AR48" s="75"/>
      <c r="AS48" s="76"/>
      <c r="AT48" s="82" t="str">
        <f>IF(キューシート計算用!C133&lt;&gt;"",キューシート計算用!C133,"")</f>
        <v/>
      </c>
      <c r="AU48" s="75"/>
      <c r="AV48" s="76"/>
      <c r="AW48" s="82" t="str">
        <f>IF(キューシート計算用!C142&lt;&gt;"",キューシート計算用!C142,"")</f>
        <v/>
      </c>
      <c r="AX48" s="75"/>
      <c r="AY48" s="76"/>
      <c r="AZ48" s="82" t="str">
        <f>IF(キューシート計算用!C151&lt;&gt;"",キューシート計算用!C151,"")</f>
        <v/>
      </c>
      <c r="BA48" s="75"/>
      <c r="BB48" s="76"/>
      <c r="BC48" s="82" t="str">
        <f>IF(キューシート計算用!C160&lt;&gt;"",キューシート計算用!C160,"")</f>
        <v/>
      </c>
      <c r="BD48" s="75"/>
      <c r="BE48" s="75"/>
      <c r="BF48" s="82" t="str">
        <f>IF(キューシート計算用!C169&lt;&gt;"",キューシート計算用!C169,"")</f>
        <v/>
      </c>
      <c r="BG48" s="75"/>
      <c r="BH48" s="75"/>
      <c r="BI48" s="82" t="str">
        <f>IF(キューシート計算用!C178&lt;&gt;"",キューシート計算用!C178,"")</f>
        <v/>
      </c>
      <c r="BJ48" s="75"/>
      <c r="BK48" s="75"/>
      <c r="BL48" s="82" t="str">
        <f>IF(キューシート計算用!C187&lt;&gt;"",キューシート計算用!C187,"")</f>
        <v/>
      </c>
      <c r="BM48" s="75"/>
      <c r="BN48" s="75"/>
      <c r="BO48" s="82" t="str">
        <f>IF(キューシート計算用!C196&lt;&gt;"",キューシート計算用!C196,"")</f>
        <v/>
      </c>
      <c r="BP48" s="75"/>
      <c r="BQ48" s="76"/>
      <c r="BR48" s="55"/>
      <c r="BS48" s="55"/>
      <c r="BT48" s="55"/>
    </row>
    <row r="49" spans="1:72" x14ac:dyDescent="0.15">
      <c r="A49" s="19" t="s">
        <v>13</v>
      </c>
      <c r="B49" s="18"/>
      <c r="C49" s="18"/>
      <c r="D49" s="83">
        <f>IF(キューシート計算用!D7&lt;&gt;"",キューシート計算用!D7,"")</f>
        <v>9.5</v>
      </c>
      <c r="E49" s="75"/>
      <c r="F49" s="76"/>
      <c r="G49" s="83">
        <f>IF(キューシート計算用!D16&lt;&gt;"",キューシート計算用!D16,"")</f>
        <v>61.5</v>
      </c>
      <c r="H49" s="75"/>
      <c r="I49" s="76"/>
      <c r="J49" s="83">
        <f>IF(キューシート計算用!D25&lt;&gt;"",キューシート計算用!D25,"")</f>
        <v>40.900000000000006</v>
      </c>
      <c r="K49" s="75"/>
      <c r="L49" s="76"/>
      <c r="M49" s="83">
        <f>IF(キューシート計算用!D34&lt;&gt;"",キューシート計算用!D34,"")</f>
        <v>56.3</v>
      </c>
      <c r="N49" s="75"/>
      <c r="O49" s="76"/>
      <c r="P49" s="83">
        <f>IF(キューシート計算用!D43&lt;&gt;"",キューシート計算用!D43,"")</f>
        <v>30.699999999999989</v>
      </c>
      <c r="Q49" s="75"/>
      <c r="R49" s="76"/>
      <c r="S49" s="83">
        <f>IF(キューシート計算用!D52&lt;&gt;"",キューシート計算用!D52,"")</f>
        <v>49.5</v>
      </c>
      <c r="T49" s="75"/>
      <c r="U49" s="76"/>
      <c r="V49" s="83">
        <f>IF(キューシート計算用!D61&lt;&gt;"",キューシート計算用!D61,"")</f>
        <v>29.400000000000006</v>
      </c>
      <c r="W49" s="75"/>
      <c r="X49" s="76"/>
      <c r="Y49" s="83">
        <f>IF(キューシート計算用!D70&lt;&gt;"",キューシート計算用!D70,"")</f>
        <v>39.900000000000034</v>
      </c>
      <c r="Z49" s="75"/>
      <c r="AA49" s="76"/>
      <c r="AB49" s="83">
        <f>IF(キューシート計算用!D79&lt;&gt;"",キューシート計算用!D79,"")</f>
        <v>70.599999999999966</v>
      </c>
      <c r="AC49" s="75"/>
      <c r="AD49" s="76"/>
      <c r="AE49" s="83">
        <f>IF(キューシート計算用!D88&lt;&gt;"",キューシート計算用!D88,"")</f>
        <v>18.100000000000023</v>
      </c>
      <c r="AF49" s="75"/>
      <c r="AG49" s="76"/>
      <c r="AH49" s="83">
        <f>IF(キューシート計算用!D97&lt;&gt;"",キューシート計算用!D97,"")</f>
        <v>46.400000000000034</v>
      </c>
      <c r="AI49" s="75"/>
      <c r="AJ49" s="76"/>
      <c r="AK49" s="83">
        <f>IF(キューシート計算用!D106&lt;&gt;"",キューシート計算用!D106,"")</f>
        <v>61.099999999999966</v>
      </c>
      <c r="AL49" s="75"/>
      <c r="AM49" s="76"/>
      <c r="AN49" s="83">
        <f>IF(キューシート計算用!D115&lt;&gt;"",キューシート計算用!D115,"")</f>
        <v>35.300000000000068</v>
      </c>
      <c r="AO49" s="75"/>
      <c r="AP49" s="76"/>
      <c r="AQ49" s="83" t="str">
        <f>IF(キューシート計算用!D124&lt;&gt;"",キューシート計算用!D124,"")</f>
        <v/>
      </c>
      <c r="AR49" s="75"/>
      <c r="AS49" s="76"/>
      <c r="AT49" s="83" t="str">
        <f>IF(キューシート計算用!D133&lt;&gt;"",キューシート計算用!D133,"")</f>
        <v/>
      </c>
      <c r="AU49" s="75"/>
      <c r="AV49" s="76"/>
      <c r="AW49" s="83" t="str">
        <f>IF(キューシート計算用!D142&lt;&gt;"",キューシート計算用!D142,"")</f>
        <v/>
      </c>
      <c r="AX49" s="75"/>
      <c r="AY49" s="76"/>
      <c r="AZ49" s="83" t="str">
        <f>IF(キューシート計算用!D151&lt;&gt;"",キューシート計算用!D151,"")</f>
        <v/>
      </c>
      <c r="BA49" s="75"/>
      <c r="BB49" s="76"/>
      <c r="BC49" s="83" t="str">
        <f>IF(キューシート計算用!D160&lt;&gt;"",キューシート計算用!D160,"")</f>
        <v/>
      </c>
      <c r="BD49" s="75"/>
      <c r="BE49" s="75"/>
      <c r="BF49" s="83" t="str">
        <f>IF(キューシート計算用!D169&lt;&gt;"",キューシート計算用!D169,"")</f>
        <v/>
      </c>
      <c r="BG49" s="75"/>
      <c r="BH49" s="75"/>
      <c r="BI49" s="83" t="str">
        <f>IF(キューシート計算用!D178&lt;&gt;"",キューシート計算用!D178,"")</f>
        <v/>
      </c>
      <c r="BJ49" s="75"/>
      <c r="BK49" s="75"/>
      <c r="BL49" s="83" t="str">
        <f>IF(キューシート計算用!D187&lt;&gt;"",キューシート計算用!D187,"")</f>
        <v/>
      </c>
      <c r="BM49" s="75"/>
      <c r="BN49" s="75"/>
      <c r="BO49" s="83" t="str">
        <f>IF(キューシート計算用!D196&lt;&gt;"",キューシート計算用!D196,"")</f>
        <v/>
      </c>
      <c r="BP49" s="75"/>
      <c r="BQ49" s="76"/>
      <c r="BR49" s="55"/>
      <c r="BS49" s="55"/>
      <c r="BT49" s="55"/>
    </row>
    <row r="50" spans="1:72" x14ac:dyDescent="0.15">
      <c r="A50" s="19" t="s">
        <v>14</v>
      </c>
      <c r="B50" s="18"/>
      <c r="C50" s="18"/>
      <c r="D50" s="84">
        <f>IF(キューシート計算用!E7&lt;&gt;"",キューシート計算用!E7,"")</f>
        <v>9.5</v>
      </c>
      <c r="E50" s="77"/>
      <c r="F50" s="78"/>
      <c r="G50" s="84">
        <f>IF(キューシート計算用!E16&lt;&gt;"",キューシート計算用!E16,"")</f>
        <v>61.5</v>
      </c>
      <c r="H50" s="77"/>
      <c r="I50" s="78"/>
      <c r="J50" s="84">
        <f>IF(キューシート計算用!E25&lt;&gt;"",キューシート計算用!E25,"")</f>
        <v>102.4</v>
      </c>
      <c r="K50" s="77"/>
      <c r="L50" s="78"/>
      <c r="M50" s="84">
        <f>IF(キューシート計算用!E34&lt;&gt;"",キューシート計算用!E34,"")</f>
        <v>117.8</v>
      </c>
      <c r="N50" s="77"/>
      <c r="O50" s="78"/>
      <c r="P50" s="84">
        <f>IF(キューシート計算用!E43&lt;&gt;"",キューシート計算用!E43,"")</f>
        <v>176.5</v>
      </c>
      <c r="Q50" s="77"/>
      <c r="R50" s="78"/>
      <c r="S50" s="84">
        <f>IF(キューシート計算用!E52&lt;&gt;"",キューシート計算用!E52,"")</f>
        <v>195.3</v>
      </c>
      <c r="T50" s="77"/>
      <c r="U50" s="78"/>
      <c r="V50" s="84">
        <f>IF(キューシート計算用!E61&lt;&gt;"",キューシート計算用!E61,"")</f>
        <v>252.1</v>
      </c>
      <c r="W50" s="77"/>
      <c r="X50" s="78"/>
      <c r="Y50" s="84">
        <f>IF(キューシート計算用!E70&lt;&gt;"",キューシート計算用!E70,"")</f>
        <v>338.3</v>
      </c>
      <c r="Z50" s="77"/>
      <c r="AA50" s="78"/>
      <c r="AB50" s="84">
        <f>IF(キューシート計算用!E79&lt;&gt;"",キューシート計算用!E79,"")</f>
        <v>466.9</v>
      </c>
      <c r="AC50" s="77"/>
      <c r="AD50" s="78"/>
      <c r="AE50" s="84">
        <f>IF(キューシート計算用!E88&lt;&gt;"",キューシート計算用!E88,"")</f>
        <v>491.8</v>
      </c>
      <c r="AF50" s="77"/>
      <c r="AG50" s="78"/>
      <c r="AH50" s="84">
        <f>IF(キューシート計算用!E97&lt;&gt;"",キューシート計算用!E97,"")</f>
        <v>520.1</v>
      </c>
      <c r="AI50" s="77"/>
      <c r="AJ50" s="78"/>
      <c r="AK50" s="84">
        <f>IF(キューシート計算用!E106&lt;&gt;"",キューシート計算用!E106,"")</f>
        <v>534.79999999999995</v>
      </c>
      <c r="AL50" s="77"/>
      <c r="AM50" s="78"/>
      <c r="AN50" s="84">
        <f>IF(キューシート計算用!E115&lt;&gt;"",キューシート計算用!E115,"")</f>
        <v>570.6</v>
      </c>
      <c r="AO50" s="77"/>
      <c r="AP50" s="78"/>
      <c r="AQ50" s="84" t="str">
        <f>IF(キューシート計算用!E124&lt;&gt;"",キューシート計算用!E124,"")</f>
        <v/>
      </c>
      <c r="AR50" s="77"/>
      <c r="AS50" s="78"/>
      <c r="AT50" s="84" t="str">
        <f>IF(キューシート計算用!E133&lt;&gt;"",キューシート計算用!E133,"")</f>
        <v/>
      </c>
      <c r="AU50" s="77"/>
      <c r="AV50" s="78"/>
      <c r="AW50" s="84" t="str">
        <f>IF(キューシート計算用!E142&lt;&gt;"",キューシート計算用!E142,"")</f>
        <v/>
      </c>
      <c r="AX50" s="77"/>
      <c r="AY50" s="78"/>
      <c r="AZ50" s="84" t="str">
        <f>IF(キューシート計算用!E151&lt;&gt;"",キューシート計算用!E151,"")</f>
        <v/>
      </c>
      <c r="BA50" s="77"/>
      <c r="BB50" s="78"/>
      <c r="BC50" s="84" t="str">
        <f>IF(キューシート計算用!E160&lt;&gt;"",キューシート計算用!E160,"")</f>
        <v/>
      </c>
      <c r="BD50" s="75"/>
      <c r="BE50" s="75"/>
      <c r="BF50" s="84" t="str">
        <f>IF(キューシート計算用!E169&lt;&gt;"",キューシート計算用!E169,"")</f>
        <v/>
      </c>
      <c r="BG50" s="75"/>
      <c r="BH50" s="75"/>
      <c r="BI50" s="84" t="str">
        <f>IF(キューシート計算用!E178&lt;&gt;"",キューシート計算用!E178,"")</f>
        <v/>
      </c>
      <c r="BJ50" s="75"/>
      <c r="BK50" s="75"/>
      <c r="BL50" s="84" t="str">
        <f>IF(キューシート計算用!E187&lt;&gt;"",キューシート計算用!E187,"")</f>
        <v/>
      </c>
      <c r="BM50" s="75"/>
      <c r="BN50" s="75"/>
      <c r="BO50" s="84" t="str">
        <f>IF(キューシート計算用!E196&lt;&gt;"",キューシート計算用!E196,"")</f>
        <v/>
      </c>
      <c r="BP50" s="75"/>
      <c r="BQ50" s="76"/>
      <c r="BR50" s="55"/>
      <c r="BS50" s="55"/>
      <c r="BT50" s="55"/>
    </row>
    <row r="51" spans="1:72" s="20" customFormat="1" x14ac:dyDescent="0.15">
      <c r="A51" s="19" t="s">
        <v>15</v>
      </c>
      <c r="B51" s="18"/>
      <c r="C51" s="18"/>
      <c r="D51" s="79">
        <f>IF(キューシート計算用!A6&lt;&gt;"",キューシート計算用!A6,"")</f>
        <v>2</v>
      </c>
      <c r="E51" s="108" t="str">
        <f>IF(キューシート計算用!F6&lt;&gt;"",キューシート計算用!F6,"")</f>
        <v>JR鹿沼駅前</v>
      </c>
      <c r="F51" s="109"/>
      <c r="G51" s="79">
        <f>IF(キューシート計算用!A15&lt;&gt;"",キューシート計算用!A15,"")</f>
        <v>11</v>
      </c>
      <c r="H51" s="108" t="str">
        <f>IF(キューシート計算用!F15&lt;&gt;"",キューシート計算用!F15,"")</f>
        <v>通1丁目</v>
      </c>
      <c r="I51" s="109"/>
      <c r="J51" s="79">
        <f>IF(キューシート計算用!A24&lt;&gt;"",キューシート計算用!A24,"")</f>
        <v>20</v>
      </c>
      <c r="K51" s="108" t="str">
        <f>IF(キューシート計算用!F24&lt;&gt;"",キューシート計算用!F24,"")</f>
        <v>田町北</v>
      </c>
      <c r="L51" s="109"/>
      <c r="M51" s="79">
        <f>IF(キューシート計算用!A33&lt;&gt;"",キューシート計算用!A33,"")</f>
        <v>29</v>
      </c>
      <c r="N51" s="108" t="str">
        <f>IF(キューシート計算用!F33&lt;&gt;"",キューシート計算用!F33,"")</f>
        <v>伝馬町</v>
      </c>
      <c r="O51" s="109"/>
      <c r="P51" s="79">
        <f>IF(キューシート計算用!A42&lt;&gt;"",キューシート計算用!A42,"")</f>
        <v>38</v>
      </c>
      <c r="Q51" s="108" t="str">
        <f>IF(キューシート計算用!F42&lt;&gt;"",キューシート計算用!F42,"")</f>
        <v>常田</v>
      </c>
      <c r="R51" s="109"/>
      <c r="S51" s="79">
        <f>IF(キューシート計算用!A51&lt;&gt;"",キューシート計算用!A51,"")</f>
        <v>47</v>
      </c>
      <c r="T51" s="108" t="str">
        <f>IF(キューシート計算用!F51&lt;&gt;"",キューシート計算用!F51,"")</f>
        <v/>
      </c>
      <c r="U51" s="109"/>
      <c r="V51" s="79">
        <f>IF(キューシート計算用!A60&lt;&gt;"",キューシート計算用!A60,"")</f>
        <v>56</v>
      </c>
      <c r="W51" s="108" t="str">
        <f>IF(キューシート計算用!F60&lt;&gt;"",キューシート計算用!F60,"")</f>
        <v>城東二丁目</v>
      </c>
      <c r="X51" s="109"/>
      <c r="Y51" s="79">
        <f>IF(キューシート計算用!A69&lt;&gt;"",キューシート計算用!A69,"")</f>
        <v>65</v>
      </c>
      <c r="Z51" s="108" t="str">
        <f>IF(キューシート計算用!F69&lt;&gt;"",キューシート計算用!F69,"")</f>
        <v>安国寺西</v>
      </c>
      <c r="AA51" s="109"/>
      <c r="AB51" s="79">
        <f>IF(キューシート計算用!A78&lt;&gt;"",キューシート計算用!A78,"")</f>
        <v>74</v>
      </c>
      <c r="AC51" s="108" t="str">
        <f>IF(キューシート計算用!F78&lt;&gt;"",キューシート計算用!F78,"")</f>
        <v>黒海士バイパス前</v>
      </c>
      <c r="AD51" s="109"/>
      <c r="AE51" s="79">
        <f>IF(キューシート計算用!A87&lt;&gt;"",キューシート計算用!A87,"")</f>
        <v>83</v>
      </c>
      <c r="AF51" s="108" t="str">
        <f>IF(キューシート計算用!F87&lt;&gt;"",キューシート計算用!F87,"")</f>
        <v/>
      </c>
      <c r="AG51" s="109"/>
      <c r="AH51" s="79">
        <f>IF(キューシート計算用!A96&lt;&gt;"",キューシート計算用!A96,"")</f>
        <v>92</v>
      </c>
      <c r="AI51" s="108" t="str">
        <f>IF(キューシート計算用!F96&lt;&gt;"",キューシート計算用!F96,"")</f>
        <v/>
      </c>
      <c r="AJ51" s="109"/>
      <c r="AK51" s="79">
        <f>IF(キューシート計算用!A105&lt;&gt;"",キューシート計算用!A105,"")</f>
        <v>101</v>
      </c>
      <c r="AL51" s="108" t="str">
        <f>IF(キューシート計算用!F105&lt;&gt;"",キューシート計算用!F105,"")</f>
        <v>昭和橋</v>
      </c>
      <c r="AM51" s="109"/>
      <c r="AN51" s="79">
        <f>IF(キューシート計算用!A114&lt;&gt;"",キューシート計算用!A114,"")</f>
        <v>110</v>
      </c>
      <c r="AO51" s="108" t="str">
        <f>IF(キューシート計算用!F114&lt;&gt;"",キューシート計算用!F114,"")</f>
        <v/>
      </c>
      <c r="AP51" s="109"/>
      <c r="AQ51" s="79" t="str">
        <f>IF(キューシート計算用!A123&lt;&gt;"",キューシート計算用!A123,"")</f>
        <v/>
      </c>
      <c r="AR51" s="108" t="str">
        <f>IF(キューシート計算用!F123&lt;&gt;"",キューシート計算用!F123,"")</f>
        <v/>
      </c>
      <c r="AS51" s="109"/>
      <c r="AT51" s="79" t="str">
        <f>IF(キューシート計算用!A132&lt;&gt;"",キューシート計算用!A132,"")</f>
        <v/>
      </c>
      <c r="AU51" s="108" t="str">
        <f>IF(キューシート計算用!F132&lt;&gt;"",キューシート計算用!F132,"")</f>
        <v/>
      </c>
      <c r="AV51" s="109"/>
      <c r="AW51" s="79" t="str">
        <f>IF(キューシート計算用!A141&lt;&gt;"",キューシート計算用!A141,"")</f>
        <v/>
      </c>
      <c r="AX51" s="108" t="str">
        <f>IF(キューシート計算用!F141&lt;&gt;"",キューシート計算用!F141,"")</f>
        <v/>
      </c>
      <c r="AY51" s="109"/>
      <c r="AZ51" s="79" t="str">
        <f>IF(キューシート計算用!A150&lt;&gt;"",キューシート計算用!A150,"")</f>
        <v/>
      </c>
      <c r="BA51" s="108" t="str">
        <f>IF(キューシート計算用!F150&lt;&gt;"",キューシート計算用!F150,"")</f>
        <v/>
      </c>
      <c r="BB51" s="109"/>
      <c r="BC51" s="79" t="str">
        <f>IF(キューシート計算用!A159&lt;&gt;"",キューシート計算用!A159,"")</f>
        <v/>
      </c>
      <c r="BD51" s="108" t="str">
        <f>IF(キューシート計算用!F159&lt;&gt;"",キューシート計算用!F159,"")</f>
        <v/>
      </c>
      <c r="BE51" s="109"/>
      <c r="BF51" s="79" t="str">
        <f>IF(キューシート計算用!A168&lt;&gt;"",キューシート計算用!A168,"")</f>
        <v/>
      </c>
      <c r="BG51" s="108" t="str">
        <f>IF(キューシート計算用!F168&lt;&gt;"",キューシート計算用!F168,"")</f>
        <v/>
      </c>
      <c r="BH51" s="109"/>
      <c r="BI51" s="79" t="str">
        <f>IF(キューシート計算用!A177&lt;&gt;"",キューシート計算用!A177,"")</f>
        <v/>
      </c>
      <c r="BJ51" s="108" t="str">
        <f>IF(キューシート計算用!F177&lt;&gt;"",キューシート計算用!F177,"")</f>
        <v/>
      </c>
      <c r="BK51" s="109"/>
      <c r="BL51" s="79" t="str">
        <f>IF(キューシート計算用!A186&lt;&gt;"",キューシート計算用!A186,"")</f>
        <v/>
      </c>
      <c r="BM51" s="108" t="str">
        <f>IF(キューシート計算用!F186&lt;&gt;"",キューシート計算用!F186,"")</f>
        <v/>
      </c>
      <c r="BN51" s="109"/>
      <c r="BO51" s="79" t="str">
        <f>IF(キューシート計算用!A195&lt;&gt;"",キューシート計算用!A195,"")</f>
        <v/>
      </c>
      <c r="BP51" s="108" t="str">
        <f>IF(キューシート計算用!F195&lt;&gt;"",キューシート計算用!F195,"")</f>
        <v/>
      </c>
      <c r="BQ51" s="109"/>
      <c r="BR51" s="25" t="str">
        <f>IF(キューシート計算用!A204&lt;&gt;"",キューシート計算用!A204,"")</f>
        <v/>
      </c>
      <c r="BS51" s="112" t="str">
        <f>IF(キューシート計算用!F204&lt;&gt;"",キューシート計算用!F204,"")</f>
        <v/>
      </c>
      <c r="BT51" s="113"/>
    </row>
    <row r="52" spans="1:72" s="20" customFormat="1" x14ac:dyDescent="0.15">
      <c r="A52" s="19" t="s">
        <v>16</v>
      </c>
      <c r="B52" s="18"/>
      <c r="C52" s="18"/>
      <c r="D52" s="80" t="str">
        <f>IF(キューシート計算用!B6&lt;&gt;"",キューシート計算用!B6,"")</f>
        <v/>
      </c>
      <c r="E52" s="110" t="str">
        <f>IF(キューシート計算用!K6&lt;&gt;"",キューシート計算用!K6,"")</f>
        <v>足利　栃木市</v>
      </c>
      <c r="F52" s="111"/>
      <c r="G52" s="80" t="str">
        <f>IF(キューシート計算用!B15&lt;&gt;"",キューシート計算用!B15,"")</f>
        <v/>
      </c>
      <c r="H52" s="110" t="str">
        <f>IF(キューシート計算用!K15&lt;&gt;"",キューシート計算用!K15,"")</f>
        <v>前橋　桐生</v>
      </c>
      <c r="I52" s="111"/>
      <c r="J52" s="80" t="str">
        <f>IF(キューシート計算用!B24&lt;&gt;"",キューシート計算用!B24,"")</f>
        <v/>
      </c>
      <c r="K52" s="110" t="str">
        <f>IF(キューシート計算用!K24&lt;&gt;"",キューシート計算用!K24,"")</f>
        <v>高崎駅西口</v>
      </c>
      <c r="L52" s="111"/>
      <c r="M52" s="80" t="str">
        <f>IF(キューシート計算用!B33&lt;&gt;"",キューシート計算用!B33,"")</f>
        <v/>
      </c>
      <c r="N52" s="110" t="str">
        <f>IF(キューシート計算用!K33&lt;&gt;"",キューシート計算用!K33,"")</f>
        <v>松井田</v>
      </c>
      <c r="O52" s="111"/>
      <c r="P52" s="80" t="str">
        <f>IF(キューシート計算用!B42&lt;&gt;"",キューシート計算用!B42,"")</f>
        <v/>
      </c>
      <c r="Q52" s="110" t="str">
        <f>IF(キューシート計算用!K42&lt;&gt;"",キューシート計算用!K42,"")</f>
        <v>長野　上田</v>
      </c>
      <c r="R52" s="111"/>
      <c r="S52" s="80" t="str">
        <f>IF(キューシート計算用!B51&lt;&gt;"",キューシート計算用!B51,"")</f>
        <v/>
      </c>
      <c r="T52" s="110" t="str">
        <f>IF(キューシート計算用!K51&lt;&gt;"",キューシート計算用!K51,"")</f>
        <v/>
      </c>
      <c r="U52" s="111"/>
      <c r="V52" s="80" t="str">
        <f>IF(キューシート計算用!B60&lt;&gt;"",キューシート計算用!B60,"")</f>
        <v/>
      </c>
      <c r="W52" s="110" t="str">
        <f>IF(キューシート計算用!K60&lt;&gt;"",キューシート計算用!K60,"")</f>
        <v/>
      </c>
      <c r="X52" s="111"/>
      <c r="Y52" s="80" t="str">
        <f>IF(キューシート計算用!B69&lt;&gt;"",キューシート計算用!B69,"")</f>
        <v/>
      </c>
      <c r="Z52" s="110" t="str">
        <f>IF(キューシート計算用!K69&lt;&gt;"",キューシート計算用!K69,"")</f>
        <v>白樺湖　岡谷</v>
      </c>
      <c r="AA52" s="111"/>
      <c r="AB52" s="80" t="str">
        <f>IF(キューシート計算用!B78&lt;&gt;"",キューシート計算用!B78,"")</f>
        <v/>
      </c>
      <c r="AC52" s="110" t="str">
        <f>IF(キューシート計算用!K78&lt;&gt;"",キューシート計算用!K78,"")</f>
        <v>吉田</v>
      </c>
      <c r="AD52" s="111"/>
      <c r="AE52" s="80" t="str">
        <f>IF(キューシート計算用!B87&lt;&gt;"",キューシート計算用!B87,"")</f>
        <v/>
      </c>
      <c r="AF52" s="110" t="str">
        <f>IF(キューシート計算用!K87&lt;&gt;"",キューシート計算用!K87,"")</f>
        <v>国道140号</v>
      </c>
      <c r="AG52" s="111"/>
      <c r="AH52" s="80" t="str">
        <f>IF(キューシート計算用!B96&lt;&gt;"",キューシート計算用!B96,"")</f>
        <v/>
      </c>
      <c r="AI52" s="110" t="str">
        <f>IF(キューシート計算用!K96&lt;&gt;"",キューシート計算用!K96,"")</f>
        <v/>
      </c>
      <c r="AJ52" s="111"/>
      <c r="AK52" s="80" t="str">
        <f>IF(キューシート計算用!B105&lt;&gt;"",キューシート計算用!B105,"")</f>
        <v/>
      </c>
      <c r="AL52" s="110" t="str">
        <f>IF(キューシート計算用!K105&lt;&gt;"",キューシート計算用!K105,"")</f>
        <v>館林</v>
      </c>
      <c r="AM52" s="111"/>
      <c r="AN52" s="80" t="str">
        <f>IF(キューシート計算用!B114&lt;&gt;"",キューシート計算用!B114,"")</f>
        <v/>
      </c>
      <c r="AO52" s="110" t="str">
        <f>IF(キューシート計算用!K114&lt;&gt;"",キューシート計算用!K114,"")</f>
        <v/>
      </c>
      <c r="AP52" s="111"/>
      <c r="AQ52" s="80" t="str">
        <f>IF(キューシート計算用!B123&lt;&gt;"",キューシート計算用!B123,"")</f>
        <v/>
      </c>
      <c r="AR52" s="110" t="str">
        <f>IF(キューシート計算用!K123&lt;&gt;"",キューシート計算用!K123,"")</f>
        <v/>
      </c>
      <c r="AS52" s="111"/>
      <c r="AT52" s="80" t="str">
        <f>IF(キューシート計算用!B132&lt;&gt;"",キューシート計算用!B132,"")</f>
        <v/>
      </c>
      <c r="AU52" s="110" t="str">
        <f>IF(キューシート計算用!K132&lt;&gt;"",キューシート計算用!K132,"")</f>
        <v/>
      </c>
      <c r="AV52" s="111"/>
      <c r="AW52" s="80" t="str">
        <f>IF(キューシート計算用!B141&lt;&gt;"",キューシート計算用!B141,"")</f>
        <v/>
      </c>
      <c r="AX52" s="110" t="str">
        <f>IF(キューシート計算用!K141&lt;&gt;"",キューシート計算用!K141,"")</f>
        <v/>
      </c>
      <c r="AY52" s="111"/>
      <c r="AZ52" s="80" t="str">
        <f>IF(キューシート計算用!B150&lt;&gt;"",キューシート計算用!B150,"")</f>
        <v/>
      </c>
      <c r="BA52" s="110" t="str">
        <f>IF(キューシート計算用!K150&lt;&gt;"",キューシート計算用!K150,"")</f>
        <v/>
      </c>
      <c r="BB52" s="111"/>
      <c r="BC52" s="80" t="str">
        <f>IF(キューシート計算用!B159&lt;&gt;"",キューシート計算用!B159,"")</f>
        <v/>
      </c>
      <c r="BD52" s="110" t="str">
        <f>IF(キューシート計算用!K159&lt;&gt;"",キューシート計算用!K159,"")</f>
        <v/>
      </c>
      <c r="BE52" s="111"/>
      <c r="BF52" s="80" t="str">
        <f>IF(キューシート計算用!B168&lt;&gt;"",キューシート計算用!B168,"")</f>
        <v/>
      </c>
      <c r="BG52" s="110" t="str">
        <f>IF(キューシート計算用!K168&lt;&gt;"",キューシート計算用!K168,"")</f>
        <v/>
      </c>
      <c r="BH52" s="111"/>
      <c r="BI52" s="80" t="str">
        <f>IF(キューシート計算用!B177&lt;&gt;"",キューシート計算用!B177,"")</f>
        <v/>
      </c>
      <c r="BJ52" s="110" t="str">
        <f>IF(キューシート計算用!K177&lt;&gt;"",キューシート計算用!K177,"")</f>
        <v/>
      </c>
      <c r="BK52" s="111"/>
      <c r="BL52" s="80" t="str">
        <f>IF(キューシート計算用!B186&lt;&gt;"",キューシート計算用!B186,"")</f>
        <v/>
      </c>
      <c r="BM52" s="110" t="str">
        <f>IF(キューシート計算用!K186&lt;&gt;"",キューシート計算用!K186,"")</f>
        <v/>
      </c>
      <c r="BN52" s="111"/>
      <c r="BO52" s="80" t="str">
        <f>IF(キューシート計算用!B195&lt;&gt;"",キューシート計算用!B195,"")</f>
        <v/>
      </c>
      <c r="BP52" s="110" t="str">
        <f>IF(キューシート計算用!K195&lt;&gt;"",キューシート計算用!K195,"")</f>
        <v/>
      </c>
      <c r="BQ52" s="111"/>
      <c r="BR52" s="26" t="str">
        <f>IF(キューシート計算用!B204&lt;&gt;"",キューシート計算用!B204,"")</f>
        <v/>
      </c>
      <c r="BS52" s="106" t="str">
        <f>IF(キューシート計算用!K204&lt;&gt;"",キューシート計算用!K204,"")</f>
        <v/>
      </c>
      <c r="BT52" s="107"/>
    </row>
    <row r="53" spans="1:72" s="20" customFormat="1" x14ac:dyDescent="0.15">
      <c r="A53" s="19" t="s">
        <v>17</v>
      </c>
      <c r="B53" s="18"/>
      <c r="C53" s="18"/>
      <c r="D53" s="81" t="str">
        <f>IF(キューシート計算用!M6&lt;&gt;"",キューシート計算用!M6,"")</f>
        <v/>
      </c>
      <c r="E53" s="75"/>
      <c r="F53" s="76"/>
      <c r="G53" s="81" t="str">
        <f>IF(キューシート計算用!M15&lt;&gt;"",キューシート計算用!M15,"")</f>
        <v/>
      </c>
      <c r="H53" s="75"/>
      <c r="I53" s="76"/>
      <c r="J53" s="81" t="str">
        <f>IF(キューシート計算用!M24&lt;&gt;"",キューシート計算用!M24,"")</f>
        <v/>
      </c>
      <c r="K53" s="75"/>
      <c r="L53" s="76"/>
      <c r="M53" s="81" t="str">
        <f>IF(キューシート計算用!M33&lt;&gt;"",キューシート計算用!M33,"")</f>
        <v/>
      </c>
      <c r="N53" s="75"/>
      <c r="O53" s="76"/>
      <c r="P53" s="81" t="str">
        <f>IF(キューシート計算用!M42&lt;&gt;"",キューシート計算用!M42,"")</f>
        <v/>
      </c>
      <c r="Q53" s="75"/>
      <c r="R53" s="76"/>
      <c r="S53" s="81" t="str">
        <f>IF(キューシート計算用!M51&lt;&gt;"",キューシート計算用!M51,"")</f>
        <v/>
      </c>
      <c r="T53" s="75"/>
      <c r="U53" s="76"/>
      <c r="V53" s="81" t="str">
        <f>IF(キューシート計算用!M60&lt;&gt;"",キューシート計算用!M60,"")</f>
        <v/>
      </c>
      <c r="W53" s="75"/>
      <c r="X53" s="76"/>
      <c r="Y53" s="81" t="str">
        <f>IF(キューシート計算用!M69&lt;&gt;"",キューシート計算用!M69,"")</f>
        <v/>
      </c>
      <c r="Z53" s="75"/>
      <c r="AA53" s="76"/>
      <c r="AB53" s="81" t="str">
        <f>IF(キューシート計算用!M78&lt;&gt;"",キューシート計算用!M78,"")</f>
        <v/>
      </c>
      <c r="AC53" s="75"/>
      <c r="AD53" s="76"/>
      <c r="AE53" s="81" t="str">
        <f>IF(キューシート計算用!M87&lt;&gt;"",キューシート計算用!M87,"")</f>
        <v/>
      </c>
      <c r="AF53" s="75"/>
      <c r="AG53" s="76"/>
      <c r="AH53" s="81" t="str">
        <f>IF(キューシート計算用!M96&lt;&gt;"",キューシート計算用!M96,"")</f>
        <v/>
      </c>
      <c r="AI53" s="75"/>
      <c r="AJ53" s="76"/>
      <c r="AK53" s="81" t="str">
        <f>IF(キューシート計算用!M105&lt;&gt;"",キューシート計算用!M105,"")</f>
        <v/>
      </c>
      <c r="AL53" s="75"/>
      <c r="AM53" s="76"/>
      <c r="AN53" s="81" t="str">
        <f>IF(キューシート計算用!M114&lt;&gt;"",キューシート計算用!M114,"")</f>
        <v/>
      </c>
      <c r="AO53" s="75"/>
      <c r="AP53" s="76"/>
      <c r="AQ53" s="81" t="str">
        <f>IF(キューシート計算用!M123&lt;&gt;"",キューシート計算用!M123,"")</f>
        <v/>
      </c>
      <c r="AR53" s="75"/>
      <c r="AS53" s="76"/>
      <c r="AT53" s="81" t="str">
        <f>IF(キューシート計算用!M132&lt;&gt;"",キューシート計算用!M132,"")</f>
        <v/>
      </c>
      <c r="AU53" s="75"/>
      <c r="AV53" s="76"/>
      <c r="AW53" s="81" t="str">
        <f>IF(キューシート計算用!M141&lt;&gt;"",キューシート計算用!M141,"")</f>
        <v/>
      </c>
      <c r="AX53" s="75"/>
      <c r="AY53" s="76"/>
      <c r="AZ53" s="81" t="str">
        <f>IF(キューシート計算用!M150&lt;&gt;"",キューシート計算用!M150,"")</f>
        <v/>
      </c>
      <c r="BA53" s="75"/>
      <c r="BB53" s="76"/>
      <c r="BC53" s="81" t="str">
        <f>IF(キューシート計算用!M159&lt;&gt;"",キューシート計算用!M159,"")</f>
        <v/>
      </c>
      <c r="BD53" s="75"/>
      <c r="BE53" s="75"/>
      <c r="BF53" s="81" t="str">
        <f>IF(キューシート計算用!M168&lt;&gt;"",キューシート計算用!M168,"")</f>
        <v/>
      </c>
      <c r="BG53" s="75"/>
      <c r="BH53" s="75"/>
      <c r="BI53" s="81" t="str">
        <f>IF(キューシート計算用!M177&lt;&gt;"",キューシート計算用!M177,"")</f>
        <v/>
      </c>
      <c r="BJ53" s="75"/>
      <c r="BK53" s="75"/>
      <c r="BL53" s="81" t="str">
        <f>IF(キューシート計算用!M186&lt;&gt;"",キューシート計算用!M186,"")</f>
        <v/>
      </c>
      <c r="BM53" s="75"/>
      <c r="BN53" s="75"/>
      <c r="BO53" s="81" t="str">
        <f>IF(キューシート計算用!M195&lt;&gt;"",キューシート計算用!M195,"")</f>
        <v/>
      </c>
      <c r="BP53" s="75"/>
      <c r="BQ53" s="76"/>
      <c r="BR53" s="33" t="str">
        <f>IF(キューシート計算用!M204&lt;&gt;"",キューシート計算用!M204,"")</f>
        <v/>
      </c>
      <c r="BS53" s="14"/>
      <c r="BT53" s="15"/>
    </row>
    <row r="54" spans="1:72" s="20" customFormat="1" x14ac:dyDescent="0.15">
      <c r="A54" s="19" t="s">
        <v>18</v>
      </c>
      <c r="B54" s="18"/>
      <c r="C54" s="18"/>
      <c r="D54" s="81" t="str">
        <f>IF(キューシート計算用!N6&lt;&gt;"",キューシート計算用!N6,"")</f>
        <v/>
      </c>
      <c r="E54" s="75"/>
      <c r="F54" s="76"/>
      <c r="G54" s="81" t="str">
        <f>IF(キューシート計算用!N15&lt;&gt;"",キューシート計算用!N15,"")</f>
        <v/>
      </c>
      <c r="H54" s="75"/>
      <c r="I54" s="76"/>
      <c r="J54" s="81" t="str">
        <f>IF(キューシート計算用!N24&lt;&gt;"",キューシート計算用!N24,"")</f>
        <v/>
      </c>
      <c r="K54" s="75"/>
      <c r="L54" s="76"/>
      <c r="M54" s="81" t="str">
        <f>IF(キューシート計算用!N33&lt;&gt;"",キューシート計算用!N33,"")</f>
        <v/>
      </c>
      <c r="N54" s="75"/>
      <c r="O54" s="76"/>
      <c r="P54" s="81" t="str">
        <f>IF(キューシート計算用!N42&lt;&gt;"",キューシート計算用!N42,"")</f>
        <v/>
      </c>
      <c r="Q54" s="75"/>
      <c r="R54" s="76"/>
      <c r="S54" s="81" t="str">
        <f>IF(キューシート計算用!N51&lt;&gt;"",キューシート計算用!N51,"")</f>
        <v/>
      </c>
      <c r="T54" s="75"/>
      <c r="U54" s="76"/>
      <c r="V54" s="81" t="str">
        <f>IF(キューシート計算用!N60&lt;&gt;"",キューシート計算用!N60,"")</f>
        <v/>
      </c>
      <c r="W54" s="75"/>
      <c r="X54" s="76"/>
      <c r="Y54" s="81" t="str">
        <f>IF(キューシート計算用!N69&lt;&gt;"",キューシート計算用!N69,"")</f>
        <v/>
      </c>
      <c r="Z54" s="75"/>
      <c r="AA54" s="76"/>
      <c r="AB54" s="81" t="str">
        <f>IF(キューシート計算用!N78&lt;&gt;"",キューシート計算用!N78,"")</f>
        <v/>
      </c>
      <c r="AC54" s="75"/>
      <c r="AD54" s="76"/>
      <c r="AE54" s="81" t="str">
        <f>IF(キューシート計算用!N87&lt;&gt;"",キューシート計算用!N87,"")</f>
        <v/>
      </c>
      <c r="AF54" s="75"/>
      <c r="AG54" s="76"/>
      <c r="AH54" s="81" t="str">
        <f>IF(キューシート計算用!N96&lt;&gt;"",キューシート計算用!N96,"")</f>
        <v/>
      </c>
      <c r="AI54" s="75"/>
      <c r="AJ54" s="76"/>
      <c r="AK54" s="81" t="str">
        <f>IF(キューシート計算用!N105&lt;&gt;"",キューシート計算用!N105,"")</f>
        <v/>
      </c>
      <c r="AL54" s="75"/>
      <c r="AM54" s="76"/>
      <c r="AN54" s="81" t="str">
        <f>IF(キューシート計算用!N114&lt;&gt;"",キューシート計算用!N114,"")</f>
        <v/>
      </c>
      <c r="AO54" s="75"/>
      <c r="AP54" s="76"/>
      <c r="AQ54" s="81" t="str">
        <f>IF(キューシート計算用!N123&lt;&gt;"",キューシート計算用!N123,"")</f>
        <v/>
      </c>
      <c r="AR54" s="75"/>
      <c r="AS54" s="76"/>
      <c r="AT54" s="81" t="str">
        <f>IF(キューシート計算用!N132&lt;&gt;"",キューシート計算用!N132,"")</f>
        <v/>
      </c>
      <c r="AU54" s="75"/>
      <c r="AV54" s="76"/>
      <c r="AW54" s="81" t="str">
        <f>IF(キューシート計算用!N141&lt;&gt;"",キューシート計算用!N141,"")</f>
        <v/>
      </c>
      <c r="AX54" s="75"/>
      <c r="AY54" s="76"/>
      <c r="AZ54" s="81" t="str">
        <f>IF(キューシート計算用!N150&lt;&gt;"",キューシート計算用!N150,"")</f>
        <v/>
      </c>
      <c r="BA54" s="75"/>
      <c r="BB54" s="76"/>
      <c r="BC54" s="81" t="str">
        <f>IF(キューシート計算用!N159&lt;&gt;"",キューシート計算用!N159,"")</f>
        <v/>
      </c>
      <c r="BD54" s="75"/>
      <c r="BE54" s="75"/>
      <c r="BF54" s="81" t="str">
        <f>IF(キューシート計算用!N168&lt;&gt;"",キューシート計算用!N168,"")</f>
        <v/>
      </c>
      <c r="BG54" s="75"/>
      <c r="BH54" s="75"/>
      <c r="BI54" s="81" t="str">
        <f>IF(キューシート計算用!N177&lt;&gt;"",キューシート計算用!N177,"")</f>
        <v/>
      </c>
      <c r="BJ54" s="75"/>
      <c r="BK54" s="75"/>
      <c r="BL54" s="81" t="str">
        <f>IF(キューシート計算用!N186&lt;&gt;"",キューシート計算用!N186,"")</f>
        <v/>
      </c>
      <c r="BM54" s="75"/>
      <c r="BN54" s="75"/>
      <c r="BO54" s="81" t="str">
        <f>IF(キューシート計算用!N195&lt;&gt;"",キューシート計算用!N195,"")</f>
        <v/>
      </c>
      <c r="BP54" s="75"/>
      <c r="BQ54" s="76"/>
      <c r="BR54" s="33" t="str">
        <f>IF(キューシート計算用!N204&lt;&gt;"",キューシート計算用!N204,"")</f>
        <v/>
      </c>
      <c r="BS54" s="14"/>
      <c r="BT54" s="15"/>
    </row>
    <row r="55" spans="1:72" x14ac:dyDescent="0.15">
      <c r="A55" s="19" t="s">
        <v>19</v>
      </c>
      <c r="B55" s="18"/>
      <c r="C55" s="18"/>
      <c r="D55" s="82">
        <f>IF(キューシート計算用!C6&lt;&gt;"",キューシート計算用!C6,"")</f>
        <v>8.1</v>
      </c>
      <c r="E55" s="75"/>
      <c r="F55" s="76"/>
      <c r="G55" s="82">
        <f>IF(キューシート計算用!C15&lt;&gt;"",キューシート計算用!C15,"")</f>
        <v>1</v>
      </c>
      <c r="H55" s="75"/>
      <c r="I55" s="76"/>
      <c r="J55" s="82">
        <f>IF(キューシート計算用!C24&lt;&gt;"",キューシート計算用!C24,"")</f>
        <v>5.7000000000000028</v>
      </c>
      <c r="K55" s="75"/>
      <c r="L55" s="76"/>
      <c r="M55" s="82">
        <f>IF(キューシート計算用!C33&lt;&gt;"",キューシート計算用!C33,"")</f>
        <v>0.39999999999999147</v>
      </c>
      <c r="N55" s="75"/>
      <c r="O55" s="76"/>
      <c r="P55" s="82">
        <f>IF(キューシート計算用!C42&lt;&gt;"",キューシート計算用!C42,"")</f>
        <v>1.5</v>
      </c>
      <c r="Q55" s="75"/>
      <c r="R55" s="76"/>
      <c r="S55" s="82">
        <f>IF(キューシート計算用!C51&lt;&gt;"",キューシート計算用!C51,"")</f>
        <v>1.8000000000000114</v>
      </c>
      <c r="T55" s="75"/>
      <c r="U55" s="76"/>
      <c r="V55" s="82">
        <f>IF(キューシート計算用!C60&lt;&gt;"",キューシート計算用!C60,"")</f>
        <v>1.3000000000000114</v>
      </c>
      <c r="W55" s="75"/>
      <c r="X55" s="76"/>
      <c r="Y55" s="82">
        <f>IF(キューシート計算用!C69&lt;&gt;"",キューシート計算用!C69,"")</f>
        <v>25.900000000000034</v>
      </c>
      <c r="Z55" s="75"/>
      <c r="AA55" s="76"/>
      <c r="AB55" s="82">
        <f>IF(キューシート計算用!C78&lt;&gt;"",キューシート計算用!C78,"")</f>
        <v>24.699999999999989</v>
      </c>
      <c r="AC55" s="75"/>
      <c r="AD55" s="76"/>
      <c r="AE55" s="82">
        <f>IF(キューシート計算用!C87&lt;&gt;"",キューシート計算用!C87,"")</f>
        <v>10.399999999999977</v>
      </c>
      <c r="AF55" s="75"/>
      <c r="AG55" s="76"/>
      <c r="AH55" s="82">
        <f>IF(キューシート計算用!C96&lt;&gt;"",キューシート計算用!C96,"")</f>
        <v>0.29999999999995453</v>
      </c>
      <c r="AI55" s="75"/>
      <c r="AJ55" s="76"/>
      <c r="AK55" s="82">
        <f>IF(キューシート計算用!C105&lt;&gt;"",キューシート計算用!C105,"")</f>
        <v>1.6999999999999318</v>
      </c>
      <c r="AL55" s="75"/>
      <c r="AM55" s="76"/>
      <c r="AN55" s="82">
        <f>IF(キューシート計算用!C114&lt;&gt;"",キューシート計算用!C114,"")</f>
        <v>2.6999999999999318</v>
      </c>
      <c r="AO55" s="75"/>
      <c r="AP55" s="76"/>
      <c r="AQ55" s="82" t="str">
        <f>IF(キューシート計算用!C123&lt;&gt;"",キューシート計算用!C123,"")</f>
        <v/>
      </c>
      <c r="AR55" s="75"/>
      <c r="AS55" s="76"/>
      <c r="AT55" s="82" t="str">
        <f>IF(キューシート計算用!C132&lt;&gt;"",キューシート計算用!C132,"")</f>
        <v/>
      </c>
      <c r="AU55" s="75"/>
      <c r="AV55" s="76"/>
      <c r="AW55" s="82" t="str">
        <f>IF(キューシート計算用!C141&lt;&gt;"",キューシート計算用!C141,"")</f>
        <v/>
      </c>
      <c r="AX55" s="75"/>
      <c r="AY55" s="76"/>
      <c r="AZ55" s="82" t="str">
        <f>IF(キューシート計算用!C150&lt;&gt;"",キューシート計算用!C150,"")</f>
        <v/>
      </c>
      <c r="BA55" s="75"/>
      <c r="BB55" s="76"/>
      <c r="BC55" s="82" t="str">
        <f>IF(キューシート計算用!C159&lt;&gt;"",キューシート計算用!C159,"")</f>
        <v/>
      </c>
      <c r="BD55" s="75"/>
      <c r="BE55" s="75"/>
      <c r="BF55" s="82" t="str">
        <f>IF(キューシート計算用!C168&lt;&gt;"",キューシート計算用!C168,"")</f>
        <v/>
      </c>
      <c r="BG55" s="75"/>
      <c r="BH55" s="75"/>
      <c r="BI55" s="82" t="str">
        <f>IF(キューシート計算用!C177&lt;&gt;"",キューシート計算用!C177,"")</f>
        <v/>
      </c>
      <c r="BJ55" s="75"/>
      <c r="BK55" s="75"/>
      <c r="BL55" s="82" t="str">
        <f>IF(キューシート計算用!C186&lt;&gt;"",キューシート計算用!C186,"")</f>
        <v/>
      </c>
      <c r="BM55" s="75"/>
      <c r="BN55" s="75"/>
      <c r="BO55" s="82" t="str">
        <f>IF(キューシート計算用!C195&lt;&gt;"",キューシート計算用!C195,"")</f>
        <v/>
      </c>
      <c r="BP55" s="75"/>
      <c r="BQ55" s="76"/>
      <c r="BR55" s="34" t="str">
        <f>IF(キューシート計算用!C204&lt;&gt;"",キューシート計算用!C204,"")</f>
        <v/>
      </c>
      <c r="BS55" s="14"/>
      <c r="BT55" s="15"/>
    </row>
    <row r="56" spans="1:72" x14ac:dyDescent="0.15">
      <c r="A56" s="19" t="s">
        <v>20</v>
      </c>
      <c r="B56" s="18"/>
      <c r="C56" s="18"/>
      <c r="D56" s="83">
        <f>IF(キューシート計算用!D6&lt;&gt;"",キューシート計算用!D6,"")</f>
        <v>8.1</v>
      </c>
      <c r="E56" s="75"/>
      <c r="F56" s="76"/>
      <c r="G56" s="83">
        <f>IF(キューシート計算用!D15&lt;&gt;"",キューシート計算用!D15,"")</f>
        <v>57.6</v>
      </c>
      <c r="H56" s="75"/>
      <c r="I56" s="76"/>
      <c r="J56" s="83">
        <f>IF(キューシート計算用!D24&lt;&gt;"",キューシート計算用!D24,"")</f>
        <v>40.400000000000006</v>
      </c>
      <c r="K56" s="75"/>
      <c r="L56" s="76"/>
      <c r="M56" s="83">
        <f>IF(キューシート計算用!D33&lt;&gt;"",キューシート計算用!D33,"")</f>
        <v>52.099999999999994</v>
      </c>
      <c r="N56" s="75"/>
      <c r="O56" s="76"/>
      <c r="P56" s="83">
        <f>IF(キューシート計算用!D42&lt;&gt;"",キューシート計算用!D42,"")</f>
        <v>29</v>
      </c>
      <c r="Q56" s="75"/>
      <c r="R56" s="76"/>
      <c r="S56" s="83">
        <f>IF(キューシート計算用!D51&lt;&gt;"",キューシート計算用!D51,"")</f>
        <v>45.099999999999994</v>
      </c>
      <c r="T56" s="75"/>
      <c r="U56" s="76"/>
      <c r="V56" s="83">
        <f>IF(キューシート計算用!D60&lt;&gt;"",キューシート計算用!D60,"")</f>
        <v>28.600000000000023</v>
      </c>
      <c r="W56" s="75"/>
      <c r="X56" s="76"/>
      <c r="Y56" s="83">
        <f>IF(キューシート計算用!D69&lt;&gt;"",キューシート計算用!D69,"")</f>
        <v>39.400000000000034</v>
      </c>
      <c r="Z56" s="75"/>
      <c r="AA56" s="76"/>
      <c r="AB56" s="83">
        <f>IF(キューシート計算用!D78&lt;&gt;"",キューシート計算用!D78,"")</f>
        <v>68.699999999999989</v>
      </c>
      <c r="AC56" s="75"/>
      <c r="AD56" s="76"/>
      <c r="AE56" s="83">
        <f>IF(キューシート計算用!D87&lt;&gt;"",キューシート計算用!D87,"")</f>
        <v>17.800000000000011</v>
      </c>
      <c r="AF56" s="75"/>
      <c r="AG56" s="76"/>
      <c r="AH56" s="83">
        <f>IF(キューシート計算用!D96&lt;&gt;"",キューシート計算用!D96,"")</f>
        <v>44.199999999999989</v>
      </c>
      <c r="AI56" s="75"/>
      <c r="AJ56" s="76"/>
      <c r="AK56" s="83">
        <f>IF(キューシート計算用!D105&lt;&gt;"",キューシート計算用!D105,"")</f>
        <v>59.599999999999966</v>
      </c>
      <c r="AL56" s="75"/>
      <c r="AM56" s="76"/>
      <c r="AN56" s="83">
        <f>IF(キューシート計算用!D114&lt;&gt;"",キューシート計算用!D114,"")</f>
        <v>17</v>
      </c>
      <c r="AO56" s="75"/>
      <c r="AP56" s="76"/>
      <c r="AQ56" s="83" t="str">
        <f>IF(キューシート計算用!D123&lt;&gt;"",キューシート計算用!D123,"")</f>
        <v/>
      </c>
      <c r="AR56" s="75"/>
      <c r="AS56" s="76"/>
      <c r="AT56" s="83" t="str">
        <f>IF(キューシート計算用!D132&lt;&gt;"",キューシート計算用!D132,"")</f>
        <v/>
      </c>
      <c r="AU56" s="75"/>
      <c r="AV56" s="76"/>
      <c r="AW56" s="83" t="str">
        <f>IF(キューシート計算用!D141&lt;&gt;"",キューシート計算用!D141,"")</f>
        <v/>
      </c>
      <c r="AX56" s="75"/>
      <c r="AY56" s="76"/>
      <c r="AZ56" s="83" t="str">
        <f>IF(キューシート計算用!D150&lt;&gt;"",キューシート計算用!D150,"")</f>
        <v/>
      </c>
      <c r="BA56" s="75"/>
      <c r="BB56" s="76"/>
      <c r="BC56" s="83" t="str">
        <f>IF(キューシート計算用!D159&lt;&gt;"",キューシート計算用!D159,"")</f>
        <v/>
      </c>
      <c r="BD56" s="75"/>
      <c r="BE56" s="75"/>
      <c r="BF56" s="83" t="str">
        <f>IF(キューシート計算用!D168&lt;&gt;"",キューシート計算用!D168,"")</f>
        <v/>
      </c>
      <c r="BG56" s="75"/>
      <c r="BH56" s="75"/>
      <c r="BI56" s="83" t="str">
        <f>IF(キューシート計算用!D177&lt;&gt;"",キューシート計算用!D177,"")</f>
        <v/>
      </c>
      <c r="BJ56" s="75"/>
      <c r="BK56" s="75"/>
      <c r="BL56" s="83" t="str">
        <f>IF(キューシート計算用!D186&lt;&gt;"",キューシート計算用!D186,"")</f>
        <v/>
      </c>
      <c r="BM56" s="75"/>
      <c r="BN56" s="75"/>
      <c r="BO56" s="83" t="str">
        <f>IF(キューシート計算用!D195&lt;&gt;"",キューシート計算用!D195,"")</f>
        <v/>
      </c>
      <c r="BP56" s="75"/>
      <c r="BQ56" s="76"/>
      <c r="BR56" s="35" t="str">
        <f>IF(キューシート計算用!D204&lt;&gt;"",キューシート計算用!D204,"")</f>
        <v/>
      </c>
      <c r="BS56" s="14"/>
      <c r="BT56" s="15"/>
    </row>
    <row r="57" spans="1:72" x14ac:dyDescent="0.15">
      <c r="A57" s="19" t="s">
        <v>21</v>
      </c>
      <c r="B57" s="18"/>
      <c r="C57" s="18"/>
      <c r="D57" s="84">
        <f>IF(キューシート計算用!E6&lt;&gt;"",キューシート計算用!E6,"")</f>
        <v>8.1</v>
      </c>
      <c r="E57" s="77"/>
      <c r="F57" s="78"/>
      <c r="G57" s="84">
        <f>IF(キューシート計算用!E15&lt;&gt;"",キューシート計算用!E15,"")</f>
        <v>57.6</v>
      </c>
      <c r="H57" s="77"/>
      <c r="I57" s="78"/>
      <c r="J57" s="84">
        <f>IF(キューシート計算用!E24&lt;&gt;"",キューシート計算用!E24,"")</f>
        <v>101.9</v>
      </c>
      <c r="K57" s="77"/>
      <c r="L57" s="78"/>
      <c r="M57" s="84">
        <f>IF(キューシート計算用!E33&lt;&gt;"",キューシート計算用!E33,"")</f>
        <v>113.6</v>
      </c>
      <c r="N57" s="77"/>
      <c r="O57" s="78"/>
      <c r="P57" s="84">
        <f>IF(キューシート計算用!E42&lt;&gt;"",キューシート計算用!E42,"")</f>
        <v>174.8</v>
      </c>
      <c r="Q57" s="77"/>
      <c r="R57" s="78"/>
      <c r="S57" s="84">
        <f>IF(キューシート計算用!E51&lt;&gt;"",キューシート計算用!E51,"")</f>
        <v>190.9</v>
      </c>
      <c r="T57" s="77"/>
      <c r="U57" s="78"/>
      <c r="V57" s="84">
        <f>IF(キューシート計算用!E60&lt;&gt;"",キューシート計算用!E60,"")</f>
        <v>251.3</v>
      </c>
      <c r="W57" s="77"/>
      <c r="X57" s="78"/>
      <c r="Y57" s="84">
        <f>IF(キューシート計算用!E69&lt;&gt;"",キューシート計算用!E69,"")</f>
        <v>337.8</v>
      </c>
      <c r="Z57" s="77"/>
      <c r="AA57" s="78"/>
      <c r="AB57" s="84">
        <f>IF(キューシート計算用!E78&lt;&gt;"",キューシート計算用!E78,"")</f>
        <v>465</v>
      </c>
      <c r="AC57" s="77"/>
      <c r="AD57" s="78"/>
      <c r="AE57" s="84">
        <f>IF(キューシート計算用!E87&lt;&gt;"",キューシート計算用!E87,"")</f>
        <v>491.5</v>
      </c>
      <c r="AF57" s="77"/>
      <c r="AG57" s="78"/>
      <c r="AH57" s="84">
        <f>IF(キューシート計算用!E96&lt;&gt;"",キューシート計算用!E96,"")</f>
        <v>517.9</v>
      </c>
      <c r="AI57" s="77"/>
      <c r="AJ57" s="78"/>
      <c r="AK57" s="84">
        <f>IF(キューシート計算用!E105&lt;&gt;"",キューシート計算用!E105,"")</f>
        <v>533.29999999999995</v>
      </c>
      <c r="AL57" s="77"/>
      <c r="AM57" s="78"/>
      <c r="AN57" s="84">
        <f>IF(キューシート計算用!E114&lt;&gt;"",キューシート計算用!E114,"")</f>
        <v>552.29999999999995</v>
      </c>
      <c r="AO57" s="77"/>
      <c r="AP57" s="78"/>
      <c r="AQ57" s="84" t="str">
        <f>IF(キューシート計算用!E123&lt;&gt;"",キューシート計算用!E123,"")</f>
        <v/>
      </c>
      <c r="AR57" s="77"/>
      <c r="AS57" s="78"/>
      <c r="AT57" s="84" t="str">
        <f>IF(キューシート計算用!E132&lt;&gt;"",キューシート計算用!E132,"")</f>
        <v/>
      </c>
      <c r="AU57" s="77"/>
      <c r="AV57" s="78"/>
      <c r="AW57" s="84" t="str">
        <f>IF(キューシート計算用!E141&lt;&gt;"",キューシート計算用!E141,"")</f>
        <v/>
      </c>
      <c r="AX57" s="77"/>
      <c r="AY57" s="78"/>
      <c r="AZ57" s="84" t="str">
        <f>IF(キューシート計算用!E150&lt;&gt;"",キューシート計算用!E150,"")</f>
        <v/>
      </c>
      <c r="BA57" s="77"/>
      <c r="BB57" s="78"/>
      <c r="BC57" s="84" t="str">
        <f>IF(キューシート計算用!E159&lt;&gt;"",キューシート計算用!E159,"")</f>
        <v/>
      </c>
      <c r="BD57" s="75"/>
      <c r="BE57" s="75"/>
      <c r="BF57" s="84" t="str">
        <f>IF(キューシート計算用!E168&lt;&gt;"",キューシート計算用!E168,"")</f>
        <v/>
      </c>
      <c r="BG57" s="75"/>
      <c r="BH57" s="75"/>
      <c r="BI57" s="84" t="str">
        <f>IF(キューシート計算用!E177&lt;&gt;"",キューシート計算用!E177,"")</f>
        <v/>
      </c>
      <c r="BJ57" s="75"/>
      <c r="BK57" s="75"/>
      <c r="BL57" s="84" t="str">
        <f>IF(キューシート計算用!E186&lt;&gt;"",キューシート計算用!E186,"")</f>
        <v/>
      </c>
      <c r="BM57" s="75"/>
      <c r="BN57" s="75"/>
      <c r="BO57" s="84" t="str">
        <f>IF(キューシート計算用!E195&lt;&gt;"",キューシート計算用!E195,"")</f>
        <v/>
      </c>
      <c r="BP57" s="75"/>
      <c r="BQ57" s="76"/>
      <c r="BR57" s="7" t="str">
        <f>IF(キューシート計算用!E204&lt;&gt;"",キューシート計算用!E204,"")</f>
        <v/>
      </c>
      <c r="BS57" s="14"/>
      <c r="BT57" s="15"/>
    </row>
    <row r="58" spans="1:72" s="20" customFormat="1" x14ac:dyDescent="0.15">
      <c r="A58" s="19" t="s">
        <v>22</v>
      </c>
      <c r="B58" s="18"/>
      <c r="C58" s="18"/>
      <c r="D58" s="79">
        <f>IF(キューシート計算用!A5&lt;&gt;"",キューシート計算用!A5,"")</f>
        <v>1</v>
      </c>
      <c r="E58" s="108" t="str">
        <f>IF(キューシート計算用!F5&lt;&gt;"",キューシート計算用!F5,"")</f>
        <v>宇都宮市森林公園　大駐車場</v>
      </c>
      <c r="F58" s="109"/>
      <c r="G58" s="79">
        <f>IF(キューシート計算用!A14&lt;&gt;"",キューシート計算用!A14,"")</f>
        <v>10</v>
      </c>
      <c r="H58" s="108" t="str">
        <f>IF(キューシート計算用!F14&lt;&gt;"",キューシート計算用!F14,"")</f>
        <v>女子高前</v>
      </c>
      <c r="I58" s="109"/>
      <c r="J58" s="79">
        <f>IF(キューシート計算用!A23&lt;&gt;"",キューシート計算用!A23,"")</f>
        <v>19</v>
      </c>
      <c r="K58" s="108" t="str">
        <f>IF(キューシート計算用!F23&lt;&gt;"",キューシート計算用!F23,"")</f>
        <v>下大類町東</v>
      </c>
      <c r="L58" s="109"/>
      <c r="M58" s="79">
        <f>IF(キューシート計算用!A32&lt;&gt;"",キューシート計算用!A32,"")</f>
        <v>28</v>
      </c>
      <c r="N58" s="108" t="str">
        <f>IF(キューシート計算用!F32&lt;&gt;"",キューシート計算用!F32,"")</f>
        <v/>
      </c>
      <c r="O58" s="109"/>
      <c r="P58" s="79">
        <f>IF(キューシート計算用!A41&lt;&gt;"",キューシート計算用!A41,"")</f>
        <v>37</v>
      </c>
      <c r="Q58" s="108" t="str">
        <f>IF(キューシート計算用!F41&lt;&gt;"",キューシート計算用!F41,"")</f>
        <v>東部湯の丸IC南</v>
      </c>
      <c r="R58" s="109"/>
      <c r="S58" s="79">
        <f>IF(キューシート計算用!A50&lt;&gt;"",キューシート計算用!A50,"")</f>
        <v>46</v>
      </c>
      <c r="T58" s="108" t="str">
        <f>IF(キューシート計算用!F50&lt;&gt;"",キューシート計算用!F50,"")</f>
        <v>下之郷</v>
      </c>
      <c r="U58" s="109"/>
      <c r="V58" s="79">
        <f>IF(キューシート計算用!A59&lt;&gt;"",キューシート計算用!A59,"")</f>
        <v>55</v>
      </c>
      <c r="W58" s="108" t="str">
        <f>IF(キューシート計算用!F59&lt;&gt;"",キューシート計算用!F59,"")</f>
        <v/>
      </c>
      <c r="X58" s="109"/>
      <c r="Y58" s="79">
        <f>IF(キューシート計算用!A68&lt;&gt;"",キューシート計算用!A68,"")</f>
        <v>64</v>
      </c>
      <c r="Z58" s="108" t="str">
        <f>IF(キューシート計算用!F68&lt;&gt;"",キューシート計算用!F68,"")</f>
        <v>高遠公園下</v>
      </c>
      <c r="AA58" s="109"/>
      <c r="AB58" s="79">
        <f>IF(キューシート計算用!A77&lt;&gt;"",キューシート計算用!A77,"")</f>
        <v>73</v>
      </c>
      <c r="AC58" s="108" t="str">
        <f>IF(キューシート計算用!F77&lt;&gt;"",キューシート計算用!F77,"")</f>
        <v/>
      </c>
      <c r="AD58" s="109"/>
      <c r="AE58" s="79">
        <f>IF(キューシート計算用!A86&lt;&gt;"",キューシート計算用!A86,"")</f>
        <v>82</v>
      </c>
      <c r="AF58" s="108" t="str">
        <f>IF(キューシート計算用!F86&lt;&gt;"",キューシート計算用!F86,"")</f>
        <v>皆野長瀞インター入口</v>
      </c>
      <c r="AG58" s="109"/>
      <c r="AH58" s="79">
        <f>IF(キューシート計算用!A95&lt;&gt;"",キューシート計算用!A95,"")</f>
        <v>91</v>
      </c>
      <c r="AI58" s="108" t="str">
        <f>IF(キューシート計算用!F95&lt;&gt;"",キューシート計算用!F95,"")</f>
        <v/>
      </c>
      <c r="AJ58" s="109"/>
      <c r="AK58" s="79">
        <f>IF(キューシート計算用!A104&lt;&gt;"",キューシート計算用!A104,"")</f>
        <v>100</v>
      </c>
      <c r="AL58" s="108" t="str">
        <f>IF(キューシート計算用!F104&lt;&gt;"",キューシート計算用!F104,"")</f>
        <v>上新郷</v>
      </c>
      <c r="AM58" s="109"/>
      <c r="AN58" s="79">
        <f>IF(キューシート計算用!A113&lt;&gt;"",キューシート計算用!A113,"")</f>
        <v>109</v>
      </c>
      <c r="AO58" s="108" t="str">
        <f>IF(キューシート計算用!F113&lt;&gt;"",キューシート計算用!F113,"")</f>
        <v>除川</v>
      </c>
      <c r="AP58" s="109"/>
      <c r="AQ58" s="79">
        <f>IF(キューシート計算用!A122&lt;&gt;"",キューシート計算用!A122,"")</f>
        <v>118</v>
      </c>
      <c r="AR58" s="108" t="str">
        <f>IF(キューシート計算用!F122&lt;&gt;"",キューシート計算用!F122,"")</f>
        <v>自然休養村管理センター</v>
      </c>
      <c r="AS58" s="109"/>
      <c r="AT58" s="79" t="str">
        <f>IF(キューシート計算用!A131&lt;&gt;"",キューシート計算用!A131,"")</f>
        <v/>
      </c>
      <c r="AU58" s="108" t="str">
        <f>IF(キューシート計算用!F131&lt;&gt;"",キューシート計算用!F131,"")</f>
        <v/>
      </c>
      <c r="AV58" s="109"/>
      <c r="AW58" s="79" t="str">
        <f>IF(キューシート計算用!A140&lt;&gt;"",キューシート計算用!A140,"")</f>
        <v/>
      </c>
      <c r="AX58" s="108" t="str">
        <f>IF(キューシート計算用!F140&lt;&gt;"",キューシート計算用!F140,"")</f>
        <v/>
      </c>
      <c r="AY58" s="109"/>
      <c r="AZ58" s="79" t="str">
        <f>IF(キューシート計算用!A149&lt;&gt;"",キューシート計算用!A149,"")</f>
        <v/>
      </c>
      <c r="BA58" s="108" t="str">
        <f>IF(キューシート計算用!F149&lt;&gt;"",キューシート計算用!F149,"")</f>
        <v/>
      </c>
      <c r="BB58" s="109"/>
      <c r="BC58" s="79" t="str">
        <f>IF(キューシート計算用!A158&lt;&gt;"",キューシート計算用!A158,"")</f>
        <v/>
      </c>
      <c r="BD58" s="108" t="str">
        <f>IF(キューシート計算用!F158&lt;&gt;"",キューシート計算用!F158,"")</f>
        <v/>
      </c>
      <c r="BE58" s="109"/>
      <c r="BF58" s="79" t="str">
        <f>IF(キューシート計算用!A167&lt;&gt;"",キューシート計算用!A167,"")</f>
        <v/>
      </c>
      <c r="BG58" s="108" t="str">
        <f>IF(キューシート計算用!F167&lt;&gt;"",キューシート計算用!F167,"")</f>
        <v/>
      </c>
      <c r="BH58" s="109"/>
      <c r="BI58" s="79" t="str">
        <f>IF(キューシート計算用!A176&lt;&gt;"",キューシート計算用!A176,"")</f>
        <v/>
      </c>
      <c r="BJ58" s="108" t="str">
        <f>IF(キューシート計算用!F176&lt;&gt;"",キューシート計算用!F176,"")</f>
        <v/>
      </c>
      <c r="BK58" s="109"/>
      <c r="BL58" s="79" t="str">
        <f>IF(キューシート計算用!A185&lt;&gt;"",キューシート計算用!A185,"")</f>
        <v/>
      </c>
      <c r="BM58" s="108" t="str">
        <f>IF(キューシート計算用!F185&lt;&gt;"",キューシート計算用!F185,"")</f>
        <v/>
      </c>
      <c r="BN58" s="109"/>
      <c r="BO58" s="79" t="str">
        <f>IF(キューシート計算用!A194&lt;&gt;"",キューシート計算用!A194,"")</f>
        <v/>
      </c>
      <c r="BP58" s="108" t="str">
        <f>IF(キューシート計算用!F194&lt;&gt;"",キューシート計算用!F194,"")</f>
        <v/>
      </c>
      <c r="BQ58" s="109"/>
      <c r="BR58" s="25" t="str">
        <f>IF(キューシート計算用!A203&lt;&gt;"",キューシート計算用!A203,"")</f>
        <v/>
      </c>
      <c r="BS58" s="112" t="str">
        <f>IF(キューシート計算用!F203&lt;&gt;"",キューシート計算用!F203,"")</f>
        <v/>
      </c>
      <c r="BT58" s="113"/>
    </row>
    <row r="59" spans="1:72" x14ac:dyDescent="0.15">
      <c r="A59" s="19" t="s">
        <v>23</v>
      </c>
      <c r="B59" s="18"/>
      <c r="C59" s="18"/>
      <c r="D59" s="80" t="str">
        <f>IF(キューシート計算用!B5&lt;&gt;"",キューシート計算用!B5,"")</f>
        <v>start</v>
      </c>
      <c r="E59" s="110" t="str">
        <f>IF(キューシート計算用!K5&lt;&gt;"",キューシート計算用!K5,"")</f>
        <v/>
      </c>
      <c r="F59" s="111"/>
      <c r="G59" s="80" t="str">
        <f>IF(キューシート計算用!B14&lt;&gt;"",キューシート計算用!B14,"")</f>
        <v/>
      </c>
      <c r="H59" s="110" t="str">
        <f>IF(キューシート計算用!K14&lt;&gt;"",キューシート計算用!K14,"")</f>
        <v/>
      </c>
      <c r="I59" s="111"/>
      <c r="J59" s="80" t="str">
        <f>IF(キューシート計算用!B23&lt;&gt;"",キューシート計算用!B23,"")</f>
        <v/>
      </c>
      <c r="K59" s="110" t="str">
        <f>IF(キューシート計算用!K23&lt;&gt;"",キューシート計算用!K23,"")</f>
        <v/>
      </c>
      <c r="L59" s="111"/>
      <c r="M59" s="80" t="str">
        <f>IF(キューシート計算用!B32&lt;&gt;"",キューシート計算用!B32,"")</f>
        <v/>
      </c>
      <c r="N59" s="110" t="str">
        <f>IF(キューシート計算用!K32&lt;&gt;"",キューシート計算用!K32,"")</f>
        <v>0.5km安中市街</v>
      </c>
      <c r="O59" s="111"/>
      <c r="P59" s="80" t="str">
        <f>IF(キューシート計算用!B41&lt;&gt;"",キューシート計算用!B41,"")</f>
        <v/>
      </c>
      <c r="Q59" s="110" t="str">
        <f>IF(キューシート計算用!K41&lt;&gt;"",キューシート計算用!K41,"")</f>
        <v>丸子</v>
      </c>
      <c r="R59" s="111"/>
      <c r="S59" s="80" t="str">
        <f>IF(キューシート計算用!B50&lt;&gt;"",キューシート計算用!B50,"")</f>
        <v/>
      </c>
      <c r="T59" s="110" t="str">
        <f>IF(キューシート計算用!K50&lt;&gt;"",キューシート計算用!K50,"")</f>
        <v/>
      </c>
      <c r="U59" s="111"/>
      <c r="V59" s="80" t="str">
        <f>IF(キューシート計算用!B59&lt;&gt;"",キューシート計算用!B59,"")</f>
        <v/>
      </c>
      <c r="W59" s="110" t="str">
        <f>IF(キューシート計算用!K59&lt;&gt;"",キューシート計算用!K59,"")</f>
        <v/>
      </c>
      <c r="X59" s="111"/>
      <c r="Y59" s="80" t="str">
        <f>IF(キューシート計算用!B68&lt;&gt;"",キューシート計算用!B68,"")</f>
        <v/>
      </c>
      <c r="Z59" s="110" t="str">
        <f>IF(キューシート計算用!K68&lt;&gt;"",キューシート計算用!K68,"")</f>
        <v>諏訪　茅野</v>
      </c>
      <c r="AA59" s="111"/>
      <c r="AB59" s="80" t="str">
        <f>IF(キューシート計算用!B77&lt;&gt;"",キューシート計算用!B77,"")</f>
        <v/>
      </c>
      <c r="AC59" s="110" t="str">
        <f>IF(キューシート計算用!K77&lt;&gt;"",キューシート計算用!K77,"")</f>
        <v>秩父</v>
      </c>
      <c r="AD59" s="111"/>
      <c r="AE59" s="80" t="str">
        <f>IF(キューシート計算用!B86&lt;&gt;"",キューシート計算用!B86,"")</f>
        <v/>
      </c>
      <c r="AF59" s="110" t="str">
        <f>IF(キューシート計算用!K86&lt;&gt;"",キューシート計算用!K86,"")</f>
        <v>長瀞対岸</v>
      </c>
      <c r="AG59" s="111"/>
      <c r="AH59" s="80" t="str">
        <f>IF(キューシート計算用!B95&lt;&gt;"",キューシート計算用!B95,"")</f>
        <v/>
      </c>
      <c r="AI59" s="110" t="str">
        <f>IF(キューシート計算用!K95&lt;&gt;"",キューシート計算用!K95,"")</f>
        <v/>
      </c>
      <c r="AJ59" s="111"/>
      <c r="AK59" s="80" t="str">
        <f>IF(キューシート計算用!B104&lt;&gt;"",キューシート計算用!B104,"")</f>
        <v/>
      </c>
      <c r="AL59" s="110" t="str">
        <f>IF(キューシート計算用!K104&lt;&gt;"",キューシート計算用!K104,"")</f>
        <v>館林　明和</v>
      </c>
      <c r="AM59" s="111"/>
      <c r="AN59" s="80" t="str">
        <f>IF(キューシート計算用!B113&lt;&gt;"",キューシート計算用!B113,"")</f>
        <v/>
      </c>
      <c r="AO59" s="110" t="str">
        <f>IF(キューシート計算用!K113&lt;&gt;"",キューシート計算用!K113,"")</f>
        <v/>
      </c>
      <c r="AP59" s="111"/>
      <c r="AQ59" s="80" t="str">
        <f>IF(キューシート計算用!B122&lt;&gt;"",キューシート計算用!B122,"")</f>
        <v>finish</v>
      </c>
      <c r="AR59" s="110" t="str">
        <f>IF(キューシート計算用!K122&lt;&gt;"",キューシート計算用!K122,"")</f>
        <v/>
      </c>
      <c r="AS59" s="111"/>
      <c r="AT59" s="80" t="str">
        <f>IF(キューシート計算用!B131&lt;&gt;"",キューシート計算用!B131,"")</f>
        <v/>
      </c>
      <c r="AU59" s="110" t="str">
        <f>IF(キューシート計算用!K131&lt;&gt;"",キューシート計算用!K131,"")</f>
        <v/>
      </c>
      <c r="AV59" s="111"/>
      <c r="AW59" s="80" t="str">
        <f>IF(キューシート計算用!B140&lt;&gt;"",キューシート計算用!B140,"")</f>
        <v/>
      </c>
      <c r="AX59" s="110" t="str">
        <f>IF(キューシート計算用!K140&lt;&gt;"",キューシート計算用!K140,"")</f>
        <v/>
      </c>
      <c r="AY59" s="111"/>
      <c r="AZ59" s="80" t="str">
        <f>IF(キューシート計算用!B149&lt;&gt;"",キューシート計算用!B149,"")</f>
        <v/>
      </c>
      <c r="BA59" s="110" t="str">
        <f>IF(キューシート計算用!K149&lt;&gt;"",キューシート計算用!K149,"")</f>
        <v/>
      </c>
      <c r="BB59" s="111"/>
      <c r="BC59" s="80" t="str">
        <f>IF(キューシート計算用!B158&lt;&gt;"",キューシート計算用!B158,"")</f>
        <v/>
      </c>
      <c r="BD59" s="110" t="str">
        <f>IF(キューシート計算用!K158&lt;&gt;"",キューシート計算用!K158,"")</f>
        <v/>
      </c>
      <c r="BE59" s="111"/>
      <c r="BF59" s="80" t="str">
        <f>IF(キューシート計算用!B167&lt;&gt;"",キューシート計算用!B167,"")</f>
        <v/>
      </c>
      <c r="BG59" s="110" t="str">
        <f>IF(キューシート計算用!K167&lt;&gt;"",キューシート計算用!K167,"")</f>
        <v/>
      </c>
      <c r="BH59" s="111"/>
      <c r="BI59" s="80" t="str">
        <f>IF(キューシート計算用!B176&lt;&gt;"",キューシート計算用!B176,"")</f>
        <v/>
      </c>
      <c r="BJ59" s="110" t="str">
        <f>IF(キューシート計算用!K176&lt;&gt;"",キューシート計算用!K176,"")</f>
        <v/>
      </c>
      <c r="BK59" s="111"/>
      <c r="BL59" s="80" t="str">
        <f>IF(キューシート計算用!B185&lt;&gt;"",キューシート計算用!B185,"")</f>
        <v/>
      </c>
      <c r="BM59" s="110" t="str">
        <f>IF(キューシート計算用!K185&lt;&gt;"",キューシート計算用!K185,"")</f>
        <v/>
      </c>
      <c r="BN59" s="111"/>
      <c r="BO59" s="80" t="str">
        <f>IF(キューシート計算用!B194&lt;&gt;"",キューシート計算用!B194,"")</f>
        <v/>
      </c>
      <c r="BP59" s="110" t="str">
        <f>IF(キューシート計算用!K194&lt;&gt;"",キューシート計算用!K194,"")</f>
        <v/>
      </c>
      <c r="BQ59" s="111"/>
      <c r="BR59" s="26" t="str">
        <f>IF(キューシート計算用!B203&lt;&gt;"",キューシート計算用!B203,"")</f>
        <v/>
      </c>
      <c r="BS59" s="106" t="str">
        <f>IF(キューシート計算用!K203&lt;&gt;"",キューシート計算用!K203,"")</f>
        <v/>
      </c>
      <c r="BT59" s="107"/>
    </row>
    <row r="60" spans="1:72" x14ac:dyDescent="0.15">
      <c r="A60" s="19" t="s">
        <v>24</v>
      </c>
      <c r="B60" s="18"/>
      <c r="C60" s="18"/>
      <c r="D60" s="81">
        <f>IF(キューシート計算用!M5&lt;&gt;"",キューシート計算用!M5,"")</f>
        <v>43295.25</v>
      </c>
      <c r="E60" s="75"/>
      <c r="F60" s="76"/>
      <c r="G60" s="81" t="str">
        <f>IF(キューシート計算用!M14&lt;&gt;"",キューシート計算用!M14,"")</f>
        <v/>
      </c>
      <c r="H60" s="75"/>
      <c r="I60" s="76"/>
      <c r="J60" s="81" t="str">
        <f>IF(キューシート計算用!M23&lt;&gt;"",キューシート計算用!M23,"")</f>
        <v/>
      </c>
      <c r="K60" s="75"/>
      <c r="L60" s="76"/>
      <c r="M60" s="81" t="str">
        <f>IF(キューシート計算用!M32&lt;&gt;"",キューシート計算用!M32,"")</f>
        <v/>
      </c>
      <c r="N60" s="75"/>
      <c r="O60" s="76"/>
      <c r="P60" s="81" t="str">
        <f>IF(キューシート計算用!M41&lt;&gt;"",キューシート計算用!M41,"")</f>
        <v/>
      </c>
      <c r="Q60" s="75"/>
      <c r="R60" s="76"/>
      <c r="S60" s="81" t="str">
        <f>IF(キューシート計算用!M50&lt;&gt;"",キューシート計算用!M50,"")</f>
        <v/>
      </c>
      <c r="T60" s="75"/>
      <c r="U60" s="76"/>
      <c r="V60" s="81" t="str">
        <f>IF(キューシート計算用!M59&lt;&gt;"",キューシート計算用!M59,"")</f>
        <v/>
      </c>
      <c r="W60" s="75"/>
      <c r="X60" s="76"/>
      <c r="Y60" s="81" t="str">
        <f>IF(キューシート計算用!M68&lt;&gt;"",キューシート計算用!M68,"")</f>
        <v/>
      </c>
      <c r="Z60" s="75"/>
      <c r="AA60" s="76"/>
      <c r="AB60" s="81" t="str">
        <f>IF(キューシート計算用!M77&lt;&gt;"",キューシート計算用!M77,"")</f>
        <v/>
      </c>
      <c r="AC60" s="75"/>
      <c r="AD60" s="76"/>
      <c r="AE60" s="81" t="str">
        <f>IF(キューシート計算用!M86&lt;&gt;"",キューシート計算用!M86,"")</f>
        <v/>
      </c>
      <c r="AF60" s="75"/>
      <c r="AG60" s="76"/>
      <c r="AH60" s="81" t="str">
        <f>IF(キューシート計算用!M95&lt;&gt;"",キューシート計算用!M95,"")</f>
        <v/>
      </c>
      <c r="AI60" s="75"/>
      <c r="AJ60" s="76"/>
      <c r="AK60" s="81" t="str">
        <f>IF(キューシート計算用!M104&lt;&gt;"",キューシート計算用!M104,"")</f>
        <v/>
      </c>
      <c r="AL60" s="75"/>
      <c r="AM60" s="76"/>
      <c r="AN60" s="81" t="str">
        <f>IF(キューシート計算用!M113&lt;&gt;"",キューシート計算用!M113,"")</f>
        <v/>
      </c>
      <c r="AO60" s="75"/>
      <c r="AP60" s="76"/>
      <c r="AQ60" s="81">
        <f ca="1">IF(キューシート計算用!M122&lt;&gt;"",キューシート計算用!M122,"")</f>
        <v>43296.033639705885</v>
      </c>
      <c r="AR60" s="75"/>
      <c r="AS60" s="76"/>
      <c r="AT60" s="81" t="str">
        <f>IF(キューシート計算用!M131&lt;&gt;"",キューシート計算用!M131,"")</f>
        <v/>
      </c>
      <c r="AU60" s="75"/>
      <c r="AV60" s="76"/>
      <c r="AW60" s="81" t="str">
        <f>IF(キューシート計算用!M140&lt;&gt;"",キューシート計算用!M140,"")</f>
        <v/>
      </c>
      <c r="AX60" s="75"/>
      <c r="AY60" s="76"/>
      <c r="AZ60" s="81" t="str">
        <f>IF(キューシート計算用!M149&lt;&gt;"",キューシート計算用!M149,"")</f>
        <v/>
      </c>
      <c r="BA60" s="75"/>
      <c r="BB60" s="76"/>
      <c r="BC60" s="81" t="str">
        <f>IF(キューシート計算用!M158&lt;&gt;"",キューシート計算用!M158,"")</f>
        <v/>
      </c>
      <c r="BD60" s="75"/>
      <c r="BE60" s="75"/>
      <c r="BF60" s="81" t="str">
        <f>IF(キューシート計算用!M167&lt;&gt;"",キューシート計算用!M167,"")</f>
        <v/>
      </c>
      <c r="BG60" s="75"/>
      <c r="BH60" s="75"/>
      <c r="BI60" s="81" t="str">
        <f>IF(キューシート計算用!M176&lt;&gt;"",キューシート計算用!M176,"")</f>
        <v/>
      </c>
      <c r="BJ60" s="75"/>
      <c r="BK60" s="75"/>
      <c r="BL60" s="81" t="str">
        <f>IF(キューシート計算用!M185&lt;&gt;"",キューシート計算用!M185,"")</f>
        <v/>
      </c>
      <c r="BM60" s="75"/>
      <c r="BN60" s="75"/>
      <c r="BO60" s="81" t="str">
        <f>IF(キューシート計算用!M194&lt;&gt;"",キューシート計算用!M194,"")</f>
        <v/>
      </c>
      <c r="BP60" s="75"/>
      <c r="BQ60" s="76"/>
      <c r="BR60" s="33" t="str">
        <f>IF(キューシート計算用!M203&lt;&gt;"",キューシート計算用!M203,"")</f>
        <v/>
      </c>
      <c r="BS60" s="14"/>
      <c r="BT60" s="15"/>
    </row>
    <row r="61" spans="1:72" x14ac:dyDescent="0.15">
      <c r="D61" s="81">
        <f>IF(キューシート計算用!N5&lt;&gt;"",キューシート計算用!N5,"")</f>
        <v>43295.270833333336</v>
      </c>
      <c r="E61" s="75"/>
      <c r="F61" s="76"/>
      <c r="G61" s="81" t="str">
        <f>IF(キューシート計算用!N14&lt;&gt;"",キューシート計算用!N14,"")</f>
        <v/>
      </c>
      <c r="H61" s="75"/>
      <c r="I61" s="76"/>
      <c r="J61" s="81" t="str">
        <f>IF(キューシート計算用!N23&lt;&gt;"",キューシート計算用!N23,"")</f>
        <v/>
      </c>
      <c r="K61" s="75"/>
      <c r="L61" s="76"/>
      <c r="M61" s="81" t="str">
        <f>IF(キューシート計算用!N32&lt;&gt;"",キューシート計算用!N32,"")</f>
        <v/>
      </c>
      <c r="N61" s="75"/>
      <c r="O61" s="76"/>
      <c r="P61" s="81" t="str">
        <f>IF(キューシート計算用!N41&lt;&gt;"",キューシート計算用!N41,"")</f>
        <v/>
      </c>
      <c r="Q61" s="75"/>
      <c r="R61" s="76"/>
      <c r="S61" s="81" t="str">
        <f>IF(キューシート計算用!N50&lt;&gt;"",キューシート計算用!N50,"")</f>
        <v/>
      </c>
      <c r="T61" s="75"/>
      <c r="U61" s="76"/>
      <c r="V61" s="81" t="str">
        <f>IF(キューシート計算用!N59&lt;&gt;"",キューシート計算用!N59,"")</f>
        <v/>
      </c>
      <c r="W61" s="75"/>
      <c r="X61" s="76"/>
      <c r="Y61" s="81" t="str">
        <f>IF(キューシート計算用!N68&lt;&gt;"",キューシート計算用!N68,"")</f>
        <v/>
      </c>
      <c r="Z61" s="75"/>
      <c r="AA61" s="76"/>
      <c r="AB61" s="81" t="str">
        <f>IF(キューシート計算用!N77&lt;&gt;"",キューシート計算用!N77,"")</f>
        <v/>
      </c>
      <c r="AC61" s="75"/>
      <c r="AD61" s="76"/>
      <c r="AE61" s="81" t="str">
        <f>IF(キューシート計算用!N86&lt;&gt;"",キューシート計算用!N86,"")</f>
        <v/>
      </c>
      <c r="AF61" s="75"/>
      <c r="AG61" s="76"/>
      <c r="AH61" s="81" t="str">
        <f>IF(キューシート計算用!N95&lt;&gt;"",キューシート計算用!N95,"")</f>
        <v/>
      </c>
      <c r="AI61" s="75"/>
      <c r="AJ61" s="76"/>
      <c r="AK61" s="81" t="str">
        <f>IF(キューシート計算用!N104&lt;&gt;"",キューシート計算用!N104,"")</f>
        <v/>
      </c>
      <c r="AL61" s="75"/>
      <c r="AM61" s="76"/>
      <c r="AN61" s="81" t="str">
        <f>IF(キューシート計算用!N113&lt;&gt;"",キューシート計算用!N113,"")</f>
        <v/>
      </c>
      <c r="AO61" s="75"/>
      <c r="AP61" s="76"/>
      <c r="AQ61" s="81">
        <f ca="1">IF(キューシート計算用!N122&lt;&gt;"",キューシート計算用!N122,"")</f>
        <v>43296.916666666664</v>
      </c>
      <c r="AR61" s="75"/>
      <c r="AS61" s="76"/>
      <c r="AT61" s="81" t="str">
        <f>IF(キューシート計算用!N131&lt;&gt;"",キューシート計算用!N131,"")</f>
        <v/>
      </c>
      <c r="AU61" s="75"/>
      <c r="AV61" s="76"/>
      <c r="AW61" s="81" t="str">
        <f>IF(キューシート計算用!N140&lt;&gt;"",キューシート計算用!N140,"")</f>
        <v/>
      </c>
      <c r="AX61" s="75"/>
      <c r="AY61" s="76"/>
      <c r="AZ61" s="81" t="str">
        <f>IF(キューシート計算用!N149&lt;&gt;"",キューシート計算用!N149,"")</f>
        <v/>
      </c>
      <c r="BA61" s="75"/>
      <c r="BB61" s="76"/>
      <c r="BC61" s="81" t="str">
        <f>IF(キューシート計算用!N158&lt;&gt;"",キューシート計算用!N158,"")</f>
        <v/>
      </c>
      <c r="BD61" s="75"/>
      <c r="BE61" s="75"/>
      <c r="BF61" s="81" t="str">
        <f>IF(キューシート計算用!N167&lt;&gt;"",キューシート計算用!N167,"")</f>
        <v/>
      </c>
      <c r="BG61" s="75"/>
      <c r="BH61" s="75"/>
      <c r="BI61" s="81" t="str">
        <f>IF(キューシート計算用!N176&lt;&gt;"",キューシート計算用!N176,"")</f>
        <v/>
      </c>
      <c r="BJ61" s="75"/>
      <c r="BK61" s="75"/>
      <c r="BL61" s="81" t="str">
        <f>IF(キューシート計算用!N185&lt;&gt;"",キューシート計算用!N185,"")</f>
        <v/>
      </c>
      <c r="BM61" s="75"/>
      <c r="BN61" s="75"/>
      <c r="BO61" s="81" t="str">
        <f>IF(キューシート計算用!N194&lt;&gt;"",キューシート計算用!N194,"")</f>
        <v/>
      </c>
      <c r="BP61" s="75"/>
      <c r="BQ61" s="76"/>
      <c r="BR61" s="33" t="str">
        <f>IF(キューシート計算用!N203&lt;&gt;"",キューシート計算用!N203,"")</f>
        <v/>
      </c>
      <c r="BS61" s="14"/>
      <c r="BT61" s="15"/>
    </row>
    <row r="62" spans="1:72" x14ac:dyDescent="0.15">
      <c r="D62" s="82">
        <f>IF(キューシート計算用!C5&lt;&gt;"",キューシート計算用!C5,"")</f>
        <v>0</v>
      </c>
      <c r="E62" s="75"/>
      <c r="F62" s="76"/>
      <c r="G62" s="82">
        <f>IF(キューシート計算用!C14&lt;&gt;"",キューシート計算用!C14,"")</f>
        <v>1.7000000000000028</v>
      </c>
      <c r="H62" s="75"/>
      <c r="I62" s="76"/>
      <c r="J62" s="82">
        <f>IF(キューシート計算用!C23&lt;&gt;"",キューシート計算用!C23,"")</f>
        <v>4.9000000000000057</v>
      </c>
      <c r="K62" s="75"/>
      <c r="L62" s="76"/>
      <c r="M62" s="82">
        <f>IF(キューシート計算用!C32&lt;&gt;"",キューシート計算用!C32,"")</f>
        <v>1.2000000000000028</v>
      </c>
      <c r="N62" s="75"/>
      <c r="O62" s="76"/>
      <c r="P62" s="82">
        <f>IF(キューシート計算用!C41&lt;&gt;"",キューシート計算用!C41,"")</f>
        <v>18.400000000000006</v>
      </c>
      <c r="Q62" s="75"/>
      <c r="R62" s="76"/>
      <c r="S62" s="82">
        <f>IF(キューシート計算用!C50&lt;&gt;"",キューシート計算用!C50,"")</f>
        <v>1.7999999999999829</v>
      </c>
      <c r="T62" s="75"/>
      <c r="U62" s="76"/>
      <c r="V62" s="82">
        <f>IF(キューシート計算用!C59&lt;&gt;"",キューシート計算用!C59,"")</f>
        <v>1.3000000000000114</v>
      </c>
      <c r="W62" s="75"/>
      <c r="X62" s="76"/>
      <c r="Y62" s="82">
        <f>IF(キューシート計算用!C68&lt;&gt;"",キューシート計算用!C68,"")</f>
        <v>9.5999999999999659</v>
      </c>
      <c r="Z62" s="75"/>
      <c r="AA62" s="76"/>
      <c r="AB62" s="82">
        <f>IF(キューシート計算用!C77&lt;&gt;"",キューシート計算用!C77,"")</f>
        <v>12.100000000000023</v>
      </c>
      <c r="AC62" s="75"/>
      <c r="AD62" s="76"/>
      <c r="AE62" s="82">
        <f>IF(キューシート計算用!C86&lt;&gt;"",キューシート計算用!C86,"")</f>
        <v>0.70000000000004547</v>
      </c>
      <c r="AF62" s="75"/>
      <c r="AG62" s="76"/>
      <c r="AH62" s="82">
        <f>IF(キューシート計算用!C95&lt;&gt;"",キューシート計算用!C95,"")</f>
        <v>3.3000000000000682</v>
      </c>
      <c r="AI62" s="75"/>
      <c r="AJ62" s="76"/>
      <c r="AK62" s="82">
        <f>IF(キューシート計算用!C104&lt;&gt;"",キューシート計算用!C104,"")</f>
        <v>2</v>
      </c>
      <c r="AL62" s="75"/>
      <c r="AM62" s="76"/>
      <c r="AN62" s="82">
        <f>IF(キューシート計算用!C113&lt;&gt;"",キューシート計算用!C113,"")</f>
        <v>1.3999999999999773</v>
      </c>
      <c r="AO62" s="75"/>
      <c r="AP62" s="76"/>
      <c r="AQ62" s="82">
        <f>IF(キューシート計算用!C122&lt;&gt;"",キューシート計算用!C122,"")</f>
        <v>0.29999999999995453</v>
      </c>
      <c r="AR62" s="75"/>
      <c r="AS62" s="76"/>
      <c r="AT62" s="82" t="str">
        <f>IF(キューシート計算用!C131&lt;&gt;"",キューシート計算用!C131,"")</f>
        <v/>
      </c>
      <c r="AU62" s="75"/>
      <c r="AV62" s="76"/>
      <c r="AW62" s="82" t="str">
        <f>IF(キューシート計算用!C140&lt;&gt;"",キューシート計算用!C140,"")</f>
        <v/>
      </c>
      <c r="AX62" s="75"/>
      <c r="AY62" s="76"/>
      <c r="AZ62" s="82" t="str">
        <f>IF(キューシート計算用!C149&lt;&gt;"",キューシート計算用!C149,"")</f>
        <v/>
      </c>
      <c r="BA62" s="75"/>
      <c r="BB62" s="76"/>
      <c r="BC62" s="82" t="str">
        <f>IF(キューシート計算用!C158&lt;&gt;"",キューシート計算用!C158,"")</f>
        <v/>
      </c>
      <c r="BD62" s="75"/>
      <c r="BE62" s="75"/>
      <c r="BF62" s="82" t="str">
        <f>IF(キューシート計算用!C167&lt;&gt;"",キューシート計算用!C167,"")</f>
        <v/>
      </c>
      <c r="BG62" s="75"/>
      <c r="BH62" s="75"/>
      <c r="BI62" s="82" t="str">
        <f>IF(キューシート計算用!C176&lt;&gt;"",キューシート計算用!C176,"")</f>
        <v/>
      </c>
      <c r="BJ62" s="75"/>
      <c r="BK62" s="75"/>
      <c r="BL62" s="82" t="str">
        <f>IF(キューシート計算用!C185&lt;&gt;"",キューシート計算用!C185,"")</f>
        <v/>
      </c>
      <c r="BM62" s="75"/>
      <c r="BN62" s="75"/>
      <c r="BO62" s="82" t="str">
        <f>IF(キューシート計算用!C194&lt;&gt;"",キューシート計算用!C194,"")</f>
        <v/>
      </c>
      <c r="BP62" s="75"/>
      <c r="BQ62" s="76"/>
      <c r="BR62" s="34" t="str">
        <f>IF(キューシート計算用!C203&lt;&gt;"",キューシート計算用!C203,"")</f>
        <v/>
      </c>
      <c r="BS62" s="14"/>
      <c r="BT62" s="15"/>
    </row>
    <row r="63" spans="1:72" x14ac:dyDescent="0.15">
      <c r="D63" s="83">
        <f>IF(キューシート計算用!D5&lt;&gt;"",キューシート計算用!D5,"")</f>
        <v>0</v>
      </c>
      <c r="E63" s="75"/>
      <c r="F63" s="76"/>
      <c r="G63" s="83">
        <f>IF(キューシート計算用!D14&lt;&gt;"",キューシート計算用!D14,"")</f>
        <v>56.6</v>
      </c>
      <c r="H63" s="75"/>
      <c r="I63" s="76"/>
      <c r="J63" s="83">
        <f>IF(キューシート計算用!D23&lt;&gt;"",キューシート計算用!D23,"")</f>
        <v>34.700000000000003</v>
      </c>
      <c r="K63" s="75"/>
      <c r="L63" s="76"/>
      <c r="M63" s="83">
        <f>IF(キューシート計算用!D32&lt;&gt;"",キューシート計算用!D32,"")</f>
        <v>51.7</v>
      </c>
      <c r="N63" s="75"/>
      <c r="O63" s="76"/>
      <c r="P63" s="83">
        <f>IF(キューシート計算用!D41&lt;&gt;"",キューシート計算用!D41,"")</f>
        <v>27.5</v>
      </c>
      <c r="Q63" s="75"/>
      <c r="R63" s="76"/>
      <c r="S63" s="83">
        <f>IF(キューシート計算用!D50&lt;&gt;"",キューシート計算用!D50,"")</f>
        <v>43.299999999999983</v>
      </c>
      <c r="T63" s="75"/>
      <c r="U63" s="76"/>
      <c r="V63" s="83">
        <f>IF(キューシート計算用!D59&lt;&gt;"",キューシート計算用!D59,"")</f>
        <v>27.300000000000011</v>
      </c>
      <c r="W63" s="75"/>
      <c r="X63" s="76"/>
      <c r="Y63" s="83">
        <f>IF(キューシート計算用!D68&lt;&gt;"",キューシート計算用!D68,"")</f>
        <v>13.5</v>
      </c>
      <c r="Z63" s="75"/>
      <c r="AA63" s="76"/>
      <c r="AB63" s="83">
        <f>IF(キューシート計算用!D77&lt;&gt;"",キューシート計算用!D77,"")</f>
        <v>44</v>
      </c>
      <c r="AC63" s="75"/>
      <c r="AD63" s="76"/>
      <c r="AE63" s="83">
        <f>IF(キューシート計算用!D86&lt;&gt;"",キューシート計算用!D86,"")</f>
        <v>7.4000000000000341</v>
      </c>
      <c r="AF63" s="75"/>
      <c r="AG63" s="76"/>
      <c r="AH63" s="83">
        <f>IF(キューシート計算用!D95&lt;&gt;"",キューシート計算用!D95,"")</f>
        <v>43.900000000000034</v>
      </c>
      <c r="AI63" s="75"/>
      <c r="AJ63" s="76"/>
      <c r="AK63" s="83">
        <f>IF(キューシート計算用!D104&lt;&gt;"",キューシート計算用!D104,"")</f>
        <v>57.900000000000034</v>
      </c>
      <c r="AL63" s="75"/>
      <c r="AM63" s="76"/>
      <c r="AN63" s="83">
        <f>IF(キューシート計算用!D113&lt;&gt;"",キューシート計算用!D113,"")</f>
        <v>14.300000000000068</v>
      </c>
      <c r="AO63" s="75"/>
      <c r="AP63" s="76"/>
      <c r="AQ63" s="83">
        <f>IF(キューシート計算用!D122&lt;&gt;"",キューシート計算用!D122,"")</f>
        <v>67.100000000000023</v>
      </c>
      <c r="AR63" s="75"/>
      <c r="AS63" s="76"/>
      <c r="AT63" s="83" t="str">
        <f>IF(キューシート計算用!D131&lt;&gt;"",キューシート計算用!D131,"")</f>
        <v/>
      </c>
      <c r="AU63" s="75"/>
      <c r="AV63" s="76"/>
      <c r="AW63" s="83" t="str">
        <f>IF(キューシート計算用!D140&lt;&gt;"",キューシート計算用!D140,"")</f>
        <v/>
      </c>
      <c r="AX63" s="75"/>
      <c r="AY63" s="76"/>
      <c r="AZ63" s="83" t="str">
        <f>IF(キューシート計算用!D149&lt;&gt;"",キューシート計算用!D149,"")</f>
        <v/>
      </c>
      <c r="BA63" s="75"/>
      <c r="BB63" s="76"/>
      <c r="BC63" s="83" t="str">
        <f>IF(キューシート計算用!D158&lt;&gt;"",キューシート計算用!D158,"")</f>
        <v/>
      </c>
      <c r="BD63" s="75"/>
      <c r="BE63" s="75"/>
      <c r="BF63" s="83" t="str">
        <f>IF(キューシート計算用!D167&lt;&gt;"",キューシート計算用!D167,"")</f>
        <v/>
      </c>
      <c r="BG63" s="75"/>
      <c r="BH63" s="75"/>
      <c r="BI63" s="83" t="str">
        <f>IF(キューシート計算用!D176&lt;&gt;"",キューシート計算用!D176,"")</f>
        <v/>
      </c>
      <c r="BJ63" s="75"/>
      <c r="BK63" s="75"/>
      <c r="BL63" s="83" t="str">
        <f>IF(キューシート計算用!D185&lt;&gt;"",キューシート計算用!D185,"")</f>
        <v/>
      </c>
      <c r="BM63" s="75"/>
      <c r="BN63" s="75"/>
      <c r="BO63" s="83" t="str">
        <f>IF(キューシート計算用!D194&lt;&gt;"",キューシート計算用!D194,"")</f>
        <v/>
      </c>
      <c r="BP63" s="75"/>
      <c r="BQ63" s="76"/>
      <c r="BR63" s="35" t="str">
        <f>IF(キューシート計算用!D203&lt;&gt;"",キューシート計算用!D203,"")</f>
        <v/>
      </c>
      <c r="BS63" s="14"/>
      <c r="BT63" s="15"/>
    </row>
    <row r="64" spans="1:72" x14ac:dyDescent="0.15">
      <c r="D64" s="84">
        <f>IF(キューシート計算用!E5&lt;&gt;"",キューシート計算用!E5,"")</f>
        <v>0</v>
      </c>
      <c r="E64" s="77"/>
      <c r="F64" s="78"/>
      <c r="G64" s="84">
        <f>IF(キューシート計算用!E14&lt;&gt;"",キューシート計算用!E14,"")</f>
        <v>56.6</v>
      </c>
      <c r="H64" s="77"/>
      <c r="I64" s="78"/>
      <c r="J64" s="84">
        <f>IF(キューシート計算用!E23&lt;&gt;"",キューシート計算用!E23,"")</f>
        <v>96.2</v>
      </c>
      <c r="K64" s="77"/>
      <c r="L64" s="78"/>
      <c r="M64" s="84">
        <f>IF(キューシート計算用!E32&lt;&gt;"",キューシート計算用!E32,"")</f>
        <v>113.2</v>
      </c>
      <c r="N64" s="77"/>
      <c r="O64" s="78"/>
      <c r="P64" s="84">
        <f>IF(キューシート計算用!E41&lt;&gt;"",キューシート計算用!E41,"")</f>
        <v>173.3</v>
      </c>
      <c r="Q64" s="77"/>
      <c r="R64" s="78"/>
      <c r="S64" s="84">
        <f>IF(キューシート計算用!E50&lt;&gt;"",キューシート計算用!E50,"")</f>
        <v>189.1</v>
      </c>
      <c r="T64" s="77"/>
      <c r="U64" s="78"/>
      <c r="V64" s="84">
        <f>IF(キューシート計算用!E59&lt;&gt;"",キューシート計算用!E59,"")</f>
        <v>250</v>
      </c>
      <c r="W64" s="77"/>
      <c r="X64" s="78"/>
      <c r="Y64" s="84">
        <f>IF(キューシート計算用!E68&lt;&gt;"",キューシート計算用!E68,"")</f>
        <v>311.89999999999998</v>
      </c>
      <c r="Z64" s="77"/>
      <c r="AA64" s="78"/>
      <c r="AB64" s="84">
        <f>IF(キューシート計算用!E77&lt;&gt;"",キューシート計算用!E77,"")</f>
        <v>440.3</v>
      </c>
      <c r="AC64" s="77"/>
      <c r="AD64" s="78"/>
      <c r="AE64" s="84">
        <f>IF(キューシート計算用!E86&lt;&gt;"",キューシート計算用!E86,"")</f>
        <v>481.1</v>
      </c>
      <c r="AF64" s="77"/>
      <c r="AG64" s="78"/>
      <c r="AH64" s="84">
        <f>IF(キューシート計算用!E95&lt;&gt;"",キューシート計算用!E95,"")</f>
        <v>517.6</v>
      </c>
      <c r="AI64" s="77"/>
      <c r="AJ64" s="78"/>
      <c r="AK64" s="84">
        <f>IF(キューシート計算用!E104&lt;&gt;"",キューシート計算用!E104,"")</f>
        <v>531.6</v>
      </c>
      <c r="AL64" s="77"/>
      <c r="AM64" s="78"/>
      <c r="AN64" s="84">
        <f>IF(キューシート計算用!E113&lt;&gt;"",キューシート計算用!E113,"")</f>
        <v>549.6</v>
      </c>
      <c r="AO64" s="77"/>
      <c r="AP64" s="78"/>
      <c r="AQ64" s="84">
        <f>IF(キューシート計算用!E122&lt;&gt;"",キューシート計算用!E122,"")</f>
        <v>602.4</v>
      </c>
      <c r="AR64" s="77"/>
      <c r="AS64" s="78"/>
      <c r="AT64" s="84" t="str">
        <f>IF(キューシート計算用!E131&lt;&gt;"",キューシート計算用!E131,"")</f>
        <v/>
      </c>
      <c r="AU64" s="77"/>
      <c r="AV64" s="78"/>
      <c r="AW64" s="84" t="str">
        <f>IF(キューシート計算用!E140&lt;&gt;"",キューシート計算用!E140,"")</f>
        <v/>
      </c>
      <c r="AX64" s="77"/>
      <c r="AY64" s="78"/>
      <c r="AZ64" s="84" t="str">
        <f>IF(キューシート計算用!E149&lt;&gt;"",キューシート計算用!E149,"")</f>
        <v/>
      </c>
      <c r="BA64" s="77"/>
      <c r="BB64" s="78"/>
      <c r="BC64" s="84" t="str">
        <f>IF(キューシート計算用!E158&lt;&gt;"",キューシート計算用!E158,"")</f>
        <v/>
      </c>
      <c r="BD64" s="77"/>
      <c r="BE64" s="77"/>
      <c r="BF64" s="84" t="str">
        <f>IF(キューシート計算用!E167&lt;&gt;"",キューシート計算用!E167,"")</f>
        <v/>
      </c>
      <c r="BG64" s="77"/>
      <c r="BH64" s="77"/>
      <c r="BI64" s="84" t="str">
        <f>IF(キューシート計算用!E176&lt;&gt;"",キューシート計算用!E176,"")</f>
        <v/>
      </c>
      <c r="BJ64" s="77"/>
      <c r="BK64" s="77"/>
      <c r="BL64" s="84" t="str">
        <f>IF(キューシート計算用!E185&lt;&gt;"",キューシート計算用!E185,"")</f>
        <v/>
      </c>
      <c r="BM64" s="77"/>
      <c r="BN64" s="77"/>
      <c r="BO64" s="84" t="str">
        <f>IF(キューシート計算用!E194&lt;&gt;"",キューシート計算用!E194,"")</f>
        <v/>
      </c>
      <c r="BP64" s="77"/>
      <c r="BQ64" s="78"/>
      <c r="BR64" s="7" t="str">
        <f>IF(キューシート計算用!E203&lt;&gt;"",キューシート計算用!E203,"")</f>
        <v/>
      </c>
      <c r="BS64" s="31"/>
      <c r="BT64" s="32"/>
    </row>
  </sheetData>
  <mergeCells count="403">
    <mergeCell ref="T59:U59"/>
    <mergeCell ref="T37:U37"/>
    <mergeCell ref="T38:U38"/>
    <mergeCell ref="T44:U44"/>
    <mergeCell ref="T45:U45"/>
    <mergeCell ref="T51:U51"/>
    <mergeCell ref="T52:U52"/>
    <mergeCell ref="T2:U2"/>
    <mergeCell ref="T3:U3"/>
    <mergeCell ref="T9:U9"/>
    <mergeCell ref="T10:U10"/>
    <mergeCell ref="T16:U16"/>
    <mergeCell ref="T17:U17"/>
    <mergeCell ref="T31:U31"/>
    <mergeCell ref="T23:U23"/>
    <mergeCell ref="T24:U24"/>
    <mergeCell ref="T30:U30"/>
    <mergeCell ref="BA45:BB45"/>
    <mergeCell ref="BA38:BB38"/>
    <mergeCell ref="BA31:BB31"/>
    <mergeCell ref="BA58:BB58"/>
    <mergeCell ref="BA51:BB51"/>
    <mergeCell ref="AR59:AS59"/>
    <mergeCell ref="AU58:AV58"/>
    <mergeCell ref="AR58:AS58"/>
    <mergeCell ref="AX58:AY58"/>
    <mergeCell ref="AX51:AY51"/>
    <mergeCell ref="AU51:AV51"/>
    <mergeCell ref="AU44:AV44"/>
    <mergeCell ref="AU37:AV37"/>
    <mergeCell ref="A1:C1"/>
    <mergeCell ref="AU17:AV17"/>
    <mergeCell ref="AU10:AV10"/>
    <mergeCell ref="AU3:AV3"/>
    <mergeCell ref="AX59:AY59"/>
    <mergeCell ref="AX52:AY52"/>
    <mergeCell ref="AX45:AY45"/>
    <mergeCell ref="AX38:AY38"/>
    <mergeCell ref="AX31:AY31"/>
    <mergeCell ref="AU59:AV59"/>
    <mergeCell ref="AU52:AV52"/>
    <mergeCell ref="AU45:AV45"/>
    <mergeCell ref="AU38:AV38"/>
    <mergeCell ref="AU31:AV31"/>
    <mergeCell ref="AU24:AV24"/>
    <mergeCell ref="AR52:AS52"/>
    <mergeCell ref="AR45:AS45"/>
    <mergeCell ref="AR38:AS38"/>
    <mergeCell ref="AR31:AS31"/>
    <mergeCell ref="AR24:AS24"/>
    <mergeCell ref="AR30:AS30"/>
    <mergeCell ref="AR51:AS51"/>
    <mergeCell ref="AO59:AP59"/>
    <mergeCell ref="AO52:AP52"/>
    <mergeCell ref="AL59:AM59"/>
    <mergeCell ref="AL52:AM52"/>
    <mergeCell ref="AL45:AM45"/>
    <mergeCell ref="AL38:AM38"/>
    <mergeCell ref="AL31:AM31"/>
    <mergeCell ref="AL24:AM24"/>
    <mergeCell ref="AI59:AJ59"/>
    <mergeCell ref="AL17:AM17"/>
    <mergeCell ref="AL10:AM10"/>
    <mergeCell ref="AL44:AM44"/>
    <mergeCell ref="AL37:AM37"/>
    <mergeCell ref="AL58:AM58"/>
    <mergeCell ref="AI58:AJ58"/>
    <mergeCell ref="AI17:AJ17"/>
    <mergeCell ref="AI23:AJ23"/>
    <mergeCell ref="AI30:AJ30"/>
    <mergeCell ref="AO45:AP45"/>
    <mergeCell ref="AO38:AP38"/>
    <mergeCell ref="AO31:AP31"/>
    <mergeCell ref="AO37:AP37"/>
    <mergeCell ref="AI51:AJ51"/>
    <mergeCell ref="AO51:AP51"/>
    <mergeCell ref="AI31:AJ31"/>
    <mergeCell ref="AI44:AJ44"/>
    <mergeCell ref="AI37:AJ37"/>
    <mergeCell ref="N58:O58"/>
    <mergeCell ref="Q51:R51"/>
    <mergeCell ref="Q45:R45"/>
    <mergeCell ref="W51:X51"/>
    <mergeCell ref="AC31:AD31"/>
    <mergeCell ref="AC37:AD37"/>
    <mergeCell ref="AC38:AD38"/>
    <mergeCell ref="AC44:AD44"/>
    <mergeCell ref="AC45:AD45"/>
    <mergeCell ref="AC51:AD51"/>
    <mergeCell ref="T58:U58"/>
    <mergeCell ref="K51:L51"/>
    <mergeCell ref="H44:I44"/>
    <mergeCell ref="H37:I37"/>
    <mergeCell ref="H30:I30"/>
    <mergeCell ref="Q3:R3"/>
    <mergeCell ref="N17:O17"/>
    <mergeCell ref="N10:O10"/>
    <mergeCell ref="N3:O3"/>
    <mergeCell ref="Q59:R59"/>
    <mergeCell ref="Q52:R52"/>
    <mergeCell ref="Q38:R38"/>
    <mergeCell ref="Q31:R31"/>
    <mergeCell ref="Q17:R17"/>
    <mergeCell ref="Q24:R24"/>
    <mergeCell ref="N59:O59"/>
    <mergeCell ref="N52:O52"/>
    <mergeCell ref="N45:O45"/>
    <mergeCell ref="N38:O38"/>
    <mergeCell ref="N31:O31"/>
    <mergeCell ref="N24:O24"/>
    <mergeCell ref="Q23:R23"/>
    <mergeCell ref="Q16:R16"/>
    <mergeCell ref="Q9:R9"/>
    <mergeCell ref="Q58:R58"/>
    <mergeCell ref="BA24:BB24"/>
    <mergeCell ref="BA17:BB17"/>
    <mergeCell ref="Q10:R10"/>
    <mergeCell ref="AI24:AJ24"/>
    <mergeCell ref="AI10:AJ10"/>
    <mergeCell ref="BA16:BB16"/>
    <mergeCell ref="AU16:AV16"/>
    <mergeCell ref="AO23:AP23"/>
    <mergeCell ref="AO16:AP16"/>
    <mergeCell ref="AR23:AS23"/>
    <mergeCell ref="AL23:AM23"/>
    <mergeCell ref="AL16:AM16"/>
    <mergeCell ref="AO17:AP17"/>
    <mergeCell ref="AU23:AV23"/>
    <mergeCell ref="AX3:AY3"/>
    <mergeCell ref="AO3:AP3"/>
    <mergeCell ref="AO44:AP44"/>
    <mergeCell ref="AR17:AS17"/>
    <mergeCell ref="E59:F59"/>
    <mergeCell ref="E52:F52"/>
    <mergeCell ref="E45:F45"/>
    <mergeCell ref="E38:F38"/>
    <mergeCell ref="E31:F31"/>
    <mergeCell ref="E24:F24"/>
    <mergeCell ref="AU30:AV30"/>
    <mergeCell ref="AR44:AS44"/>
    <mergeCell ref="AR37:AS37"/>
    <mergeCell ref="AL30:AM30"/>
    <mergeCell ref="H59:I59"/>
    <mergeCell ref="H52:I52"/>
    <mergeCell ref="K38:L38"/>
    <mergeCell ref="K31:L31"/>
    <mergeCell ref="K24:L24"/>
    <mergeCell ref="K44:L44"/>
    <mergeCell ref="K37:L37"/>
    <mergeCell ref="K59:L59"/>
    <mergeCell ref="K52:L52"/>
    <mergeCell ref="K58:L58"/>
    <mergeCell ref="AR3:AS3"/>
    <mergeCell ref="AR16:AS16"/>
    <mergeCell ref="AR2:AS2"/>
    <mergeCell ref="AL9:AM9"/>
    <mergeCell ref="AL3:AM3"/>
    <mergeCell ref="AR9:AS9"/>
    <mergeCell ref="AR10:AS10"/>
    <mergeCell ref="AX2:AY2"/>
    <mergeCell ref="AX44:AY44"/>
    <mergeCell ref="AX37:AY37"/>
    <mergeCell ref="AX30:AY30"/>
    <mergeCell ref="AX23:AY23"/>
    <mergeCell ref="AO9:AP9"/>
    <mergeCell ref="AO2:AP2"/>
    <mergeCell ref="AU9:AV9"/>
    <mergeCell ref="AU2:AV2"/>
    <mergeCell ref="AO24:AP24"/>
    <mergeCell ref="AO30:AP30"/>
    <mergeCell ref="AO10:AP10"/>
    <mergeCell ref="AX24:AY24"/>
    <mergeCell ref="AX16:AY16"/>
    <mergeCell ref="AX9:AY9"/>
    <mergeCell ref="AX17:AY17"/>
    <mergeCell ref="AX10:AY10"/>
    <mergeCell ref="AC30:AD30"/>
    <mergeCell ref="AC52:AD52"/>
    <mergeCell ref="AC58:AD58"/>
    <mergeCell ref="AI2:AJ2"/>
    <mergeCell ref="AI16:AJ16"/>
    <mergeCell ref="AI52:AJ52"/>
    <mergeCell ref="AI45:AJ45"/>
    <mergeCell ref="AI38:AJ38"/>
    <mergeCell ref="AL51:AM51"/>
    <mergeCell ref="AI3:AJ3"/>
    <mergeCell ref="AI9:AJ9"/>
    <mergeCell ref="AL2:AM2"/>
    <mergeCell ref="K3:L3"/>
    <mergeCell ref="H16:I16"/>
    <mergeCell ref="H9:I9"/>
    <mergeCell ref="H23:I23"/>
    <mergeCell ref="K45:L45"/>
    <mergeCell ref="E9:F9"/>
    <mergeCell ref="AO58:AP58"/>
    <mergeCell ref="Q2:R2"/>
    <mergeCell ref="N2:O2"/>
    <mergeCell ref="Q44:R44"/>
    <mergeCell ref="Q37:R37"/>
    <mergeCell ref="Q30:R30"/>
    <mergeCell ref="N30:O30"/>
    <mergeCell ref="N9:O9"/>
    <mergeCell ref="K23:L23"/>
    <mergeCell ref="N44:O44"/>
    <mergeCell ref="N37:O37"/>
    <mergeCell ref="K17:L17"/>
    <mergeCell ref="K10:L10"/>
    <mergeCell ref="K9:L9"/>
    <mergeCell ref="K2:L2"/>
    <mergeCell ref="AC10:AD10"/>
    <mergeCell ref="AC16:AD16"/>
    <mergeCell ref="AC17:AD17"/>
    <mergeCell ref="E2:F2"/>
    <mergeCell ref="H58:I58"/>
    <mergeCell ref="H51:I51"/>
    <mergeCell ref="H2:I2"/>
    <mergeCell ref="H45:I45"/>
    <mergeCell ref="H38:I38"/>
    <mergeCell ref="H31:I31"/>
    <mergeCell ref="H24:I24"/>
    <mergeCell ref="E3:F3"/>
    <mergeCell ref="E17:F17"/>
    <mergeCell ref="E23:F23"/>
    <mergeCell ref="E16:F16"/>
    <mergeCell ref="H17:I17"/>
    <mergeCell ref="H10:I10"/>
    <mergeCell ref="H3:I3"/>
    <mergeCell ref="B9:C9"/>
    <mergeCell ref="E58:F58"/>
    <mergeCell ref="E51:F51"/>
    <mergeCell ref="E44:F44"/>
    <mergeCell ref="E37:F37"/>
    <mergeCell ref="E30:F30"/>
    <mergeCell ref="B10:C10"/>
    <mergeCell ref="E10:F10"/>
    <mergeCell ref="W2:X2"/>
    <mergeCell ref="W3:X3"/>
    <mergeCell ref="W9:X9"/>
    <mergeCell ref="W10:X10"/>
    <mergeCell ref="W16:X16"/>
    <mergeCell ref="W17:X17"/>
    <mergeCell ref="W30:X30"/>
    <mergeCell ref="W31:X31"/>
    <mergeCell ref="W37:X37"/>
    <mergeCell ref="W38:X38"/>
    <mergeCell ref="W58:X58"/>
    <mergeCell ref="N51:O51"/>
    <mergeCell ref="K16:L16"/>
    <mergeCell ref="K30:L30"/>
    <mergeCell ref="N23:O23"/>
    <mergeCell ref="N16:O16"/>
    <mergeCell ref="W59:X59"/>
    <mergeCell ref="Z2:AA2"/>
    <mergeCell ref="Z3:AA3"/>
    <mergeCell ref="Z9:AA9"/>
    <mergeCell ref="Z10:AA10"/>
    <mergeCell ref="Z16:AA16"/>
    <mergeCell ref="Z17:AA17"/>
    <mergeCell ref="Z23:AA23"/>
    <mergeCell ref="Z24:AA24"/>
    <mergeCell ref="Z30:AA30"/>
    <mergeCell ref="Z31:AA31"/>
    <mergeCell ref="Z37:AA37"/>
    <mergeCell ref="Z38:AA38"/>
    <mergeCell ref="Z51:AA51"/>
    <mergeCell ref="Z52:AA52"/>
    <mergeCell ref="Z58:AA58"/>
    <mergeCell ref="Z59:AA59"/>
    <mergeCell ref="W52:X52"/>
    <mergeCell ref="W23:X23"/>
    <mergeCell ref="W24:X24"/>
    <mergeCell ref="W44:X44"/>
    <mergeCell ref="W45:X45"/>
    <mergeCell ref="Z44:AA44"/>
    <mergeCell ref="Z45:AA45"/>
    <mergeCell ref="AC59:AD59"/>
    <mergeCell ref="AF2:AG2"/>
    <mergeCell ref="AF3:AG3"/>
    <mergeCell ref="AF9:AG9"/>
    <mergeCell ref="AF10:AG10"/>
    <mergeCell ref="AF16:AG16"/>
    <mergeCell ref="AF17:AG17"/>
    <mergeCell ref="AF23:AG23"/>
    <mergeCell ref="AF24:AG24"/>
    <mergeCell ref="AF30:AG30"/>
    <mergeCell ref="AF31:AG31"/>
    <mergeCell ref="AF37:AG37"/>
    <mergeCell ref="AF38:AG38"/>
    <mergeCell ref="AF44:AG44"/>
    <mergeCell ref="AF45:AG45"/>
    <mergeCell ref="AF51:AG51"/>
    <mergeCell ref="AF52:AG52"/>
    <mergeCell ref="AF58:AG58"/>
    <mergeCell ref="AF59:AG59"/>
    <mergeCell ref="AC2:AD2"/>
    <mergeCell ref="AC3:AD3"/>
    <mergeCell ref="AC9:AD9"/>
    <mergeCell ref="AC23:AD23"/>
    <mergeCell ref="AC24:AD24"/>
    <mergeCell ref="BA9:BB9"/>
    <mergeCell ref="BA10:BB10"/>
    <mergeCell ref="BA2:BB2"/>
    <mergeCell ref="BA3:BB3"/>
    <mergeCell ref="BD58:BE58"/>
    <mergeCell ref="BD59:BE59"/>
    <mergeCell ref="BA44:BB44"/>
    <mergeCell ref="BA37:BB37"/>
    <mergeCell ref="BA30:BB30"/>
    <mergeCell ref="BA23:BB23"/>
    <mergeCell ref="BD16:BE16"/>
    <mergeCell ref="BD17:BE17"/>
    <mergeCell ref="BD51:BE51"/>
    <mergeCell ref="BD52:BE52"/>
    <mergeCell ref="BD44:BE44"/>
    <mergeCell ref="BD45:BE45"/>
    <mergeCell ref="BD37:BE37"/>
    <mergeCell ref="BD38:BE38"/>
    <mergeCell ref="BD9:BE9"/>
    <mergeCell ref="BD10:BE10"/>
    <mergeCell ref="BD2:BE2"/>
    <mergeCell ref="BD3:BE3"/>
    <mergeCell ref="BA59:BB59"/>
    <mergeCell ref="BA52:BB52"/>
    <mergeCell ref="BD30:BE30"/>
    <mergeCell ref="BD31:BE31"/>
    <mergeCell ref="BD23:BE23"/>
    <mergeCell ref="BD24:BE24"/>
    <mergeCell ref="BG16:BH16"/>
    <mergeCell ref="BG17:BH17"/>
    <mergeCell ref="BG51:BH51"/>
    <mergeCell ref="BG52:BH52"/>
    <mergeCell ref="BG44:BH44"/>
    <mergeCell ref="BG45:BH45"/>
    <mergeCell ref="BG37:BH37"/>
    <mergeCell ref="BG38:BH38"/>
    <mergeCell ref="BG9:BH9"/>
    <mergeCell ref="BG10:BH10"/>
    <mergeCell ref="BG2:BH2"/>
    <mergeCell ref="BG3:BH3"/>
    <mergeCell ref="BJ58:BK58"/>
    <mergeCell ref="BJ59:BK59"/>
    <mergeCell ref="BG30:BH30"/>
    <mergeCell ref="BG31:BH31"/>
    <mergeCell ref="BG23:BH23"/>
    <mergeCell ref="BG24:BH24"/>
    <mergeCell ref="BJ16:BK16"/>
    <mergeCell ref="BJ17:BK17"/>
    <mergeCell ref="BJ51:BK51"/>
    <mergeCell ref="BJ52:BK52"/>
    <mergeCell ref="BJ44:BK44"/>
    <mergeCell ref="BJ45:BK45"/>
    <mergeCell ref="BJ37:BK37"/>
    <mergeCell ref="BJ38:BK38"/>
    <mergeCell ref="BJ9:BK9"/>
    <mergeCell ref="BJ10:BK10"/>
    <mergeCell ref="BJ2:BK2"/>
    <mergeCell ref="BJ3:BK3"/>
    <mergeCell ref="BG58:BH58"/>
    <mergeCell ref="BG59:BH59"/>
    <mergeCell ref="BJ30:BK30"/>
    <mergeCell ref="BJ31:BK31"/>
    <mergeCell ref="BJ23:BK23"/>
    <mergeCell ref="BJ24:BK24"/>
    <mergeCell ref="BM16:BN16"/>
    <mergeCell ref="BM17:BN17"/>
    <mergeCell ref="BM51:BN51"/>
    <mergeCell ref="BM52:BN52"/>
    <mergeCell ref="BM44:BN44"/>
    <mergeCell ref="BM45:BN45"/>
    <mergeCell ref="BM37:BN37"/>
    <mergeCell ref="BM38:BN38"/>
    <mergeCell ref="BM9:BN9"/>
    <mergeCell ref="BM10:BN10"/>
    <mergeCell ref="BM2:BN2"/>
    <mergeCell ref="BM3:BN3"/>
    <mergeCell ref="BP58:BQ58"/>
    <mergeCell ref="BP59:BQ59"/>
    <mergeCell ref="BM30:BN30"/>
    <mergeCell ref="BM31:BN31"/>
    <mergeCell ref="BM23:BN23"/>
    <mergeCell ref="BM24:BN24"/>
    <mergeCell ref="BP9:BQ9"/>
    <mergeCell ref="BP2:BQ2"/>
    <mergeCell ref="BP10:BQ10"/>
    <mergeCell ref="BP3:BQ3"/>
    <mergeCell ref="BP16:BQ16"/>
    <mergeCell ref="BP17:BQ17"/>
    <mergeCell ref="BM58:BN58"/>
    <mergeCell ref="BM59:BN59"/>
    <mergeCell ref="BS59:BT59"/>
    <mergeCell ref="BS52:BT52"/>
    <mergeCell ref="BP30:BQ30"/>
    <mergeCell ref="BP31:BQ31"/>
    <mergeCell ref="BP23:BQ23"/>
    <mergeCell ref="BP24:BQ24"/>
    <mergeCell ref="BP51:BQ51"/>
    <mergeCell ref="BP52:BQ52"/>
    <mergeCell ref="BP44:BQ44"/>
    <mergeCell ref="BP45:BQ45"/>
    <mergeCell ref="BS58:BT58"/>
    <mergeCell ref="BS51:BT51"/>
    <mergeCell ref="BP37:BQ37"/>
    <mergeCell ref="BP38:BQ38"/>
  </mergeCells>
  <phoneticPr fontId="1"/>
  <conditionalFormatting sqref="D58">
    <cfRule type="expression" dxfId="199" priority="562" stopIfTrue="1">
      <formula>D59&lt;&gt;""</formula>
    </cfRule>
  </conditionalFormatting>
  <conditionalFormatting sqref="D59">
    <cfRule type="expression" dxfId="198" priority="561" stopIfTrue="1">
      <formula>D59&lt;&gt;""</formula>
    </cfRule>
  </conditionalFormatting>
  <conditionalFormatting sqref="D60">
    <cfRule type="expression" dxfId="197" priority="560" stopIfTrue="1">
      <formula>D59&lt;&gt;""</formula>
    </cfRule>
  </conditionalFormatting>
  <conditionalFormatting sqref="D61">
    <cfRule type="expression" dxfId="196" priority="559" stopIfTrue="1">
      <formula>D59&lt;&gt;""</formula>
    </cfRule>
  </conditionalFormatting>
  <conditionalFormatting sqref="D62">
    <cfRule type="expression" dxfId="195" priority="558" stopIfTrue="1">
      <formula>D59&lt;&gt;""</formula>
    </cfRule>
  </conditionalFormatting>
  <conditionalFormatting sqref="D63">
    <cfRule type="expression" dxfId="194" priority="557" stopIfTrue="1">
      <formula>D59&lt;&gt;""</formula>
    </cfRule>
  </conditionalFormatting>
  <conditionalFormatting sqref="D64">
    <cfRule type="expression" dxfId="193" priority="556" stopIfTrue="1">
      <formula>D59&lt;&gt;""</formula>
    </cfRule>
  </conditionalFormatting>
  <conditionalFormatting sqref="E58:F58 BA16:BB16">
    <cfRule type="expression" dxfId="192" priority="554" stopIfTrue="1">
      <formula>D17&lt;&gt;""</formula>
    </cfRule>
  </conditionalFormatting>
  <conditionalFormatting sqref="E51:F51">
    <cfRule type="expression" dxfId="191" priority="546" stopIfTrue="1">
      <formula>D52&lt;&gt;""</formula>
    </cfRule>
  </conditionalFormatting>
  <conditionalFormatting sqref="E44:F44">
    <cfRule type="expression" dxfId="190" priority="538" stopIfTrue="1">
      <formula>D45&lt;&gt;""</formula>
    </cfRule>
  </conditionalFormatting>
  <conditionalFormatting sqref="E37:F37">
    <cfRule type="expression" dxfId="189" priority="514" stopIfTrue="1">
      <formula>D38&lt;&gt;""</formula>
    </cfRule>
  </conditionalFormatting>
  <conditionalFormatting sqref="E30:F30">
    <cfRule type="expression" dxfId="188" priority="506" stopIfTrue="1">
      <formula>D31&lt;&gt;""</formula>
    </cfRule>
  </conditionalFormatting>
  <conditionalFormatting sqref="E23:F23">
    <cfRule type="expression" dxfId="187" priority="498" stopIfTrue="1">
      <formula>D24&lt;&gt;""</formula>
    </cfRule>
  </conditionalFormatting>
  <conditionalFormatting sqref="E16:F16">
    <cfRule type="expression" dxfId="186" priority="490" stopIfTrue="1">
      <formula>D17&lt;&gt;""</formula>
    </cfRule>
  </conditionalFormatting>
  <conditionalFormatting sqref="E9:F9">
    <cfRule type="expression" dxfId="185" priority="482" stopIfTrue="1">
      <formula>D10&lt;&gt;""</formula>
    </cfRule>
  </conditionalFormatting>
  <conditionalFormatting sqref="E2:F2">
    <cfRule type="expression" dxfId="184" priority="474" stopIfTrue="1">
      <formula>D3&lt;&gt;""</formula>
    </cfRule>
  </conditionalFormatting>
  <conditionalFormatting sqref="H58:I58">
    <cfRule type="expression" dxfId="183" priority="466" stopIfTrue="1">
      <formula>G59&lt;&gt;""</formula>
    </cfRule>
  </conditionalFormatting>
  <conditionalFormatting sqref="H51:I51">
    <cfRule type="expression" dxfId="182" priority="458" stopIfTrue="1">
      <formula>G52&lt;&gt;""</formula>
    </cfRule>
  </conditionalFormatting>
  <conditionalFormatting sqref="H44:I44">
    <cfRule type="expression" dxfId="181" priority="450" stopIfTrue="1">
      <formula>G45&lt;&gt;""</formula>
    </cfRule>
  </conditionalFormatting>
  <conditionalFormatting sqref="H37:I37">
    <cfRule type="expression" dxfId="180" priority="442" stopIfTrue="1">
      <formula>G38&lt;&gt;""</formula>
    </cfRule>
  </conditionalFormatting>
  <conditionalFormatting sqref="H30:I30">
    <cfRule type="expression" dxfId="179" priority="434" stopIfTrue="1">
      <formula>G31&lt;&gt;""</formula>
    </cfRule>
  </conditionalFormatting>
  <conditionalFormatting sqref="H23:I23">
    <cfRule type="expression" dxfId="178" priority="426" stopIfTrue="1">
      <formula>G24&lt;&gt;""</formula>
    </cfRule>
  </conditionalFormatting>
  <conditionalFormatting sqref="H16:I16">
    <cfRule type="expression" dxfId="177" priority="418" stopIfTrue="1">
      <formula>G17&lt;&gt;""</formula>
    </cfRule>
  </conditionalFormatting>
  <conditionalFormatting sqref="H9:I9">
    <cfRule type="expression" dxfId="176" priority="410" stopIfTrue="1">
      <formula>G10&lt;&gt;""</formula>
    </cfRule>
  </conditionalFormatting>
  <conditionalFormatting sqref="H2:I2">
    <cfRule type="expression" dxfId="175" priority="402" stopIfTrue="1">
      <formula>G3&lt;&gt;""</formula>
    </cfRule>
  </conditionalFormatting>
  <conditionalFormatting sqref="K58:L58">
    <cfRule type="expression" dxfId="174" priority="394" stopIfTrue="1">
      <formula>J59&lt;&gt;""</formula>
    </cfRule>
  </conditionalFormatting>
  <conditionalFormatting sqref="K51:L51">
    <cfRule type="expression" dxfId="173" priority="386" stopIfTrue="1">
      <formula>J52&lt;&gt;""</formula>
    </cfRule>
  </conditionalFormatting>
  <conditionalFormatting sqref="K44:L44">
    <cfRule type="expression" dxfId="172" priority="378" stopIfTrue="1">
      <formula>J45&lt;&gt;""</formula>
    </cfRule>
  </conditionalFormatting>
  <conditionalFormatting sqref="K37:L37">
    <cfRule type="expression" dxfId="171" priority="370" stopIfTrue="1">
      <formula>J38&lt;&gt;""</formula>
    </cfRule>
  </conditionalFormatting>
  <conditionalFormatting sqref="K30:L30">
    <cfRule type="expression" dxfId="170" priority="362" stopIfTrue="1">
      <formula>J31&lt;&gt;""</formula>
    </cfRule>
  </conditionalFormatting>
  <conditionalFormatting sqref="K23:L23">
    <cfRule type="expression" dxfId="169" priority="354" stopIfTrue="1">
      <formula>J24&lt;&gt;""</formula>
    </cfRule>
  </conditionalFormatting>
  <conditionalFormatting sqref="K16:L16">
    <cfRule type="expression" dxfId="168" priority="346" stopIfTrue="1">
      <formula>J17&lt;&gt;""</formula>
    </cfRule>
  </conditionalFormatting>
  <conditionalFormatting sqref="K9:L9">
    <cfRule type="expression" dxfId="167" priority="338" stopIfTrue="1">
      <formula>J10&lt;&gt;""</formula>
    </cfRule>
  </conditionalFormatting>
  <conditionalFormatting sqref="K2:L2">
    <cfRule type="expression" dxfId="166" priority="330" stopIfTrue="1">
      <formula>J3&lt;&gt;""</formula>
    </cfRule>
  </conditionalFormatting>
  <conditionalFormatting sqref="N58:O58">
    <cfRule type="expression" dxfId="165" priority="322" stopIfTrue="1">
      <formula>M59&lt;&gt;""</formula>
    </cfRule>
  </conditionalFormatting>
  <conditionalFormatting sqref="N51:O51">
    <cfRule type="expression" dxfId="164" priority="314" stopIfTrue="1">
      <formula>M52&lt;&gt;""</formula>
    </cfRule>
  </conditionalFormatting>
  <conditionalFormatting sqref="N44:O44">
    <cfRule type="expression" dxfId="163" priority="306" stopIfTrue="1">
      <formula>M45&lt;&gt;""</formula>
    </cfRule>
  </conditionalFormatting>
  <conditionalFormatting sqref="N37:O37">
    <cfRule type="expression" dxfId="162" priority="298" stopIfTrue="1">
      <formula>M38&lt;&gt;""</formula>
    </cfRule>
  </conditionalFormatting>
  <conditionalFormatting sqref="N30:O30">
    <cfRule type="expression" dxfId="161" priority="290" stopIfTrue="1">
      <formula>M31&lt;&gt;""</formula>
    </cfRule>
  </conditionalFormatting>
  <conditionalFormatting sqref="N23:O23">
    <cfRule type="expression" dxfId="160" priority="282" stopIfTrue="1">
      <formula>M24&lt;&gt;""</formula>
    </cfRule>
  </conditionalFormatting>
  <conditionalFormatting sqref="N16:O16">
    <cfRule type="expression" dxfId="159" priority="274" stopIfTrue="1">
      <formula>M17&lt;&gt;""</formula>
    </cfRule>
  </conditionalFormatting>
  <conditionalFormatting sqref="N9:O9">
    <cfRule type="expression" dxfId="158" priority="266" stopIfTrue="1">
      <formula>M10&lt;&gt;""</formula>
    </cfRule>
  </conditionalFormatting>
  <conditionalFormatting sqref="N2:O2">
    <cfRule type="expression" dxfId="157" priority="258" stopIfTrue="1">
      <formula>M3&lt;&gt;""</formula>
    </cfRule>
  </conditionalFormatting>
  <conditionalFormatting sqref="Q58:R58">
    <cfRule type="expression" dxfId="156" priority="250" stopIfTrue="1">
      <formula>P59&lt;&gt;""</formula>
    </cfRule>
  </conditionalFormatting>
  <conditionalFormatting sqref="Q51:R51">
    <cfRule type="expression" dxfId="155" priority="242" stopIfTrue="1">
      <formula>P52&lt;&gt;""</formula>
    </cfRule>
  </conditionalFormatting>
  <conditionalFormatting sqref="Q44:R44">
    <cfRule type="expression" dxfId="154" priority="234" stopIfTrue="1">
      <formula>P45&lt;&gt;""</formula>
    </cfRule>
  </conditionalFormatting>
  <conditionalFormatting sqref="Q37:R37">
    <cfRule type="expression" dxfId="153" priority="226" stopIfTrue="1">
      <formula>P38&lt;&gt;""</formula>
    </cfRule>
  </conditionalFormatting>
  <conditionalFormatting sqref="Q30:R30">
    <cfRule type="expression" dxfId="152" priority="218" stopIfTrue="1">
      <formula>P31&lt;&gt;""</formula>
    </cfRule>
  </conditionalFormatting>
  <conditionalFormatting sqref="Q23:R23">
    <cfRule type="expression" dxfId="151" priority="210" stopIfTrue="1">
      <formula>P24&lt;&gt;""</formula>
    </cfRule>
  </conditionalFormatting>
  <conditionalFormatting sqref="Q16:R16">
    <cfRule type="expression" dxfId="150" priority="202" stopIfTrue="1">
      <formula>P17&lt;&gt;""</formula>
    </cfRule>
  </conditionalFormatting>
  <conditionalFormatting sqref="Q9:R9">
    <cfRule type="expression" dxfId="149" priority="194" stopIfTrue="1">
      <formula>P10&lt;&gt;""</formula>
    </cfRule>
  </conditionalFormatting>
  <conditionalFormatting sqref="Q2:R2">
    <cfRule type="expression" dxfId="148" priority="186" stopIfTrue="1">
      <formula>P3&lt;&gt;""</formula>
    </cfRule>
  </conditionalFormatting>
  <conditionalFormatting sqref="AF23:AG23">
    <cfRule type="expression" dxfId="147" priority="72" stopIfTrue="1">
      <formula>AE24&lt;&gt;""</formula>
    </cfRule>
  </conditionalFormatting>
  <conditionalFormatting sqref="AI30:AJ30">
    <cfRule type="expression" dxfId="146" priority="64" stopIfTrue="1">
      <formula>AH31&lt;&gt;""</formula>
    </cfRule>
  </conditionalFormatting>
  <conditionalFormatting sqref="AL37:AM37">
    <cfRule type="expression" dxfId="145" priority="56" stopIfTrue="1">
      <formula>AK38&lt;&gt;""</formula>
    </cfRule>
  </conditionalFormatting>
  <conditionalFormatting sqref="AO44:AP44">
    <cfRule type="expression" dxfId="144" priority="48" stopIfTrue="1">
      <formula>AN45&lt;&gt;""</formula>
    </cfRule>
  </conditionalFormatting>
  <conditionalFormatting sqref="AR51:AS51">
    <cfRule type="expression" dxfId="143" priority="40" stopIfTrue="1">
      <formula>AQ52&lt;&gt;""</formula>
    </cfRule>
  </conditionalFormatting>
  <conditionalFormatting sqref="AU58:AV58">
    <cfRule type="expression" dxfId="142" priority="32" stopIfTrue="1">
      <formula>AT59&lt;&gt;""</formula>
    </cfRule>
  </conditionalFormatting>
  <conditionalFormatting sqref="AU2:AV2">
    <cfRule type="expression" dxfId="141" priority="24" stopIfTrue="1">
      <formula>AT3&lt;&gt;""</formula>
    </cfRule>
  </conditionalFormatting>
  <conditionalFormatting sqref="AX9:AY9">
    <cfRule type="expression" dxfId="140" priority="16" stopIfTrue="1">
      <formula>AW10&lt;&gt;""</formula>
    </cfRule>
  </conditionalFormatting>
  <conditionalFormatting sqref="T58:U58">
    <cfRule type="expression" dxfId="139" priority="113" stopIfTrue="1">
      <formula>S59&lt;&gt;""</formula>
    </cfRule>
  </conditionalFormatting>
  <conditionalFormatting sqref="T51:U51">
    <cfRule type="expression" dxfId="138" priority="112" stopIfTrue="1">
      <formula>S52&lt;&gt;""</formula>
    </cfRule>
  </conditionalFormatting>
  <conditionalFormatting sqref="T44:U44">
    <cfRule type="expression" dxfId="137" priority="111" stopIfTrue="1">
      <formula>S45&lt;&gt;""</formula>
    </cfRule>
  </conditionalFormatting>
  <conditionalFormatting sqref="T37:U37">
    <cfRule type="expression" dxfId="136" priority="110" stopIfTrue="1">
      <formula>S38&lt;&gt;""</formula>
    </cfRule>
  </conditionalFormatting>
  <conditionalFormatting sqref="T30:U30">
    <cfRule type="expression" dxfId="135" priority="109" stopIfTrue="1">
      <formula>S31&lt;&gt;""</formula>
    </cfRule>
  </conditionalFormatting>
  <conditionalFormatting sqref="T23:U23">
    <cfRule type="expression" dxfId="134" priority="108" stopIfTrue="1">
      <formula>S24&lt;&gt;""</formula>
    </cfRule>
  </conditionalFormatting>
  <conditionalFormatting sqref="T16:U16">
    <cfRule type="expression" dxfId="133" priority="107" stopIfTrue="1">
      <formula>S17&lt;&gt;""</formula>
    </cfRule>
  </conditionalFormatting>
  <conditionalFormatting sqref="T9:U9">
    <cfRule type="expression" dxfId="132" priority="106" stopIfTrue="1">
      <formula>S10&lt;&gt;""</formula>
    </cfRule>
  </conditionalFormatting>
  <conditionalFormatting sqref="T2:U2">
    <cfRule type="expression" dxfId="131" priority="105" stopIfTrue="1">
      <formula>S3&lt;&gt;""</formula>
    </cfRule>
  </conditionalFormatting>
  <conditionalFormatting sqref="W58:X58">
    <cfRule type="expression" dxfId="130" priority="104" stopIfTrue="1">
      <formula>V59&lt;&gt;""</formula>
    </cfRule>
  </conditionalFormatting>
  <conditionalFormatting sqref="W51:X51">
    <cfRule type="expression" dxfId="129" priority="103" stopIfTrue="1">
      <formula>V52&lt;&gt;""</formula>
    </cfRule>
  </conditionalFormatting>
  <conditionalFormatting sqref="W44:X44">
    <cfRule type="expression" dxfId="128" priority="102" stopIfTrue="1">
      <formula>V45&lt;&gt;""</formula>
    </cfRule>
  </conditionalFormatting>
  <conditionalFormatting sqref="W37:X37">
    <cfRule type="expression" dxfId="127" priority="101" stopIfTrue="1">
      <formula>V38&lt;&gt;""</formula>
    </cfRule>
  </conditionalFormatting>
  <conditionalFormatting sqref="W30:X30">
    <cfRule type="expression" dxfId="126" priority="100" stopIfTrue="1">
      <formula>V31&lt;&gt;""</formula>
    </cfRule>
  </conditionalFormatting>
  <conditionalFormatting sqref="W23:X23">
    <cfRule type="expression" dxfId="125" priority="99" stopIfTrue="1">
      <formula>V24&lt;&gt;""</formula>
    </cfRule>
  </conditionalFormatting>
  <conditionalFormatting sqref="W16:X16">
    <cfRule type="expression" dxfId="124" priority="98" stopIfTrue="1">
      <formula>V17&lt;&gt;""</formula>
    </cfRule>
  </conditionalFormatting>
  <conditionalFormatting sqref="W9:X9">
    <cfRule type="expression" dxfId="123" priority="97" stopIfTrue="1">
      <formula>V10&lt;&gt;""</formula>
    </cfRule>
  </conditionalFormatting>
  <conditionalFormatting sqref="W2:X2">
    <cfRule type="expression" dxfId="122" priority="96" stopIfTrue="1">
      <formula>V3&lt;&gt;""</formula>
    </cfRule>
  </conditionalFormatting>
  <conditionalFormatting sqref="Z58:AA58">
    <cfRule type="expression" dxfId="121" priority="95" stopIfTrue="1">
      <formula>Y59&lt;&gt;""</formula>
    </cfRule>
  </conditionalFormatting>
  <conditionalFormatting sqref="Z51:AA51">
    <cfRule type="expression" dxfId="120" priority="94" stopIfTrue="1">
      <formula>Y52&lt;&gt;""</formula>
    </cfRule>
  </conditionalFormatting>
  <conditionalFormatting sqref="Z44:AA44">
    <cfRule type="expression" dxfId="119" priority="93" stopIfTrue="1">
      <formula>Y45&lt;&gt;""</formula>
    </cfRule>
  </conditionalFormatting>
  <conditionalFormatting sqref="Z37:AA37">
    <cfRule type="expression" dxfId="118" priority="92" stopIfTrue="1">
      <formula>Y38&lt;&gt;""</formula>
    </cfRule>
  </conditionalFormatting>
  <conditionalFormatting sqref="Z30:AA30">
    <cfRule type="expression" dxfId="117" priority="91" stopIfTrue="1">
      <formula>Y31&lt;&gt;""</formula>
    </cfRule>
  </conditionalFormatting>
  <conditionalFormatting sqref="Z23:AA23">
    <cfRule type="expression" dxfId="116" priority="90" stopIfTrue="1">
      <formula>Y24&lt;&gt;""</formula>
    </cfRule>
  </conditionalFormatting>
  <conditionalFormatting sqref="Z16:AA16">
    <cfRule type="expression" dxfId="115" priority="89" stopIfTrue="1">
      <formula>Y17&lt;&gt;""</formula>
    </cfRule>
  </conditionalFormatting>
  <conditionalFormatting sqref="Z9:AA9">
    <cfRule type="expression" dxfId="114" priority="88" stopIfTrue="1">
      <formula>Y10&lt;&gt;""</formula>
    </cfRule>
  </conditionalFormatting>
  <conditionalFormatting sqref="Z2:AA2">
    <cfRule type="expression" dxfId="113" priority="87" stopIfTrue="1">
      <formula>Y3&lt;&gt;""</formula>
    </cfRule>
  </conditionalFormatting>
  <conditionalFormatting sqref="AC58:AD58">
    <cfRule type="expression" dxfId="112" priority="86" stopIfTrue="1">
      <formula>AB59&lt;&gt;""</formula>
    </cfRule>
  </conditionalFormatting>
  <conditionalFormatting sqref="AC51:AD51">
    <cfRule type="expression" dxfId="111" priority="85" stopIfTrue="1">
      <formula>AB52&lt;&gt;""</formula>
    </cfRule>
  </conditionalFormatting>
  <conditionalFormatting sqref="AC44:AD44">
    <cfRule type="expression" dxfId="110" priority="84" stopIfTrue="1">
      <formula>AB45&lt;&gt;""</formula>
    </cfRule>
  </conditionalFormatting>
  <conditionalFormatting sqref="AC37:AD37">
    <cfRule type="expression" dxfId="109" priority="83" stopIfTrue="1">
      <formula>AB38&lt;&gt;""</formula>
    </cfRule>
  </conditionalFormatting>
  <conditionalFormatting sqref="AC30:AD30">
    <cfRule type="expression" dxfId="108" priority="82" stopIfTrue="1">
      <formula>AB31&lt;&gt;""</formula>
    </cfRule>
  </conditionalFormatting>
  <conditionalFormatting sqref="AC23:AD23">
    <cfRule type="expression" dxfId="107" priority="81" stopIfTrue="1">
      <formula>AB24&lt;&gt;""</formula>
    </cfRule>
  </conditionalFormatting>
  <conditionalFormatting sqref="AC16:AD16">
    <cfRule type="expression" dxfId="106" priority="80" stopIfTrue="1">
      <formula>AB17&lt;&gt;""</formula>
    </cfRule>
  </conditionalFormatting>
  <conditionalFormatting sqref="AC9:AD9">
    <cfRule type="expression" dxfId="105" priority="79" stopIfTrue="1">
      <formula>AB10&lt;&gt;""</formula>
    </cfRule>
  </conditionalFormatting>
  <conditionalFormatting sqref="AC2:AD2">
    <cfRule type="expression" dxfId="104" priority="78" stopIfTrue="1">
      <formula>AB3&lt;&gt;""</formula>
    </cfRule>
  </conditionalFormatting>
  <conditionalFormatting sqref="AF58:AG58">
    <cfRule type="expression" dxfId="103" priority="77" stopIfTrue="1">
      <formula>AE59&lt;&gt;""</formula>
    </cfRule>
  </conditionalFormatting>
  <conditionalFormatting sqref="AF51:AG51">
    <cfRule type="expression" dxfId="102" priority="76" stopIfTrue="1">
      <formula>AE52&lt;&gt;""</formula>
    </cfRule>
  </conditionalFormatting>
  <conditionalFormatting sqref="AF44:AG44">
    <cfRule type="expression" dxfId="101" priority="75" stopIfTrue="1">
      <formula>AE45&lt;&gt;""</formula>
    </cfRule>
  </conditionalFormatting>
  <conditionalFormatting sqref="AF37:AG37">
    <cfRule type="expression" dxfId="100" priority="74" stopIfTrue="1">
      <formula>AE38&lt;&gt;""</formula>
    </cfRule>
  </conditionalFormatting>
  <conditionalFormatting sqref="AF30:AG30">
    <cfRule type="expression" dxfId="99" priority="73" stopIfTrue="1">
      <formula>AE31&lt;&gt;""</formula>
    </cfRule>
  </conditionalFormatting>
  <conditionalFormatting sqref="AF16:AG16">
    <cfRule type="expression" dxfId="98" priority="71" stopIfTrue="1">
      <formula>AE17&lt;&gt;""</formula>
    </cfRule>
  </conditionalFormatting>
  <conditionalFormatting sqref="AF9:AG9">
    <cfRule type="expression" dxfId="97" priority="70" stopIfTrue="1">
      <formula>AE10&lt;&gt;""</formula>
    </cfRule>
  </conditionalFormatting>
  <conditionalFormatting sqref="AF2:AG2">
    <cfRule type="expression" dxfId="96" priority="69" stopIfTrue="1">
      <formula>AE3&lt;&gt;""</formula>
    </cfRule>
  </conditionalFormatting>
  <conditionalFormatting sqref="AI58:AJ58">
    <cfRule type="expression" dxfId="95" priority="68" stopIfTrue="1">
      <formula>AH59&lt;&gt;""</formula>
    </cfRule>
  </conditionalFormatting>
  <conditionalFormatting sqref="AI51:AJ51">
    <cfRule type="expression" dxfId="94" priority="67" stopIfTrue="1">
      <formula>AH52&lt;&gt;""</formula>
    </cfRule>
  </conditionalFormatting>
  <conditionalFormatting sqref="AI44:AJ44">
    <cfRule type="expression" dxfId="93" priority="66" stopIfTrue="1">
      <formula>AH45&lt;&gt;""</formula>
    </cfRule>
  </conditionalFormatting>
  <conditionalFormatting sqref="AI37:AJ37">
    <cfRule type="expression" dxfId="92" priority="65" stopIfTrue="1">
      <formula>AH38&lt;&gt;""</formula>
    </cfRule>
  </conditionalFormatting>
  <conditionalFormatting sqref="AI23:AJ23">
    <cfRule type="expression" dxfId="91" priority="63" stopIfTrue="1">
      <formula>AH24&lt;&gt;""</formula>
    </cfRule>
  </conditionalFormatting>
  <conditionalFormatting sqref="AI16:AJ16">
    <cfRule type="expression" dxfId="90" priority="62" stopIfTrue="1">
      <formula>AH17&lt;&gt;""</formula>
    </cfRule>
  </conditionalFormatting>
  <conditionalFormatting sqref="AI9:AJ9">
    <cfRule type="expression" dxfId="89" priority="61" stopIfTrue="1">
      <formula>AH10&lt;&gt;""</formula>
    </cfRule>
  </conditionalFormatting>
  <conditionalFormatting sqref="AI2:AJ2">
    <cfRule type="expression" dxfId="88" priority="60" stopIfTrue="1">
      <formula>AH3&lt;&gt;""</formula>
    </cfRule>
  </conditionalFormatting>
  <conditionalFormatting sqref="AL58:AM58">
    <cfRule type="expression" dxfId="87" priority="59" stopIfTrue="1">
      <formula>AK59&lt;&gt;""</formula>
    </cfRule>
  </conditionalFormatting>
  <conditionalFormatting sqref="AL51:AM51">
    <cfRule type="expression" dxfId="86" priority="58" stopIfTrue="1">
      <formula>AK52&lt;&gt;""</formula>
    </cfRule>
  </conditionalFormatting>
  <conditionalFormatting sqref="AL44:AM44">
    <cfRule type="expression" dxfId="85" priority="57" stopIfTrue="1">
      <formula>AK45&lt;&gt;""</formula>
    </cfRule>
  </conditionalFormatting>
  <conditionalFormatting sqref="AL30:AM30">
    <cfRule type="expression" dxfId="84" priority="55" stopIfTrue="1">
      <formula>AK31&lt;&gt;""</formula>
    </cfRule>
  </conditionalFormatting>
  <conditionalFormatting sqref="AL23:AM23">
    <cfRule type="expression" dxfId="83" priority="54" stopIfTrue="1">
      <formula>AK24&lt;&gt;""</formula>
    </cfRule>
  </conditionalFormatting>
  <conditionalFormatting sqref="AL16:AM16">
    <cfRule type="expression" dxfId="82" priority="53" stopIfTrue="1">
      <formula>AK17&lt;&gt;""</formula>
    </cfRule>
  </conditionalFormatting>
  <conditionalFormatting sqref="AL9:AM9">
    <cfRule type="expression" dxfId="81" priority="52" stopIfTrue="1">
      <formula>AK10&lt;&gt;""</formula>
    </cfRule>
  </conditionalFormatting>
  <conditionalFormatting sqref="AL2:AM2">
    <cfRule type="expression" dxfId="80" priority="51" stopIfTrue="1">
      <formula>AK3&lt;&gt;""</formula>
    </cfRule>
  </conditionalFormatting>
  <conditionalFormatting sqref="AO58:AP58">
    <cfRule type="expression" dxfId="79" priority="50" stopIfTrue="1">
      <formula>AN59&lt;&gt;""</formula>
    </cfRule>
  </conditionalFormatting>
  <conditionalFormatting sqref="AO51:AP51">
    <cfRule type="expression" dxfId="78" priority="49" stopIfTrue="1">
      <formula>AN52&lt;&gt;""</formula>
    </cfRule>
  </conditionalFormatting>
  <conditionalFormatting sqref="AO37:AP37">
    <cfRule type="expression" dxfId="77" priority="47" stopIfTrue="1">
      <formula>AN38&lt;&gt;""</formula>
    </cfRule>
  </conditionalFormatting>
  <conditionalFormatting sqref="AO30:AP30">
    <cfRule type="expression" dxfId="76" priority="46" stopIfTrue="1">
      <formula>AN31&lt;&gt;""</formula>
    </cfRule>
  </conditionalFormatting>
  <conditionalFormatting sqref="AO23:AP23">
    <cfRule type="expression" dxfId="75" priority="45" stopIfTrue="1">
      <formula>AN24&lt;&gt;""</formula>
    </cfRule>
  </conditionalFormatting>
  <conditionalFormatting sqref="AO16:AP16">
    <cfRule type="expression" dxfId="74" priority="44" stopIfTrue="1">
      <formula>AN17&lt;&gt;""</formula>
    </cfRule>
  </conditionalFormatting>
  <conditionalFormatting sqref="AO9:AP9">
    <cfRule type="expression" dxfId="73" priority="43" stopIfTrue="1">
      <formula>AN10&lt;&gt;""</formula>
    </cfRule>
  </conditionalFormatting>
  <conditionalFormatting sqref="AO2:AP2">
    <cfRule type="expression" dxfId="72" priority="42" stopIfTrue="1">
      <formula>AN3&lt;&gt;""</formula>
    </cfRule>
  </conditionalFormatting>
  <conditionalFormatting sqref="AR58:AS58">
    <cfRule type="expression" dxfId="71" priority="41" stopIfTrue="1">
      <formula>AQ59&lt;&gt;""</formula>
    </cfRule>
  </conditionalFormatting>
  <conditionalFormatting sqref="AR44:AS44">
    <cfRule type="expression" dxfId="70" priority="39" stopIfTrue="1">
      <formula>AQ45&lt;&gt;""</formula>
    </cfRule>
  </conditionalFormatting>
  <conditionalFormatting sqref="AR37:AS37">
    <cfRule type="expression" dxfId="69" priority="38" stopIfTrue="1">
      <formula>AQ38&lt;&gt;""</formula>
    </cfRule>
  </conditionalFormatting>
  <conditionalFormatting sqref="AR30:AS30">
    <cfRule type="expression" dxfId="68" priority="37" stopIfTrue="1">
      <formula>AQ31&lt;&gt;""</formula>
    </cfRule>
  </conditionalFormatting>
  <conditionalFormatting sqref="AR23:AS23">
    <cfRule type="expression" dxfId="67" priority="36" stopIfTrue="1">
      <formula>AQ24&lt;&gt;""</formula>
    </cfRule>
  </conditionalFormatting>
  <conditionalFormatting sqref="AR16:AS16">
    <cfRule type="expression" dxfId="66" priority="35" stopIfTrue="1">
      <formula>AQ17&lt;&gt;""</formula>
    </cfRule>
  </conditionalFormatting>
  <conditionalFormatting sqref="AR9:AS9">
    <cfRule type="expression" dxfId="65" priority="34" stopIfTrue="1">
      <formula>AQ10&lt;&gt;""</formula>
    </cfRule>
  </conditionalFormatting>
  <conditionalFormatting sqref="AR2:AS2">
    <cfRule type="expression" dxfId="64" priority="33" stopIfTrue="1">
      <formula>AQ3&lt;&gt;""</formula>
    </cfRule>
  </conditionalFormatting>
  <conditionalFormatting sqref="AU51:AV51">
    <cfRule type="expression" dxfId="63" priority="31" stopIfTrue="1">
      <formula>AT52&lt;&gt;""</formula>
    </cfRule>
  </conditionalFormatting>
  <conditionalFormatting sqref="AU44:AV44">
    <cfRule type="expression" dxfId="62" priority="30" stopIfTrue="1">
      <formula>AT45&lt;&gt;""</formula>
    </cfRule>
  </conditionalFormatting>
  <conditionalFormatting sqref="AU37:AV37">
    <cfRule type="expression" dxfId="61" priority="29" stopIfTrue="1">
      <formula>AT38&lt;&gt;""</formula>
    </cfRule>
  </conditionalFormatting>
  <conditionalFormatting sqref="AU30:AV30">
    <cfRule type="expression" dxfId="60" priority="28" stopIfTrue="1">
      <formula>AT31&lt;&gt;""</formula>
    </cfRule>
  </conditionalFormatting>
  <conditionalFormatting sqref="AU23:AV23">
    <cfRule type="expression" dxfId="59" priority="27" stopIfTrue="1">
      <formula>AT24&lt;&gt;""</formula>
    </cfRule>
  </conditionalFormatting>
  <conditionalFormatting sqref="AU16:AV16">
    <cfRule type="expression" dxfId="58" priority="26" stopIfTrue="1">
      <formula>AT17&lt;&gt;""</formula>
    </cfRule>
  </conditionalFormatting>
  <conditionalFormatting sqref="AU9:AV9">
    <cfRule type="expression" dxfId="57" priority="25" stopIfTrue="1">
      <formula>AT10&lt;&gt;""</formula>
    </cfRule>
  </conditionalFormatting>
  <conditionalFormatting sqref="AX58:AY58">
    <cfRule type="expression" dxfId="56" priority="23" stopIfTrue="1">
      <formula>AW59&lt;&gt;""</formula>
    </cfRule>
  </conditionalFormatting>
  <conditionalFormatting sqref="AX51:AY51">
    <cfRule type="expression" dxfId="55" priority="22" stopIfTrue="1">
      <formula>AW52&lt;&gt;""</formula>
    </cfRule>
  </conditionalFormatting>
  <conditionalFormatting sqref="AX44:AY44">
    <cfRule type="expression" dxfId="54" priority="21" stopIfTrue="1">
      <formula>AW45&lt;&gt;""</formula>
    </cfRule>
  </conditionalFormatting>
  <conditionalFormatting sqref="AX37:AY37">
    <cfRule type="expression" dxfId="53" priority="20" stopIfTrue="1">
      <formula>AW38&lt;&gt;""</formula>
    </cfRule>
  </conditionalFormatting>
  <conditionalFormatting sqref="AX30:AY30">
    <cfRule type="expression" dxfId="52" priority="19" stopIfTrue="1">
      <formula>AW31&lt;&gt;""</formula>
    </cfRule>
  </conditionalFormatting>
  <conditionalFormatting sqref="AX23:AY23">
    <cfRule type="expression" dxfId="51" priority="18" stopIfTrue="1">
      <formula>AW24&lt;&gt;""</formula>
    </cfRule>
  </conditionalFormatting>
  <conditionalFormatting sqref="AX16:AY16">
    <cfRule type="expression" dxfId="50" priority="17" stopIfTrue="1">
      <formula>AW17&lt;&gt;""</formula>
    </cfRule>
  </conditionalFormatting>
  <conditionalFormatting sqref="AX2:AY2">
    <cfRule type="expression" dxfId="49" priority="15" stopIfTrue="1">
      <formula>AW3&lt;&gt;""</formula>
    </cfRule>
  </conditionalFormatting>
  <conditionalFormatting sqref="BA58:BB58">
    <cfRule type="expression" dxfId="48" priority="14" stopIfTrue="1">
      <formula>AZ59&lt;&gt;""</formula>
    </cfRule>
  </conditionalFormatting>
  <conditionalFormatting sqref="BA51:BB51">
    <cfRule type="expression" dxfId="47" priority="13" stopIfTrue="1">
      <formula>AZ52&lt;&gt;""</formula>
    </cfRule>
  </conditionalFormatting>
  <conditionalFormatting sqref="BA44:BB44">
    <cfRule type="expression" dxfId="46" priority="12" stopIfTrue="1">
      <formula>AZ45&lt;&gt;""</formula>
    </cfRule>
  </conditionalFormatting>
  <conditionalFormatting sqref="BA37:BB37">
    <cfRule type="expression" dxfId="45" priority="11" stopIfTrue="1">
      <formula>AZ38&lt;&gt;""</formula>
    </cfRule>
  </conditionalFormatting>
  <conditionalFormatting sqref="BA30:BB30">
    <cfRule type="expression" dxfId="44" priority="10" stopIfTrue="1">
      <formula>AZ31&lt;&gt;""</formula>
    </cfRule>
  </conditionalFormatting>
  <conditionalFormatting sqref="BA23:BB23">
    <cfRule type="expression" dxfId="43" priority="9" stopIfTrue="1">
      <formula>AZ24&lt;&gt;""</formula>
    </cfRule>
  </conditionalFormatting>
  <conditionalFormatting sqref="BA9:BB9">
    <cfRule type="expression" dxfId="42" priority="569" stopIfTrue="1">
      <formula>AZ18&lt;&gt;""</formula>
    </cfRule>
  </conditionalFormatting>
  <conditionalFormatting sqref="BA2:BB2">
    <cfRule type="expression" dxfId="41" priority="571" stopIfTrue="1">
      <formula>AZ19&lt;&gt;""</formula>
    </cfRule>
  </conditionalFormatting>
  <conditionalFormatting sqref="BD58:BE58">
    <cfRule type="expression" dxfId="40" priority="6" stopIfTrue="1">
      <formula>BC59&lt;&gt;""</formula>
    </cfRule>
  </conditionalFormatting>
  <conditionalFormatting sqref="BD51:BE51">
    <cfRule type="expression" dxfId="39" priority="5" stopIfTrue="1">
      <formula>BC52&lt;&gt;""</formula>
    </cfRule>
  </conditionalFormatting>
  <conditionalFormatting sqref="BD2:BE2 BD9:BE9 BD16:BE16 BD23:BE23 BD30:BE30 BD37:BE37 BD44:BE44">
    <cfRule type="expression" dxfId="38" priority="2" stopIfTrue="1">
      <formula>BC3&lt;&gt;""</formula>
    </cfRule>
  </conditionalFormatting>
  <conditionalFormatting sqref="BS51:BT51">
    <cfRule type="expression" dxfId="37" priority="573" stopIfTrue="1">
      <formula>BF94&lt;&gt;""</formula>
    </cfRule>
  </conditionalFormatting>
  <conditionalFormatting sqref="BG58:BH58">
    <cfRule type="expression" dxfId="36" priority="575" stopIfTrue="1">
      <formula>BF57&lt;&gt;""</formula>
    </cfRule>
  </conditionalFormatting>
  <conditionalFormatting sqref="BG51:BH51">
    <cfRule type="expression" dxfId="35" priority="577" stopIfTrue="1">
      <formula>BF58&lt;&gt;""</formula>
    </cfRule>
  </conditionalFormatting>
  <conditionalFormatting sqref="BG44:BH44">
    <cfRule type="expression" dxfId="34" priority="579" stopIfTrue="1">
      <formula>BF59&lt;&gt;""</formula>
    </cfRule>
  </conditionalFormatting>
  <conditionalFormatting sqref="BG37:BH37">
    <cfRule type="expression" dxfId="33" priority="581" stopIfTrue="1">
      <formula>BF60&lt;&gt;""</formula>
    </cfRule>
  </conditionalFormatting>
  <conditionalFormatting sqref="BG30:BH30">
    <cfRule type="expression" dxfId="32" priority="583" stopIfTrue="1">
      <formula>BF61&lt;&gt;""</formula>
    </cfRule>
  </conditionalFormatting>
  <conditionalFormatting sqref="BG23:BH23">
    <cfRule type="expression" dxfId="31" priority="585" stopIfTrue="1">
      <formula>BF62&lt;&gt;""</formula>
    </cfRule>
  </conditionalFormatting>
  <conditionalFormatting sqref="BG16:BH16">
    <cfRule type="expression" dxfId="30" priority="587" stopIfTrue="1">
      <formula>BF63&lt;&gt;""</formula>
    </cfRule>
  </conditionalFormatting>
  <conditionalFormatting sqref="BG9:BH9">
    <cfRule type="expression" dxfId="29" priority="589" stopIfTrue="1">
      <formula>BF64&lt;&gt;""</formula>
    </cfRule>
  </conditionalFormatting>
  <conditionalFormatting sqref="BG2:BH2">
    <cfRule type="expression" dxfId="28" priority="591" stopIfTrue="1">
      <formula>BF65&lt;&gt;""</formula>
    </cfRule>
  </conditionalFormatting>
  <conditionalFormatting sqref="BJ58:BK58">
    <cfRule type="expression" dxfId="27" priority="593" stopIfTrue="1">
      <formula>BF66&lt;&gt;""</formula>
    </cfRule>
  </conditionalFormatting>
  <conditionalFormatting sqref="BJ51:BK51">
    <cfRule type="expression" dxfId="26" priority="595" stopIfTrue="1">
      <formula>BF67&lt;&gt;""</formula>
    </cfRule>
  </conditionalFormatting>
  <conditionalFormatting sqref="BJ44:BK44">
    <cfRule type="expression" dxfId="25" priority="597" stopIfTrue="1">
      <formula>BF68&lt;&gt;""</formula>
    </cfRule>
  </conditionalFormatting>
  <conditionalFormatting sqref="BJ37:BK37">
    <cfRule type="expression" dxfId="24" priority="599" stopIfTrue="1">
      <formula>BF69&lt;&gt;""</formula>
    </cfRule>
  </conditionalFormatting>
  <conditionalFormatting sqref="BJ30:BK30">
    <cfRule type="expression" dxfId="23" priority="601" stopIfTrue="1">
      <formula>BF70&lt;&gt;""</formula>
    </cfRule>
  </conditionalFormatting>
  <conditionalFormatting sqref="BJ23:BK23">
    <cfRule type="expression" dxfId="22" priority="603" stopIfTrue="1">
      <formula>BF71&lt;&gt;""</formula>
    </cfRule>
  </conditionalFormatting>
  <conditionalFormatting sqref="BJ16:BK16">
    <cfRule type="expression" dxfId="21" priority="605" stopIfTrue="1">
      <formula>BF72&lt;&gt;""</formula>
    </cfRule>
  </conditionalFormatting>
  <conditionalFormatting sqref="BJ9:BK9">
    <cfRule type="expression" dxfId="20" priority="607" stopIfTrue="1">
      <formula>BF73&lt;&gt;""</formula>
    </cfRule>
  </conditionalFormatting>
  <conditionalFormatting sqref="BJ2:BK2">
    <cfRule type="expression" dxfId="19" priority="609" stopIfTrue="1">
      <formula>BF74&lt;&gt;""</formula>
    </cfRule>
  </conditionalFormatting>
  <conditionalFormatting sqref="BM58:BN58">
    <cfRule type="expression" dxfId="18" priority="611" stopIfTrue="1">
      <formula>BF75&lt;&gt;""</formula>
    </cfRule>
  </conditionalFormatting>
  <conditionalFormatting sqref="BM51:BN51">
    <cfRule type="expression" dxfId="17" priority="613" stopIfTrue="1">
      <formula>BF76&lt;&gt;""</formula>
    </cfRule>
  </conditionalFormatting>
  <conditionalFormatting sqref="BM44:BN44">
    <cfRule type="expression" dxfId="16" priority="615" stopIfTrue="1">
      <formula>BF77&lt;&gt;""</formula>
    </cfRule>
  </conditionalFormatting>
  <conditionalFormatting sqref="BM37:BN37">
    <cfRule type="expression" dxfId="15" priority="617" stopIfTrue="1">
      <formula>BF78&lt;&gt;""</formula>
    </cfRule>
  </conditionalFormatting>
  <conditionalFormatting sqref="BM30:BN30">
    <cfRule type="expression" dxfId="14" priority="619" stopIfTrue="1">
      <formula>BF79&lt;&gt;""</formula>
    </cfRule>
  </conditionalFormatting>
  <conditionalFormatting sqref="BM23:BN23">
    <cfRule type="expression" dxfId="13" priority="621" stopIfTrue="1">
      <formula>BF80&lt;&gt;""</formula>
    </cfRule>
  </conditionalFormatting>
  <conditionalFormatting sqref="BM16:BN16">
    <cfRule type="expression" dxfId="12" priority="623" stopIfTrue="1">
      <formula>BF81&lt;&gt;""</formula>
    </cfRule>
  </conditionalFormatting>
  <conditionalFormatting sqref="BM9:BN9">
    <cfRule type="expression" dxfId="11" priority="625" stopIfTrue="1">
      <formula>BF82&lt;&gt;""</formula>
    </cfRule>
  </conditionalFormatting>
  <conditionalFormatting sqref="BM2:BN2">
    <cfRule type="expression" dxfId="10" priority="627" stopIfTrue="1">
      <formula>BF83&lt;&gt;""</formula>
    </cfRule>
  </conditionalFormatting>
  <conditionalFormatting sqref="BP58:BQ58">
    <cfRule type="expression" dxfId="9" priority="629" stopIfTrue="1">
      <formula>BF84&lt;&gt;""</formula>
    </cfRule>
  </conditionalFormatting>
  <conditionalFormatting sqref="BP51:BQ51">
    <cfRule type="expression" dxfId="8" priority="631" stopIfTrue="1">
      <formula>BF85&lt;&gt;""</formula>
    </cfRule>
  </conditionalFormatting>
  <conditionalFormatting sqref="BP44:BQ44">
    <cfRule type="expression" dxfId="7" priority="633" stopIfTrue="1">
      <formula>BF86&lt;&gt;""</formula>
    </cfRule>
  </conditionalFormatting>
  <conditionalFormatting sqref="BP37:BQ37">
    <cfRule type="expression" dxfId="6" priority="635" stopIfTrue="1">
      <formula>BF87&lt;&gt;""</formula>
    </cfRule>
  </conditionalFormatting>
  <conditionalFormatting sqref="BP30:BQ30">
    <cfRule type="expression" dxfId="5" priority="637" stopIfTrue="1">
      <formula>BF88&lt;&gt;""</formula>
    </cfRule>
  </conditionalFormatting>
  <conditionalFormatting sqref="BP23:BQ23">
    <cfRule type="expression" dxfId="4" priority="639" stopIfTrue="1">
      <formula>BF89&lt;&gt;""</formula>
    </cfRule>
  </conditionalFormatting>
  <conditionalFormatting sqref="BP16:BQ16">
    <cfRule type="expression" dxfId="3" priority="641" stopIfTrue="1">
      <formula>BF90&lt;&gt;""</formula>
    </cfRule>
  </conditionalFormatting>
  <conditionalFormatting sqref="BP9:BQ9">
    <cfRule type="expression" dxfId="2" priority="643" stopIfTrue="1">
      <formula>BF91&lt;&gt;""</formula>
    </cfRule>
  </conditionalFormatting>
  <conditionalFormatting sqref="BP2:BQ2">
    <cfRule type="expression" dxfId="1" priority="645" stopIfTrue="1">
      <formula>BF92&lt;&gt;""</formula>
    </cfRule>
  </conditionalFormatting>
  <conditionalFormatting sqref="BS58:BT58">
    <cfRule type="expression" dxfId="0" priority="647" stopIfTrue="1">
      <formula>BF93&lt;&gt;""</formula>
    </cfRule>
  </conditionalFormatting>
  <pageMargins left="0" right="0" top="0" bottom="0" header="0" footer="0"/>
  <pageSetup paperSize="9" scale="98" orientation="portrait" r:id="rId1"/>
  <colBreaks count="1" manualBreakCount="1">
    <brk id="9" max="6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3"/>
  <sheetViews>
    <sheetView workbookViewId="0">
      <selection activeCell="P20" sqref="P20"/>
    </sheetView>
  </sheetViews>
  <sheetFormatPr defaultRowHeight="13.5" x14ac:dyDescent="0.15"/>
  <cols>
    <col min="2" max="2" width="4.125" bestFit="1" customWidth="1"/>
    <col min="3" max="3" width="4.625" bestFit="1" customWidth="1"/>
    <col min="4" max="4" width="6.5" bestFit="1" customWidth="1"/>
    <col min="5" max="5" width="4.125" bestFit="1" customWidth="1"/>
    <col min="6" max="6" width="3.375" bestFit="1" customWidth="1"/>
    <col min="7" max="7" width="4.625" bestFit="1" customWidth="1"/>
    <col min="8" max="8" width="6.5" bestFit="1" customWidth="1"/>
    <col min="9" max="9" width="4.875" style="89" bestFit="1" customWidth="1"/>
    <col min="10" max="10" width="4.875" bestFit="1" customWidth="1"/>
    <col min="11" max="11" width="25.375" bestFit="1" customWidth="1"/>
    <col min="12" max="12" width="6.125" style="88" bestFit="1" customWidth="1"/>
    <col min="13" max="13" width="3.375" bestFit="1" customWidth="1"/>
    <col min="14" max="14" width="3.875" bestFit="1" customWidth="1"/>
    <col min="15" max="15" width="6.25" bestFit="1" customWidth="1"/>
    <col min="16" max="16" width="34.625" bestFit="1" customWidth="1"/>
  </cols>
  <sheetData>
    <row r="1" spans="1:19" x14ac:dyDescent="0.15">
      <c r="A1" t="s">
        <v>306</v>
      </c>
      <c r="I1"/>
    </row>
    <row r="2" spans="1:19" x14ac:dyDescent="0.15">
      <c r="B2" t="s">
        <v>307</v>
      </c>
      <c r="E2" t="s">
        <v>312</v>
      </c>
      <c r="I2"/>
    </row>
    <row r="3" spans="1:19" x14ac:dyDescent="0.15">
      <c r="B3" s="1" t="s">
        <v>308</v>
      </c>
      <c r="C3" s="115" t="s">
        <v>311</v>
      </c>
      <c r="D3" s="115"/>
      <c r="E3" s="115" t="s">
        <v>308</v>
      </c>
      <c r="F3" s="115"/>
      <c r="G3" s="115" t="s">
        <v>311</v>
      </c>
      <c r="H3" s="115"/>
      <c r="I3" s="115"/>
      <c r="J3" s="115" t="s">
        <v>314</v>
      </c>
      <c r="K3" s="115"/>
      <c r="L3" s="90" t="s">
        <v>315</v>
      </c>
      <c r="M3" s="1" t="s">
        <v>317</v>
      </c>
      <c r="N3" s="1" t="s">
        <v>316</v>
      </c>
      <c r="O3" s="1" t="s">
        <v>338</v>
      </c>
      <c r="P3" s="1" t="s">
        <v>318</v>
      </c>
    </row>
    <row r="4" spans="1:19" x14ac:dyDescent="0.15">
      <c r="B4" s="1"/>
      <c r="C4" s="1" t="s">
        <v>309</v>
      </c>
      <c r="D4" s="1" t="s">
        <v>310</v>
      </c>
      <c r="E4" s="1"/>
      <c r="F4" s="1" t="s">
        <v>313</v>
      </c>
      <c r="G4" s="1" t="s">
        <v>309</v>
      </c>
      <c r="H4" s="1" t="s">
        <v>310</v>
      </c>
      <c r="I4" s="1" t="s">
        <v>313</v>
      </c>
      <c r="J4" s="1"/>
      <c r="K4" s="1"/>
      <c r="L4" s="90"/>
      <c r="M4" s="1"/>
      <c r="N4" s="1"/>
      <c r="O4" s="1"/>
      <c r="P4" s="1"/>
    </row>
    <row r="5" spans="1:19" x14ac:dyDescent="0.15">
      <c r="B5" s="1">
        <v>48</v>
      </c>
      <c r="C5" s="1"/>
      <c r="D5" s="1">
        <v>222.5</v>
      </c>
      <c r="E5" s="1">
        <v>48</v>
      </c>
      <c r="F5" s="1">
        <f>E5-B5</f>
        <v>0</v>
      </c>
      <c r="G5" s="1"/>
      <c r="H5" s="1">
        <v>222.5</v>
      </c>
      <c r="I5" s="91">
        <f>H5-D5</f>
        <v>0</v>
      </c>
      <c r="J5" s="1" t="s">
        <v>319</v>
      </c>
      <c r="K5" s="1" t="s">
        <v>320</v>
      </c>
      <c r="L5" s="90" t="s">
        <v>321</v>
      </c>
      <c r="M5" s="1" t="s">
        <v>323</v>
      </c>
      <c r="N5" s="1" t="s">
        <v>322</v>
      </c>
      <c r="O5" s="1"/>
      <c r="P5" s="1" t="s">
        <v>305</v>
      </c>
    </row>
    <row r="6" spans="1:19" x14ac:dyDescent="0.15">
      <c r="B6" s="1">
        <v>55</v>
      </c>
      <c r="C6" s="1">
        <v>64.099999999999994</v>
      </c>
      <c r="D6" s="1">
        <f>D$5+C6</f>
        <v>286.60000000000002</v>
      </c>
      <c r="E6" s="1">
        <v>55</v>
      </c>
      <c r="F6" s="1">
        <f>E6-B6</f>
        <v>0</v>
      </c>
      <c r="G6" s="1">
        <v>64.099999999999994</v>
      </c>
      <c r="H6" s="1">
        <f>H$5+G6</f>
        <v>286.60000000000002</v>
      </c>
      <c r="I6" s="91">
        <f>H6-D6</f>
        <v>0</v>
      </c>
      <c r="J6" s="1"/>
      <c r="K6" s="1" t="s">
        <v>324</v>
      </c>
      <c r="L6" s="90" t="s">
        <v>325</v>
      </c>
      <c r="M6" s="1" t="s">
        <v>327</v>
      </c>
      <c r="N6" s="1" t="s">
        <v>326</v>
      </c>
      <c r="O6" s="1"/>
      <c r="P6" s="1"/>
    </row>
    <row r="7" spans="1:19" x14ac:dyDescent="0.15">
      <c r="B7" s="87"/>
      <c r="C7" s="87"/>
      <c r="D7" s="87"/>
      <c r="E7" s="87">
        <v>56</v>
      </c>
      <c r="F7" s="87"/>
      <c r="G7" s="87">
        <v>75</v>
      </c>
      <c r="H7" s="87">
        <f>H$5+G7</f>
        <v>297.5</v>
      </c>
      <c r="I7" s="92"/>
      <c r="J7" s="87" t="s">
        <v>328</v>
      </c>
      <c r="K7" s="87" t="s">
        <v>329</v>
      </c>
      <c r="L7" s="93" t="s">
        <v>325</v>
      </c>
      <c r="M7" s="87" t="s">
        <v>323</v>
      </c>
      <c r="N7" s="87" t="s">
        <v>326</v>
      </c>
      <c r="O7" s="87"/>
      <c r="P7" s="87" t="s">
        <v>330</v>
      </c>
    </row>
    <row r="8" spans="1:19" x14ac:dyDescent="0.15">
      <c r="B8" s="87"/>
      <c r="C8" s="87"/>
      <c r="D8" s="87"/>
      <c r="E8" s="87">
        <v>57</v>
      </c>
      <c r="F8" s="87"/>
      <c r="G8" s="87">
        <v>75.400000000000006</v>
      </c>
      <c r="H8" s="87">
        <f t="shared" ref="H8:H10" si="0">H$5+G8</f>
        <v>297.89999999999998</v>
      </c>
      <c r="I8" s="92"/>
      <c r="J8" s="87"/>
      <c r="K8" s="87" t="s">
        <v>331</v>
      </c>
      <c r="L8" s="93" t="s">
        <v>325</v>
      </c>
      <c r="M8" s="87" t="s">
        <v>332</v>
      </c>
      <c r="N8" s="87" t="s">
        <v>326</v>
      </c>
      <c r="O8" s="87"/>
      <c r="P8" s="87" t="s">
        <v>333</v>
      </c>
    </row>
    <row r="9" spans="1:19" x14ac:dyDescent="0.15">
      <c r="B9" s="87"/>
      <c r="C9" s="87"/>
      <c r="D9" s="87"/>
      <c r="E9" s="87">
        <v>58</v>
      </c>
      <c r="F9" s="87"/>
      <c r="G9" s="87">
        <v>78.900000000000006</v>
      </c>
      <c r="H9" s="87">
        <f t="shared" si="0"/>
        <v>301.39999999999998</v>
      </c>
      <c r="I9" s="92"/>
      <c r="J9" s="87"/>
      <c r="K9" s="87" t="s">
        <v>334</v>
      </c>
      <c r="L9" s="93" t="s">
        <v>325</v>
      </c>
      <c r="M9" s="87" t="s">
        <v>332</v>
      </c>
      <c r="N9" s="87" t="s">
        <v>326</v>
      </c>
      <c r="O9" s="87"/>
      <c r="P9" s="87" t="s">
        <v>335</v>
      </c>
    </row>
    <row r="10" spans="1:19" x14ac:dyDescent="0.15">
      <c r="B10" s="87">
        <v>61</v>
      </c>
      <c r="C10" s="87"/>
      <c r="D10" s="87">
        <v>308.3</v>
      </c>
      <c r="E10" s="87">
        <v>59</v>
      </c>
      <c r="F10" s="87">
        <f>E10-B10</f>
        <v>-2</v>
      </c>
      <c r="G10" s="87">
        <v>88.6</v>
      </c>
      <c r="H10" s="87">
        <f t="shared" si="0"/>
        <v>311.10000000000002</v>
      </c>
      <c r="I10" s="92">
        <f>H10-D10</f>
        <v>2.8000000000000114</v>
      </c>
      <c r="J10" s="87"/>
      <c r="K10" s="87" t="s">
        <v>336</v>
      </c>
      <c r="L10" s="93" t="s">
        <v>337</v>
      </c>
      <c r="M10" s="87" t="s">
        <v>332</v>
      </c>
      <c r="N10" s="87" t="s">
        <v>326</v>
      </c>
      <c r="O10" s="87" t="s">
        <v>339</v>
      </c>
      <c r="P10" s="87"/>
    </row>
    <row r="11" spans="1:19" x14ac:dyDescent="0.15">
      <c r="B11" s="1"/>
      <c r="C11" s="1"/>
      <c r="D11" s="1"/>
      <c r="E11" s="1"/>
      <c r="F11" s="1"/>
      <c r="G11" s="1"/>
      <c r="H11" s="1"/>
      <c r="I11" s="91"/>
      <c r="J11" s="1"/>
      <c r="K11" s="1"/>
      <c r="L11" s="90"/>
      <c r="M11" s="1"/>
      <c r="N11" s="1"/>
      <c r="O11" s="1"/>
      <c r="P11" s="1"/>
      <c r="R11">
        <v>334</v>
      </c>
      <c r="S11" s="98">
        <f>R11+I$10</f>
        <v>336.8</v>
      </c>
    </row>
    <row r="12" spans="1:19" x14ac:dyDescent="0.15">
      <c r="R12">
        <v>334.6</v>
      </c>
      <c r="S12" s="98">
        <f t="shared" ref="S12:S15" si="1">R12+I$10</f>
        <v>337.40000000000003</v>
      </c>
    </row>
    <row r="13" spans="1:19" x14ac:dyDescent="0.15">
      <c r="R13">
        <v>389.6</v>
      </c>
      <c r="S13" s="98">
        <f t="shared" si="1"/>
        <v>392.40000000000003</v>
      </c>
    </row>
    <row r="14" spans="1:19" x14ac:dyDescent="0.15">
      <c r="B14" s="94">
        <v>65</v>
      </c>
      <c r="C14" s="94"/>
      <c r="D14" s="94">
        <v>392.6</v>
      </c>
      <c r="E14" s="94">
        <v>63</v>
      </c>
      <c r="F14" s="94">
        <f t="shared" ref="F14:F15" si="2">E14-B14</f>
        <v>-2</v>
      </c>
      <c r="G14" s="94"/>
      <c r="H14" s="95">
        <f>D14+I10</f>
        <v>395.40000000000003</v>
      </c>
      <c r="I14" s="96">
        <f>H14-D14</f>
        <v>2.8000000000000114</v>
      </c>
      <c r="J14" s="94" t="s">
        <v>340</v>
      </c>
      <c r="K14" s="94" t="s">
        <v>341</v>
      </c>
      <c r="L14" s="97" t="s">
        <v>342</v>
      </c>
      <c r="M14" s="94" t="s">
        <v>323</v>
      </c>
      <c r="N14" s="94"/>
      <c r="O14" s="94" t="s">
        <v>343</v>
      </c>
      <c r="P14" s="94" t="s">
        <v>305</v>
      </c>
      <c r="R14">
        <v>392.6</v>
      </c>
      <c r="S14" s="98">
        <f t="shared" si="1"/>
        <v>395.40000000000003</v>
      </c>
    </row>
    <row r="15" spans="1:19" x14ac:dyDescent="0.15">
      <c r="B15" s="94">
        <v>66</v>
      </c>
      <c r="C15" s="94">
        <v>0.5</v>
      </c>
      <c r="D15" s="94">
        <v>393.1</v>
      </c>
      <c r="E15" s="94">
        <v>64</v>
      </c>
      <c r="F15" s="94">
        <f t="shared" si="2"/>
        <v>-2</v>
      </c>
      <c r="G15" s="94">
        <v>0.5</v>
      </c>
      <c r="H15" s="95">
        <f>H$14+G15</f>
        <v>395.90000000000003</v>
      </c>
      <c r="I15" s="96">
        <f t="shared" ref="I15:I19" si="3">H15-D15</f>
        <v>2.8000000000000114</v>
      </c>
      <c r="J15" s="94"/>
      <c r="K15" s="94" t="s">
        <v>344</v>
      </c>
      <c r="L15" s="97" t="s">
        <v>345</v>
      </c>
      <c r="M15" s="94" t="s">
        <v>327</v>
      </c>
      <c r="N15" s="94" t="s">
        <v>326</v>
      </c>
      <c r="O15" s="94" t="s">
        <v>346</v>
      </c>
      <c r="P15" s="94"/>
      <c r="R15">
        <v>393.1</v>
      </c>
      <c r="S15" s="98">
        <f t="shared" si="1"/>
        <v>395.90000000000003</v>
      </c>
    </row>
    <row r="16" spans="1:19" x14ac:dyDescent="0.15">
      <c r="B16" s="94"/>
      <c r="C16" s="94"/>
      <c r="D16" s="94"/>
      <c r="E16" s="94">
        <v>65</v>
      </c>
      <c r="F16" s="94"/>
      <c r="G16" s="94">
        <v>23</v>
      </c>
      <c r="H16" s="95">
        <f>H$14+G16</f>
        <v>418.40000000000003</v>
      </c>
      <c r="I16" s="96"/>
      <c r="J16" s="94"/>
      <c r="K16" s="94"/>
      <c r="L16" s="97" t="s">
        <v>345</v>
      </c>
      <c r="M16" s="94" t="s">
        <v>327</v>
      </c>
      <c r="N16" s="94"/>
      <c r="O16" s="94"/>
      <c r="P16" s="94" t="s">
        <v>347</v>
      </c>
    </row>
    <row r="17" spans="2:19" x14ac:dyDescent="0.15">
      <c r="B17" s="94"/>
      <c r="C17" s="94"/>
      <c r="D17" s="94"/>
      <c r="E17" s="94">
        <v>66</v>
      </c>
      <c r="F17" s="94"/>
      <c r="G17" s="94">
        <v>30.6</v>
      </c>
      <c r="H17" s="95">
        <f>H$14+G17</f>
        <v>426.00000000000006</v>
      </c>
      <c r="I17" s="96"/>
      <c r="J17" s="94"/>
      <c r="K17" s="94"/>
      <c r="L17" s="97" t="s">
        <v>348</v>
      </c>
      <c r="M17" s="94" t="s">
        <v>332</v>
      </c>
      <c r="N17" s="94" t="s">
        <v>349</v>
      </c>
      <c r="O17" s="94" t="s">
        <v>350</v>
      </c>
      <c r="P17" s="94"/>
    </row>
    <row r="18" spans="2:19" x14ac:dyDescent="0.15">
      <c r="B18" s="94"/>
      <c r="C18" s="94"/>
      <c r="D18" s="94"/>
      <c r="E18" s="94">
        <v>67</v>
      </c>
      <c r="F18" s="94"/>
      <c r="G18" s="94">
        <v>31.9</v>
      </c>
      <c r="H18" s="95">
        <f>H$14+G18</f>
        <v>427.3</v>
      </c>
      <c r="I18" s="96"/>
      <c r="J18" s="94"/>
      <c r="K18" s="94"/>
      <c r="L18" s="97" t="s">
        <v>348</v>
      </c>
      <c r="M18" s="94" t="s">
        <v>327</v>
      </c>
      <c r="N18" s="94" t="s">
        <v>351</v>
      </c>
      <c r="O18" s="94" t="s">
        <v>343</v>
      </c>
      <c r="P18" s="94" t="s">
        <v>352</v>
      </c>
    </row>
    <row r="19" spans="2:19" x14ac:dyDescent="0.15">
      <c r="B19" s="94">
        <v>67</v>
      </c>
      <c r="C19" s="94">
        <v>46.4</v>
      </c>
      <c r="D19" s="94">
        <v>439</v>
      </c>
      <c r="E19" s="94">
        <v>68</v>
      </c>
      <c r="F19" s="94">
        <f>E19-B19</f>
        <v>1</v>
      </c>
      <c r="G19" s="94">
        <v>44.1</v>
      </c>
      <c r="H19" s="95">
        <f>H$14+G19</f>
        <v>439.50000000000006</v>
      </c>
      <c r="I19" s="96">
        <f t="shared" si="3"/>
        <v>0.50000000000005684</v>
      </c>
      <c r="J19" s="94"/>
      <c r="K19" s="94"/>
      <c r="L19" s="97" t="s">
        <v>345</v>
      </c>
      <c r="M19" s="94" t="s">
        <v>327</v>
      </c>
      <c r="N19" s="94"/>
      <c r="O19" s="94" t="s">
        <v>353</v>
      </c>
      <c r="P19" s="94" t="s">
        <v>361</v>
      </c>
    </row>
    <row r="20" spans="2:19" x14ac:dyDescent="0.15">
      <c r="R20">
        <v>463.70000000000005</v>
      </c>
      <c r="S20" s="98">
        <f>R20+I$19</f>
        <v>464.2000000000001</v>
      </c>
    </row>
    <row r="21" spans="2:19" x14ac:dyDescent="0.15">
      <c r="R21">
        <v>465.5</v>
      </c>
      <c r="S21" s="98">
        <f t="shared" ref="S21:S63" si="4">R21+I$19</f>
        <v>466.00000000000006</v>
      </c>
    </row>
    <row r="22" spans="2:19" x14ac:dyDescent="0.15">
      <c r="R22">
        <v>471.90000000000003</v>
      </c>
      <c r="S22" s="98">
        <f t="shared" si="4"/>
        <v>472.40000000000009</v>
      </c>
    </row>
    <row r="23" spans="2:19" x14ac:dyDescent="0.15">
      <c r="R23">
        <v>472.40000000000003</v>
      </c>
      <c r="S23" s="98">
        <f t="shared" si="4"/>
        <v>472.90000000000009</v>
      </c>
    </row>
    <row r="24" spans="2:19" x14ac:dyDescent="0.15">
      <c r="R24">
        <v>475.5</v>
      </c>
      <c r="S24" s="98">
        <f t="shared" si="4"/>
        <v>476.00000000000006</v>
      </c>
    </row>
    <row r="25" spans="2:19" x14ac:dyDescent="0.15">
      <c r="R25">
        <v>475.8</v>
      </c>
      <c r="S25" s="98">
        <f t="shared" si="4"/>
        <v>476.30000000000007</v>
      </c>
    </row>
    <row r="26" spans="2:19" x14ac:dyDescent="0.15">
      <c r="R26">
        <v>478.7</v>
      </c>
      <c r="S26" s="98">
        <f t="shared" si="4"/>
        <v>479.20000000000005</v>
      </c>
    </row>
    <row r="27" spans="2:19" x14ac:dyDescent="0.15">
      <c r="R27">
        <v>479.1</v>
      </c>
      <c r="S27" s="98">
        <f t="shared" si="4"/>
        <v>479.60000000000008</v>
      </c>
    </row>
    <row r="28" spans="2:19" x14ac:dyDescent="0.15">
      <c r="R28">
        <v>479.8</v>
      </c>
      <c r="S28" s="98">
        <f t="shared" si="4"/>
        <v>480.30000000000007</v>
      </c>
    </row>
    <row r="29" spans="2:19" x14ac:dyDescent="0.15">
      <c r="R29">
        <v>490.2</v>
      </c>
      <c r="S29" s="98">
        <f t="shared" si="4"/>
        <v>490.70000000000005</v>
      </c>
    </row>
    <row r="30" spans="2:19" x14ac:dyDescent="0.15">
      <c r="R30">
        <v>490.5</v>
      </c>
      <c r="S30" s="98">
        <f t="shared" si="4"/>
        <v>491.00000000000006</v>
      </c>
    </row>
    <row r="31" spans="2:19" x14ac:dyDescent="0.15">
      <c r="R31">
        <v>492.9</v>
      </c>
      <c r="S31" s="98">
        <f t="shared" si="4"/>
        <v>493.40000000000003</v>
      </c>
    </row>
    <row r="32" spans="2:19" x14ac:dyDescent="0.15">
      <c r="R32">
        <v>494.6</v>
      </c>
      <c r="S32" s="98">
        <f t="shared" si="4"/>
        <v>495.10000000000008</v>
      </c>
    </row>
    <row r="33" spans="18:19" x14ac:dyDescent="0.15">
      <c r="R33">
        <v>496.9</v>
      </c>
      <c r="S33" s="98">
        <f t="shared" si="4"/>
        <v>497.40000000000003</v>
      </c>
    </row>
    <row r="34" spans="18:19" x14ac:dyDescent="0.15">
      <c r="R34">
        <v>497.5</v>
      </c>
      <c r="S34" s="98">
        <f t="shared" si="4"/>
        <v>498.00000000000006</v>
      </c>
    </row>
    <row r="35" spans="18:19" x14ac:dyDescent="0.15">
      <c r="R35">
        <v>511.8</v>
      </c>
      <c r="S35" s="98">
        <f t="shared" si="4"/>
        <v>512.30000000000007</v>
      </c>
    </row>
    <row r="36" spans="18:19" x14ac:dyDescent="0.15">
      <c r="R36">
        <v>513</v>
      </c>
      <c r="S36" s="98">
        <f t="shared" si="4"/>
        <v>513.5</v>
      </c>
    </row>
    <row r="37" spans="18:19" x14ac:dyDescent="0.15">
      <c r="R37">
        <v>516.29999999999995</v>
      </c>
      <c r="S37" s="98">
        <f t="shared" si="4"/>
        <v>516.79999999999995</v>
      </c>
    </row>
    <row r="38" spans="18:19" x14ac:dyDescent="0.15">
      <c r="R38">
        <v>516.6</v>
      </c>
      <c r="S38" s="98">
        <f t="shared" si="4"/>
        <v>517.10000000000014</v>
      </c>
    </row>
    <row r="39" spans="18:19" x14ac:dyDescent="0.15">
      <c r="R39">
        <v>518.79999999999995</v>
      </c>
      <c r="S39" s="98">
        <f t="shared" si="4"/>
        <v>519.29999999999995</v>
      </c>
    </row>
    <row r="40" spans="18:19" x14ac:dyDescent="0.15">
      <c r="R40">
        <v>519</v>
      </c>
      <c r="S40" s="98">
        <f t="shared" si="4"/>
        <v>519.5</v>
      </c>
    </row>
    <row r="41" spans="18:19" x14ac:dyDescent="0.15">
      <c r="R41">
        <v>519.4</v>
      </c>
      <c r="S41" s="98">
        <f t="shared" si="4"/>
        <v>519.90000000000009</v>
      </c>
    </row>
    <row r="42" spans="18:19" x14ac:dyDescent="0.15">
      <c r="R42">
        <v>520.9</v>
      </c>
      <c r="S42" s="98">
        <f t="shared" si="4"/>
        <v>521.40000000000009</v>
      </c>
    </row>
    <row r="43" spans="18:19" x14ac:dyDescent="0.15">
      <c r="R43">
        <v>521.6</v>
      </c>
      <c r="S43" s="98">
        <f t="shared" si="4"/>
        <v>522.10000000000014</v>
      </c>
    </row>
    <row r="44" spans="18:19" x14ac:dyDescent="0.15">
      <c r="R44">
        <v>524.80000000000007</v>
      </c>
      <c r="S44" s="98">
        <f t="shared" si="4"/>
        <v>525.30000000000018</v>
      </c>
    </row>
    <row r="45" spans="18:19" x14ac:dyDescent="0.15">
      <c r="R45">
        <v>528.4</v>
      </c>
      <c r="S45" s="98">
        <f t="shared" si="4"/>
        <v>528.90000000000009</v>
      </c>
    </row>
    <row r="46" spans="18:19" x14ac:dyDescent="0.15">
      <c r="R46">
        <v>530.30000000000007</v>
      </c>
      <c r="S46" s="98">
        <f t="shared" si="4"/>
        <v>530.80000000000018</v>
      </c>
    </row>
    <row r="47" spans="18:19" x14ac:dyDescent="0.15">
      <c r="R47">
        <v>532</v>
      </c>
      <c r="S47" s="98">
        <f t="shared" si="4"/>
        <v>532.5</v>
      </c>
    </row>
    <row r="48" spans="18:19" x14ac:dyDescent="0.15">
      <c r="R48">
        <v>533.30000000000007</v>
      </c>
      <c r="S48" s="98">
        <f t="shared" si="4"/>
        <v>533.80000000000018</v>
      </c>
    </row>
    <row r="49" spans="18:19" x14ac:dyDescent="0.15">
      <c r="R49">
        <v>534.1</v>
      </c>
      <c r="S49" s="98">
        <f t="shared" si="4"/>
        <v>534.60000000000014</v>
      </c>
    </row>
    <row r="50" spans="18:19" x14ac:dyDescent="0.15">
      <c r="R50">
        <v>538.6</v>
      </c>
      <c r="S50" s="98">
        <f t="shared" si="4"/>
        <v>539.10000000000014</v>
      </c>
    </row>
    <row r="51" spans="18:19" x14ac:dyDescent="0.15">
      <c r="R51">
        <v>540.69999999999993</v>
      </c>
      <c r="S51" s="98">
        <f t="shared" si="4"/>
        <v>541.20000000000005</v>
      </c>
    </row>
    <row r="52" spans="18:19" x14ac:dyDescent="0.15">
      <c r="R52">
        <v>544.9</v>
      </c>
      <c r="S52" s="98">
        <f t="shared" si="4"/>
        <v>545.40000000000009</v>
      </c>
    </row>
    <row r="53" spans="18:19" x14ac:dyDescent="0.15">
      <c r="R53">
        <v>546.9</v>
      </c>
      <c r="S53" s="98">
        <f t="shared" si="4"/>
        <v>547.40000000000009</v>
      </c>
    </row>
    <row r="54" spans="18:19" x14ac:dyDescent="0.15">
      <c r="R54">
        <v>548.30000000000007</v>
      </c>
      <c r="S54" s="98">
        <f t="shared" si="4"/>
        <v>548.80000000000018</v>
      </c>
    </row>
    <row r="55" spans="18:19" x14ac:dyDescent="0.15">
      <c r="R55">
        <v>551.1</v>
      </c>
      <c r="S55" s="98">
        <f t="shared" si="4"/>
        <v>551.60000000000014</v>
      </c>
    </row>
    <row r="56" spans="18:19" x14ac:dyDescent="0.15">
      <c r="R56">
        <v>569.30000000000007</v>
      </c>
      <c r="S56" s="98">
        <f t="shared" si="4"/>
        <v>569.80000000000018</v>
      </c>
    </row>
    <row r="57" spans="18:19" x14ac:dyDescent="0.15">
      <c r="R57">
        <v>578.80000000000007</v>
      </c>
      <c r="S57" s="98">
        <f t="shared" si="4"/>
        <v>579.30000000000018</v>
      </c>
    </row>
    <row r="58" spans="18:19" x14ac:dyDescent="0.15">
      <c r="R58">
        <v>579.30000000000007</v>
      </c>
      <c r="S58" s="98">
        <f t="shared" si="4"/>
        <v>579.80000000000018</v>
      </c>
    </row>
    <row r="59" spans="18:19" x14ac:dyDescent="0.15">
      <c r="R59">
        <v>582.5</v>
      </c>
      <c r="S59" s="98">
        <f t="shared" si="4"/>
        <v>583</v>
      </c>
    </row>
    <row r="60" spans="18:19" x14ac:dyDescent="0.15">
      <c r="R60">
        <v>586.9</v>
      </c>
      <c r="S60" s="98">
        <f t="shared" si="4"/>
        <v>587.40000000000009</v>
      </c>
    </row>
    <row r="61" spans="18:19" x14ac:dyDescent="0.15">
      <c r="R61">
        <v>594.1</v>
      </c>
      <c r="S61" s="98">
        <f t="shared" si="4"/>
        <v>594.60000000000014</v>
      </c>
    </row>
    <row r="62" spans="18:19" x14ac:dyDescent="0.15">
      <c r="R62">
        <v>600.69999999999993</v>
      </c>
      <c r="S62" s="98">
        <f t="shared" si="4"/>
        <v>601.20000000000005</v>
      </c>
    </row>
    <row r="63" spans="18:19" x14ac:dyDescent="0.15">
      <c r="R63">
        <v>601</v>
      </c>
      <c r="S63" s="98">
        <f t="shared" si="4"/>
        <v>601.5</v>
      </c>
    </row>
  </sheetData>
  <mergeCells count="4">
    <mergeCell ref="C3:D3"/>
    <mergeCell ref="E3:F3"/>
    <mergeCell ref="G3:I3"/>
    <mergeCell ref="J3:K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キューシート計算用</vt:lpstr>
      <vt:lpstr>キューシート公開用</vt:lpstr>
      <vt:lpstr>コマ図</vt:lpstr>
      <vt:lpstr>Sheet3</vt:lpstr>
      <vt:lpstr>キューシート計算用!Print_Area</vt:lpstr>
      <vt:lpstr>キューシート公開用!Print_Area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2018-07-09T22:15:49Z</dcterms:modified>
</cp:coreProperties>
</file>