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330"/>
  <workbookPr filterPrivacy="1"/>
  <xr:revisionPtr revIDLastSave="0" documentId="13_ncr:1_{271F91F5-94BF-45B4-97CF-619ECB0B04B2}" xr6:coauthVersionLast="33" xr6:coauthVersionMax="33" xr10:uidLastSave="{00000000-0000-0000-0000-000000000000}"/>
  <bookViews>
    <workbookView xWindow="0" yWindow="0" windowWidth="28800" windowHeight="12135" activeTab="2" xr2:uid="{00000000-000D-0000-FFFF-FFFF00000000}"/>
  </bookViews>
  <sheets>
    <sheet name="キューシート計算用" sheetId="2" r:id="rId1"/>
    <sheet name="キューシート公開用" sheetId="4" r:id="rId2"/>
    <sheet name="コマ図" sheetId="1" r:id="rId3"/>
    <sheet name="Sheet3" sheetId="3" r:id="rId4"/>
  </sheets>
  <definedNames>
    <definedName name="_xlnm.Print_Area" localSheetId="1">キューシート公開用!$A$1:$N$107</definedName>
    <definedName name="_xlnm.Print_Area" localSheetId="2">コマ図!$A$1:$AM$64</definedName>
  </definedNames>
  <calcPr calcId="179017" concurrentCalc="0"/>
</workbook>
</file>

<file path=xl/calcChain.xml><?xml version="1.0" encoding="utf-8"?>
<calcChain xmlns="http://schemas.openxmlformats.org/spreadsheetml/2006/main">
  <c r="O55" i="3" l="1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54" i="3"/>
  <c r="G106" i="4"/>
  <c r="H106" i="4"/>
  <c r="G105" i="4"/>
  <c r="H105" i="4"/>
  <c r="G104" i="4"/>
  <c r="H104" i="4"/>
  <c r="G103" i="4"/>
  <c r="H103" i="4"/>
  <c r="G102" i="4"/>
  <c r="H102" i="4"/>
  <c r="G101" i="4"/>
  <c r="H101" i="4"/>
  <c r="G100" i="4"/>
  <c r="H100" i="4"/>
  <c r="G99" i="4"/>
  <c r="H99" i="4"/>
  <c r="G98" i="4"/>
  <c r="H98" i="4"/>
  <c r="G97" i="4"/>
  <c r="H97" i="4"/>
  <c r="G96" i="4"/>
  <c r="H96" i="4"/>
  <c r="G95" i="4"/>
  <c r="H95" i="4"/>
  <c r="G94" i="4"/>
  <c r="H94" i="4"/>
  <c r="G93" i="4"/>
  <c r="H93" i="4"/>
  <c r="G92" i="4"/>
  <c r="H92" i="4"/>
  <c r="G91" i="4"/>
  <c r="H91" i="4"/>
  <c r="G90" i="4"/>
  <c r="H90" i="4"/>
  <c r="G89" i="4"/>
  <c r="H89" i="4"/>
  <c r="G88" i="4"/>
  <c r="H88" i="4"/>
  <c r="G87" i="4"/>
  <c r="H87" i="4"/>
  <c r="G85" i="4"/>
  <c r="H85" i="4"/>
  <c r="G84" i="4"/>
  <c r="H84" i="4"/>
  <c r="G83" i="4"/>
  <c r="H83" i="4"/>
  <c r="G82" i="4"/>
  <c r="H82" i="4"/>
  <c r="G81" i="4"/>
  <c r="H81" i="4"/>
  <c r="G80" i="4"/>
  <c r="H80" i="4"/>
  <c r="G79" i="4"/>
  <c r="H79" i="4"/>
  <c r="G78" i="4"/>
  <c r="H78" i="4"/>
  <c r="G77" i="4"/>
  <c r="H77" i="4"/>
  <c r="G75" i="4"/>
  <c r="H75" i="4"/>
  <c r="G74" i="4"/>
  <c r="H74" i="4"/>
  <c r="G73" i="4"/>
  <c r="H73" i="4"/>
  <c r="G72" i="4"/>
  <c r="H72" i="4"/>
  <c r="G71" i="4"/>
  <c r="H71" i="4"/>
  <c r="G70" i="4"/>
  <c r="H70" i="4"/>
  <c r="G69" i="4"/>
  <c r="H69" i="4"/>
  <c r="G67" i="4"/>
  <c r="H67" i="4"/>
  <c r="G66" i="4"/>
  <c r="H66" i="4"/>
  <c r="G65" i="4"/>
  <c r="H65" i="4"/>
  <c r="G64" i="4"/>
  <c r="H64" i="4"/>
  <c r="G63" i="4"/>
  <c r="H63" i="4"/>
  <c r="G62" i="4"/>
  <c r="H62" i="4"/>
  <c r="G61" i="4"/>
  <c r="H61" i="4"/>
  <c r="G60" i="4"/>
  <c r="H60" i="4"/>
  <c r="G58" i="4"/>
  <c r="H58" i="4"/>
  <c r="G57" i="4"/>
  <c r="H57" i="4"/>
  <c r="G56" i="4"/>
  <c r="H56" i="4"/>
  <c r="G55" i="4"/>
  <c r="H55" i="4"/>
  <c r="G54" i="4"/>
  <c r="H54" i="4"/>
  <c r="G53" i="4"/>
  <c r="H53" i="4"/>
  <c r="G52" i="4"/>
  <c r="H52" i="4"/>
  <c r="G51" i="4"/>
  <c r="H51" i="4"/>
  <c r="G50" i="4"/>
  <c r="H50" i="4"/>
  <c r="G49" i="4"/>
  <c r="H49" i="4"/>
  <c r="G48" i="4"/>
  <c r="H48" i="4"/>
  <c r="G47" i="4"/>
  <c r="H47" i="4"/>
  <c r="G46" i="4"/>
  <c r="H46" i="4"/>
  <c r="G45" i="4"/>
  <c r="H45" i="4"/>
  <c r="G44" i="4"/>
  <c r="H44" i="4"/>
  <c r="G43" i="4"/>
  <c r="H43" i="4"/>
  <c r="G42" i="4"/>
  <c r="H42" i="4"/>
  <c r="G41" i="4"/>
  <c r="H41" i="4"/>
  <c r="G40" i="4"/>
  <c r="H40" i="4"/>
  <c r="G39" i="4"/>
  <c r="H39" i="4"/>
  <c r="G38" i="4"/>
  <c r="H38" i="4"/>
  <c r="G37" i="4"/>
  <c r="H37" i="4"/>
  <c r="G36" i="4"/>
  <c r="H36" i="4"/>
  <c r="G35" i="4"/>
  <c r="H35" i="4"/>
  <c r="G34" i="4"/>
  <c r="H34" i="4"/>
  <c r="G33" i="4"/>
  <c r="H33" i="4"/>
  <c r="G32" i="4"/>
  <c r="H32" i="4"/>
  <c r="G31" i="4"/>
  <c r="H31" i="4"/>
  <c r="G30" i="4"/>
  <c r="H30" i="4"/>
  <c r="G29" i="4"/>
  <c r="H29" i="4"/>
  <c r="G27" i="4"/>
  <c r="H27" i="4"/>
  <c r="G26" i="4"/>
  <c r="H26" i="4"/>
  <c r="G25" i="4"/>
  <c r="H25" i="4"/>
  <c r="G24" i="4"/>
  <c r="H24" i="4"/>
  <c r="G22" i="4"/>
  <c r="H22" i="4"/>
  <c r="G21" i="4"/>
  <c r="H21" i="4"/>
  <c r="G20" i="4"/>
  <c r="H20" i="4"/>
  <c r="G19" i="4"/>
  <c r="H19" i="4"/>
  <c r="G18" i="4"/>
  <c r="H18" i="4"/>
  <c r="G17" i="4"/>
  <c r="H17" i="4"/>
  <c r="G16" i="4"/>
  <c r="H16" i="4"/>
  <c r="G15" i="4"/>
  <c r="H15" i="4"/>
  <c r="G14" i="4"/>
  <c r="H14" i="4"/>
  <c r="G13" i="4"/>
  <c r="H13" i="4"/>
  <c r="G12" i="4"/>
  <c r="H12" i="4"/>
  <c r="G11" i="4"/>
  <c r="H11" i="4"/>
  <c r="G10" i="4"/>
  <c r="H10" i="4"/>
  <c r="G9" i="4"/>
  <c r="H9" i="4"/>
  <c r="G8" i="4"/>
  <c r="H8" i="4"/>
  <c r="G7" i="4"/>
  <c r="H7" i="4"/>
  <c r="G6" i="4"/>
  <c r="H6" i="4"/>
  <c r="G5" i="4"/>
  <c r="H5" i="4"/>
  <c r="E58" i="3"/>
  <c r="K58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59" i="3"/>
  <c r="L52" i="3"/>
  <c r="L53" i="3"/>
  <c r="L54" i="3"/>
  <c r="L55" i="3"/>
  <c r="L56" i="3"/>
  <c r="L57" i="3"/>
  <c r="L58" i="3"/>
  <c r="L51" i="3"/>
  <c r="E50" i="3"/>
  <c r="H50" i="3"/>
  <c r="L50" i="3"/>
  <c r="E49" i="3"/>
  <c r="H49" i="3"/>
  <c r="L49" i="3"/>
  <c r="E48" i="3"/>
  <c r="H48" i="3"/>
  <c r="L48" i="3"/>
  <c r="E66" i="3"/>
  <c r="E67" i="3"/>
  <c r="G67" i="3"/>
  <c r="H67" i="3"/>
  <c r="E68" i="3"/>
  <c r="G68" i="3"/>
  <c r="H68" i="3"/>
  <c r="E69" i="3"/>
  <c r="G69" i="3"/>
  <c r="H69" i="3"/>
  <c r="E70" i="3"/>
  <c r="G70" i="3"/>
  <c r="H70" i="3"/>
  <c r="E71" i="3"/>
  <c r="G71" i="3"/>
  <c r="H71" i="3"/>
  <c r="E72" i="3"/>
  <c r="G72" i="3"/>
  <c r="H72" i="3"/>
  <c r="E73" i="3"/>
  <c r="G73" i="3"/>
  <c r="H73" i="3"/>
  <c r="E74" i="3"/>
  <c r="G74" i="3"/>
  <c r="H74" i="3"/>
  <c r="E75" i="3"/>
  <c r="G75" i="3"/>
  <c r="H75" i="3"/>
  <c r="E76" i="3"/>
  <c r="G76" i="3"/>
  <c r="H76" i="3"/>
  <c r="E77" i="3"/>
  <c r="G77" i="3"/>
  <c r="H77" i="3"/>
  <c r="E78" i="3"/>
  <c r="G78" i="3"/>
  <c r="H78" i="3"/>
  <c r="E79" i="3"/>
  <c r="G79" i="3"/>
  <c r="H79" i="3"/>
  <c r="E80" i="3"/>
  <c r="G80" i="3"/>
  <c r="H80" i="3"/>
  <c r="E81" i="3"/>
  <c r="G81" i="3"/>
  <c r="H81" i="3"/>
  <c r="E82" i="3"/>
  <c r="G82" i="3"/>
  <c r="H82" i="3"/>
  <c r="E83" i="3"/>
  <c r="G83" i="3"/>
  <c r="H83" i="3"/>
  <c r="E84" i="3"/>
  <c r="G84" i="3"/>
  <c r="H84" i="3"/>
  <c r="E85" i="3"/>
  <c r="G85" i="3"/>
  <c r="H85" i="3"/>
  <c r="E86" i="3"/>
  <c r="G86" i="3"/>
  <c r="H86" i="3"/>
  <c r="E87" i="3"/>
  <c r="G87" i="3"/>
  <c r="H87" i="3"/>
  <c r="E88" i="3"/>
  <c r="G88" i="3"/>
  <c r="H88" i="3"/>
  <c r="E89" i="3"/>
  <c r="G89" i="3"/>
  <c r="H89" i="3"/>
  <c r="E90" i="3"/>
  <c r="G90" i="3"/>
  <c r="H90" i="3"/>
  <c r="E91" i="3"/>
  <c r="G91" i="3"/>
  <c r="H91" i="3"/>
  <c r="E92" i="3"/>
  <c r="G92" i="3"/>
  <c r="H92" i="3"/>
  <c r="E93" i="3"/>
  <c r="G93" i="3"/>
  <c r="H93" i="3"/>
  <c r="E94" i="3"/>
  <c r="G94" i="3"/>
  <c r="H94" i="3"/>
  <c r="E95" i="3"/>
  <c r="G95" i="3"/>
  <c r="H95" i="3"/>
  <c r="E96" i="3"/>
  <c r="G96" i="3"/>
  <c r="H96" i="3"/>
  <c r="E97" i="3"/>
  <c r="G97" i="3"/>
  <c r="H97" i="3"/>
  <c r="E98" i="3"/>
  <c r="G98" i="3"/>
  <c r="H98" i="3"/>
  <c r="E99" i="3"/>
  <c r="G99" i="3"/>
  <c r="H99" i="3"/>
  <c r="E100" i="3"/>
  <c r="G100" i="3"/>
  <c r="H100" i="3"/>
  <c r="E101" i="3"/>
  <c r="G101" i="3"/>
  <c r="H101" i="3"/>
  <c r="E102" i="3"/>
  <c r="G102" i="3"/>
  <c r="H102" i="3"/>
  <c r="E103" i="3"/>
  <c r="G103" i="3"/>
  <c r="H103" i="3"/>
  <c r="E104" i="3"/>
  <c r="G104" i="3"/>
  <c r="H104" i="3"/>
  <c r="E105" i="3"/>
  <c r="G105" i="3"/>
  <c r="H105" i="3"/>
  <c r="E106" i="3"/>
  <c r="G106" i="3"/>
  <c r="H106" i="3"/>
  <c r="H66" i="3"/>
  <c r="H64" i="3"/>
  <c r="H63" i="3"/>
  <c r="H62" i="3"/>
  <c r="H60" i="3"/>
  <c r="E59" i="3"/>
  <c r="H59" i="3"/>
  <c r="H58" i="3"/>
  <c r="E53" i="3"/>
  <c r="H53" i="3"/>
  <c r="E52" i="3"/>
  <c r="H52" i="3"/>
  <c r="E51" i="3"/>
  <c r="H51" i="3"/>
  <c r="E63" i="3"/>
  <c r="E64" i="3"/>
  <c r="E65" i="3"/>
  <c r="E62" i="3"/>
  <c r="E61" i="3"/>
  <c r="E60" i="3"/>
  <c r="B28" i="4"/>
  <c r="A1" i="1"/>
  <c r="L73" i="4"/>
  <c r="K74" i="4"/>
  <c r="K101" i="4"/>
  <c r="K24" i="4"/>
  <c r="K25" i="4"/>
  <c r="K26" i="4"/>
  <c r="K27" i="4"/>
  <c r="K28" i="4"/>
  <c r="AO2" i="1"/>
  <c r="L204" i="4"/>
  <c r="K204" i="4"/>
  <c r="J204" i="4"/>
  <c r="I204" i="4"/>
  <c r="H204" i="4"/>
  <c r="G204" i="4"/>
  <c r="F204" i="4"/>
  <c r="E204" i="4"/>
  <c r="B204" i="4"/>
  <c r="L203" i="4"/>
  <c r="K203" i="4"/>
  <c r="J203" i="4"/>
  <c r="I203" i="4"/>
  <c r="H203" i="4"/>
  <c r="G203" i="4"/>
  <c r="F203" i="4"/>
  <c r="E203" i="4"/>
  <c r="B203" i="4"/>
  <c r="L202" i="4"/>
  <c r="K202" i="4"/>
  <c r="J202" i="4"/>
  <c r="I202" i="4"/>
  <c r="H202" i="4"/>
  <c r="G202" i="4"/>
  <c r="F202" i="4"/>
  <c r="E202" i="4"/>
  <c r="B202" i="4"/>
  <c r="L201" i="4"/>
  <c r="K201" i="4"/>
  <c r="J201" i="4"/>
  <c r="I201" i="4"/>
  <c r="H201" i="4"/>
  <c r="G201" i="4"/>
  <c r="F201" i="4"/>
  <c r="E201" i="4"/>
  <c r="B201" i="4"/>
  <c r="L200" i="4"/>
  <c r="K200" i="4"/>
  <c r="J200" i="4"/>
  <c r="I200" i="4"/>
  <c r="H200" i="4"/>
  <c r="G200" i="4"/>
  <c r="F200" i="4"/>
  <c r="E200" i="4"/>
  <c r="B200" i="4"/>
  <c r="L199" i="4"/>
  <c r="K199" i="4"/>
  <c r="J199" i="4"/>
  <c r="I199" i="4"/>
  <c r="H199" i="4"/>
  <c r="G199" i="4"/>
  <c r="F199" i="4"/>
  <c r="E199" i="4"/>
  <c r="B199" i="4"/>
  <c r="L198" i="4"/>
  <c r="K198" i="4"/>
  <c r="J198" i="4"/>
  <c r="I198" i="4"/>
  <c r="H198" i="4"/>
  <c r="G198" i="4"/>
  <c r="F198" i="4"/>
  <c r="E198" i="4"/>
  <c r="B198" i="4"/>
  <c r="L197" i="4"/>
  <c r="K197" i="4"/>
  <c r="J197" i="4"/>
  <c r="I197" i="4"/>
  <c r="H197" i="4"/>
  <c r="G197" i="4"/>
  <c r="F197" i="4"/>
  <c r="E197" i="4"/>
  <c r="B197" i="4"/>
  <c r="L196" i="4"/>
  <c r="K196" i="4"/>
  <c r="J196" i="4"/>
  <c r="I196" i="4"/>
  <c r="H196" i="4"/>
  <c r="G196" i="4"/>
  <c r="F196" i="4"/>
  <c r="E196" i="4"/>
  <c r="B196" i="4"/>
  <c r="L195" i="4"/>
  <c r="K195" i="4"/>
  <c r="J195" i="4"/>
  <c r="I195" i="4"/>
  <c r="H195" i="4"/>
  <c r="G195" i="4"/>
  <c r="F195" i="4"/>
  <c r="E195" i="4"/>
  <c r="B195" i="4"/>
  <c r="L194" i="4"/>
  <c r="K194" i="4"/>
  <c r="J194" i="4"/>
  <c r="I194" i="4"/>
  <c r="H194" i="4"/>
  <c r="G194" i="4"/>
  <c r="F194" i="4"/>
  <c r="E194" i="4"/>
  <c r="B194" i="4"/>
  <c r="L193" i="4"/>
  <c r="K193" i="4"/>
  <c r="J193" i="4"/>
  <c r="I193" i="4"/>
  <c r="H193" i="4"/>
  <c r="G193" i="4"/>
  <c r="F193" i="4"/>
  <c r="E193" i="4"/>
  <c r="B193" i="4"/>
  <c r="L192" i="4"/>
  <c r="K192" i="4"/>
  <c r="J192" i="4"/>
  <c r="I192" i="4"/>
  <c r="H192" i="4"/>
  <c r="G192" i="4"/>
  <c r="F192" i="4"/>
  <c r="E192" i="4"/>
  <c r="B192" i="4"/>
  <c r="L191" i="4"/>
  <c r="K191" i="4"/>
  <c r="J191" i="4"/>
  <c r="I191" i="4"/>
  <c r="H191" i="4"/>
  <c r="G191" i="4"/>
  <c r="F191" i="4"/>
  <c r="E191" i="4"/>
  <c r="B191" i="4"/>
  <c r="L190" i="4"/>
  <c r="K190" i="4"/>
  <c r="J190" i="4"/>
  <c r="I190" i="4"/>
  <c r="H190" i="4"/>
  <c r="G190" i="4"/>
  <c r="F190" i="4"/>
  <c r="E190" i="4"/>
  <c r="B190" i="4"/>
  <c r="L189" i="4"/>
  <c r="K189" i="4"/>
  <c r="J189" i="4"/>
  <c r="I189" i="4"/>
  <c r="H189" i="4"/>
  <c r="G189" i="4"/>
  <c r="F189" i="4"/>
  <c r="E189" i="4"/>
  <c r="B189" i="4"/>
  <c r="L188" i="4"/>
  <c r="K188" i="4"/>
  <c r="J188" i="4"/>
  <c r="I188" i="4"/>
  <c r="H188" i="4"/>
  <c r="G188" i="4"/>
  <c r="F188" i="4"/>
  <c r="E188" i="4"/>
  <c r="B188" i="4"/>
  <c r="L187" i="4"/>
  <c r="K187" i="4"/>
  <c r="J187" i="4"/>
  <c r="I187" i="4"/>
  <c r="H187" i="4"/>
  <c r="G187" i="4"/>
  <c r="F187" i="4"/>
  <c r="E187" i="4"/>
  <c r="B187" i="4"/>
  <c r="L186" i="4"/>
  <c r="K186" i="4"/>
  <c r="J186" i="4"/>
  <c r="I186" i="4"/>
  <c r="H186" i="4"/>
  <c r="G186" i="4"/>
  <c r="F186" i="4"/>
  <c r="E186" i="4"/>
  <c r="B186" i="4"/>
  <c r="L185" i="4"/>
  <c r="K185" i="4"/>
  <c r="J185" i="4"/>
  <c r="I185" i="4"/>
  <c r="H185" i="4"/>
  <c r="G185" i="4"/>
  <c r="F185" i="4"/>
  <c r="E185" i="4"/>
  <c r="B185" i="4"/>
  <c r="L184" i="4"/>
  <c r="K184" i="4"/>
  <c r="J184" i="4"/>
  <c r="I184" i="4"/>
  <c r="H184" i="4"/>
  <c r="G184" i="4"/>
  <c r="F184" i="4"/>
  <c r="E184" i="4"/>
  <c r="B184" i="4"/>
  <c r="L183" i="4"/>
  <c r="K183" i="4"/>
  <c r="J183" i="4"/>
  <c r="I183" i="4"/>
  <c r="H183" i="4"/>
  <c r="G183" i="4"/>
  <c r="F183" i="4"/>
  <c r="E183" i="4"/>
  <c r="B183" i="4"/>
  <c r="L182" i="4"/>
  <c r="K182" i="4"/>
  <c r="J182" i="4"/>
  <c r="I182" i="4"/>
  <c r="H182" i="4"/>
  <c r="G182" i="4"/>
  <c r="F182" i="4"/>
  <c r="E182" i="4"/>
  <c r="B182" i="4"/>
  <c r="L181" i="4"/>
  <c r="K181" i="4"/>
  <c r="J181" i="4"/>
  <c r="I181" i="4"/>
  <c r="H181" i="4"/>
  <c r="G181" i="4"/>
  <c r="F181" i="4"/>
  <c r="E181" i="4"/>
  <c r="B181" i="4"/>
  <c r="L180" i="4"/>
  <c r="K180" i="4"/>
  <c r="J180" i="4"/>
  <c r="I180" i="4"/>
  <c r="H180" i="4"/>
  <c r="G180" i="4"/>
  <c r="F180" i="4"/>
  <c r="E180" i="4"/>
  <c r="B180" i="4"/>
  <c r="L179" i="4"/>
  <c r="K179" i="4"/>
  <c r="J179" i="4"/>
  <c r="I179" i="4"/>
  <c r="H179" i="4"/>
  <c r="G179" i="4"/>
  <c r="F179" i="4"/>
  <c r="E179" i="4"/>
  <c r="B179" i="4"/>
  <c r="L178" i="4"/>
  <c r="K178" i="4"/>
  <c r="J178" i="4"/>
  <c r="I178" i="4"/>
  <c r="H178" i="4"/>
  <c r="G178" i="4"/>
  <c r="F178" i="4"/>
  <c r="E178" i="4"/>
  <c r="B178" i="4"/>
  <c r="L177" i="4"/>
  <c r="K177" i="4"/>
  <c r="J177" i="4"/>
  <c r="I177" i="4"/>
  <c r="H177" i="4"/>
  <c r="G177" i="4"/>
  <c r="F177" i="4"/>
  <c r="E177" i="4"/>
  <c r="B177" i="4"/>
  <c r="L176" i="4"/>
  <c r="K176" i="4"/>
  <c r="J176" i="4"/>
  <c r="I176" i="4"/>
  <c r="H176" i="4"/>
  <c r="G176" i="4"/>
  <c r="F176" i="4"/>
  <c r="E176" i="4"/>
  <c r="B176" i="4"/>
  <c r="L175" i="4"/>
  <c r="K175" i="4"/>
  <c r="J175" i="4"/>
  <c r="I175" i="4"/>
  <c r="H175" i="4"/>
  <c r="G175" i="4"/>
  <c r="F175" i="4"/>
  <c r="E175" i="4"/>
  <c r="B175" i="4"/>
  <c r="L174" i="4"/>
  <c r="K174" i="4"/>
  <c r="J174" i="4"/>
  <c r="I174" i="4"/>
  <c r="H174" i="4"/>
  <c r="G174" i="4"/>
  <c r="F174" i="4"/>
  <c r="E174" i="4"/>
  <c r="B174" i="4"/>
  <c r="L173" i="4"/>
  <c r="K173" i="4"/>
  <c r="J173" i="4"/>
  <c r="I173" i="4"/>
  <c r="H173" i="4"/>
  <c r="G173" i="4"/>
  <c r="F173" i="4"/>
  <c r="E173" i="4"/>
  <c r="B173" i="4"/>
  <c r="L172" i="4"/>
  <c r="K172" i="4"/>
  <c r="J172" i="4"/>
  <c r="I172" i="4"/>
  <c r="H172" i="4"/>
  <c r="G172" i="4"/>
  <c r="F172" i="4"/>
  <c r="E172" i="4"/>
  <c r="B172" i="4"/>
  <c r="L171" i="4"/>
  <c r="K171" i="4"/>
  <c r="J171" i="4"/>
  <c r="I171" i="4"/>
  <c r="H171" i="4"/>
  <c r="G171" i="4"/>
  <c r="F171" i="4"/>
  <c r="E171" i="4"/>
  <c r="B171" i="4"/>
  <c r="L170" i="4"/>
  <c r="K170" i="4"/>
  <c r="J170" i="4"/>
  <c r="I170" i="4"/>
  <c r="H170" i="4"/>
  <c r="G170" i="4"/>
  <c r="F170" i="4"/>
  <c r="E170" i="4"/>
  <c r="B170" i="4"/>
  <c r="L169" i="4"/>
  <c r="K169" i="4"/>
  <c r="J169" i="4"/>
  <c r="I169" i="4"/>
  <c r="H169" i="4"/>
  <c r="G169" i="4"/>
  <c r="F169" i="4"/>
  <c r="E169" i="4"/>
  <c r="B169" i="4"/>
  <c r="L168" i="4"/>
  <c r="K168" i="4"/>
  <c r="J168" i="4"/>
  <c r="I168" i="4"/>
  <c r="H168" i="4"/>
  <c r="G168" i="4"/>
  <c r="F168" i="4"/>
  <c r="E168" i="4"/>
  <c r="B168" i="4"/>
  <c r="L167" i="4"/>
  <c r="K167" i="4"/>
  <c r="J167" i="4"/>
  <c r="I167" i="4"/>
  <c r="H167" i="4"/>
  <c r="G167" i="4"/>
  <c r="F167" i="4"/>
  <c r="E167" i="4"/>
  <c r="B167" i="4"/>
  <c r="L166" i="4"/>
  <c r="K166" i="4"/>
  <c r="J166" i="4"/>
  <c r="I166" i="4"/>
  <c r="H166" i="4"/>
  <c r="G166" i="4"/>
  <c r="F166" i="4"/>
  <c r="E166" i="4"/>
  <c r="B166" i="4"/>
  <c r="L165" i="4"/>
  <c r="K165" i="4"/>
  <c r="J165" i="4"/>
  <c r="I165" i="4"/>
  <c r="H165" i="4"/>
  <c r="G165" i="4"/>
  <c r="F165" i="4"/>
  <c r="E165" i="4"/>
  <c r="B165" i="4"/>
  <c r="L164" i="4"/>
  <c r="K164" i="4"/>
  <c r="J164" i="4"/>
  <c r="I164" i="4"/>
  <c r="H164" i="4"/>
  <c r="G164" i="4"/>
  <c r="F164" i="4"/>
  <c r="E164" i="4"/>
  <c r="B164" i="4"/>
  <c r="L163" i="4"/>
  <c r="K163" i="4"/>
  <c r="J163" i="4"/>
  <c r="I163" i="4"/>
  <c r="H163" i="4"/>
  <c r="G163" i="4"/>
  <c r="F163" i="4"/>
  <c r="E163" i="4"/>
  <c r="B163" i="4"/>
  <c r="L162" i="4"/>
  <c r="K162" i="4"/>
  <c r="J162" i="4"/>
  <c r="I162" i="4"/>
  <c r="H162" i="4"/>
  <c r="G162" i="4"/>
  <c r="F162" i="4"/>
  <c r="E162" i="4"/>
  <c r="B162" i="4"/>
  <c r="L161" i="4"/>
  <c r="K161" i="4"/>
  <c r="J161" i="4"/>
  <c r="I161" i="4"/>
  <c r="H161" i="4"/>
  <c r="G161" i="4"/>
  <c r="F161" i="4"/>
  <c r="E161" i="4"/>
  <c r="B161" i="4"/>
  <c r="L160" i="4"/>
  <c r="K160" i="4"/>
  <c r="J160" i="4"/>
  <c r="I160" i="4"/>
  <c r="H160" i="4"/>
  <c r="G160" i="4"/>
  <c r="F160" i="4"/>
  <c r="E160" i="4"/>
  <c r="B160" i="4"/>
  <c r="L159" i="4"/>
  <c r="K159" i="4"/>
  <c r="J159" i="4"/>
  <c r="I159" i="4"/>
  <c r="H159" i="4"/>
  <c r="G159" i="4"/>
  <c r="F159" i="4"/>
  <c r="E159" i="4"/>
  <c r="B159" i="4"/>
  <c r="L158" i="4"/>
  <c r="K158" i="4"/>
  <c r="J158" i="4"/>
  <c r="I158" i="4"/>
  <c r="H158" i="4"/>
  <c r="G158" i="4"/>
  <c r="F158" i="4"/>
  <c r="E158" i="4"/>
  <c r="B158" i="4"/>
  <c r="L157" i="4"/>
  <c r="K157" i="4"/>
  <c r="J157" i="4"/>
  <c r="I157" i="4"/>
  <c r="H157" i="4"/>
  <c r="G157" i="4"/>
  <c r="F157" i="4"/>
  <c r="E157" i="4"/>
  <c r="B157" i="4"/>
  <c r="L156" i="4"/>
  <c r="K156" i="4"/>
  <c r="J156" i="4"/>
  <c r="I156" i="4"/>
  <c r="H156" i="4"/>
  <c r="G156" i="4"/>
  <c r="F156" i="4"/>
  <c r="E156" i="4"/>
  <c r="B156" i="4"/>
  <c r="L155" i="4"/>
  <c r="K155" i="4"/>
  <c r="J155" i="4"/>
  <c r="I155" i="4"/>
  <c r="H155" i="4"/>
  <c r="G155" i="4"/>
  <c r="F155" i="4"/>
  <c r="E155" i="4"/>
  <c r="B155" i="4"/>
  <c r="L154" i="4"/>
  <c r="K154" i="4"/>
  <c r="J154" i="4"/>
  <c r="I154" i="4"/>
  <c r="H154" i="4"/>
  <c r="G154" i="4"/>
  <c r="F154" i="4"/>
  <c r="E154" i="4"/>
  <c r="B154" i="4"/>
  <c r="L153" i="4"/>
  <c r="K153" i="4"/>
  <c r="J153" i="4"/>
  <c r="I153" i="4"/>
  <c r="H153" i="4"/>
  <c r="G153" i="4"/>
  <c r="F153" i="4"/>
  <c r="E153" i="4"/>
  <c r="B153" i="4"/>
  <c r="L152" i="4"/>
  <c r="K152" i="4"/>
  <c r="J152" i="4"/>
  <c r="I152" i="4"/>
  <c r="H152" i="4"/>
  <c r="G152" i="4"/>
  <c r="F152" i="4"/>
  <c r="E152" i="4"/>
  <c r="B152" i="4"/>
  <c r="L151" i="4"/>
  <c r="K151" i="4"/>
  <c r="J151" i="4"/>
  <c r="I151" i="4"/>
  <c r="H151" i="4"/>
  <c r="G151" i="4"/>
  <c r="F151" i="4"/>
  <c r="E151" i="4"/>
  <c r="B151" i="4"/>
  <c r="L150" i="4"/>
  <c r="K150" i="4"/>
  <c r="J150" i="4"/>
  <c r="I150" i="4"/>
  <c r="H150" i="4"/>
  <c r="G150" i="4"/>
  <c r="F150" i="4"/>
  <c r="E150" i="4"/>
  <c r="B150" i="4"/>
  <c r="L149" i="4"/>
  <c r="K149" i="4"/>
  <c r="J149" i="4"/>
  <c r="I149" i="4"/>
  <c r="H149" i="4"/>
  <c r="G149" i="4"/>
  <c r="F149" i="4"/>
  <c r="E149" i="4"/>
  <c r="B149" i="4"/>
  <c r="L148" i="4"/>
  <c r="K148" i="4"/>
  <c r="J148" i="4"/>
  <c r="I148" i="4"/>
  <c r="H148" i="4"/>
  <c r="G148" i="4"/>
  <c r="F148" i="4"/>
  <c r="E148" i="4"/>
  <c r="B148" i="4"/>
  <c r="L147" i="4"/>
  <c r="K147" i="4"/>
  <c r="J147" i="4"/>
  <c r="I147" i="4"/>
  <c r="H147" i="4"/>
  <c r="G147" i="4"/>
  <c r="F147" i="4"/>
  <c r="E147" i="4"/>
  <c r="B147" i="4"/>
  <c r="L146" i="4"/>
  <c r="K146" i="4"/>
  <c r="J146" i="4"/>
  <c r="I146" i="4"/>
  <c r="H146" i="4"/>
  <c r="G146" i="4"/>
  <c r="F146" i="4"/>
  <c r="E146" i="4"/>
  <c r="B146" i="4"/>
  <c r="L145" i="4"/>
  <c r="K145" i="4"/>
  <c r="J145" i="4"/>
  <c r="I145" i="4"/>
  <c r="H145" i="4"/>
  <c r="G145" i="4"/>
  <c r="F145" i="4"/>
  <c r="E145" i="4"/>
  <c r="B145" i="4"/>
  <c r="L144" i="4"/>
  <c r="K144" i="4"/>
  <c r="J144" i="4"/>
  <c r="I144" i="4"/>
  <c r="H144" i="4"/>
  <c r="G144" i="4"/>
  <c r="F144" i="4"/>
  <c r="E144" i="4"/>
  <c r="B144" i="4"/>
  <c r="L143" i="4"/>
  <c r="K143" i="4"/>
  <c r="J143" i="4"/>
  <c r="I143" i="4"/>
  <c r="H143" i="4"/>
  <c r="G143" i="4"/>
  <c r="F143" i="4"/>
  <c r="E143" i="4"/>
  <c r="B143" i="4"/>
  <c r="L142" i="4"/>
  <c r="K142" i="4"/>
  <c r="J142" i="4"/>
  <c r="I142" i="4"/>
  <c r="H142" i="4"/>
  <c r="G142" i="4"/>
  <c r="F142" i="4"/>
  <c r="E142" i="4"/>
  <c r="B142" i="4"/>
  <c r="L141" i="4"/>
  <c r="K141" i="4"/>
  <c r="J141" i="4"/>
  <c r="I141" i="4"/>
  <c r="H141" i="4"/>
  <c r="G141" i="4"/>
  <c r="F141" i="4"/>
  <c r="E141" i="4"/>
  <c r="B141" i="4"/>
  <c r="L140" i="4"/>
  <c r="K140" i="4"/>
  <c r="J140" i="4"/>
  <c r="I140" i="4"/>
  <c r="H140" i="4"/>
  <c r="G140" i="4"/>
  <c r="F140" i="4"/>
  <c r="E140" i="4"/>
  <c r="B140" i="4"/>
  <c r="L139" i="4"/>
  <c r="K139" i="4"/>
  <c r="J139" i="4"/>
  <c r="I139" i="4"/>
  <c r="H139" i="4"/>
  <c r="G139" i="4"/>
  <c r="F139" i="4"/>
  <c r="E139" i="4"/>
  <c r="B139" i="4"/>
  <c r="L138" i="4"/>
  <c r="K138" i="4"/>
  <c r="J138" i="4"/>
  <c r="I138" i="4"/>
  <c r="H138" i="4"/>
  <c r="G138" i="4"/>
  <c r="F138" i="4"/>
  <c r="E138" i="4"/>
  <c r="B138" i="4"/>
  <c r="L137" i="4"/>
  <c r="K137" i="4"/>
  <c r="J137" i="4"/>
  <c r="I137" i="4"/>
  <c r="H137" i="4"/>
  <c r="G137" i="4"/>
  <c r="F137" i="4"/>
  <c r="E137" i="4"/>
  <c r="B137" i="4"/>
  <c r="L136" i="4"/>
  <c r="K136" i="4"/>
  <c r="J136" i="4"/>
  <c r="I136" i="4"/>
  <c r="H136" i="4"/>
  <c r="G136" i="4"/>
  <c r="F136" i="4"/>
  <c r="E136" i="4"/>
  <c r="B136" i="4"/>
  <c r="L135" i="4"/>
  <c r="K135" i="4"/>
  <c r="J135" i="4"/>
  <c r="I135" i="4"/>
  <c r="H135" i="4"/>
  <c r="G135" i="4"/>
  <c r="F135" i="4"/>
  <c r="E135" i="4"/>
  <c r="B135" i="4"/>
  <c r="L134" i="4"/>
  <c r="K134" i="4"/>
  <c r="J134" i="4"/>
  <c r="I134" i="4"/>
  <c r="H134" i="4"/>
  <c r="G134" i="4"/>
  <c r="F134" i="4"/>
  <c r="E134" i="4"/>
  <c r="B134" i="4"/>
  <c r="L133" i="4"/>
  <c r="K133" i="4"/>
  <c r="J133" i="4"/>
  <c r="I133" i="4"/>
  <c r="H133" i="4"/>
  <c r="G133" i="4"/>
  <c r="F133" i="4"/>
  <c r="E133" i="4"/>
  <c r="B133" i="4"/>
  <c r="L132" i="4"/>
  <c r="K132" i="4"/>
  <c r="J132" i="4"/>
  <c r="I132" i="4"/>
  <c r="H132" i="4"/>
  <c r="G132" i="4"/>
  <c r="F132" i="4"/>
  <c r="E132" i="4"/>
  <c r="B132" i="4"/>
  <c r="L131" i="4"/>
  <c r="K131" i="4"/>
  <c r="J131" i="4"/>
  <c r="I131" i="4"/>
  <c r="H131" i="4"/>
  <c r="G131" i="4"/>
  <c r="F131" i="4"/>
  <c r="E131" i="4"/>
  <c r="B131" i="4"/>
  <c r="L130" i="4"/>
  <c r="K130" i="4"/>
  <c r="J130" i="4"/>
  <c r="I130" i="4"/>
  <c r="H130" i="4"/>
  <c r="G130" i="4"/>
  <c r="F130" i="4"/>
  <c r="E130" i="4"/>
  <c r="B130" i="4"/>
  <c r="L129" i="4"/>
  <c r="K129" i="4"/>
  <c r="J129" i="4"/>
  <c r="I129" i="4"/>
  <c r="H129" i="4"/>
  <c r="G129" i="4"/>
  <c r="F129" i="4"/>
  <c r="E129" i="4"/>
  <c r="B129" i="4"/>
  <c r="L128" i="4"/>
  <c r="K128" i="4"/>
  <c r="J128" i="4"/>
  <c r="I128" i="4"/>
  <c r="H128" i="4"/>
  <c r="G128" i="4"/>
  <c r="F128" i="4"/>
  <c r="E128" i="4"/>
  <c r="B128" i="4"/>
  <c r="L127" i="4"/>
  <c r="K127" i="4"/>
  <c r="J127" i="4"/>
  <c r="I127" i="4"/>
  <c r="H127" i="4"/>
  <c r="G127" i="4"/>
  <c r="F127" i="4"/>
  <c r="E127" i="4"/>
  <c r="B127" i="4"/>
  <c r="L126" i="4"/>
  <c r="K126" i="4"/>
  <c r="J126" i="4"/>
  <c r="I126" i="4"/>
  <c r="H126" i="4"/>
  <c r="G126" i="4"/>
  <c r="F126" i="4"/>
  <c r="E126" i="4"/>
  <c r="B126" i="4"/>
  <c r="L125" i="4"/>
  <c r="K125" i="4"/>
  <c r="J125" i="4"/>
  <c r="I125" i="4"/>
  <c r="H125" i="4"/>
  <c r="G125" i="4"/>
  <c r="F125" i="4"/>
  <c r="E125" i="4"/>
  <c r="B125" i="4"/>
  <c r="L124" i="4"/>
  <c r="K124" i="4"/>
  <c r="J124" i="4"/>
  <c r="I124" i="4"/>
  <c r="H124" i="4"/>
  <c r="G124" i="4"/>
  <c r="F124" i="4"/>
  <c r="E124" i="4"/>
  <c r="B124" i="4"/>
  <c r="L123" i="4"/>
  <c r="K123" i="4"/>
  <c r="J123" i="4"/>
  <c r="I123" i="4"/>
  <c r="H123" i="4"/>
  <c r="G123" i="4"/>
  <c r="F123" i="4"/>
  <c r="E123" i="4"/>
  <c r="B123" i="4"/>
  <c r="L122" i="4"/>
  <c r="K122" i="4"/>
  <c r="J122" i="4"/>
  <c r="I122" i="4"/>
  <c r="H122" i="4"/>
  <c r="G122" i="4"/>
  <c r="F122" i="4"/>
  <c r="E122" i="4"/>
  <c r="B122" i="4"/>
  <c r="L121" i="4"/>
  <c r="K121" i="4"/>
  <c r="J121" i="4"/>
  <c r="I121" i="4"/>
  <c r="H121" i="4"/>
  <c r="G121" i="4"/>
  <c r="F121" i="4"/>
  <c r="E121" i="4"/>
  <c r="B121" i="4"/>
  <c r="C66" i="2"/>
  <c r="M66" i="2"/>
  <c r="N66" i="2"/>
  <c r="C67" i="2"/>
  <c r="M67" i="2"/>
  <c r="N67" i="2"/>
  <c r="N67" i="4"/>
  <c r="C68" i="2"/>
  <c r="M68" i="2"/>
  <c r="N68" i="2"/>
  <c r="C69" i="2"/>
  <c r="M69" i="2"/>
  <c r="N69" i="2"/>
  <c r="C70" i="2"/>
  <c r="M70" i="2"/>
  <c r="M70" i="4"/>
  <c r="N70" i="2"/>
  <c r="C71" i="2"/>
  <c r="M71" i="2"/>
  <c r="N71" i="2"/>
  <c r="N71" i="4"/>
  <c r="C72" i="2"/>
  <c r="M72" i="2"/>
  <c r="N72" i="2"/>
  <c r="C73" i="2"/>
  <c r="Y27" i="1"/>
  <c r="M73" i="2"/>
  <c r="N73" i="2"/>
  <c r="C74" i="2"/>
  <c r="M74" i="2"/>
  <c r="N74" i="2"/>
  <c r="C75" i="2"/>
  <c r="C76" i="2"/>
  <c r="C77" i="2"/>
  <c r="P77" i="2"/>
  <c r="M5" i="2"/>
  <c r="R77" i="2"/>
  <c r="S77" i="2"/>
  <c r="T77" i="2"/>
  <c r="U77" i="2"/>
  <c r="V77" i="2"/>
  <c r="W77" i="2"/>
  <c r="X77" i="2"/>
  <c r="Y77" i="2"/>
  <c r="M77" i="2"/>
  <c r="AB77" i="2"/>
  <c r="AC77" i="2"/>
  <c r="AG77" i="2"/>
  <c r="AH77" i="2"/>
  <c r="N77" i="2"/>
  <c r="AB61" i="1"/>
  <c r="C78" i="2"/>
  <c r="C78" i="4"/>
  <c r="C79" i="2"/>
  <c r="M79" i="2"/>
  <c r="M79" i="4"/>
  <c r="N79" i="2"/>
  <c r="C80" i="2"/>
  <c r="C80" i="4"/>
  <c r="C81" i="2"/>
  <c r="M81" i="2"/>
  <c r="N81" i="2"/>
  <c r="C82" i="2"/>
  <c r="C82" i="4"/>
  <c r="M82" i="2"/>
  <c r="AB25" i="1"/>
  <c r="N82" i="2"/>
  <c r="C83" i="2"/>
  <c r="C84" i="2"/>
  <c r="AB13" i="1"/>
  <c r="C85" i="2"/>
  <c r="C86" i="2"/>
  <c r="C87" i="2"/>
  <c r="C88" i="2"/>
  <c r="AE48" i="1"/>
  <c r="C89" i="2"/>
  <c r="P89" i="2"/>
  <c r="R89" i="2"/>
  <c r="S89" i="2"/>
  <c r="T89" i="2"/>
  <c r="U89" i="2"/>
  <c r="V89" i="2"/>
  <c r="W89" i="2"/>
  <c r="X89" i="2"/>
  <c r="Y89" i="2"/>
  <c r="M89" i="2"/>
  <c r="AB89" i="2"/>
  <c r="AC89" i="2"/>
  <c r="AG89" i="2"/>
  <c r="AH89" i="2"/>
  <c r="N89" i="2"/>
  <c r="AE40" i="1"/>
  <c r="C90" i="2"/>
  <c r="AE34" i="1"/>
  <c r="M90" i="2"/>
  <c r="N90" i="2"/>
  <c r="C91" i="2"/>
  <c r="M91" i="2"/>
  <c r="AE25" i="1"/>
  <c r="N91" i="2"/>
  <c r="N91" i="4"/>
  <c r="C92" i="2"/>
  <c r="M92" i="2"/>
  <c r="M92" i="4"/>
  <c r="N92" i="2"/>
  <c r="N92" i="4"/>
  <c r="C93" i="2"/>
  <c r="AE13" i="1"/>
  <c r="C94" i="2"/>
  <c r="M94" i="2"/>
  <c r="M94" i="4"/>
  <c r="N94" i="2"/>
  <c r="AE5" i="1"/>
  <c r="C95" i="2"/>
  <c r="C95" i="4"/>
  <c r="M95" i="2"/>
  <c r="N95" i="2"/>
  <c r="N95" i="4"/>
  <c r="C96" i="2"/>
  <c r="AH55" i="1"/>
  <c r="M96" i="2"/>
  <c r="AH53" i="1"/>
  <c r="N96" i="2"/>
  <c r="C97" i="2"/>
  <c r="M97" i="2"/>
  <c r="AH46" i="1"/>
  <c r="N97" i="2"/>
  <c r="C98" i="2"/>
  <c r="M98" i="2"/>
  <c r="AH39" i="1"/>
  <c r="N98" i="2"/>
  <c r="AH40" i="1"/>
  <c r="C99" i="2"/>
  <c r="M99" i="2"/>
  <c r="N99" i="2"/>
  <c r="N99" i="4"/>
  <c r="C100" i="2"/>
  <c r="C100" i="4"/>
  <c r="C101" i="2"/>
  <c r="AH20" i="1"/>
  <c r="C102" i="2"/>
  <c r="C103" i="2"/>
  <c r="AH6" i="1"/>
  <c r="AL4" i="2"/>
  <c r="AM4" i="2"/>
  <c r="AN4" i="2"/>
  <c r="AL10" i="2"/>
  <c r="M104" i="2"/>
  <c r="M103" i="2"/>
  <c r="M103" i="4"/>
  <c r="AL11" i="2"/>
  <c r="N106" i="2"/>
  <c r="N103" i="2"/>
  <c r="C104" i="2"/>
  <c r="C104" i="4"/>
  <c r="C105" i="2"/>
  <c r="C106" i="2"/>
  <c r="C107" i="2"/>
  <c r="M107" i="2"/>
  <c r="N107" i="2"/>
  <c r="C108" i="2"/>
  <c r="M108" i="2"/>
  <c r="N108" i="2"/>
  <c r="C109" i="2"/>
  <c r="M109" i="2"/>
  <c r="N109" i="2"/>
  <c r="C110" i="2"/>
  <c r="M110" i="2"/>
  <c r="N110" i="2"/>
  <c r="C111" i="2"/>
  <c r="M111" i="2"/>
  <c r="N111" i="2"/>
  <c r="C112" i="2"/>
  <c r="M112" i="2"/>
  <c r="N112" i="2"/>
  <c r="C113" i="2"/>
  <c r="C114" i="2"/>
  <c r="D114" i="2"/>
  <c r="M114" i="2"/>
  <c r="N114" i="2"/>
  <c r="C115" i="2"/>
  <c r="D115" i="2"/>
  <c r="D116" i="2"/>
  <c r="D116" i="4"/>
  <c r="C116" i="2"/>
  <c r="M116" i="2"/>
  <c r="N116" i="2"/>
  <c r="C117" i="2"/>
  <c r="M117" i="2"/>
  <c r="N117" i="2"/>
  <c r="C118" i="2"/>
  <c r="M118" i="2"/>
  <c r="N118" i="2"/>
  <c r="C119" i="2"/>
  <c r="C120" i="2"/>
  <c r="M120" i="2"/>
  <c r="N120" i="2"/>
  <c r="C121" i="2"/>
  <c r="C121" i="4"/>
  <c r="M65" i="2"/>
  <c r="M65" i="4"/>
  <c r="C65" i="2"/>
  <c r="V20" i="1"/>
  <c r="C64" i="2"/>
  <c r="D117" i="2"/>
  <c r="D117" i="4"/>
  <c r="D118" i="2"/>
  <c r="AN28" i="1"/>
  <c r="D119" i="2"/>
  <c r="AN21" i="1"/>
  <c r="D120" i="2"/>
  <c r="D120" i="4"/>
  <c r="D121" i="2"/>
  <c r="D121" i="4"/>
  <c r="N65" i="2"/>
  <c r="V19" i="1"/>
  <c r="N63" i="2"/>
  <c r="M63" i="2"/>
  <c r="C63" i="2"/>
  <c r="V34" i="1"/>
  <c r="P62" i="2"/>
  <c r="AB62" i="2"/>
  <c r="AC62" i="2"/>
  <c r="AG62" i="2"/>
  <c r="AH62" i="2"/>
  <c r="N62" i="2"/>
  <c r="R62" i="2"/>
  <c r="S62" i="2"/>
  <c r="T62" i="2"/>
  <c r="U62" i="2"/>
  <c r="V62" i="2"/>
  <c r="W62" i="2"/>
  <c r="X62" i="2"/>
  <c r="Y62" i="2"/>
  <c r="M62" i="2"/>
  <c r="C62" i="2"/>
  <c r="N61" i="2"/>
  <c r="N61" i="4"/>
  <c r="M61" i="2"/>
  <c r="N57" i="2"/>
  <c r="S12" i="1"/>
  <c r="M57" i="2"/>
  <c r="N55" i="2"/>
  <c r="M55" i="2"/>
  <c r="N53" i="2"/>
  <c r="M53" i="2"/>
  <c r="C53" i="2"/>
  <c r="N52" i="2"/>
  <c r="M52" i="2"/>
  <c r="C52" i="2"/>
  <c r="S48" i="1"/>
  <c r="C51" i="2"/>
  <c r="P50" i="2"/>
  <c r="AB50" i="2"/>
  <c r="AC50" i="2"/>
  <c r="AG50" i="2"/>
  <c r="AH50" i="2"/>
  <c r="N50" i="2"/>
  <c r="R50" i="2"/>
  <c r="S50" i="2"/>
  <c r="T50" i="2"/>
  <c r="U50" i="2"/>
  <c r="V50" i="2"/>
  <c r="W50" i="2"/>
  <c r="X50" i="2"/>
  <c r="Y50" i="2"/>
  <c r="M50" i="2"/>
  <c r="C50" i="2"/>
  <c r="C49" i="2"/>
  <c r="C48" i="2"/>
  <c r="N47" i="2"/>
  <c r="M47" i="2"/>
  <c r="C47" i="2"/>
  <c r="C46" i="2"/>
  <c r="N45" i="2"/>
  <c r="M45" i="2"/>
  <c r="C45" i="2"/>
  <c r="N44" i="2"/>
  <c r="M44" i="2"/>
  <c r="C44" i="2"/>
  <c r="C43" i="2"/>
  <c r="N42" i="2"/>
  <c r="M42" i="2"/>
  <c r="C42" i="2"/>
  <c r="N41" i="2"/>
  <c r="M41" i="2"/>
  <c r="C41" i="2"/>
  <c r="C40" i="2"/>
  <c r="N39" i="2"/>
  <c r="M39" i="2"/>
  <c r="C39" i="2"/>
  <c r="N38" i="2"/>
  <c r="M38" i="2"/>
  <c r="C38" i="2"/>
  <c r="C37" i="2"/>
  <c r="C36" i="2"/>
  <c r="N35" i="2"/>
  <c r="M35" i="2"/>
  <c r="C35" i="2"/>
  <c r="N34" i="2"/>
  <c r="M34" i="2"/>
  <c r="C34" i="2"/>
  <c r="N33" i="2"/>
  <c r="M33" i="2"/>
  <c r="C33" i="2"/>
  <c r="N32" i="2"/>
  <c r="M32" i="2"/>
  <c r="C32" i="2"/>
  <c r="N31" i="2"/>
  <c r="M31" i="2"/>
  <c r="C31" i="2"/>
  <c r="N30" i="2"/>
  <c r="M30" i="2"/>
  <c r="C30" i="2"/>
  <c r="N29" i="2"/>
  <c r="M29" i="2"/>
  <c r="C29" i="2"/>
  <c r="P28" i="2"/>
  <c r="AB28" i="2"/>
  <c r="AC28" i="2"/>
  <c r="AG28" i="2"/>
  <c r="AH28" i="2"/>
  <c r="N28" i="2"/>
  <c r="R28" i="2"/>
  <c r="S28" i="2"/>
  <c r="T28" i="2"/>
  <c r="U28" i="2"/>
  <c r="V28" i="2"/>
  <c r="W28" i="2"/>
  <c r="X28" i="2"/>
  <c r="Y28" i="2"/>
  <c r="M28" i="2"/>
  <c r="C28" i="2"/>
  <c r="N27" i="2"/>
  <c r="M27" i="2"/>
  <c r="C27" i="2"/>
  <c r="C26" i="2"/>
  <c r="C13" i="2"/>
  <c r="M13" i="2"/>
  <c r="N13" i="2"/>
  <c r="C14" i="2"/>
  <c r="M14" i="2"/>
  <c r="N14" i="2"/>
  <c r="C15" i="2"/>
  <c r="M15" i="2"/>
  <c r="N15" i="2"/>
  <c r="C16" i="2"/>
  <c r="M16" i="2"/>
  <c r="N16" i="2"/>
  <c r="C17" i="2"/>
  <c r="M17" i="2"/>
  <c r="N17" i="2"/>
  <c r="C18" i="2"/>
  <c r="C19" i="2"/>
  <c r="M19" i="2"/>
  <c r="N19" i="2"/>
  <c r="C20" i="2"/>
  <c r="C21" i="2"/>
  <c r="M21" i="2"/>
  <c r="N21" i="2"/>
  <c r="C22" i="2"/>
  <c r="C23" i="2"/>
  <c r="M23" i="2"/>
  <c r="N23" i="2"/>
  <c r="C24" i="2"/>
  <c r="M24" i="2"/>
  <c r="N24" i="2"/>
  <c r="C25" i="2"/>
  <c r="M25" i="2"/>
  <c r="N25" i="2"/>
  <c r="C122" i="2"/>
  <c r="C122" i="4"/>
  <c r="D122" i="2"/>
  <c r="D122" i="4"/>
  <c r="H45" i="1"/>
  <c r="D131" i="2"/>
  <c r="D131" i="4"/>
  <c r="C131" i="2"/>
  <c r="C131" i="4"/>
  <c r="A131" i="4"/>
  <c r="AG204" i="2"/>
  <c r="AF204" i="2"/>
  <c r="AE204" i="2"/>
  <c r="AD204" i="2"/>
  <c r="AC204" i="2"/>
  <c r="AB204" i="2"/>
  <c r="AA204" i="2"/>
  <c r="Y204" i="2"/>
  <c r="X204" i="2"/>
  <c r="W204" i="2"/>
  <c r="V204" i="2"/>
  <c r="U204" i="2"/>
  <c r="T204" i="2"/>
  <c r="S204" i="2"/>
  <c r="R204" i="2"/>
  <c r="P204" i="2"/>
  <c r="AH204" i="2"/>
  <c r="N204" i="2"/>
  <c r="N204" i="4"/>
  <c r="M204" i="2"/>
  <c r="M204" i="4"/>
  <c r="AG203" i="2"/>
  <c r="AF203" i="2"/>
  <c r="AE203" i="2"/>
  <c r="AD203" i="2"/>
  <c r="AC203" i="2"/>
  <c r="AB203" i="2"/>
  <c r="AA203" i="2"/>
  <c r="Y203" i="2"/>
  <c r="X203" i="2"/>
  <c r="W203" i="2"/>
  <c r="V203" i="2"/>
  <c r="U203" i="2"/>
  <c r="T203" i="2"/>
  <c r="S203" i="2"/>
  <c r="R203" i="2"/>
  <c r="P203" i="2"/>
  <c r="AH203" i="2"/>
  <c r="N203" i="2"/>
  <c r="N203" i="4"/>
  <c r="M203" i="2"/>
  <c r="M203" i="4"/>
  <c r="AG202" i="2"/>
  <c r="AF202" i="2"/>
  <c r="AE202" i="2"/>
  <c r="AD202" i="2"/>
  <c r="AC202" i="2"/>
  <c r="AB202" i="2"/>
  <c r="AA202" i="2"/>
  <c r="Y202" i="2"/>
  <c r="X202" i="2"/>
  <c r="W202" i="2"/>
  <c r="V202" i="2"/>
  <c r="U202" i="2"/>
  <c r="T202" i="2"/>
  <c r="S202" i="2"/>
  <c r="R202" i="2"/>
  <c r="P202" i="2"/>
  <c r="AH202" i="2"/>
  <c r="N202" i="2"/>
  <c r="N202" i="4"/>
  <c r="M202" i="2"/>
  <c r="M202" i="4"/>
  <c r="AG201" i="2"/>
  <c r="AF201" i="2"/>
  <c r="AE201" i="2"/>
  <c r="AD201" i="2"/>
  <c r="AC201" i="2"/>
  <c r="AB201" i="2"/>
  <c r="AA201" i="2"/>
  <c r="Y201" i="2"/>
  <c r="X201" i="2"/>
  <c r="W201" i="2"/>
  <c r="V201" i="2"/>
  <c r="U201" i="2"/>
  <c r="T201" i="2"/>
  <c r="S201" i="2"/>
  <c r="R201" i="2"/>
  <c r="P201" i="2"/>
  <c r="AH201" i="2"/>
  <c r="N201" i="2"/>
  <c r="N201" i="4"/>
  <c r="M201" i="2"/>
  <c r="M201" i="4"/>
  <c r="AG200" i="2"/>
  <c r="AF200" i="2"/>
  <c r="AE200" i="2"/>
  <c r="AD200" i="2"/>
  <c r="AC200" i="2"/>
  <c r="AB200" i="2"/>
  <c r="AA200" i="2"/>
  <c r="Y200" i="2"/>
  <c r="X200" i="2"/>
  <c r="W200" i="2"/>
  <c r="V200" i="2"/>
  <c r="U200" i="2"/>
  <c r="T200" i="2"/>
  <c r="S200" i="2"/>
  <c r="R200" i="2"/>
  <c r="P200" i="2"/>
  <c r="N200" i="2"/>
  <c r="N200" i="4"/>
  <c r="M200" i="2"/>
  <c r="M200" i="4"/>
  <c r="AG199" i="2"/>
  <c r="AF199" i="2"/>
  <c r="AE199" i="2"/>
  <c r="AD199" i="2"/>
  <c r="AC199" i="2"/>
  <c r="AB199" i="2"/>
  <c r="AA199" i="2"/>
  <c r="Y199" i="2"/>
  <c r="X199" i="2"/>
  <c r="W199" i="2"/>
  <c r="V199" i="2"/>
  <c r="U199" i="2"/>
  <c r="T199" i="2"/>
  <c r="S199" i="2"/>
  <c r="R199" i="2"/>
  <c r="P199" i="2"/>
  <c r="AH199" i="2"/>
  <c r="N199" i="2"/>
  <c r="N199" i="4"/>
  <c r="M199" i="2"/>
  <c r="M199" i="4"/>
  <c r="AG198" i="2"/>
  <c r="AF198" i="2"/>
  <c r="AE198" i="2"/>
  <c r="AD198" i="2"/>
  <c r="AC198" i="2"/>
  <c r="AB198" i="2"/>
  <c r="AA198" i="2"/>
  <c r="Y198" i="2"/>
  <c r="X198" i="2"/>
  <c r="W198" i="2"/>
  <c r="V198" i="2"/>
  <c r="U198" i="2"/>
  <c r="T198" i="2"/>
  <c r="S198" i="2"/>
  <c r="R198" i="2"/>
  <c r="P198" i="2"/>
  <c r="N198" i="2"/>
  <c r="N198" i="4"/>
  <c r="M198" i="2"/>
  <c r="M198" i="4"/>
  <c r="AG197" i="2"/>
  <c r="AF197" i="2"/>
  <c r="AE197" i="2"/>
  <c r="AD197" i="2"/>
  <c r="AC197" i="2"/>
  <c r="AB197" i="2"/>
  <c r="AA197" i="2"/>
  <c r="Y197" i="2"/>
  <c r="X197" i="2"/>
  <c r="W197" i="2"/>
  <c r="V197" i="2"/>
  <c r="U197" i="2"/>
  <c r="T197" i="2"/>
  <c r="S197" i="2"/>
  <c r="R197" i="2"/>
  <c r="P197" i="2"/>
  <c r="N197" i="2"/>
  <c r="N197" i="4"/>
  <c r="M197" i="2"/>
  <c r="M197" i="4"/>
  <c r="AG196" i="2"/>
  <c r="AF196" i="2"/>
  <c r="AE196" i="2"/>
  <c r="AD196" i="2"/>
  <c r="AC196" i="2"/>
  <c r="AB196" i="2"/>
  <c r="AA196" i="2"/>
  <c r="Y196" i="2"/>
  <c r="X196" i="2"/>
  <c r="W196" i="2"/>
  <c r="V196" i="2"/>
  <c r="U196" i="2"/>
  <c r="T196" i="2"/>
  <c r="S196" i="2"/>
  <c r="R196" i="2"/>
  <c r="P196" i="2"/>
  <c r="N196" i="2"/>
  <c r="N196" i="4"/>
  <c r="M196" i="2"/>
  <c r="M196" i="4"/>
  <c r="AG195" i="2"/>
  <c r="AF195" i="2"/>
  <c r="AE195" i="2"/>
  <c r="AD195" i="2"/>
  <c r="AC195" i="2"/>
  <c r="AB195" i="2"/>
  <c r="AA195" i="2"/>
  <c r="Y195" i="2"/>
  <c r="X195" i="2"/>
  <c r="W195" i="2"/>
  <c r="V195" i="2"/>
  <c r="U195" i="2"/>
  <c r="T195" i="2"/>
  <c r="S195" i="2"/>
  <c r="R195" i="2"/>
  <c r="P195" i="2"/>
  <c r="AH195" i="2"/>
  <c r="N195" i="2"/>
  <c r="N195" i="4"/>
  <c r="M195" i="2"/>
  <c r="M195" i="4"/>
  <c r="AG194" i="2"/>
  <c r="AF194" i="2"/>
  <c r="AE194" i="2"/>
  <c r="AD194" i="2"/>
  <c r="AC194" i="2"/>
  <c r="AB194" i="2"/>
  <c r="AA194" i="2"/>
  <c r="Y194" i="2"/>
  <c r="X194" i="2"/>
  <c r="W194" i="2"/>
  <c r="V194" i="2"/>
  <c r="U194" i="2"/>
  <c r="T194" i="2"/>
  <c r="S194" i="2"/>
  <c r="R194" i="2"/>
  <c r="P194" i="2"/>
  <c r="AH194" i="2"/>
  <c r="N194" i="2"/>
  <c r="N194" i="4"/>
  <c r="M194" i="2"/>
  <c r="M194" i="4"/>
  <c r="AG193" i="2"/>
  <c r="AF193" i="2"/>
  <c r="AE193" i="2"/>
  <c r="AD193" i="2"/>
  <c r="AC193" i="2"/>
  <c r="AB193" i="2"/>
  <c r="AA193" i="2"/>
  <c r="Y193" i="2"/>
  <c r="X193" i="2"/>
  <c r="W193" i="2"/>
  <c r="V193" i="2"/>
  <c r="U193" i="2"/>
  <c r="T193" i="2"/>
  <c r="S193" i="2"/>
  <c r="R193" i="2"/>
  <c r="P193" i="2"/>
  <c r="N193" i="2"/>
  <c r="N193" i="4"/>
  <c r="M193" i="2"/>
  <c r="M193" i="4"/>
  <c r="AG192" i="2"/>
  <c r="AF192" i="2"/>
  <c r="AE192" i="2"/>
  <c r="AD192" i="2"/>
  <c r="AC192" i="2"/>
  <c r="AB192" i="2"/>
  <c r="AA192" i="2"/>
  <c r="Y192" i="2"/>
  <c r="X192" i="2"/>
  <c r="W192" i="2"/>
  <c r="V192" i="2"/>
  <c r="U192" i="2"/>
  <c r="T192" i="2"/>
  <c r="S192" i="2"/>
  <c r="R192" i="2"/>
  <c r="P192" i="2"/>
  <c r="N192" i="2"/>
  <c r="N192" i="4"/>
  <c r="M192" i="2"/>
  <c r="M192" i="4"/>
  <c r="AG191" i="2"/>
  <c r="AF191" i="2"/>
  <c r="AE191" i="2"/>
  <c r="AD191" i="2"/>
  <c r="AC191" i="2"/>
  <c r="AB191" i="2"/>
  <c r="AA191" i="2"/>
  <c r="Y191" i="2"/>
  <c r="X191" i="2"/>
  <c r="W191" i="2"/>
  <c r="V191" i="2"/>
  <c r="U191" i="2"/>
  <c r="T191" i="2"/>
  <c r="S191" i="2"/>
  <c r="R191" i="2"/>
  <c r="P191" i="2"/>
  <c r="AH191" i="2"/>
  <c r="N191" i="2"/>
  <c r="N191" i="4"/>
  <c r="M191" i="2"/>
  <c r="M191" i="4"/>
  <c r="AG190" i="2"/>
  <c r="AF190" i="2"/>
  <c r="AE190" i="2"/>
  <c r="AD190" i="2"/>
  <c r="AC190" i="2"/>
  <c r="AB190" i="2"/>
  <c r="AA190" i="2"/>
  <c r="Y190" i="2"/>
  <c r="X190" i="2"/>
  <c r="W190" i="2"/>
  <c r="V190" i="2"/>
  <c r="U190" i="2"/>
  <c r="T190" i="2"/>
  <c r="S190" i="2"/>
  <c r="R190" i="2"/>
  <c r="P190" i="2"/>
  <c r="AH190" i="2"/>
  <c r="N190" i="2"/>
  <c r="N190" i="4"/>
  <c r="M190" i="2"/>
  <c r="M190" i="4"/>
  <c r="AG189" i="2"/>
  <c r="AF189" i="2"/>
  <c r="AE189" i="2"/>
  <c r="AD189" i="2"/>
  <c r="AC189" i="2"/>
  <c r="AB189" i="2"/>
  <c r="AA189" i="2"/>
  <c r="Y189" i="2"/>
  <c r="X189" i="2"/>
  <c r="W189" i="2"/>
  <c r="V189" i="2"/>
  <c r="U189" i="2"/>
  <c r="T189" i="2"/>
  <c r="S189" i="2"/>
  <c r="R189" i="2"/>
  <c r="P189" i="2"/>
  <c r="N189" i="2"/>
  <c r="N189" i="4"/>
  <c r="M189" i="2"/>
  <c r="M189" i="4"/>
  <c r="AG188" i="2"/>
  <c r="AF188" i="2"/>
  <c r="AE188" i="2"/>
  <c r="AD188" i="2"/>
  <c r="AC188" i="2"/>
  <c r="AB188" i="2"/>
  <c r="AA188" i="2"/>
  <c r="Y188" i="2"/>
  <c r="X188" i="2"/>
  <c r="W188" i="2"/>
  <c r="V188" i="2"/>
  <c r="U188" i="2"/>
  <c r="T188" i="2"/>
  <c r="S188" i="2"/>
  <c r="R188" i="2"/>
  <c r="P188" i="2"/>
  <c r="N188" i="2"/>
  <c r="N188" i="4"/>
  <c r="M188" i="2"/>
  <c r="M188" i="4"/>
  <c r="AG187" i="2"/>
  <c r="AF187" i="2"/>
  <c r="AE187" i="2"/>
  <c r="AD187" i="2"/>
  <c r="AC187" i="2"/>
  <c r="AB187" i="2"/>
  <c r="AA187" i="2"/>
  <c r="Y187" i="2"/>
  <c r="X187" i="2"/>
  <c r="W187" i="2"/>
  <c r="V187" i="2"/>
  <c r="U187" i="2"/>
  <c r="T187" i="2"/>
  <c r="S187" i="2"/>
  <c r="R187" i="2"/>
  <c r="P187" i="2"/>
  <c r="AH187" i="2"/>
  <c r="N187" i="2"/>
  <c r="N187" i="4"/>
  <c r="M187" i="2"/>
  <c r="M187" i="4"/>
  <c r="AG186" i="2"/>
  <c r="AF186" i="2"/>
  <c r="AE186" i="2"/>
  <c r="AD186" i="2"/>
  <c r="AC186" i="2"/>
  <c r="AB186" i="2"/>
  <c r="AA186" i="2"/>
  <c r="Y186" i="2"/>
  <c r="X186" i="2"/>
  <c r="W186" i="2"/>
  <c r="V186" i="2"/>
  <c r="U186" i="2"/>
  <c r="T186" i="2"/>
  <c r="S186" i="2"/>
  <c r="R186" i="2"/>
  <c r="P186" i="2"/>
  <c r="AH186" i="2"/>
  <c r="N186" i="2"/>
  <c r="N186" i="4"/>
  <c r="M186" i="2"/>
  <c r="M186" i="4"/>
  <c r="AG185" i="2"/>
  <c r="AF185" i="2"/>
  <c r="AE185" i="2"/>
  <c r="AD185" i="2"/>
  <c r="AC185" i="2"/>
  <c r="AB185" i="2"/>
  <c r="AA185" i="2"/>
  <c r="Y185" i="2"/>
  <c r="X185" i="2"/>
  <c r="W185" i="2"/>
  <c r="V185" i="2"/>
  <c r="U185" i="2"/>
  <c r="T185" i="2"/>
  <c r="S185" i="2"/>
  <c r="R185" i="2"/>
  <c r="P185" i="2"/>
  <c r="N185" i="2"/>
  <c r="N185" i="4"/>
  <c r="M185" i="2"/>
  <c r="M185" i="4"/>
  <c r="AG184" i="2"/>
  <c r="AF184" i="2"/>
  <c r="AE184" i="2"/>
  <c r="AD184" i="2"/>
  <c r="AC184" i="2"/>
  <c r="AB184" i="2"/>
  <c r="AA184" i="2"/>
  <c r="Y184" i="2"/>
  <c r="X184" i="2"/>
  <c r="W184" i="2"/>
  <c r="V184" i="2"/>
  <c r="U184" i="2"/>
  <c r="T184" i="2"/>
  <c r="S184" i="2"/>
  <c r="R184" i="2"/>
  <c r="P184" i="2"/>
  <c r="N184" i="2"/>
  <c r="N184" i="4"/>
  <c r="M184" i="2"/>
  <c r="M184" i="4"/>
  <c r="AG183" i="2"/>
  <c r="AF183" i="2"/>
  <c r="AE183" i="2"/>
  <c r="AD183" i="2"/>
  <c r="AC183" i="2"/>
  <c r="AB183" i="2"/>
  <c r="AA183" i="2"/>
  <c r="Y183" i="2"/>
  <c r="X183" i="2"/>
  <c r="W183" i="2"/>
  <c r="V183" i="2"/>
  <c r="U183" i="2"/>
  <c r="T183" i="2"/>
  <c r="S183" i="2"/>
  <c r="R183" i="2"/>
  <c r="P183" i="2"/>
  <c r="AH183" i="2"/>
  <c r="N183" i="2"/>
  <c r="N183" i="4"/>
  <c r="M183" i="2"/>
  <c r="M183" i="4"/>
  <c r="AG182" i="2"/>
  <c r="AF182" i="2"/>
  <c r="AE182" i="2"/>
  <c r="AD182" i="2"/>
  <c r="AC182" i="2"/>
  <c r="AB182" i="2"/>
  <c r="AA182" i="2"/>
  <c r="Y182" i="2"/>
  <c r="X182" i="2"/>
  <c r="W182" i="2"/>
  <c r="V182" i="2"/>
  <c r="U182" i="2"/>
  <c r="T182" i="2"/>
  <c r="S182" i="2"/>
  <c r="R182" i="2"/>
  <c r="P182" i="2"/>
  <c r="AH182" i="2"/>
  <c r="N182" i="2"/>
  <c r="N182" i="4"/>
  <c r="M182" i="2"/>
  <c r="M182" i="4"/>
  <c r="AG181" i="2"/>
  <c r="AF181" i="2"/>
  <c r="AE181" i="2"/>
  <c r="AD181" i="2"/>
  <c r="AC181" i="2"/>
  <c r="AB181" i="2"/>
  <c r="AA181" i="2"/>
  <c r="Y181" i="2"/>
  <c r="X181" i="2"/>
  <c r="W181" i="2"/>
  <c r="V181" i="2"/>
  <c r="U181" i="2"/>
  <c r="T181" i="2"/>
  <c r="S181" i="2"/>
  <c r="R181" i="2"/>
  <c r="P181" i="2"/>
  <c r="N181" i="2"/>
  <c r="N181" i="4"/>
  <c r="M181" i="2"/>
  <c r="M181" i="4"/>
  <c r="AG180" i="2"/>
  <c r="AF180" i="2"/>
  <c r="AE180" i="2"/>
  <c r="AD180" i="2"/>
  <c r="AC180" i="2"/>
  <c r="AB180" i="2"/>
  <c r="AA180" i="2"/>
  <c r="Y180" i="2"/>
  <c r="X180" i="2"/>
  <c r="W180" i="2"/>
  <c r="V180" i="2"/>
  <c r="U180" i="2"/>
  <c r="T180" i="2"/>
  <c r="S180" i="2"/>
  <c r="R180" i="2"/>
  <c r="P180" i="2"/>
  <c r="N180" i="2"/>
  <c r="N180" i="4"/>
  <c r="M180" i="2"/>
  <c r="M180" i="4"/>
  <c r="AG179" i="2"/>
  <c r="AF179" i="2"/>
  <c r="AE179" i="2"/>
  <c r="AD179" i="2"/>
  <c r="AC179" i="2"/>
  <c r="AB179" i="2"/>
  <c r="AA179" i="2"/>
  <c r="Y179" i="2"/>
  <c r="X179" i="2"/>
  <c r="W179" i="2"/>
  <c r="V179" i="2"/>
  <c r="U179" i="2"/>
  <c r="T179" i="2"/>
  <c r="S179" i="2"/>
  <c r="R179" i="2"/>
  <c r="P179" i="2"/>
  <c r="AH179" i="2"/>
  <c r="N179" i="2"/>
  <c r="N179" i="4"/>
  <c r="M179" i="2"/>
  <c r="M179" i="4"/>
  <c r="AG178" i="2"/>
  <c r="AF178" i="2"/>
  <c r="AE178" i="2"/>
  <c r="AD178" i="2"/>
  <c r="AC178" i="2"/>
  <c r="AB178" i="2"/>
  <c r="AA178" i="2"/>
  <c r="Y178" i="2"/>
  <c r="X178" i="2"/>
  <c r="W178" i="2"/>
  <c r="V178" i="2"/>
  <c r="U178" i="2"/>
  <c r="T178" i="2"/>
  <c r="S178" i="2"/>
  <c r="R178" i="2"/>
  <c r="P178" i="2"/>
  <c r="AH178" i="2"/>
  <c r="N178" i="2"/>
  <c r="N178" i="4"/>
  <c r="M178" i="2"/>
  <c r="M178" i="4"/>
  <c r="AG177" i="2"/>
  <c r="AF177" i="2"/>
  <c r="AE177" i="2"/>
  <c r="AD177" i="2"/>
  <c r="AC177" i="2"/>
  <c r="AB177" i="2"/>
  <c r="AA177" i="2"/>
  <c r="Y177" i="2"/>
  <c r="X177" i="2"/>
  <c r="W177" i="2"/>
  <c r="V177" i="2"/>
  <c r="U177" i="2"/>
  <c r="T177" i="2"/>
  <c r="S177" i="2"/>
  <c r="R177" i="2"/>
  <c r="P177" i="2"/>
  <c r="N177" i="2"/>
  <c r="N177" i="4"/>
  <c r="M177" i="2"/>
  <c r="M177" i="4"/>
  <c r="AG176" i="2"/>
  <c r="AF176" i="2"/>
  <c r="AE176" i="2"/>
  <c r="AD176" i="2"/>
  <c r="AC176" i="2"/>
  <c r="AB176" i="2"/>
  <c r="AA176" i="2"/>
  <c r="Y176" i="2"/>
  <c r="X176" i="2"/>
  <c r="W176" i="2"/>
  <c r="V176" i="2"/>
  <c r="U176" i="2"/>
  <c r="T176" i="2"/>
  <c r="S176" i="2"/>
  <c r="R176" i="2"/>
  <c r="P176" i="2"/>
  <c r="N176" i="2"/>
  <c r="N176" i="4"/>
  <c r="M176" i="2"/>
  <c r="M176" i="4"/>
  <c r="AG175" i="2"/>
  <c r="AF175" i="2"/>
  <c r="AE175" i="2"/>
  <c r="AD175" i="2"/>
  <c r="AC175" i="2"/>
  <c r="AB175" i="2"/>
  <c r="AA175" i="2"/>
  <c r="Y175" i="2"/>
  <c r="X175" i="2"/>
  <c r="W175" i="2"/>
  <c r="V175" i="2"/>
  <c r="U175" i="2"/>
  <c r="T175" i="2"/>
  <c r="S175" i="2"/>
  <c r="R175" i="2"/>
  <c r="P175" i="2"/>
  <c r="AH175" i="2"/>
  <c r="N175" i="2"/>
  <c r="N175" i="4"/>
  <c r="M175" i="2"/>
  <c r="M175" i="4"/>
  <c r="AG174" i="2"/>
  <c r="AF174" i="2"/>
  <c r="AE174" i="2"/>
  <c r="AD174" i="2"/>
  <c r="AC174" i="2"/>
  <c r="AB174" i="2"/>
  <c r="AA174" i="2"/>
  <c r="Y174" i="2"/>
  <c r="X174" i="2"/>
  <c r="W174" i="2"/>
  <c r="V174" i="2"/>
  <c r="U174" i="2"/>
  <c r="T174" i="2"/>
  <c r="S174" i="2"/>
  <c r="R174" i="2"/>
  <c r="P174" i="2"/>
  <c r="AH174" i="2"/>
  <c r="N174" i="2"/>
  <c r="N174" i="4"/>
  <c r="M174" i="2"/>
  <c r="M174" i="4"/>
  <c r="AG173" i="2"/>
  <c r="AF173" i="2"/>
  <c r="AE173" i="2"/>
  <c r="AD173" i="2"/>
  <c r="AC173" i="2"/>
  <c r="AB173" i="2"/>
  <c r="AA173" i="2"/>
  <c r="Y173" i="2"/>
  <c r="X173" i="2"/>
  <c r="W173" i="2"/>
  <c r="V173" i="2"/>
  <c r="U173" i="2"/>
  <c r="T173" i="2"/>
  <c r="S173" i="2"/>
  <c r="R173" i="2"/>
  <c r="P173" i="2"/>
  <c r="N173" i="2"/>
  <c r="N173" i="4"/>
  <c r="M173" i="2"/>
  <c r="M173" i="4"/>
  <c r="AG172" i="2"/>
  <c r="AF172" i="2"/>
  <c r="AE172" i="2"/>
  <c r="AD172" i="2"/>
  <c r="AC172" i="2"/>
  <c r="AB172" i="2"/>
  <c r="AA172" i="2"/>
  <c r="Y172" i="2"/>
  <c r="X172" i="2"/>
  <c r="W172" i="2"/>
  <c r="V172" i="2"/>
  <c r="U172" i="2"/>
  <c r="T172" i="2"/>
  <c r="S172" i="2"/>
  <c r="R172" i="2"/>
  <c r="P172" i="2"/>
  <c r="N172" i="2"/>
  <c r="N172" i="4"/>
  <c r="M172" i="2"/>
  <c r="M172" i="4"/>
  <c r="AG171" i="2"/>
  <c r="AF171" i="2"/>
  <c r="AE171" i="2"/>
  <c r="AD171" i="2"/>
  <c r="AC171" i="2"/>
  <c r="AB171" i="2"/>
  <c r="AA171" i="2"/>
  <c r="Y171" i="2"/>
  <c r="X171" i="2"/>
  <c r="W171" i="2"/>
  <c r="V171" i="2"/>
  <c r="U171" i="2"/>
  <c r="T171" i="2"/>
  <c r="S171" i="2"/>
  <c r="R171" i="2"/>
  <c r="P171" i="2"/>
  <c r="AH171" i="2"/>
  <c r="N171" i="2"/>
  <c r="N171" i="4"/>
  <c r="M171" i="2"/>
  <c r="M171" i="4"/>
  <c r="AG170" i="2"/>
  <c r="AF170" i="2"/>
  <c r="AE170" i="2"/>
  <c r="AD170" i="2"/>
  <c r="AC170" i="2"/>
  <c r="AB170" i="2"/>
  <c r="AA170" i="2"/>
  <c r="Y170" i="2"/>
  <c r="X170" i="2"/>
  <c r="W170" i="2"/>
  <c r="V170" i="2"/>
  <c r="U170" i="2"/>
  <c r="T170" i="2"/>
  <c r="S170" i="2"/>
  <c r="R170" i="2"/>
  <c r="P170" i="2"/>
  <c r="AH170" i="2"/>
  <c r="N170" i="2"/>
  <c r="N170" i="4"/>
  <c r="M170" i="2"/>
  <c r="M170" i="4"/>
  <c r="AG169" i="2"/>
  <c r="AF169" i="2"/>
  <c r="AE169" i="2"/>
  <c r="AD169" i="2"/>
  <c r="AC169" i="2"/>
  <c r="AB169" i="2"/>
  <c r="AA169" i="2"/>
  <c r="Y169" i="2"/>
  <c r="X169" i="2"/>
  <c r="W169" i="2"/>
  <c r="V169" i="2"/>
  <c r="U169" i="2"/>
  <c r="T169" i="2"/>
  <c r="S169" i="2"/>
  <c r="R169" i="2"/>
  <c r="P169" i="2"/>
  <c r="AH169" i="2"/>
  <c r="N169" i="2"/>
  <c r="N169" i="4"/>
  <c r="M169" i="2"/>
  <c r="M169" i="4"/>
  <c r="AG168" i="2"/>
  <c r="AF168" i="2"/>
  <c r="AE168" i="2"/>
  <c r="AD168" i="2"/>
  <c r="AC168" i="2"/>
  <c r="AB168" i="2"/>
  <c r="AA168" i="2"/>
  <c r="Y168" i="2"/>
  <c r="X168" i="2"/>
  <c r="W168" i="2"/>
  <c r="V168" i="2"/>
  <c r="U168" i="2"/>
  <c r="T168" i="2"/>
  <c r="S168" i="2"/>
  <c r="R168" i="2"/>
  <c r="P168" i="2"/>
  <c r="N168" i="2"/>
  <c r="N168" i="4"/>
  <c r="M168" i="2"/>
  <c r="M168" i="4"/>
  <c r="AG167" i="2"/>
  <c r="AF167" i="2"/>
  <c r="AE167" i="2"/>
  <c r="AD167" i="2"/>
  <c r="AC167" i="2"/>
  <c r="AB167" i="2"/>
  <c r="AA167" i="2"/>
  <c r="Y167" i="2"/>
  <c r="X167" i="2"/>
  <c r="W167" i="2"/>
  <c r="V167" i="2"/>
  <c r="U167" i="2"/>
  <c r="T167" i="2"/>
  <c r="S167" i="2"/>
  <c r="R167" i="2"/>
  <c r="P167" i="2"/>
  <c r="AH167" i="2"/>
  <c r="N167" i="2"/>
  <c r="N167" i="4"/>
  <c r="M167" i="2"/>
  <c r="M167" i="4"/>
  <c r="AG166" i="2"/>
  <c r="AF166" i="2"/>
  <c r="AE166" i="2"/>
  <c r="AD166" i="2"/>
  <c r="AC166" i="2"/>
  <c r="AB166" i="2"/>
  <c r="AA166" i="2"/>
  <c r="Y166" i="2"/>
  <c r="X166" i="2"/>
  <c r="W166" i="2"/>
  <c r="V166" i="2"/>
  <c r="U166" i="2"/>
  <c r="T166" i="2"/>
  <c r="S166" i="2"/>
  <c r="R166" i="2"/>
  <c r="P166" i="2"/>
  <c r="N166" i="2"/>
  <c r="N166" i="4"/>
  <c r="M166" i="2"/>
  <c r="M166" i="4"/>
  <c r="AG165" i="2"/>
  <c r="AF165" i="2"/>
  <c r="AE165" i="2"/>
  <c r="AD165" i="2"/>
  <c r="AC165" i="2"/>
  <c r="AB165" i="2"/>
  <c r="AA165" i="2"/>
  <c r="Y165" i="2"/>
  <c r="X165" i="2"/>
  <c r="W165" i="2"/>
  <c r="V165" i="2"/>
  <c r="U165" i="2"/>
  <c r="T165" i="2"/>
  <c r="S165" i="2"/>
  <c r="R165" i="2"/>
  <c r="P165" i="2"/>
  <c r="AH165" i="2"/>
  <c r="N165" i="2"/>
  <c r="N165" i="4"/>
  <c r="M165" i="2"/>
  <c r="M165" i="4"/>
  <c r="AG164" i="2"/>
  <c r="AF164" i="2"/>
  <c r="AE164" i="2"/>
  <c r="AD164" i="2"/>
  <c r="AC164" i="2"/>
  <c r="AB164" i="2"/>
  <c r="AA164" i="2"/>
  <c r="Y164" i="2"/>
  <c r="X164" i="2"/>
  <c r="W164" i="2"/>
  <c r="V164" i="2"/>
  <c r="U164" i="2"/>
  <c r="T164" i="2"/>
  <c r="S164" i="2"/>
  <c r="R164" i="2"/>
  <c r="P164" i="2"/>
  <c r="AH164" i="2"/>
  <c r="AG163" i="2"/>
  <c r="AF163" i="2"/>
  <c r="AE163" i="2"/>
  <c r="AD163" i="2"/>
  <c r="AC163" i="2"/>
  <c r="AB163" i="2"/>
  <c r="AA163" i="2"/>
  <c r="Y163" i="2"/>
  <c r="X163" i="2"/>
  <c r="W163" i="2"/>
  <c r="V163" i="2"/>
  <c r="U163" i="2"/>
  <c r="T163" i="2"/>
  <c r="S163" i="2"/>
  <c r="R163" i="2"/>
  <c r="P163" i="2"/>
  <c r="AH163" i="2"/>
  <c r="N163" i="2"/>
  <c r="N163" i="4"/>
  <c r="M163" i="2"/>
  <c r="M163" i="4"/>
  <c r="AG162" i="2"/>
  <c r="AF162" i="2"/>
  <c r="AE162" i="2"/>
  <c r="AD162" i="2"/>
  <c r="AC162" i="2"/>
  <c r="AB162" i="2"/>
  <c r="AA162" i="2"/>
  <c r="Y162" i="2"/>
  <c r="X162" i="2"/>
  <c r="W162" i="2"/>
  <c r="V162" i="2"/>
  <c r="U162" i="2"/>
  <c r="T162" i="2"/>
  <c r="S162" i="2"/>
  <c r="R162" i="2"/>
  <c r="P162" i="2"/>
  <c r="N162" i="2"/>
  <c r="N162" i="4"/>
  <c r="M162" i="2"/>
  <c r="M162" i="4"/>
  <c r="AG161" i="2"/>
  <c r="AF161" i="2"/>
  <c r="AE161" i="2"/>
  <c r="AD161" i="2"/>
  <c r="AC161" i="2"/>
  <c r="AB161" i="2"/>
  <c r="AA161" i="2"/>
  <c r="Y161" i="2"/>
  <c r="X161" i="2"/>
  <c r="W161" i="2"/>
  <c r="V161" i="2"/>
  <c r="U161" i="2"/>
  <c r="T161" i="2"/>
  <c r="S161" i="2"/>
  <c r="R161" i="2"/>
  <c r="P161" i="2"/>
  <c r="AH161" i="2"/>
  <c r="N161" i="2"/>
  <c r="N161" i="4"/>
  <c r="M161" i="2"/>
  <c r="M161" i="4"/>
  <c r="AG160" i="2"/>
  <c r="AF160" i="2"/>
  <c r="AE160" i="2"/>
  <c r="AD160" i="2"/>
  <c r="AC160" i="2"/>
  <c r="AB160" i="2"/>
  <c r="AA160" i="2"/>
  <c r="Y160" i="2"/>
  <c r="X160" i="2"/>
  <c r="W160" i="2"/>
  <c r="V160" i="2"/>
  <c r="U160" i="2"/>
  <c r="T160" i="2"/>
  <c r="S160" i="2"/>
  <c r="R160" i="2"/>
  <c r="P160" i="2"/>
  <c r="N160" i="2"/>
  <c r="N160" i="4"/>
  <c r="M160" i="2"/>
  <c r="M160" i="4"/>
  <c r="AG159" i="2"/>
  <c r="AF159" i="2"/>
  <c r="AE159" i="2"/>
  <c r="AD159" i="2"/>
  <c r="AC159" i="2"/>
  <c r="AB159" i="2"/>
  <c r="AA159" i="2"/>
  <c r="Y159" i="2"/>
  <c r="X159" i="2"/>
  <c r="W159" i="2"/>
  <c r="V159" i="2"/>
  <c r="U159" i="2"/>
  <c r="T159" i="2"/>
  <c r="S159" i="2"/>
  <c r="R159" i="2"/>
  <c r="P159" i="2"/>
  <c r="AH159" i="2"/>
  <c r="N159" i="2"/>
  <c r="N159" i="4"/>
  <c r="M159" i="2"/>
  <c r="M159" i="4"/>
  <c r="AG158" i="2"/>
  <c r="AF158" i="2"/>
  <c r="AE158" i="2"/>
  <c r="AD158" i="2"/>
  <c r="AC158" i="2"/>
  <c r="AB158" i="2"/>
  <c r="AA158" i="2"/>
  <c r="Y158" i="2"/>
  <c r="X158" i="2"/>
  <c r="W158" i="2"/>
  <c r="V158" i="2"/>
  <c r="U158" i="2"/>
  <c r="T158" i="2"/>
  <c r="S158" i="2"/>
  <c r="R158" i="2"/>
  <c r="P158" i="2"/>
  <c r="N158" i="2"/>
  <c r="N158" i="4"/>
  <c r="M158" i="2"/>
  <c r="M158" i="4"/>
  <c r="AG157" i="2"/>
  <c r="AF157" i="2"/>
  <c r="AE157" i="2"/>
  <c r="AD157" i="2"/>
  <c r="AC157" i="2"/>
  <c r="AB157" i="2"/>
  <c r="AA157" i="2"/>
  <c r="Y157" i="2"/>
  <c r="X157" i="2"/>
  <c r="W157" i="2"/>
  <c r="V157" i="2"/>
  <c r="U157" i="2"/>
  <c r="T157" i="2"/>
  <c r="S157" i="2"/>
  <c r="R157" i="2"/>
  <c r="P157" i="2"/>
  <c r="AH157" i="2"/>
  <c r="N157" i="2"/>
  <c r="N157" i="4"/>
  <c r="M157" i="2"/>
  <c r="M157" i="4"/>
  <c r="AG156" i="2"/>
  <c r="AF156" i="2"/>
  <c r="AE156" i="2"/>
  <c r="AD156" i="2"/>
  <c r="AC156" i="2"/>
  <c r="AB156" i="2"/>
  <c r="AA156" i="2"/>
  <c r="Y156" i="2"/>
  <c r="X156" i="2"/>
  <c r="W156" i="2"/>
  <c r="V156" i="2"/>
  <c r="U156" i="2"/>
  <c r="T156" i="2"/>
  <c r="S156" i="2"/>
  <c r="R156" i="2"/>
  <c r="P156" i="2"/>
  <c r="N156" i="2"/>
  <c r="N156" i="4"/>
  <c r="M156" i="2"/>
  <c r="M156" i="4"/>
  <c r="AG155" i="2"/>
  <c r="AF155" i="2"/>
  <c r="AE155" i="2"/>
  <c r="AD155" i="2"/>
  <c r="AC155" i="2"/>
  <c r="AB155" i="2"/>
  <c r="AA155" i="2"/>
  <c r="Y155" i="2"/>
  <c r="X155" i="2"/>
  <c r="W155" i="2"/>
  <c r="V155" i="2"/>
  <c r="U155" i="2"/>
  <c r="T155" i="2"/>
  <c r="S155" i="2"/>
  <c r="R155" i="2"/>
  <c r="P155" i="2"/>
  <c r="AH155" i="2"/>
  <c r="N155" i="2"/>
  <c r="N155" i="4"/>
  <c r="M155" i="2"/>
  <c r="M155" i="4"/>
  <c r="AG154" i="2"/>
  <c r="AF154" i="2"/>
  <c r="AE154" i="2"/>
  <c r="AD154" i="2"/>
  <c r="AC154" i="2"/>
  <c r="AB154" i="2"/>
  <c r="AA154" i="2"/>
  <c r="Y154" i="2"/>
  <c r="X154" i="2"/>
  <c r="W154" i="2"/>
  <c r="V154" i="2"/>
  <c r="U154" i="2"/>
  <c r="T154" i="2"/>
  <c r="S154" i="2"/>
  <c r="R154" i="2"/>
  <c r="P154" i="2"/>
  <c r="N154" i="2"/>
  <c r="N154" i="4"/>
  <c r="M154" i="2"/>
  <c r="M154" i="4"/>
  <c r="AG153" i="2"/>
  <c r="AF153" i="2"/>
  <c r="AE153" i="2"/>
  <c r="AD153" i="2"/>
  <c r="AC153" i="2"/>
  <c r="AB153" i="2"/>
  <c r="AA153" i="2"/>
  <c r="Y153" i="2"/>
  <c r="X153" i="2"/>
  <c r="W153" i="2"/>
  <c r="V153" i="2"/>
  <c r="U153" i="2"/>
  <c r="T153" i="2"/>
  <c r="S153" i="2"/>
  <c r="R153" i="2"/>
  <c r="P153" i="2"/>
  <c r="AH153" i="2"/>
  <c r="N153" i="2"/>
  <c r="N153" i="4"/>
  <c r="M153" i="2"/>
  <c r="M153" i="4"/>
  <c r="AG152" i="2"/>
  <c r="AF152" i="2"/>
  <c r="AE152" i="2"/>
  <c r="AD152" i="2"/>
  <c r="AC152" i="2"/>
  <c r="AB152" i="2"/>
  <c r="AA152" i="2"/>
  <c r="Y152" i="2"/>
  <c r="X152" i="2"/>
  <c r="W152" i="2"/>
  <c r="V152" i="2"/>
  <c r="U152" i="2"/>
  <c r="T152" i="2"/>
  <c r="S152" i="2"/>
  <c r="R152" i="2"/>
  <c r="P152" i="2"/>
  <c r="N152" i="2"/>
  <c r="N152" i="4"/>
  <c r="M152" i="2"/>
  <c r="M152" i="4"/>
  <c r="AG151" i="2"/>
  <c r="AF151" i="2"/>
  <c r="AE151" i="2"/>
  <c r="AD151" i="2"/>
  <c r="AC151" i="2"/>
  <c r="AB151" i="2"/>
  <c r="AA151" i="2"/>
  <c r="Y151" i="2"/>
  <c r="X151" i="2"/>
  <c r="W151" i="2"/>
  <c r="V151" i="2"/>
  <c r="U151" i="2"/>
  <c r="T151" i="2"/>
  <c r="S151" i="2"/>
  <c r="R151" i="2"/>
  <c r="P151" i="2"/>
  <c r="AH151" i="2"/>
  <c r="N151" i="2"/>
  <c r="N151" i="4"/>
  <c r="M151" i="2"/>
  <c r="M151" i="4"/>
  <c r="AG150" i="2"/>
  <c r="AF150" i="2"/>
  <c r="AE150" i="2"/>
  <c r="AD150" i="2"/>
  <c r="AC150" i="2"/>
  <c r="AB150" i="2"/>
  <c r="AA150" i="2"/>
  <c r="Y150" i="2"/>
  <c r="X150" i="2"/>
  <c r="W150" i="2"/>
  <c r="V150" i="2"/>
  <c r="U150" i="2"/>
  <c r="T150" i="2"/>
  <c r="S150" i="2"/>
  <c r="R150" i="2"/>
  <c r="P150" i="2"/>
  <c r="N150" i="2"/>
  <c r="N150" i="4"/>
  <c r="M150" i="2"/>
  <c r="M150" i="4"/>
  <c r="AG149" i="2"/>
  <c r="AF149" i="2"/>
  <c r="AE149" i="2"/>
  <c r="AD149" i="2"/>
  <c r="AC149" i="2"/>
  <c r="AB149" i="2"/>
  <c r="AA149" i="2"/>
  <c r="Y149" i="2"/>
  <c r="X149" i="2"/>
  <c r="W149" i="2"/>
  <c r="V149" i="2"/>
  <c r="U149" i="2"/>
  <c r="T149" i="2"/>
  <c r="S149" i="2"/>
  <c r="R149" i="2"/>
  <c r="P149" i="2"/>
  <c r="AH149" i="2"/>
  <c r="N149" i="2"/>
  <c r="N149" i="4"/>
  <c r="M149" i="2"/>
  <c r="M149" i="4"/>
  <c r="AG148" i="2"/>
  <c r="AF148" i="2"/>
  <c r="AE148" i="2"/>
  <c r="AD148" i="2"/>
  <c r="AC148" i="2"/>
  <c r="AB148" i="2"/>
  <c r="AA148" i="2"/>
  <c r="Y148" i="2"/>
  <c r="X148" i="2"/>
  <c r="W148" i="2"/>
  <c r="V148" i="2"/>
  <c r="U148" i="2"/>
  <c r="T148" i="2"/>
  <c r="S148" i="2"/>
  <c r="R148" i="2"/>
  <c r="P148" i="2"/>
  <c r="N148" i="2"/>
  <c r="N148" i="4"/>
  <c r="M148" i="2"/>
  <c r="M148" i="4"/>
  <c r="AG147" i="2"/>
  <c r="AF147" i="2"/>
  <c r="AE147" i="2"/>
  <c r="AD147" i="2"/>
  <c r="AC147" i="2"/>
  <c r="AB147" i="2"/>
  <c r="AA147" i="2"/>
  <c r="Y147" i="2"/>
  <c r="X147" i="2"/>
  <c r="W147" i="2"/>
  <c r="V147" i="2"/>
  <c r="U147" i="2"/>
  <c r="T147" i="2"/>
  <c r="S147" i="2"/>
  <c r="R147" i="2"/>
  <c r="P147" i="2"/>
  <c r="AH147" i="2"/>
  <c r="N147" i="2"/>
  <c r="N147" i="4"/>
  <c r="M147" i="2"/>
  <c r="M147" i="4"/>
  <c r="AG146" i="2"/>
  <c r="AF146" i="2"/>
  <c r="AE146" i="2"/>
  <c r="AD146" i="2"/>
  <c r="AC146" i="2"/>
  <c r="AB146" i="2"/>
  <c r="AA146" i="2"/>
  <c r="Y146" i="2"/>
  <c r="X146" i="2"/>
  <c r="W146" i="2"/>
  <c r="V146" i="2"/>
  <c r="U146" i="2"/>
  <c r="T146" i="2"/>
  <c r="S146" i="2"/>
  <c r="R146" i="2"/>
  <c r="P146" i="2"/>
  <c r="N146" i="2"/>
  <c r="N146" i="4"/>
  <c r="M146" i="2"/>
  <c r="M146" i="4"/>
  <c r="AG145" i="2"/>
  <c r="AF145" i="2"/>
  <c r="AE145" i="2"/>
  <c r="AD145" i="2"/>
  <c r="AC145" i="2"/>
  <c r="AB145" i="2"/>
  <c r="AA145" i="2"/>
  <c r="Y145" i="2"/>
  <c r="X145" i="2"/>
  <c r="W145" i="2"/>
  <c r="V145" i="2"/>
  <c r="U145" i="2"/>
  <c r="T145" i="2"/>
  <c r="S145" i="2"/>
  <c r="R145" i="2"/>
  <c r="P145" i="2"/>
  <c r="AH145" i="2"/>
  <c r="N145" i="2"/>
  <c r="N145" i="4"/>
  <c r="M145" i="2"/>
  <c r="M145" i="4"/>
  <c r="AG144" i="2"/>
  <c r="AF144" i="2"/>
  <c r="AE144" i="2"/>
  <c r="AD144" i="2"/>
  <c r="AC144" i="2"/>
  <c r="AB144" i="2"/>
  <c r="AA144" i="2"/>
  <c r="Y144" i="2"/>
  <c r="X144" i="2"/>
  <c r="W144" i="2"/>
  <c r="V144" i="2"/>
  <c r="U144" i="2"/>
  <c r="T144" i="2"/>
  <c r="S144" i="2"/>
  <c r="R144" i="2"/>
  <c r="P144" i="2"/>
  <c r="N144" i="2"/>
  <c r="N144" i="4"/>
  <c r="M144" i="2"/>
  <c r="M144" i="4"/>
  <c r="AG143" i="2"/>
  <c r="AF143" i="2"/>
  <c r="AE143" i="2"/>
  <c r="AD143" i="2"/>
  <c r="AC143" i="2"/>
  <c r="AB143" i="2"/>
  <c r="AA143" i="2"/>
  <c r="Y143" i="2"/>
  <c r="X143" i="2"/>
  <c r="W143" i="2"/>
  <c r="V143" i="2"/>
  <c r="U143" i="2"/>
  <c r="T143" i="2"/>
  <c r="S143" i="2"/>
  <c r="R143" i="2"/>
  <c r="P143" i="2"/>
  <c r="AH143" i="2"/>
  <c r="N143" i="2"/>
  <c r="N143" i="4"/>
  <c r="M143" i="2"/>
  <c r="M143" i="4"/>
  <c r="AG142" i="2"/>
  <c r="AF142" i="2"/>
  <c r="AE142" i="2"/>
  <c r="AD142" i="2"/>
  <c r="AC142" i="2"/>
  <c r="AB142" i="2"/>
  <c r="AA142" i="2"/>
  <c r="Y142" i="2"/>
  <c r="X142" i="2"/>
  <c r="W142" i="2"/>
  <c r="V142" i="2"/>
  <c r="U142" i="2"/>
  <c r="T142" i="2"/>
  <c r="S142" i="2"/>
  <c r="R142" i="2"/>
  <c r="P142" i="2"/>
  <c r="N142" i="2"/>
  <c r="N142" i="4"/>
  <c r="M142" i="2"/>
  <c r="M142" i="4"/>
  <c r="AG141" i="2"/>
  <c r="AF141" i="2"/>
  <c r="AE141" i="2"/>
  <c r="AD141" i="2"/>
  <c r="AC141" i="2"/>
  <c r="AB141" i="2"/>
  <c r="AA141" i="2"/>
  <c r="Y141" i="2"/>
  <c r="X141" i="2"/>
  <c r="W141" i="2"/>
  <c r="V141" i="2"/>
  <c r="U141" i="2"/>
  <c r="T141" i="2"/>
  <c r="S141" i="2"/>
  <c r="R141" i="2"/>
  <c r="P141" i="2"/>
  <c r="AH141" i="2"/>
  <c r="N141" i="2"/>
  <c r="N141" i="4"/>
  <c r="M141" i="2"/>
  <c r="M141" i="4"/>
  <c r="AG140" i="2"/>
  <c r="AF140" i="2"/>
  <c r="AE140" i="2"/>
  <c r="AD140" i="2"/>
  <c r="AC140" i="2"/>
  <c r="AB140" i="2"/>
  <c r="AA140" i="2"/>
  <c r="Y140" i="2"/>
  <c r="X140" i="2"/>
  <c r="W140" i="2"/>
  <c r="V140" i="2"/>
  <c r="U140" i="2"/>
  <c r="T140" i="2"/>
  <c r="S140" i="2"/>
  <c r="R140" i="2"/>
  <c r="P140" i="2"/>
  <c r="N140" i="2"/>
  <c r="N140" i="4"/>
  <c r="M140" i="2"/>
  <c r="M140" i="4"/>
  <c r="P139" i="2"/>
  <c r="AA5" i="2"/>
  <c r="AB139" i="2"/>
  <c r="AC139" i="2"/>
  <c r="AG139" i="2"/>
  <c r="AH139" i="2"/>
  <c r="AF139" i="2"/>
  <c r="AE139" i="2"/>
  <c r="AD139" i="2"/>
  <c r="AA139" i="2"/>
  <c r="R139" i="2"/>
  <c r="S139" i="2"/>
  <c r="T139" i="2"/>
  <c r="U139" i="2"/>
  <c r="V139" i="2"/>
  <c r="W139" i="2"/>
  <c r="X139" i="2"/>
  <c r="Y139" i="2"/>
  <c r="P138" i="2"/>
  <c r="AB138" i="2"/>
  <c r="AC138" i="2"/>
  <c r="AG138" i="2"/>
  <c r="AH138" i="2"/>
  <c r="AF138" i="2"/>
  <c r="AE138" i="2"/>
  <c r="AD138" i="2"/>
  <c r="AA138" i="2"/>
  <c r="R138" i="2"/>
  <c r="S138" i="2"/>
  <c r="T138" i="2"/>
  <c r="U138" i="2"/>
  <c r="V138" i="2"/>
  <c r="W138" i="2"/>
  <c r="X138" i="2"/>
  <c r="Y138" i="2"/>
  <c r="N138" i="2"/>
  <c r="N138" i="4"/>
  <c r="M138" i="2"/>
  <c r="M138" i="4"/>
  <c r="P137" i="2"/>
  <c r="AB137" i="2"/>
  <c r="AC137" i="2"/>
  <c r="AG137" i="2"/>
  <c r="AH137" i="2"/>
  <c r="AF137" i="2"/>
  <c r="AE137" i="2"/>
  <c r="AD137" i="2"/>
  <c r="AA137" i="2"/>
  <c r="R137" i="2"/>
  <c r="S137" i="2"/>
  <c r="T137" i="2"/>
  <c r="U137" i="2"/>
  <c r="V137" i="2"/>
  <c r="W137" i="2"/>
  <c r="X137" i="2"/>
  <c r="Y137" i="2"/>
  <c r="N137" i="2"/>
  <c r="N137" i="4"/>
  <c r="M137" i="2"/>
  <c r="M137" i="4"/>
  <c r="P136" i="2"/>
  <c r="AB136" i="2"/>
  <c r="AC136" i="2"/>
  <c r="AG136" i="2"/>
  <c r="AH136" i="2"/>
  <c r="AF136" i="2"/>
  <c r="AE136" i="2"/>
  <c r="AD136" i="2"/>
  <c r="AA136" i="2"/>
  <c r="R136" i="2"/>
  <c r="S136" i="2"/>
  <c r="T136" i="2"/>
  <c r="U136" i="2"/>
  <c r="V136" i="2"/>
  <c r="W136" i="2"/>
  <c r="X136" i="2"/>
  <c r="Y136" i="2"/>
  <c r="N136" i="2"/>
  <c r="N136" i="4"/>
  <c r="M136" i="2"/>
  <c r="M136" i="4"/>
  <c r="P135" i="2"/>
  <c r="AB135" i="2"/>
  <c r="AC135" i="2"/>
  <c r="AG135" i="2"/>
  <c r="AH135" i="2"/>
  <c r="AF135" i="2"/>
  <c r="AE135" i="2"/>
  <c r="AD135" i="2"/>
  <c r="AA135" i="2"/>
  <c r="R135" i="2"/>
  <c r="S135" i="2"/>
  <c r="T135" i="2"/>
  <c r="U135" i="2"/>
  <c r="V135" i="2"/>
  <c r="W135" i="2"/>
  <c r="X135" i="2"/>
  <c r="Y135" i="2"/>
  <c r="N135" i="2"/>
  <c r="N135" i="4"/>
  <c r="M135" i="2"/>
  <c r="M135" i="4"/>
  <c r="P134" i="2"/>
  <c r="AB134" i="2"/>
  <c r="AC134" i="2"/>
  <c r="AG134" i="2"/>
  <c r="AH134" i="2"/>
  <c r="AF134" i="2"/>
  <c r="AE134" i="2"/>
  <c r="AD134" i="2"/>
  <c r="AA134" i="2"/>
  <c r="R134" i="2"/>
  <c r="S134" i="2"/>
  <c r="T134" i="2"/>
  <c r="U134" i="2"/>
  <c r="V134" i="2"/>
  <c r="W134" i="2"/>
  <c r="X134" i="2"/>
  <c r="Y134" i="2"/>
  <c r="N134" i="2"/>
  <c r="N134" i="4"/>
  <c r="M134" i="2"/>
  <c r="M134" i="4"/>
  <c r="P133" i="2"/>
  <c r="AB133" i="2"/>
  <c r="AC133" i="2"/>
  <c r="AG133" i="2"/>
  <c r="AH133" i="2"/>
  <c r="AF133" i="2"/>
  <c r="AE133" i="2"/>
  <c r="AD133" i="2"/>
  <c r="AA133" i="2"/>
  <c r="R133" i="2"/>
  <c r="S133" i="2"/>
  <c r="T133" i="2"/>
  <c r="U133" i="2"/>
  <c r="V133" i="2"/>
  <c r="W133" i="2"/>
  <c r="X133" i="2"/>
  <c r="Y133" i="2"/>
  <c r="N133" i="2"/>
  <c r="N133" i="4"/>
  <c r="M133" i="2"/>
  <c r="M133" i="4"/>
  <c r="P132" i="2"/>
  <c r="AB132" i="2"/>
  <c r="AC132" i="2"/>
  <c r="AG132" i="2"/>
  <c r="AF132" i="2"/>
  <c r="AE132" i="2"/>
  <c r="AD132" i="2"/>
  <c r="AA132" i="2"/>
  <c r="R132" i="2"/>
  <c r="S132" i="2"/>
  <c r="T132" i="2"/>
  <c r="U132" i="2"/>
  <c r="V132" i="2"/>
  <c r="W132" i="2"/>
  <c r="X132" i="2"/>
  <c r="Y132" i="2"/>
  <c r="N132" i="2"/>
  <c r="N132" i="4"/>
  <c r="M132" i="2"/>
  <c r="M132" i="4"/>
  <c r="P131" i="2"/>
  <c r="AC131" i="2"/>
  <c r="AB131" i="2"/>
  <c r="AF131" i="2"/>
  <c r="AE131" i="2"/>
  <c r="AD131" i="2"/>
  <c r="R131" i="2"/>
  <c r="S131" i="2"/>
  <c r="Y131" i="2"/>
  <c r="T131" i="2"/>
  <c r="U131" i="2"/>
  <c r="V131" i="2"/>
  <c r="W131" i="2"/>
  <c r="X131" i="2"/>
  <c r="N131" i="2"/>
  <c r="N131" i="4"/>
  <c r="M131" i="2"/>
  <c r="M131" i="4"/>
  <c r="P130" i="2"/>
  <c r="AB130" i="2"/>
  <c r="AC130" i="2"/>
  <c r="AG130" i="2"/>
  <c r="AF130" i="2"/>
  <c r="AE130" i="2"/>
  <c r="AD130" i="2"/>
  <c r="AA130" i="2"/>
  <c r="R130" i="2"/>
  <c r="S130" i="2"/>
  <c r="T130" i="2"/>
  <c r="U130" i="2"/>
  <c r="V130" i="2"/>
  <c r="W130" i="2"/>
  <c r="X130" i="2"/>
  <c r="Y130" i="2"/>
  <c r="N130" i="2"/>
  <c r="N130" i="4"/>
  <c r="M130" i="2"/>
  <c r="M130" i="4"/>
  <c r="P129" i="2"/>
  <c r="AB129" i="2"/>
  <c r="AC129" i="2"/>
  <c r="AG129" i="2"/>
  <c r="AF129" i="2"/>
  <c r="AE129" i="2"/>
  <c r="AD129" i="2"/>
  <c r="AA129" i="2"/>
  <c r="R129" i="2"/>
  <c r="S129" i="2"/>
  <c r="T129" i="2"/>
  <c r="U129" i="2"/>
  <c r="V129" i="2"/>
  <c r="W129" i="2"/>
  <c r="X129" i="2"/>
  <c r="Y129" i="2"/>
  <c r="N129" i="2"/>
  <c r="N129" i="4"/>
  <c r="M129" i="2"/>
  <c r="M129" i="4"/>
  <c r="P128" i="2"/>
  <c r="AB128" i="2"/>
  <c r="AC128" i="2"/>
  <c r="AG128" i="2"/>
  <c r="AF128" i="2"/>
  <c r="AE128" i="2"/>
  <c r="AD128" i="2"/>
  <c r="AA128" i="2"/>
  <c r="R128" i="2"/>
  <c r="S128" i="2"/>
  <c r="T128" i="2"/>
  <c r="U128" i="2"/>
  <c r="V128" i="2"/>
  <c r="W128" i="2"/>
  <c r="X128" i="2"/>
  <c r="Y128" i="2"/>
  <c r="N128" i="2"/>
  <c r="N128" i="4"/>
  <c r="M128" i="2"/>
  <c r="M128" i="4"/>
  <c r="P127" i="2"/>
  <c r="AB127" i="2"/>
  <c r="AC127" i="2"/>
  <c r="AG127" i="2"/>
  <c r="AH127" i="2"/>
  <c r="AF127" i="2"/>
  <c r="AE127" i="2"/>
  <c r="AD127" i="2"/>
  <c r="AA127" i="2"/>
  <c r="R127" i="2"/>
  <c r="S127" i="2"/>
  <c r="T127" i="2"/>
  <c r="U127" i="2"/>
  <c r="V127" i="2"/>
  <c r="W127" i="2"/>
  <c r="X127" i="2"/>
  <c r="Y127" i="2"/>
  <c r="N127" i="2"/>
  <c r="N127" i="4"/>
  <c r="M127" i="2"/>
  <c r="M127" i="4"/>
  <c r="P126" i="2"/>
  <c r="AB126" i="2"/>
  <c r="AC126" i="2"/>
  <c r="AG126" i="2"/>
  <c r="AH126" i="2"/>
  <c r="AF126" i="2"/>
  <c r="AE126" i="2"/>
  <c r="AD126" i="2"/>
  <c r="AA126" i="2"/>
  <c r="R126" i="2"/>
  <c r="S126" i="2"/>
  <c r="T126" i="2"/>
  <c r="U126" i="2"/>
  <c r="V126" i="2"/>
  <c r="W126" i="2"/>
  <c r="X126" i="2"/>
  <c r="Y126" i="2"/>
  <c r="N126" i="2"/>
  <c r="N126" i="4"/>
  <c r="M126" i="2"/>
  <c r="M126" i="4"/>
  <c r="P125" i="2"/>
  <c r="AB125" i="2"/>
  <c r="AC125" i="2"/>
  <c r="AG125" i="2"/>
  <c r="AH125" i="2"/>
  <c r="AF125" i="2"/>
  <c r="AE125" i="2"/>
  <c r="AD125" i="2"/>
  <c r="AA125" i="2"/>
  <c r="R125" i="2"/>
  <c r="S125" i="2"/>
  <c r="T125" i="2"/>
  <c r="U125" i="2"/>
  <c r="V125" i="2"/>
  <c r="W125" i="2"/>
  <c r="X125" i="2"/>
  <c r="Y125" i="2"/>
  <c r="N125" i="2"/>
  <c r="N125" i="4"/>
  <c r="M125" i="2"/>
  <c r="M125" i="4"/>
  <c r="P124" i="2"/>
  <c r="AB124" i="2"/>
  <c r="AC124" i="2"/>
  <c r="AG124" i="2"/>
  <c r="AH124" i="2"/>
  <c r="AF124" i="2"/>
  <c r="AE124" i="2"/>
  <c r="AD124" i="2"/>
  <c r="AA124" i="2"/>
  <c r="R124" i="2"/>
  <c r="S124" i="2"/>
  <c r="T124" i="2"/>
  <c r="U124" i="2"/>
  <c r="V124" i="2"/>
  <c r="W124" i="2"/>
  <c r="X124" i="2"/>
  <c r="Y124" i="2"/>
  <c r="N124" i="2"/>
  <c r="N124" i="4"/>
  <c r="M124" i="2"/>
  <c r="M124" i="4"/>
  <c r="P123" i="2"/>
  <c r="AB123" i="2"/>
  <c r="AC123" i="2"/>
  <c r="AG123" i="2"/>
  <c r="AH123" i="2"/>
  <c r="AF123" i="2"/>
  <c r="AE123" i="2"/>
  <c r="AD123" i="2"/>
  <c r="AA123" i="2"/>
  <c r="R123" i="2"/>
  <c r="S123" i="2"/>
  <c r="T123" i="2"/>
  <c r="U123" i="2"/>
  <c r="V123" i="2"/>
  <c r="W123" i="2"/>
  <c r="X123" i="2"/>
  <c r="Y123" i="2"/>
  <c r="N123" i="2"/>
  <c r="N123" i="4"/>
  <c r="M123" i="2"/>
  <c r="M123" i="4"/>
  <c r="P122" i="2"/>
  <c r="AB122" i="2"/>
  <c r="AC122" i="2"/>
  <c r="AF122" i="2"/>
  <c r="AD122" i="2"/>
  <c r="R122" i="2"/>
  <c r="T122" i="2"/>
  <c r="V122" i="2"/>
  <c r="X122" i="2"/>
  <c r="P121" i="2"/>
  <c r="AC121" i="2"/>
  <c r="P120" i="2"/>
  <c r="AA120" i="2"/>
  <c r="P119" i="2"/>
  <c r="AB119" i="2"/>
  <c r="P118" i="2"/>
  <c r="AC118" i="2"/>
  <c r="P117" i="2"/>
  <c r="AB117" i="2"/>
  <c r="M117" i="4"/>
  <c r="P116" i="2"/>
  <c r="AC116" i="2"/>
  <c r="P115" i="2"/>
  <c r="AB115" i="2"/>
  <c r="P114" i="2"/>
  <c r="AC114" i="2"/>
  <c r="P113" i="2"/>
  <c r="AC113" i="2"/>
  <c r="P112" i="2"/>
  <c r="AC112" i="2"/>
  <c r="P111" i="2"/>
  <c r="AB111" i="2"/>
  <c r="P110" i="2"/>
  <c r="AB110" i="2"/>
  <c r="P109" i="2"/>
  <c r="AB109" i="2"/>
  <c r="P108" i="2"/>
  <c r="AC108" i="2"/>
  <c r="AK33" i="1"/>
  <c r="P107" i="2"/>
  <c r="AB107" i="2"/>
  <c r="N107" i="4"/>
  <c r="P106" i="2"/>
  <c r="AC106" i="2"/>
  <c r="P105" i="2"/>
  <c r="X105" i="2"/>
  <c r="P104" i="2"/>
  <c r="R104" i="2"/>
  <c r="P103" i="2"/>
  <c r="AC103" i="2"/>
  <c r="P102" i="2"/>
  <c r="AB102" i="2"/>
  <c r="P101" i="2"/>
  <c r="U101" i="2"/>
  <c r="P100" i="2"/>
  <c r="AA100" i="2"/>
  <c r="P99" i="2"/>
  <c r="AB99" i="2"/>
  <c r="P98" i="2"/>
  <c r="R98" i="2"/>
  <c r="P97" i="2"/>
  <c r="P96" i="2"/>
  <c r="AB96" i="2"/>
  <c r="P95" i="2"/>
  <c r="V95" i="2"/>
  <c r="P94" i="2"/>
  <c r="P93" i="2"/>
  <c r="AD93" i="2"/>
  <c r="P92" i="2"/>
  <c r="AF92" i="2"/>
  <c r="P91" i="2"/>
  <c r="AE91" i="2"/>
  <c r="P90" i="2"/>
  <c r="W90" i="2"/>
  <c r="N90" i="4"/>
  <c r="AE89" i="2"/>
  <c r="M89" i="4"/>
  <c r="P88" i="2"/>
  <c r="AB88" i="2"/>
  <c r="P87" i="2"/>
  <c r="AB87" i="2"/>
  <c r="P86" i="2"/>
  <c r="P85" i="2"/>
  <c r="AB85" i="2"/>
  <c r="P84" i="2"/>
  <c r="AF84" i="2"/>
  <c r="P83" i="2"/>
  <c r="AB83" i="2"/>
  <c r="P82" i="2"/>
  <c r="AC82" i="2"/>
  <c r="AB26" i="1"/>
  <c r="P81" i="2"/>
  <c r="AC81" i="2"/>
  <c r="P80" i="2"/>
  <c r="AC80" i="2"/>
  <c r="P79" i="2"/>
  <c r="P78" i="2"/>
  <c r="AC78" i="2"/>
  <c r="P76" i="2"/>
  <c r="P75" i="2"/>
  <c r="AC75" i="2"/>
  <c r="P74" i="2"/>
  <c r="AC74" i="2"/>
  <c r="P73" i="2"/>
  <c r="AA73" i="2"/>
  <c r="M73" i="4"/>
  <c r="P72" i="2"/>
  <c r="P71" i="2"/>
  <c r="AB71" i="2"/>
  <c r="P70" i="2"/>
  <c r="AA70" i="2"/>
  <c r="P69" i="2"/>
  <c r="AC69" i="2"/>
  <c r="Y54" i="1"/>
  <c r="P68" i="2"/>
  <c r="AB68" i="2"/>
  <c r="M68" i="4"/>
  <c r="P67" i="2"/>
  <c r="AB67" i="2"/>
  <c r="P66" i="2"/>
  <c r="V12" i="1"/>
  <c r="P65" i="2"/>
  <c r="U65" i="2"/>
  <c r="P64" i="2"/>
  <c r="AC64" i="2"/>
  <c r="P63" i="2"/>
  <c r="AE62" i="2"/>
  <c r="V40" i="1"/>
  <c r="M62" i="4"/>
  <c r="P61" i="2"/>
  <c r="V61" i="2"/>
  <c r="V47" i="1"/>
  <c r="N60" i="2"/>
  <c r="P53" i="2"/>
  <c r="S39" i="1"/>
  <c r="P52" i="2"/>
  <c r="AB52" i="2"/>
  <c r="AC52" i="2"/>
  <c r="AG52" i="2"/>
  <c r="AH52" i="2"/>
  <c r="P51" i="2"/>
  <c r="P49" i="2"/>
  <c r="AB49" i="2"/>
  <c r="P48" i="2"/>
  <c r="AB48" i="2"/>
  <c r="P47" i="2"/>
  <c r="P46" i="2"/>
  <c r="AB46" i="2"/>
  <c r="P45" i="2"/>
  <c r="AB45" i="2"/>
  <c r="N45" i="4"/>
  <c r="P32" i="1"/>
  <c r="P44" i="2"/>
  <c r="AB44" i="2"/>
  <c r="P40" i="1"/>
  <c r="M44" i="4"/>
  <c r="P43" i="2"/>
  <c r="P42" i="2"/>
  <c r="AB42" i="2"/>
  <c r="M42" i="4"/>
  <c r="P41" i="2"/>
  <c r="AB41" i="2"/>
  <c r="N41" i="4"/>
  <c r="P60" i="1"/>
  <c r="P40" i="2"/>
  <c r="AB40" i="2"/>
  <c r="P39" i="2"/>
  <c r="AB39" i="2"/>
  <c r="M39" i="4"/>
  <c r="P38" i="2"/>
  <c r="AB38" i="2"/>
  <c r="P37" i="2"/>
  <c r="AB37" i="2"/>
  <c r="P36" i="2"/>
  <c r="AB36" i="2"/>
  <c r="P35" i="2"/>
  <c r="M35" i="4"/>
  <c r="P34" i="2"/>
  <c r="AB34" i="2"/>
  <c r="P33" i="2"/>
  <c r="AB33" i="2"/>
  <c r="P32" i="2"/>
  <c r="P31" i="2"/>
  <c r="AB31" i="2"/>
  <c r="N31" i="4"/>
  <c r="P30" i="2"/>
  <c r="AB30" i="2"/>
  <c r="N30" i="4"/>
  <c r="P29" i="2"/>
  <c r="AB29" i="2"/>
  <c r="J19" i="1"/>
  <c r="P27" i="2"/>
  <c r="P26" i="2"/>
  <c r="AB26" i="2"/>
  <c r="P25" i="2"/>
  <c r="AB25" i="2"/>
  <c r="P24" i="2"/>
  <c r="AB24" i="2"/>
  <c r="P23" i="2"/>
  <c r="N23" i="4"/>
  <c r="P22" i="2"/>
  <c r="AB22" i="2"/>
  <c r="P21" i="2"/>
  <c r="X21" i="2"/>
  <c r="N21" i="4"/>
  <c r="P20" i="2"/>
  <c r="AB20" i="2"/>
  <c r="P19" i="2"/>
  <c r="AA19" i="2"/>
  <c r="N19" i="4"/>
  <c r="P18" i="2"/>
  <c r="P17" i="2"/>
  <c r="S17" i="2"/>
  <c r="M17" i="4"/>
  <c r="P16" i="2"/>
  <c r="T16" i="2"/>
  <c r="P15" i="2"/>
  <c r="N15" i="4"/>
  <c r="P14" i="2"/>
  <c r="AB14" i="2"/>
  <c r="G61" i="1"/>
  <c r="G60" i="1"/>
  <c r="P13" i="2"/>
  <c r="AB13" i="2"/>
  <c r="W13" i="2"/>
  <c r="N13" i="4"/>
  <c r="M13" i="4"/>
  <c r="P12" i="2"/>
  <c r="N12" i="2"/>
  <c r="D12" i="1"/>
  <c r="M12" i="2"/>
  <c r="D11" i="1"/>
  <c r="P11" i="2"/>
  <c r="AB11" i="2"/>
  <c r="AJ10" i="2"/>
  <c r="P10" i="2"/>
  <c r="AB10" i="2"/>
  <c r="N10" i="2"/>
  <c r="D26" i="1"/>
  <c r="M10" i="2"/>
  <c r="M10" i="4"/>
  <c r="P9" i="2"/>
  <c r="N9" i="2"/>
  <c r="N9" i="4"/>
  <c r="M9" i="2"/>
  <c r="M9" i="4"/>
  <c r="P8" i="2"/>
  <c r="AB8" i="2"/>
  <c r="V8" i="2"/>
  <c r="N8" i="2"/>
  <c r="N8" i="4"/>
  <c r="M8" i="2"/>
  <c r="M8" i="4"/>
  <c r="AL7" i="2"/>
  <c r="AM7" i="2"/>
  <c r="AN7" i="2"/>
  <c r="AO7" i="2"/>
  <c r="AP7" i="2"/>
  <c r="AQ7" i="2"/>
  <c r="AR7" i="2"/>
  <c r="AS7" i="2"/>
  <c r="AT7" i="2"/>
  <c r="P7" i="2"/>
  <c r="AB7" i="2"/>
  <c r="AA7" i="2"/>
  <c r="N7" i="2"/>
  <c r="D47" i="1"/>
  <c r="M7" i="2"/>
  <c r="M7" i="4"/>
  <c r="P6" i="2"/>
  <c r="AB6" i="2"/>
  <c r="N6" i="2"/>
  <c r="N6" i="4"/>
  <c r="M6" i="2"/>
  <c r="D53" i="1"/>
  <c r="P5" i="2"/>
  <c r="AB5" i="2"/>
  <c r="S5" i="2"/>
  <c r="W5" i="2"/>
  <c r="BP10" i="1"/>
  <c r="BP3" i="1"/>
  <c r="BS59" i="1"/>
  <c r="BS52" i="1"/>
  <c r="BO10" i="1"/>
  <c r="BO15" i="1"/>
  <c r="BP9" i="1"/>
  <c r="BO3" i="1"/>
  <c r="BO8" i="1"/>
  <c r="BP2" i="1"/>
  <c r="BR59" i="1"/>
  <c r="BR64" i="1"/>
  <c r="BS58" i="1"/>
  <c r="BR52" i="1"/>
  <c r="BR57" i="1"/>
  <c r="BS51" i="1"/>
  <c r="BI45" i="1"/>
  <c r="BI50" i="1"/>
  <c r="BJ44" i="1"/>
  <c r="BJ45" i="1"/>
  <c r="BI38" i="1"/>
  <c r="BI43" i="1"/>
  <c r="BJ37" i="1"/>
  <c r="BJ38" i="1"/>
  <c r="BI31" i="1"/>
  <c r="BI36" i="1"/>
  <c r="BJ30" i="1"/>
  <c r="BJ31" i="1"/>
  <c r="BI24" i="1"/>
  <c r="BI29" i="1"/>
  <c r="BJ23" i="1"/>
  <c r="BJ24" i="1"/>
  <c r="BI17" i="1"/>
  <c r="BI22" i="1"/>
  <c r="BJ16" i="1"/>
  <c r="BJ17" i="1"/>
  <c r="BI10" i="1"/>
  <c r="BI15" i="1"/>
  <c r="BJ9" i="1"/>
  <c r="BJ10" i="1"/>
  <c r="BI3" i="1"/>
  <c r="BI8" i="1"/>
  <c r="BJ2" i="1"/>
  <c r="BJ3" i="1"/>
  <c r="BL59" i="1"/>
  <c r="BL64" i="1"/>
  <c r="BM58" i="1"/>
  <c r="BM59" i="1"/>
  <c r="BL52" i="1"/>
  <c r="BL57" i="1"/>
  <c r="BM51" i="1"/>
  <c r="BM52" i="1"/>
  <c r="BL45" i="1"/>
  <c r="BL50" i="1"/>
  <c r="BM44" i="1"/>
  <c r="BM45" i="1"/>
  <c r="BL38" i="1"/>
  <c r="BL43" i="1"/>
  <c r="BM37" i="1"/>
  <c r="BM38" i="1"/>
  <c r="BL31" i="1"/>
  <c r="BL36" i="1"/>
  <c r="BM30" i="1"/>
  <c r="BM31" i="1"/>
  <c r="BL24" i="1"/>
  <c r="BL29" i="1"/>
  <c r="BM23" i="1"/>
  <c r="BM24" i="1"/>
  <c r="BL17" i="1"/>
  <c r="BL22" i="1"/>
  <c r="BM16" i="1"/>
  <c r="BM17" i="1"/>
  <c r="BL10" i="1"/>
  <c r="BL15" i="1"/>
  <c r="BM9" i="1"/>
  <c r="BM10" i="1"/>
  <c r="BL3" i="1"/>
  <c r="BL8" i="1"/>
  <c r="BM2" i="1"/>
  <c r="BM3" i="1"/>
  <c r="BO59" i="1"/>
  <c r="BO64" i="1"/>
  <c r="BP58" i="1"/>
  <c r="BP59" i="1"/>
  <c r="BO52" i="1"/>
  <c r="BO57" i="1"/>
  <c r="BP51" i="1"/>
  <c r="BP52" i="1"/>
  <c r="BO45" i="1"/>
  <c r="BO50" i="1"/>
  <c r="BP44" i="1"/>
  <c r="BP45" i="1"/>
  <c r="BO38" i="1"/>
  <c r="BO43" i="1"/>
  <c r="BP37" i="1"/>
  <c r="BP38" i="1"/>
  <c r="BO31" i="1"/>
  <c r="BO36" i="1"/>
  <c r="BP30" i="1"/>
  <c r="BP31" i="1"/>
  <c r="BO24" i="1"/>
  <c r="BO29" i="1"/>
  <c r="BP23" i="1"/>
  <c r="BP24" i="1"/>
  <c r="BO17" i="1"/>
  <c r="BO22" i="1"/>
  <c r="BP16" i="1"/>
  <c r="BP17" i="1"/>
  <c r="AZ10" i="1"/>
  <c r="AZ15" i="1"/>
  <c r="BA9" i="1"/>
  <c r="BA10" i="1"/>
  <c r="AZ3" i="1"/>
  <c r="AZ8" i="1"/>
  <c r="BA2" i="1"/>
  <c r="BA3" i="1"/>
  <c r="BC59" i="1"/>
  <c r="BC64" i="1"/>
  <c r="BD58" i="1"/>
  <c r="BD59" i="1"/>
  <c r="BC52" i="1"/>
  <c r="BC57" i="1"/>
  <c r="BD51" i="1"/>
  <c r="BD52" i="1"/>
  <c r="BC45" i="1"/>
  <c r="BC50" i="1"/>
  <c r="BD44" i="1"/>
  <c r="BD45" i="1"/>
  <c r="BC38" i="1"/>
  <c r="BC43" i="1"/>
  <c r="BD37" i="1"/>
  <c r="BD38" i="1"/>
  <c r="BC31" i="1"/>
  <c r="BC36" i="1"/>
  <c r="BD30" i="1"/>
  <c r="BD31" i="1"/>
  <c r="BC24" i="1"/>
  <c r="BC29" i="1"/>
  <c r="BD23" i="1"/>
  <c r="BD24" i="1"/>
  <c r="BC17" i="1"/>
  <c r="BC22" i="1"/>
  <c r="BD16" i="1"/>
  <c r="BD17" i="1"/>
  <c r="BC10" i="1"/>
  <c r="BC15" i="1"/>
  <c r="BD9" i="1"/>
  <c r="BD10" i="1"/>
  <c r="BC3" i="1"/>
  <c r="BC8" i="1"/>
  <c r="BD2" i="1"/>
  <c r="BD3" i="1"/>
  <c r="BF59" i="1"/>
  <c r="BF64" i="1"/>
  <c r="BG58" i="1"/>
  <c r="BG59" i="1"/>
  <c r="BF52" i="1"/>
  <c r="BF57" i="1"/>
  <c r="BG51" i="1"/>
  <c r="BG52" i="1"/>
  <c r="BF45" i="1"/>
  <c r="BF50" i="1"/>
  <c r="BG44" i="1"/>
  <c r="BG45" i="1"/>
  <c r="BF38" i="1"/>
  <c r="BF43" i="1"/>
  <c r="BG37" i="1"/>
  <c r="BG38" i="1"/>
  <c r="BF31" i="1"/>
  <c r="BF36" i="1"/>
  <c r="BG30" i="1"/>
  <c r="BG31" i="1"/>
  <c r="BF24" i="1"/>
  <c r="BF29" i="1"/>
  <c r="BG23" i="1"/>
  <c r="BG24" i="1"/>
  <c r="BF17" i="1"/>
  <c r="BF22" i="1"/>
  <c r="BG16" i="1"/>
  <c r="BG17" i="1"/>
  <c r="BF10" i="1"/>
  <c r="BF15" i="1"/>
  <c r="BG9" i="1"/>
  <c r="BG10" i="1"/>
  <c r="BF3" i="1"/>
  <c r="BF8" i="1"/>
  <c r="BG2" i="1"/>
  <c r="BG3" i="1"/>
  <c r="BI59" i="1"/>
  <c r="BI64" i="1"/>
  <c r="BJ58" i="1"/>
  <c r="BJ59" i="1"/>
  <c r="BI52" i="1"/>
  <c r="BI57" i="1"/>
  <c r="BJ51" i="1"/>
  <c r="BJ52" i="1"/>
  <c r="BR54" i="1"/>
  <c r="BR53" i="1"/>
  <c r="BR60" i="1"/>
  <c r="BO19" i="1"/>
  <c r="BO26" i="1"/>
  <c r="BO32" i="1"/>
  <c r="BO40" i="1"/>
  <c r="BO54" i="1"/>
  <c r="BL19" i="1"/>
  <c r="BL25" i="1"/>
  <c r="BL47" i="1"/>
  <c r="BI5" i="1"/>
  <c r="BI4" i="1"/>
  <c r="BI12" i="1"/>
  <c r="BI18" i="1"/>
  <c r="BI40" i="1"/>
  <c r="BI46" i="1"/>
  <c r="BI61" i="1"/>
  <c r="BF5" i="1"/>
  <c r="BF11" i="1"/>
  <c r="BF19" i="1"/>
  <c r="BF54" i="1"/>
  <c r="BF61" i="1"/>
  <c r="BC4" i="1"/>
  <c r="BC32" i="1"/>
  <c r="AZ12" i="1"/>
  <c r="C156" i="2"/>
  <c r="C156" i="4"/>
  <c r="C157" i="2"/>
  <c r="C157" i="4"/>
  <c r="C158" i="2"/>
  <c r="C158" i="4"/>
  <c r="BC62" i="1"/>
  <c r="C159" i="2"/>
  <c r="C159" i="4"/>
  <c r="C160" i="2"/>
  <c r="C160" i="4"/>
  <c r="D160" i="2"/>
  <c r="BC49" i="1"/>
  <c r="D161" i="2"/>
  <c r="D161" i="4"/>
  <c r="C161" i="2"/>
  <c r="C161" i="4"/>
  <c r="C162" i="2"/>
  <c r="C162" i="4"/>
  <c r="C163" i="2"/>
  <c r="C163" i="4"/>
  <c r="BC27" i="1"/>
  <c r="C164" i="2"/>
  <c r="C164" i="4"/>
  <c r="C165" i="2"/>
  <c r="C165" i="4"/>
  <c r="C166" i="2"/>
  <c r="C166" i="4"/>
  <c r="C167" i="2"/>
  <c r="C167" i="4"/>
  <c r="BF62" i="1"/>
  <c r="C168" i="2"/>
  <c r="C168" i="4"/>
  <c r="C169" i="2"/>
  <c r="C169" i="4"/>
  <c r="C170" i="2"/>
  <c r="C170" i="4"/>
  <c r="C171" i="2"/>
  <c r="C171" i="4"/>
  <c r="BF34" i="1"/>
  <c r="C172" i="2"/>
  <c r="C172" i="4"/>
  <c r="C173" i="2"/>
  <c r="C173" i="4"/>
  <c r="D173" i="2"/>
  <c r="D173" i="4"/>
  <c r="D174" i="2"/>
  <c r="D175" i="2"/>
  <c r="D175" i="4"/>
  <c r="D176" i="2"/>
  <c r="D176" i="4"/>
  <c r="D177" i="2"/>
  <c r="D177" i="4"/>
  <c r="D178" i="2"/>
  <c r="D179" i="2"/>
  <c r="D180" i="2"/>
  <c r="D180" i="4"/>
  <c r="D181" i="2"/>
  <c r="D181" i="4"/>
  <c r="D182" i="2"/>
  <c r="D183" i="2"/>
  <c r="D184" i="2"/>
  <c r="D184" i="4"/>
  <c r="D185" i="2"/>
  <c r="BL63" i="1"/>
  <c r="C174" i="2"/>
  <c r="C174" i="4"/>
  <c r="C175" i="2"/>
  <c r="C175" i="4"/>
  <c r="C176" i="2"/>
  <c r="C176" i="4"/>
  <c r="C177" i="2"/>
  <c r="C177" i="4"/>
  <c r="C178" i="2"/>
  <c r="C178" i="4"/>
  <c r="C179" i="2"/>
  <c r="C179" i="4"/>
  <c r="C180" i="2"/>
  <c r="C180" i="4"/>
  <c r="C181" i="2"/>
  <c r="C181" i="4"/>
  <c r="C182" i="2"/>
  <c r="C182" i="4"/>
  <c r="C183" i="2"/>
  <c r="C183" i="4"/>
  <c r="C184" i="2"/>
  <c r="C184" i="4"/>
  <c r="C185" i="2"/>
  <c r="C185" i="4"/>
  <c r="C186" i="2"/>
  <c r="C186" i="4"/>
  <c r="D186" i="2"/>
  <c r="D186" i="4"/>
  <c r="D187" i="2"/>
  <c r="D187" i="4"/>
  <c r="D188" i="2"/>
  <c r="D188" i="4"/>
  <c r="D189" i="2"/>
  <c r="D190" i="2"/>
  <c r="D190" i="4"/>
  <c r="D191" i="2"/>
  <c r="BL21" i="1"/>
  <c r="D192" i="2"/>
  <c r="D192" i="4"/>
  <c r="D193" i="2"/>
  <c r="D194" i="2"/>
  <c r="D194" i="4"/>
  <c r="D195" i="2"/>
  <c r="D195" i="4"/>
  <c r="D196" i="2"/>
  <c r="D196" i="4"/>
  <c r="D197" i="2"/>
  <c r="D198" i="2"/>
  <c r="D198" i="4"/>
  <c r="D199" i="2"/>
  <c r="BO28" i="1"/>
  <c r="D200" i="2"/>
  <c r="D201" i="2"/>
  <c r="D201" i="4"/>
  <c r="D202" i="2"/>
  <c r="D202" i="4"/>
  <c r="D203" i="2"/>
  <c r="D203" i="4"/>
  <c r="D204" i="2"/>
  <c r="C187" i="2"/>
  <c r="C187" i="4"/>
  <c r="BL48" i="1"/>
  <c r="C188" i="2"/>
  <c r="C188" i="4"/>
  <c r="C189" i="2"/>
  <c r="C189" i="4"/>
  <c r="C190" i="2"/>
  <c r="C190" i="4"/>
  <c r="C191" i="2"/>
  <c r="C191" i="4"/>
  <c r="BL20" i="1"/>
  <c r="C192" i="2"/>
  <c r="C192" i="4"/>
  <c r="C193" i="2"/>
  <c r="C193" i="4"/>
  <c r="C194" i="2"/>
  <c r="C194" i="4"/>
  <c r="C195" i="2"/>
  <c r="C195" i="4"/>
  <c r="BO55" i="1"/>
  <c r="C196" i="2"/>
  <c r="C196" i="4"/>
  <c r="C197" i="2"/>
  <c r="C197" i="4"/>
  <c r="C198" i="2"/>
  <c r="C198" i="4"/>
  <c r="C199" i="2"/>
  <c r="C199" i="4"/>
  <c r="BO27" i="1"/>
  <c r="C200" i="2"/>
  <c r="C200" i="4"/>
  <c r="C201" i="2"/>
  <c r="C201" i="4"/>
  <c r="C202" i="2"/>
  <c r="C202" i="4"/>
  <c r="C203" i="2"/>
  <c r="C203" i="4"/>
  <c r="BR62" i="1"/>
  <c r="C204" i="2"/>
  <c r="C204" i="4"/>
  <c r="A202" i="4"/>
  <c r="A20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A2" i="4"/>
  <c r="A2" i="1"/>
  <c r="E2" i="1"/>
  <c r="H2" i="1"/>
  <c r="K2" i="1"/>
  <c r="N2" i="1"/>
  <c r="Q2" i="1"/>
  <c r="T2" i="1"/>
  <c r="W2" i="1"/>
  <c r="Z2" i="1"/>
  <c r="AC2" i="1"/>
  <c r="AF2" i="1"/>
  <c r="AI2" i="1"/>
  <c r="AL2" i="1"/>
  <c r="AR2" i="1"/>
  <c r="AU2" i="1"/>
  <c r="AX2" i="1"/>
  <c r="A3" i="1"/>
  <c r="D3" i="1"/>
  <c r="E3" i="1"/>
  <c r="G3" i="1"/>
  <c r="H3" i="1"/>
  <c r="J3" i="1"/>
  <c r="K3" i="1"/>
  <c r="M3" i="1"/>
  <c r="N3" i="1"/>
  <c r="P3" i="1"/>
  <c r="Q3" i="1"/>
  <c r="S3" i="1"/>
  <c r="T3" i="1"/>
  <c r="V3" i="1"/>
  <c r="W3" i="1"/>
  <c r="Y3" i="1"/>
  <c r="Z3" i="1"/>
  <c r="AB3" i="1"/>
  <c r="AC3" i="1"/>
  <c r="AE3" i="1"/>
  <c r="AF3" i="1"/>
  <c r="AH3" i="1"/>
  <c r="AI3" i="1"/>
  <c r="AK3" i="1"/>
  <c r="AL3" i="1"/>
  <c r="AN3" i="1"/>
  <c r="AO3" i="1"/>
  <c r="AQ3" i="1"/>
  <c r="AR3" i="1"/>
  <c r="AT3" i="1"/>
  <c r="AU3" i="1"/>
  <c r="AW3" i="1"/>
  <c r="AX3" i="1"/>
  <c r="D8" i="1"/>
  <c r="G8" i="1"/>
  <c r="J8" i="1"/>
  <c r="M8" i="1"/>
  <c r="P8" i="1"/>
  <c r="V8" i="1"/>
  <c r="Y8" i="1"/>
  <c r="AB8" i="1"/>
  <c r="AE8" i="1"/>
  <c r="AH8" i="1"/>
  <c r="AK8" i="1"/>
  <c r="AN8" i="1"/>
  <c r="AQ8" i="1"/>
  <c r="AT8" i="1"/>
  <c r="AW8" i="1"/>
  <c r="E9" i="1"/>
  <c r="H9" i="1"/>
  <c r="K9" i="1"/>
  <c r="N9" i="1"/>
  <c r="Q9" i="1"/>
  <c r="T9" i="1"/>
  <c r="W9" i="1"/>
  <c r="Z9" i="1"/>
  <c r="AC9" i="1"/>
  <c r="AF9" i="1"/>
  <c r="AI9" i="1"/>
  <c r="AL9" i="1"/>
  <c r="AO9" i="1"/>
  <c r="AR9" i="1"/>
  <c r="AU9" i="1"/>
  <c r="AX9" i="1"/>
  <c r="D10" i="1"/>
  <c r="E10" i="1"/>
  <c r="G10" i="1"/>
  <c r="H10" i="1"/>
  <c r="J10" i="1"/>
  <c r="K10" i="1"/>
  <c r="M10" i="1"/>
  <c r="N10" i="1"/>
  <c r="P10" i="1"/>
  <c r="Q10" i="1"/>
  <c r="S10" i="1"/>
  <c r="T10" i="1"/>
  <c r="V10" i="1"/>
  <c r="W10" i="1"/>
  <c r="Y10" i="1"/>
  <c r="Z10" i="1"/>
  <c r="AB10" i="1"/>
  <c r="AC10" i="1"/>
  <c r="AE10" i="1"/>
  <c r="AF10" i="1"/>
  <c r="AH10" i="1"/>
  <c r="AI10" i="1"/>
  <c r="AK10" i="1"/>
  <c r="AL10" i="1"/>
  <c r="AN10" i="1"/>
  <c r="AO10" i="1"/>
  <c r="AQ10" i="1"/>
  <c r="AR10" i="1"/>
  <c r="AT10" i="1"/>
  <c r="AU10" i="1"/>
  <c r="AW10" i="1"/>
  <c r="AX10" i="1"/>
  <c r="D15" i="1"/>
  <c r="G15" i="1"/>
  <c r="J15" i="1"/>
  <c r="M15" i="1"/>
  <c r="P15" i="1"/>
  <c r="V15" i="1"/>
  <c r="Y15" i="1"/>
  <c r="AB15" i="1"/>
  <c r="AE15" i="1"/>
  <c r="AH15" i="1"/>
  <c r="AK15" i="1"/>
  <c r="AN15" i="1"/>
  <c r="AQ15" i="1"/>
  <c r="AT15" i="1"/>
  <c r="AW15" i="1"/>
  <c r="E16" i="1"/>
  <c r="H16" i="1"/>
  <c r="K16" i="1"/>
  <c r="N16" i="1"/>
  <c r="Q16" i="1"/>
  <c r="T16" i="1"/>
  <c r="W16" i="1"/>
  <c r="Z16" i="1"/>
  <c r="AC16" i="1"/>
  <c r="AF16" i="1"/>
  <c r="AI16" i="1"/>
  <c r="AL16" i="1"/>
  <c r="AO16" i="1"/>
  <c r="AR16" i="1"/>
  <c r="AU16" i="1"/>
  <c r="AX16" i="1"/>
  <c r="BA16" i="1"/>
  <c r="D17" i="1"/>
  <c r="E17" i="1"/>
  <c r="G17" i="1"/>
  <c r="H17" i="1"/>
  <c r="J17" i="1"/>
  <c r="K17" i="1"/>
  <c r="M17" i="1"/>
  <c r="N17" i="1"/>
  <c r="P17" i="1"/>
  <c r="Q17" i="1"/>
  <c r="S17" i="1"/>
  <c r="T17" i="1"/>
  <c r="V17" i="1"/>
  <c r="W17" i="1"/>
  <c r="Y17" i="1"/>
  <c r="Z17" i="1"/>
  <c r="AB17" i="1"/>
  <c r="AC17" i="1"/>
  <c r="AE17" i="1"/>
  <c r="AF17" i="1"/>
  <c r="AH17" i="1"/>
  <c r="AI17" i="1"/>
  <c r="AK17" i="1"/>
  <c r="AL17" i="1"/>
  <c r="AN17" i="1"/>
  <c r="AO17" i="1"/>
  <c r="AQ17" i="1"/>
  <c r="AR17" i="1"/>
  <c r="AT17" i="1"/>
  <c r="AU17" i="1"/>
  <c r="AW17" i="1"/>
  <c r="AX17" i="1"/>
  <c r="AZ17" i="1"/>
  <c r="BA17" i="1"/>
  <c r="D22" i="1"/>
  <c r="G22" i="1"/>
  <c r="J22" i="1"/>
  <c r="M22" i="1"/>
  <c r="P22" i="1"/>
  <c r="V22" i="1"/>
  <c r="Y22" i="1"/>
  <c r="AB22" i="1"/>
  <c r="AE22" i="1"/>
  <c r="AH22" i="1"/>
  <c r="AK22" i="1"/>
  <c r="AN22" i="1"/>
  <c r="AQ22" i="1"/>
  <c r="AT22" i="1"/>
  <c r="AW22" i="1"/>
  <c r="AZ22" i="1"/>
  <c r="E23" i="1"/>
  <c r="H23" i="1"/>
  <c r="K23" i="1"/>
  <c r="N23" i="1"/>
  <c r="Q23" i="1"/>
  <c r="T23" i="1"/>
  <c r="W23" i="1"/>
  <c r="Z23" i="1"/>
  <c r="AC23" i="1"/>
  <c r="AF23" i="1"/>
  <c r="AI23" i="1"/>
  <c r="AL23" i="1"/>
  <c r="AO23" i="1"/>
  <c r="AR23" i="1"/>
  <c r="AU23" i="1"/>
  <c r="AX23" i="1"/>
  <c r="BA23" i="1"/>
  <c r="D24" i="1"/>
  <c r="E24" i="1"/>
  <c r="G24" i="1"/>
  <c r="H24" i="1"/>
  <c r="J24" i="1"/>
  <c r="K24" i="1"/>
  <c r="M24" i="1"/>
  <c r="N24" i="1"/>
  <c r="P24" i="1"/>
  <c r="Q24" i="1"/>
  <c r="S24" i="1"/>
  <c r="T24" i="1"/>
  <c r="V24" i="1"/>
  <c r="W24" i="1"/>
  <c r="Y24" i="1"/>
  <c r="Z24" i="1"/>
  <c r="AB24" i="1"/>
  <c r="AC24" i="1"/>
  <c r="AE24" i="1"/>
  <c r="AF24" i="1"/>
  <c r="AH24" i="1"/>
  <c r="AI24" i="1"/>
  <c r="AK24" i="1"/>
  <c r="AL24" i="1"/>
  <c r="AN24" i="1"/>
  <c r="AO24" i="1"/>
  <c r="AQ24" i="1"/>
  <c r="AR24" i="1"/>
  <c r="AT24" i="1"/>
  <c r="AU24" i="1"/>
  <c r="AW24" i="1"/>
  <c r="AX24" i="1"/>
  <c r="AZ24" i="1"/>
  <c r="BA24" i="1"/>
  <c r="D29" i="1"/>
  <c r="G29" i="1"/>
  <c r="J29" i="1"/>
  <c r="M29" i="1"/>
  <c r="P29" i="1"/>
  <c r="V29" i="1"/>
  <c r="Y29" i="1"/>
  <c r="AB29" i="1"/>
  <c r="AE29" i="1"/>
  <c r="AH29" i="1"/>
  <c r="AK29" i="1"/>
  <c r="AN29" i="1"/>
  <c r="AQ29" i="1"/>
  <c r="AT29" i="1"/>
  <c r="AW29" i="1"/>
  <c r="AZ29" i="1"/>
  <c r="E30" i="1"/>
  <c r="H30" i="1"/>
  <c r="K30" i="1"/>
  <c r="N30" i="1"/>
  <c r="Q30" i="1"/>
  <c r="T30" i="1"/>
  <c r="W30" i="1"/>
  <c r="Z30" i="1"/>
  <c r="AC30" i="1"/>
  <c r="AF30" i="1"/>
  <c r="AI30" i="1"/>
  <c r="AL30" i="1"/>
  <c r="AO30" i="1"/>
  <c r="AR30" i="1"/>
  <c r="AU30" i="1"/>
  <c r="AX30" i="1"/>
  <c r="BA30" i="1"/>
  <c r="D31" i="1"/>
  <c r="E31" i="1"/>
  <c r="G31" i="1"/>
  <c r="H31" i="1"/>
  <c r="J31" i="1"/>
  <c r="K31" i="1"/>
  <c r="M31" i="1"/>
  <c r="N31" i="1"/>
  <c r="P31" i="1"/>
  <c r="Q31" i="1"/>
  <c r="S31" i="1"/>
  <c r="T31" i="1"/>
  <c r="V31" i="1"/>
  <c r="W31" i="1"/>
  <c r="Y31" i="1"/>
  <c r="Z31" i="1"/>
  <c r="AB31" i="1"/>
  <c r="AC31" i="1"/>
  <c r="AE31" i="1"/>
  <c r="AF31" i="1"/>
  <c r="AH31" i="1"/>
  <c r="AI31" i="1"/>
  <c r="AK31" i="1"/>
  <c r="AL31" i="1"/>
  <c r="AN31" i="1"/>
  <c r="AO31" i="1"/>
  <c r="AQ31" i="1"/>
  <c r="AR31" i="1"/>
  <c r="AT31" i="1"/>
  <c r="AU31" i="1"/>
  <c r="AW31" i="1"/>
  <c r="AX31" i="1"/>
  <c r="AZ31" i="1"/>
  <c r="BA31" i="1"/>
  <c r="D36" i="1"/>
  <c r="G36" i="1"/>
  <c r="J36" i="1"/>
  <c r="M36" i="1"/>
  <c r="P36" i="1"/>
  <c r="V36" i="1"/>
  <c r="Y36" i="1"/>
  <c r="AB36" i="1"/>
  <c r="AE36" i="1"/>
  <c r="AH36" i="1"/>
  <c r="AK36" i="1"/>
  <c r="AN36" i="1"/>
  <c r="AQ36" i="1"/>
  <c r="AT36" i="1"/>
  <c r="AW36" i="1"/>
  <c r="AZ36" i="1"/>
  <c r="E37" i="1"/>
  <c r="H37" i="1"/>
  <c r="K37" i="1"/>
  <c r="N37" i="1"/>
  <c r="Q37" i="1"/>
  <c r="T37" i="1"/>
  <c r="W37" i="1"/>
  <c r="Z37" i="1"/>
  <c r="AC37" i="1"/>
  <c r="AF37" i="1"/>
  <c r="AI37" i="1"/>
  <c r="AL37" i="1"/>
  <c r="AO37" i="1"/>
  <c r="AR37" i="1"/>
  <c r="AU37" i="1"/>
  <c r="AX37" i="1"/>
  <c r="BA37" i="1"/>
  <c r="D38" i="1"/>
  <c r="E38" i="1"/>
  <c r="G38" i="1"/>
  <c r="H38" i="1"/>
  <c r="J38" i="1"/>
  <c r="K38" i="1"/>
  <c r="M38" i="1"/>
  <c r="N38" i="1"/>
  <c r="P38" i="1"/>
  <c r="Q38" i="1"/>
  <c r="S38" i="1"/>
  <c r="T38" i="1"/>
  <c r="V38" i="1"/>
  <c r="W38" i="1"/>
  <c r="Y38" i="1"/>
  <c r="Z38" i="1"/>
  <c r="AB38" i="1"/>
  <c r="AC38" i="1"/>
  <c r="AE38" i="1"/>
  <c r="AF38" i="1"/>
  <c r="AH38" i="1"/>
  <c r="AI38" i="1"/>
  <c r="AK38" i="1"/>
  <c r="AL38" i="1"/>
  <c r="AN38" i="1"/>
  <c r="AO38" i="1"/>
  <c r="AQ38" i="1"/>
  <c r="AR38" i="1"/>
  <c r="AT38" i="1"/>
  <c r="AU38" i="1"/>
  <c r="AW38" i="1"/>
  <c r="AX38" i="1"/>
  <c r="AZ38" i="1"/>
  <c r="BA38" i="1"/>
  <c r="D43" i="1"/>
  <c r="G43" i="1"/>
  <c r="J43" i="1"/>
  <c r="M43" i="1"/>
  <c r="P43" i="1"/>
  <c r="S43" i="1"/>
  <c r="V43" i="1"/>
  <c r="Y43" i="1"/>
  <c r="AB43" i="1"/>
  <c r="AE43" i="1"/>
  <c r="AH43" i="1"/>
  <c r="AK43" i="1"/>
  <c r="AN43" i="1"/>
  <c r="AQ43" i="1"/>
  <c r="AT43" i="1"/>
  <c r="AW43" i="1"/>
  <c r="AZ43" i="1"/>
  <c r="E44" i="1"/>
  <c r="H44" i="1"/>
  <c r="K44" i="1"/>
  <c r="N44" i="1"/>
  <c r="Q44" i="1"/>
  <c r="T44" i="1"/>
  <c r="W44" i="1"/>
  <c r="Z44" i="1"/>
  <c r="AC44" i="1"/>
  <c r="AF44" i="1"/>
  <c r="AI44" i="1"/>
  <c r="AL44" i="1"/>
  <c r="AO44" i="1"/>
  <c r="AR44" i="1"/>
  <c r="AU44" i="1"/>
  <c r="AX44" i="1"/>
  <c r="BA44" i="1"/>
  <c r="D45" i="1"/>
  <c r="E45" i="1"/>
  <c r="G45" i="1"/>
  <c r="J45" i="1"/>
  <c r="K45" i="1"/>
  <c r="M45" i="1"/>
  <c r="N45" i="1"/>
  <c r="P45" i="1"/>
  <c r="Q45" i="1"/>
  <c r="S45" i="1"/>
  <c r="T45" i="1"/>
  <c r="V45" i="1"/>
  <c r="W45" i="1"/>
  <c r="Y45" i="1"/>
  <c r="Z45" i="1"/>
  <c r="AB45" i="1"/>
  <c r="AC45" i="1"/>
  <c r="AE45" i="1"/>
  <c r="AF45" i="1"/>
  <c r="AH45" i="1"/>
  <c r="AI45" i="1"/>
  <c r="AK45" i="1"/>
  <c r="AL45" i="1"/>
  <c r="AN45" i="1"/>
  <c r="AO45" i="1"/>
  <c r="AQ45" i="1"/>
  <c r="AR45" i="1"/>
  <c r="AT45" i="1"/>
  <c r="AU45" i="1"/>
  <c r="AW45" i="1"/>
  <c r="AX45" i="1"/>
  <c r="AZ45" i="1"/>
  <c r="BA45" i="1"/>
  <c r="D50" i="1"/>
  <c r="G50" i="1"/>
  <c r="J50" i="1"/>
  <c r="M50" i="1"/>
  <c r="P50" i="1"/>
  <c r="S50" i="1"/>
  <c r="V50" i="1"/>
  <c r="Y50" i="1"/>
  <c r="AB50" i="1"/>
  <c r="AE50" i="1"/>
  <c r="AH50" i="1"/>
  <c r="AK50" i="1"/>
  <c r="AN50" i="1"/>
  <c r="AQ50" i="1"/>
  <c r="AT50" i="1"/>
  <c r="AW50" i="1"/>
  <c r="AZ50" i="1"/>
  <c r="E51" i="1"/>
  <c r="H51" i="1"/>
  <c r="K51" i="1"/>
  <c r="N51" i="1"/>
  <c r="Q51" i="1"/>
  <c r="T51" i="1"/>
  <c r="W51" i="1"/>
  <c r="Z51" i="1"/>
  <c r="AC51" i="1"/>
  <c r="AF51" i="1"/>
  <c r="AI51" i="1"/>
  <c r="AL51" i="1"/>
  <c r="AO51" i="1"/>
  <c r="AR51" i="1"/>
  <c r="AU51" i="1"/>
  <c r="AX51" i="1"/>
  <c r="BA51" i="1"/>
  <c r="D52" i="1"/>
  <c r="E52" i="1"/>
  <c r="G52" i="1"/>
  <c r="H52" i="1"/>
  <c r="J52" i="1"/>
  <c r="K52" i="1"/>
  <c r="M52" i="1"/>
  <c r="N52" i="1"/>
  <c r="P52" i="1"/>
  <c r="Q52" i="1"/>
  <c r="S52" i="1"/>
  <c r="T52" i="1"/>
  <c r="V52" i="1"/>
  <c r="W52" i="1"/>
  <c r="Y52" i="1"/>
  <c r="Z52" i="1"/>
  <c r="AB52" i="1"/>
  <c r="AC52" i="1"/>
  <c r="AE52" i="1"/>
  <c r="AF52" i="1"/>
  <c r="AH52" i="1"/>
  <c r="AI52" i="1"/>
  <c r="AK52" i="1"/>
  <c r="AL52" i="1"/>
  <c r="AN52" i="1"/>
  <c r="AO52" i="1"/>
  <c r="AQ52" i="1"/>
  <c r="AR52" i="1"/>
  <c r="AT52" i="1"/>
  <c r="AU52" i="1"/>
  <c r="AW52" i="1"/>
  <c r="AX52" i="1"/>
  <c r="AZ52" i="1"/>
  <c r="BA52" i="1"/>
  <c r="D57" i="1"/>
  <c r="G57" i="1"/>
  <c r="J57" i="1"/>
  <c r="M57" i="1"/>
  <c r="P57" i="1"/>
  <c r="S57" i="1"/>
  <c r="Y57" i="1"/>
  <c r="AB57" i="1"/>
  <c r="AE57" i="1"/>
  <c r="AH57" i="1"/>
  <c r="AK57" i="1"/>
  <c r="AN57" i="1"/>
  <c r="AQ57" i="1"/>
  <c r="AT57" i="1"/>
  <c r="AW57" i="1"/>
  <c r="AZ57" i="1"/>
  <c r="D58" i="1"/>
  <c r="E58" i="1"/>
  <c r="H58" i="1"/>
  <c r="K58" i="1"/>
  <c r="N58" i="1"/>
  <c r="Q58" i="1"/>
  <c r="T58" i="1"/>
  <c r="W58" i="1"/>
  <c r="Z58" i="1"/>
  <c r="AC58" i="1"/>
  <c r="AF58" i="1"/>
  <c r="AI58" i="1"/>
  <c r="AL58" i="1"/>
  <c r="AO58" i="1"/>
  <c r="AR58" i="1"/>
  <c r="AU58" i="1"/>
  <c r="AX58" i="1"/>
  <c r="BA58" i="1"/>
  <c r="D59" i="1"/>
  <c r="E59" i="1"/>
  <c r="G59" i="1"/>
  <c r="H59" i="1"/>
  <c r="J59" i="1"/>
  <c r="K59" i="1"/>
  <c r="M59" i="1"/>
  <c r="N59" i="1"/>
  <c r="P59" i="1"/>
  <c r="Q59" i="1"/>
  <c r="S59" i="1"/>
  <c r="T59" i="1"/>
  <c r="V59" i="1"/>
  <c r="W59" i="1"/>
  <c r="Y59" i="1"/>
  <c r="Z59" i="1"/>
  <c r="AB59" i="1"/>
  <c r="AC59" i="1"/>
  <c r="AE59" i="1"/>
  <c r="AF59" i="1"/>
  <c r="AH59" i="1"/>
  <c r="AI59" i="1"/>
  <c r="AK59" i="1"/>
  <c r="AL59" i="1"/>
  <c r="AN59" i="1"/>
  <c r="AO59" i="1"/>
  <c r="AQ59" i="1"/>
  <c r="AR59" i="1"/>
  <c r="AT59" i="1"/>
  <c r="AU59" i="1"/>
  <c r="AW59" i="1"/>
  <c r="AX59" i="1"/>
  <c r="AZ59" i="1"/>
  <c r="BA59" i="1"/>
  <c r="D62" i="1"/>
  <c r="D63" i="1"/>
  <c r="D64" i="1"/>
  <c r="G64" i="1"/>
  <c r="J64" i="1"/>
  <c r="M64" i="1"/>
  <c r="P64" i="1"/>
  <c r="S64" i="1"/>
  <c r="Y64" i="1"/>
  <c r="AB64" i="1"/>
  <c r="AE64" i="1"/>
  <c r="AH64" i="1"/>
  <c r="AK64" i="1"/>
  <c r="AN64" i="1"/>
  <c r="AQ64" i="1"/>
  <c r="AT64" i="1"/>
  <c r="AW64" i="1"/>
  <c r="AZ64" i="1"/>
  <c r="B2" i="4"/>
  <c r="D2" i="4"/>
  <c r="E2" i="4"/>
  <c r="F2" i="4"/>
  <c r="H2" i="4"/>
  <c r="A5" i="4"/>
  <c r="B5" i="4"/>
  <c r="C5" i="4"/>
  <c r="D5" i="4"/>
  <c r="F5" i="4"/>
  <c r="I5" i="4"/>
  <c r="J5" i="4"/>
  <c r="K5" i="4"/>
  <c r="L5" i="4"/>
  <c r="B6" i="4"/>
  <c r="F6" i="4"/>
  <c r="I6" i="4"/>
  <c r="J6" i="4"/>
  <c r="K6" i="4"/>
  <c r="L6" i="4"/>
  <c r="B7" i="4"/>
  <c r="F7" i="4"/>
  <c r="I7" i="4"/>
  <c r="J7" i="4"/>
  <c r="K7" i="4"/>
  <c r="L7" i="4"/>
  <c r="B8" i="4"/>
  <c r="F8" i="4"/>
  <c r="I8" i="4"/>
  <c r="J8" i="4"/>
  <c r="K8" i="4"/>
  <c r="L8" i="4"/>
  <c r="B9" i="4"/>
  <c r="F9" i="4"/>
  <c r="I9" i="4"/>
  <c r="J9" i="4"/>
  <c r="K9" i="4"/>
  <c r="L9" i="4"/>
  <c r="B10" i="4"/>
  <c r="F10" i="4"/>
  <c r="I10" i="4"/>
  <c r="J10" i="4"/>
  <c r="K10" i="4"/>
  <c r="L10" i="4"/>
  <c r="B11" i="4"/>
  <c r="F11" i="4"/>
  <c r="I11" i="4"/>
  <c r="J11" i="4"/>
  <c r="K11" i="4"/>
  <c r="L11" i="4"/>
  <c r="B12" i="4"/>
  <c r="F12" i="4"/>
  <c r="I12" i="4"/>
  <c r="J12" i="4"/>
  <c r="K12" i="4"/>
  <c r="L12" i="4"/>
  <c r="B13" i="4"/>
  <c r="F13" i="4"/>
  <c r="I13" i="4"/>
  <c r="J13" i="4"/>
  <c r="K13" i="4"/>
  <c r="L13" i="4"/>
  <c r="B14" i="4"/>
  <c r="F14" i="4"/>
  <c r="I14" i="4"/>
  <c r="J14" i="4"/>
  <c r="K14" i="4"/>
  <c r="L14" i="4"/>
  <c r="B15" i="4"/>
  <c r="F15" i="4"/>
  <c r="I15" i="4"/>
  <c r="J15" i="4"/>
  <c r="K15" i="4"/>
  <c r="L15" i="4"/>
  <c r="B16" i="4"/>
  <c r="F16" i="4"/>
  <c r="I16" i="4"/>
  <c r="J16" i="4"/>
  <c r="K16" i="4"/>
  <c r="L16" i="4"/>
  <c r="B17" i="4"/>
  <c r="F17" i="4"/>
  <c r="I17" i="4"/>
  <c r="J17" i="4"/>
  <c r="K17" i="4"/>
  <c r="L17" i="4"/>
  <c r="B18" i="4"/>
  <c r="F18" i="4"/>
  <c r="I18" i="4"/>
  <c r="J18" i="4"/>
  <c r="K18" i="4"/>
  <c r="L18" i="4"/>
  <c r="B19" i="4"/>
  <c r="F19" i="4"/>
  <c r="I19" i="4"/>
  <c r="J19" i="4"/>
  <c r="K19" i="4"/>
  <c r="L19" i="4"/>
  <c r="B20" i="4"/>
  <c r="F20" i="4"/>
  <c r="I20" i="4"/>
  <c r="J20" i="4"/>
  <c r="K20" i="4"/>
  <c r="L20" i="4"/>
  <c r="B21" i="4"/>
  <c r="F21" i="4"/>
  <c r="I21" i="4"/>
  <c r="J21" i="4"/>
  <c r="K21" i="4"/>
  <c r="L21" i="4"/>
  <c r="B22" i="4"/>
  <c r="F22" i="4"/>
  <c r="I22" i="4"/>
  <c r="J22" i="4"/>
  <c r="K22" i="4"/>
  <c r="L22" i="4"/>
  <c r="B23" i="4"/>
  <c r="F23" i="4"/>
  <c r="G23" i="4"/>
  <c r="H23" i="4"/>
  <c r="I23" i="4"/>
  <c r="J23" i="4"/>
  <c r="K23" i="4"/>
  <c r="L23" i="4"/>
  <c r="B24" i="4"/>
  <c r="F24" i="4"/>
  <c r="I24" i="4"/>
  <c r="J24" i="4"/>
  <c r="L24" i="4"/>
  <c r="B25" i="4"/>
  <c r="F25" i="4"/>
  <c r="I25" i="4"/>
  <c r="J25" i="4"/>
  <c r="L25" i="4"/>
  <c r="B26" i="4"/>
  <c r="F26" i="4"/>
  <c r="I26" i="4"/>
  <c r="J26" i="4"/>
  <c r="L26" i="4"/>
  <c r="B27" i="4"/>
  <c r="F27" i="4"/>
  <c r="I27" i="4"/>
  <c r="J27" i="4"/>
  <c r="L27" i="4"/>
  <c r="F28" i="4"/>
  <c r="G28" i="4"/>
  <c r="H28" i="4"/>
  <c r="I28" i="4"/>
  <c r="J28" i="4"/>
  <c r="L28" i="4"/>
  <c r="B29" i="4"/>
  <c r="F29" i="4"/>
  <c r="I29" i="4"/>
  <c r="J29" i="4"/>
  <c r="K29" i="4"/>
  <c r="L29" i="4"/>
  <c r="B30" i="4"/>
  <c r="F30" i="4"/>
  <c r="I30" i="4"/>
  <c r="J30" i="4"/>
  <c r="K30" i="4"/>
  <c r="L30" i="4"/>
  <c r="B31" i="4"/>
  <c r="F31" i="4"/>
  <c r="I31" i="4"/>
  <c r="J31" i="4"/>
  <c r="K31" i="4"/>
  <c r="L31" i="4"/>
  <c r="B32" i="4"/>
  <c r="F32" i="4"/>
  <c r="I32" i="4"/>
  <c r="J32" i="4"/>
  <c r="K32" i="4"/>
  <c r="L32" i="4"/>
  <c r="B33" i="4"/>
  <c r="F33" i="4"/>
  <c r="I33" i="4"/>
  <c r="J33" i="4"/>
  <c r="K33" i="4"/>
  <c r="L33" i="4"/>
  <c r="B34" i="4"/>
  <c r="F34" i="4"/>
  <c r="I34" i="4"/>
  <c r="J34" i="4"/>
  <c r="K34" i="4"/>
  <c r="L34" i="4"/>
  <c r="B35" i="4"/>
  <c r="F35" i="4"/>
  <c r="I35" i="4"/>
  <c r="J35" i="4"/>
  <c r="K35" i="4"/>
  <c r="L35" i="4"/>
  <c r="B36" i="4"/>
  <c r="F36" i="4"/>
  <c r="I36" i="4"/>
  <c r="J36" i="4"/>
  <c r="K36" i="4"/>
  <c r="L36" i="4"/>
  <c r="B37" i="4"/>
  <c r="F37" i="4"/>
  <c r="I37" i="4"/>
  <c r="J37" i="4"/>
  <c r="K37" i="4"/>
  <c r="L37" i="4"/>
  <c r="B38" i="4"/>
  <c r="E38" i="4"/>
  <c r="F38" i="4"/>
  <c r="I38" i="4"/>
  <c r="J38" i="4"/>
  <c r="K38" i="4"/>
  <c r="L38" i="4"/>
  <c r="B39" i="4"/>
  <c r="E39" i="4"/>
  <c r="F39" i="4"/>
  <c r="I39" i="4"/>
  <c r="J39" i="4"/>
  <c r="K39" i="4"/>
  <c r="L39" i="4"/>
  <c r="B40" i="4"/>
  <c r="E40" i="4"/>
  <c r="F40" i="4"/>
  <c r="I40" i="4"/>
  <c r="J40" i="4"/>
  <c r="K40" i="4"/>
  <c r="L40" i="4"/>
  <c r="B41" i="4"/>
  <c r="E41" i="4"/>
  <c r="F41" i="4"/>
  <c r="I41" i="4"/>
  <c r="J41" i="4"/>
  <c r="K41" i="4"/>
  <c r="L41" i="4"/>
  <c r="B42" i="4"/>
  <c r="E42" i="4"/>
  <c r="F42" i="4"/>
  <c r="I42" i="4"/>
  <c r="J42" i="4"/>
  <c r="K42" i="4"/>
  <c r="L42" i="4"/>
  <c r="B43" i="4"/>
  <c r="E43" i="4"/>
  <c r="F43" i="4"/>
  <c r="I43" i="4"/>
  <c r="J43" i="4"/>
  <c r="K43" i="4"/>
  <c r="L43" i="4"/>
  <c r="B44" i="4"/>
  <c r="E44" i="4"/>
  <c r="F44" i="4"/>
  <c r="I44" i="4"/>
  <c r="J44" i="4"/>
  <c r="K44" i="4"/>
  <c r="L44" i="4"/>
  <c r="B45" i="4"/>
  <c r="E45" i="4"/>
  <c r="F45" i="4"/>
  <c r="I45" i="4"/>
  <c r="J45" i="4"/>
  <c r="K45" i="4"/>
  <c r="L45" i="4"/>
  <c r="B46" i="4"/>
  <c r="E46" i="4"/>
  <c r="F46" i="4"/>
  <c r="I46" i="4"/>
  <c r="J46" i="4"/>
  <c r="K46" i="4"/>
  <c r="L46" i="4"/>
  <c r="B47" i="4"/>
  <c r="E47" i="4"/>
  <c r="F47" i="4"/>
  <c r="I47" i="4"/>
  <c r="J47" i="4"/>
  <c r="K47" i="4"/>
  <c r="L47" i="4"/>
  <c r="B48" i="4"/>
  <c r="E48" i="4"/>
  <c r="F48" i="4"/>
  <c r="I48" i="4"/>
  <c r="J48" i="4"/>
  <c r="K48" i="4"/>
  <c r="L48" i="4"/>
  <c r="B49" i="4"/>
  <c r="E49" i="4"/>
  <c r="F49" i="4"/>
  <c r="I49" i="4"/>
  <c r="J49" i="4"/>
  <c r="K49" i="4"/>
  <c r="L49" i="4"/>
  <c r="B50" i="4"/>
  <c r="E50" i="4"/>
  <c r="F50" i="4"/>
  <c r="I50" i="4"/>
  <c r="J50" i="4"/>
  <c r="K50" i="4"/>
  <c r="L50" i="4"/>
  <c r="B51" i="4"/>
  <c r="E51" i="4"/>
  <c r="F51" i="4"/>
  <c r="I51" i="4"/>
  <c r="J51" i="4"/>
  <c r="K51" i="4"/>
  <c r="L51" i="4"/>
  <c r="B52" i="4"/>
  <c r="E52" i="4"/>
  <c r="F52" i="4"/>
  <c r="I52" i="4"/>
  <c r="J52" i="4"/>
  <c r="K52" i="4"/>
  <c r="L52" i="4"/>
  <c r="B53" i="4"/>
  <c r="E53" i="4"/>
  <c r="F53" i="4"/>
  <c r="I53" i="4"/>
  <c r="J53" i="4"/>
  <c r="K53" i="4"/>
  <c r="L53" i="4"/>
  <c r="B54" i="4"/>
  <c r="F54" i="4"/>
  <c r="I54" i="4"/>
  <c r="J54" i="4"/>
  <c r="K54" i="4"/>
  <c r="L54" i="4"/>
  <c r="B55" i="4"/>
  <c r="F55" i="4"/>
  <c r="I55" i="4"/>
  <c r="J55" i="4"/>
  <c r="K55" i="4"/>
  <c r="L55" i="4"/>
  <c r="B56" i="4"/>
  <c r="F56" i="4"/>
  <c r="I56" i="4"/>
  <c r="J56" i="4"/>
  <c r="K56" i="4"/>
  <c r="L56" i="4"/>
  <c r="B57" i="4"/>
  <c r="F57" i="4"/>
  <c r="I57" i="4"/>
  <c r="J57" i="4"/>
  <c r="K57" i="4"/>
  <c r="L57" i="4"/>
  <c r="B58" i="4"/>
  <c r="F58" i="4"/>
  <c r="I58" i="4"/>
  <c r="J58" i="4"/>
  <c r="K58" i="4"/>
  <c r="L58" i="4"/>
  <c r="B59" i="4"/>
  <c r="F59" i="4"/>
  <c r="G59" i="4"/>
  <c r="H59" i="4"/>
  <c r="I59" i="4"/>
  <c r="J59" i="4"/>
  <c r="K59" i="4"/>
  <c r="L59" i="4"/>
  <c r="B60" i="4"/>
  <c r="F60" i="4"/>
  <c r="I60" i="4"/>
  <c r="J60" i="4"/>
  <c r="K60" i="4"/>
  <c r="L60" i="4"/>
  <c r="B61" i="4"/>
  <c r="E61" i="4"/>
  <c r="F61" i="4"/>
  <c r="I61" i="4"/>
  <c r="J61" i="4"/>
  <c r="K61" i="4"/>
  <c r="L61" i="4"/>
  <c r="B62" i="4"/>
  <c r="E62" i="4"/>
  <c r="F62" i="4"/>
  <c r="I62" i="4"/>
  <c r="J62" i="4"/>
  <c r="K62" i="4"/>
  <c r="L62" i="4"/>
  <c r="B63" i="4"/>
  <c r="E63" i="4"/>
  <c r="F63" i="4"/>
  <c r="I63" i="4"/>
  <c r="J63" i="4"/>
  <c r="K63" i="4"/>
  <c r="L63" i="4"/>
  <c r="B64" i="4"/>
  <c r="E64" i="4"/>
  <c r="F64" i="4"/>
  <c r="I64" i="4"/>
  <c r="J64" i="4"/>
  <c r="K64" i="4"/>
  <c r="L64" i="4"/>
  <c r="B65" i="4"/>
  <c r="E65" i="4"/>
  <c r="F65" i="4"/>
  <c r="I65" i="4"/>
  <c r="J65" i="4"/>
  <c r="K65" i="4"/>
  <c r="L65" i="4"/>
  <c r="B66" i="4"/>
  <c r="E66" i="4"/>
  <c r="F66" i="4"/>
  <c r="I66" i="4"/>
  <c r="J66" i="4"/>
  <c r="K66" i="4"/>
  <c r="L66" i="4"/>
  <c r="B67" i="4"/>
  <c r="E67" i="4"/>
  <c r="F67" i="4"/>
  <c r="I67" i="4"/>
  <c r="J67" i="4"/>
  <c r="K67" i="4"/>
  <c r="L67" i="4"/>
  <c r="B68" i="4"/>
  <c r="E68" i="4"/>
  <c r="F68" i="4"/>
  <c r="G68" i="4"/>
  <c r="H68" i="4"/>
  <c r="I68" i="4"/>
  <c r="J68" i="4"/>
  <c r="K68" i="4"/>
  <c r="L68" i="4"/>
  <c r="B69" i="4"/>
  <c r="E69" i="4"/>
  <c r="F69" i="4"/>
  <c r="I69" i="4"/>
  <c r="J69" i="4"/>
  <c r="K69" i="4"/>
  <c r="L69" i="4"/>
  <c r="B70" i="4"/>
  <c r="E70" i="4"/>
  <c r="F70" i="4"/>
  <c r="I70" i="4"/>
  <c r="J70" i="4"/>
  <c r="K70" i="4"/>
  <c r="L70" i="4"/>
  <c r="B71" i="4"/>
  <c r="E71" i="4"/>
  <c r="F71" i="4"/>
  <c r="I71" i="4"/>
  <c r="J71" i="4"/>
  <c r="K71" i="4"/>
  <c r="L71" i="4"/>
  <c r="B72" i="4"/>
  <c r="E72" i="4"/>
  <c r="F72" i="4"/>
  <c r="J72" i="4"/>
  <c r="K72" i="4"/>
  <c r="L72" i="4"/>
  <c r="B73" i="4"/>
  <c r="E73" i="4"/>
  <c r="F73" i="4"/>
  <c r="I73" i="4"/>
  <c r="J73" i="4"/>
  <c r="K73" i="4"/>
  <c r="B74" i="4"/>
  <c r="E74" i="4"/>
  <c r="F74" i="4"/>
  <c r="I74" i="4"/>
  <c r="J74" i="4"/>
  <c r="L74" i="4"/>
  <c r="B75" i="4"/>
  <c r="E75" i="4"/>
  <c r="F75" i="4"/>
  <c r="I75" i="4"/>
  <c r="J75" i="4"/>
  <c r="K75" i="4"/>
  <c r="L75" i="4"/>
  <c r="B76" i="4"/>
  <c r="E76" i="4"/>
  <c r="F76" i="4"/>
  <c r="G76" i="4"/>
  <c r="H76" i="4"/>
  <c r="I76" i="4"/>
  <c r="J76" i="4"/>
  <c r="K76" i="4"/>
  <c r="L76" i="4"/>
  <c r="B77" i="4"/>
  <c r="E77" i="4"/>
  <c r="F77" i="4"/>
  <c r="I77" i="4"/>
  <c r="J77" i="4"/>
  <c r="K77" i="4"/>
  <c r="L77" i="4"/>
  <c r="B78" i="4"/>
  <c r="E78" i="4"/>
  <c r="F78" i="4"/>
  <c r="I78" i="4"/>
  <c r="J78" i="4"/>
  <c r="K78" i="4"/>
  <c r="L78" i="4"/>
  <c r="B79" i="4"/>
  <c r="E79" i="4"/>
  <c r="F79" i="4"/>
  <c r="I79" i="4"/>
  <c r="J79" i="4"/>
  <c r="K79" i="4"/>
  <c r="L79" i="4"/>
  <c r="B80" i="4"/>
  <c r="E80" i="4"/>
  <c r="F80" i="4"/>
  <c r="I80" i="4"/>
  <c r="J80" i="4"/>
  <c r="K80" i="4"/>
  <c r="L80" i="4"/>
  <c r="B81" i="4"/>
  <c r="E81" i="4"/>
  <c r="F81" i="4"/>
  <c r="I81" i="4"/>
  <c r="J81" i="4"/>
  <c r="K81" i="4"/>
  <c r="L81" i="4"/>
  <c r="B82" i="4"/>
  <c r="E82" i="4"/>
  <c r="F82" i="4"/>
  <c r="I82" i="4"/>
  <c r="J82" i="4"/>
  <c r="K82" i="4"/>
  <c r="L82" i="4"/>
  <c r="B83" i="4"/>
  <c r="E83" i="4"/>
  <c r="F83" i="4"/>
  <c r="I83" i="4"/>
  <c r="J83" i="4"/>
  <c r="K83" i="4"/>
  <c r="L83" i="4"/>
  <c r="B84" i="4"/>
  <c r="E84" i="4"/>
  <c r="F84" i="4"/>
  <c r="I84" i="4"/>
  <c r="J84" i="4"/>
  <c r="K84" i="4"/>
  <c r="L84" i="4"/>
  <c r="B85" i="4"/>
  <c r="E85" i="4"/>
  <c r="F85" i="4"/>
  <c r="I85" i="4"/>
  <c r="J85" i="4"/>
  <c r="K85" i="4"/>
  <c r="L85" i="4"/>
  <c r="B86" i="4"/>
  <c r="E86" i="4"/>
  <c r="F86" i="4"/>
  <c r="G86" i="4"/>
  <c r="H86" i="4"/>
  <c r="I86" i="4"/>
  <c r="J86" i="4"/>
  <c r="K86" i="4"/>
  <c r="L86" i="4"/>
  <c r="B87" i="4"/>
  <c r="E87" i="4"/>
  <c r="F87" i="4"/>
  <c r="I87" i="4"/>
  <c r="J87" i="4"/>
  <c r="K87" i="4"/>
  <c r="L87" i="4"/>
  <c r="B88" i="4"/>
  <c r="E88" i="4"/>
  <c r="F88" i="4"/>
  <c r="I88" i="4"/>
  <c r="J88" i="4"/>
  <c r="K88" i="4"/>
  <c r="L88" i="4"/>
  <c r="B89" i="4"/>
  <c r="E89" i="4"/>
  <c r="F89" i="4"/>
  <c r="I89" i="4"/>
  <c r="J89" i="4"/>
  <c r="K89" i="4"/>
  <c r="L89" i="4"/>
  <c r="B90" i="4"/>
  <c r="E90" i="4"/>
  <c r="F90" i="4"/>
  <c r="I90" i="4"/>
  <c r="J90" i="4"/>
  <c r="K90" i="4"/>
  <c r="L90" i="4"/>
  <c r="B91" i="4"/>
  <c r="E91" i="4"/>
  <c r="F91" i="4"/>
  <c r="I91" i="4"/>
  <c r="J91" i="4"/>
  <c r="K91" i="4"/>
  <c r="L91" i="4"/>
  <c r="B92" i="4"/>
  <c r="E92" i="4"/>
  <c r="F92" i="4"/>
  <c r="I92" i="4"/>
  <c r="J92" i="4"/>
  <c r="K92" i="4"/>
  <c r="L92" i="4"/>
  <c r="B93" i="4"/>
  <c r="E93" i="4"/>
  <c r="F93" i="4"/>
  <c r="I93" i="4"/>
  <c r="J93" i="4"/>
  <c r="K93" i="4"/>
  <c r="L93" i="4"/>
  <c r="B94" i="4"/>
  <c r="E94" i="4"/>
  <c r="F94" i="4"/>
  <c r="I94" i="4"/>
  <c r="J94" i="4"/>
  <c r="K94" i="4"/>
  <c r="L94" i="4"/>
  <c r="B95" i="4"/>
  <c r="E95" i="4"/>
  <c r="F95" i="4"/>
  <c r="I95" i="4"/>
  <c r="J95" i="4"/>
  <c r="K95" i="4"/>
  <c r="L95" i="4"/>
  <c r="B96" i="4"/>
  <c r="E96" i="4"/>
  <c r="F96" i="4"/>
  <c r="I96" i="4"/>
  <c r="J96" i="4"/>
  <c r="K96" i="4"/>
  <c r="L96" i="4"/>
  <c r="B97" i="4"/>
  <c r="E97" i="4"/>
  <c r="F97" i="4"/>
  <c r="I97" i="4"/>
  <c r="J97" i="4"/>
  <c r="K97" i="4"/>
  <c r="L97" i="4"/>
  <c r="B98" i="4"/>
  <c r="E98" i="4"/>
  <c r="F98" i="4"/>
  <c r="I98" i="4"/>
  <c r="J98" i="4"/>
  <c r="K98" i="4"/>
  <c r="L98" i="4"/>
  <c r="B99" i="4"/>
  <c r="E99" i="4"/>
  <c r="F99" i="4"/>
  <c r="I99" i="4"/>
  <c r="J99" i="4"/>
  <c r="K99" i="4"/>
  <c r="L99" i="4"/>
  <c r="B100" i="4"/>
  <c r="E100" i="4"/>
  <c r="F100" i="4"/>
  <c r="I100" i="4"/>
  <c r="J100" i="4"/>
  <c r="K100" i="4"/>
  <c r="L100" i="4"/>
  <c r="B101" i="4"/>
  <c r="E101" i="4"/>
  <c r="F101" i="4"/>
  <c r="I101" i="4"/>
  <c r="J101" i="4"/>
  <c r="L101" i="4"/>
  <c r="B102" i="4"/>
  <c r="E102" i="4"/>
  <c r="F102" i="4"/>
  <c r="I102" i="4"/>
  <c r="J102" i="4"/>
  <c r="K102" i="4"/>
  <c r="L102" i="4"/>
  <c r="B103" i="4"/>
  <c r="E103" i="4"/>
  <c r="F103" i="4"/>
  <c r="I103" i="4"/>
  <c r="J103" i="4"/>
  <c r="K103" i="4"/>
  <c r="L103" i="4"/>
  <c r="B104" i="4"/>
  <c r="E104" i="4"/>
  <c r="F104" i="4"/>
  <c r="I104" i="4"/>
  <c r="J104" i="4"/>
  <c r="K104" i="4"/>
  <c r="L104" i="4"/>
  <c r="B105" i="4"/>
  <c r="E105" i="4"/>
  <c r="F105" i="4"/>
  <c r="I105" i="4"/>
  <c r="J105" i="4"/>
  <c r="K105" i="4"/>
  <c r="L105" i="4"/>
  <c r="B106" i="4"/>
  <c r="E106" i="4"/>
  <c r="F106" i="4"/>
  <c r="I106" i="4"/>
  <c r="J106" i="4"/>
  <c r="K106" i="4"/>
  <c r="L106" i="4"/>
  <c r="B107" i="4"/>
  <c r="E107" i="4"/>
  <c r="F107" i="4"/>
  <c r="G107" i="4"/>
  <c r="H107" i="4"/>
  <c r="I107" i="4"/>
  <c r="J107" i="4"/>
  <c r="K107" i="4"/>
  <c r="L107" i="4"/>
  <c r="B108" i="4"/>
  <c r="E108" i="4"/>
  <c r="F108" i="4"/>
  <c r="G108" i="4"/>
  <c r="H108" i="4"/>
  <c r="I108" i="4"/>
  <c r="J108" i="4"/>
  <c r="K108" i="4"/>
  <c r="L108" i="4"/>
  <c r="B109" i="4"/>
  <c r="E109" i="4"/>
  <c r="F109" i="4"/>
  <c r="G109" i="4"/>
  <c r="H109" i="4"/>
  <c r="I109" i="4"/>
  <c r="J109" i="4"/>
  <c r="K109" i="4"/>
  <c r="L109" i="4"/>
  <c r="B110" i="4"/>
  <c r="E110" i="4"/>
  <c r="F110" i="4"/>
  <c r="G110" i="4"/>
  <c r="H110" i="4"/>
  <c r="I110" i="4"/>
  <c r="J110" i="4"/>
  <c r="K110" i="4"/>
  <c r="L110" i="4"/>
  <c r="B111" i="4"/>
  <c r="E111" i="4"/>
  <c r="F111" i="4"/>
  <c r="G111" i="4"/>
  <c r="H111" i="4"/>
  <c r="I111" i="4"/>
  <c r="J111" i="4"/>
  <c r="K111" i="4"/>
  <c r="L111" i="4"/>
  <c r="B112" i="4"/>
  <c r="E112" i="4"/>
  <c r="F112" i="4"/>
  <c r="G112" i="4"/>
  <c r="H112" i="4"/>
  <c r="I112" i="4"/>
  <c r="J112" i="4"/>
  <c r="K112" i="4"/>
  <c r="L112" i="4"/>
  <c r="B113" i="4"/>
  <c r="E113" i="4"/>
  <c r="F113" i="4"/>
  <c r="G113" i="4"/>
  <c r="H113" i="4"/>
  <c r="I113" i="4"/>
  <c r="J113" i="4"/>
  <c r="K113" i="4"/>
  <c r="L113" i="4"/>
  <c r="B114" i="4"/>
  <c r="E114" i="4"/>
  <c r="F114" i="4"/>
  <c r="G114" i="4"/>
  <c r="H114" i="4"/>
  <c r="I114" i="4"/>
  <c r="J114" i="4"/>
  <c r="K114" i="4"/>
  <c r="L114" i="4"/>
  <c r="B115" i="4"/>
  <c r="E115" i="4"/>
  <c r="F115" i="4"/>
  <c r="G115" i="4"/>
  <c r="H115" i="4"/>
  <c r="I115" i="4"/>
  <c r="J115" i="4"/>
  <c r="K115" i="4"/>
  <c r="L115" i="4"/>
  <c r="B116" i="4"/>
  <c r="E116" i="4"/>
  <c r="F116" i="4"/>
  <c r="G116" i="4"/>
  <c r="H116" i="4"/>
  <c r="I116" i="4"/>
  <c r="J116" i="4"/>
  <c r="K116" i="4"/>
  <c r="L116" i="4"/>
  <c r="B117" i="4"/>
  <c r="E117" i="4"/>
  <c r="F117" i="4"/>
  <c r="G117" i="4"/>
  <c r="H117" i="4"/>
  <c r="I117" i="4"/>
  <c r="J117" i="4"/>
  <c r="K117" i="4"/>
  <c r="L117" i="4"/>
  <c r="B118" i="4"/>
  <c r="E118" i="4"/>
  <c r="F118" i="4"/>
  <c r="G118" i="4"/>
  <c r="H118" i="4"/>
  <c r="I118" i="4"/>
  <c r="J118" i="4"/>
  <c r="K118" i="4"/>
  <c r="L118" i="4"/>
  <c r="B119" i="4"/>
  <c r="E119" i="4"/>
  <c r="F119" i="4"/>
  <c r="G119" i="4"/>
  <c r="H119" i="4"/>
  <c r="I119" i="4"/>
  <c r="J119" i="4"/>
  <c r="K119" i="4"/>
  <c r="L119" i="4"/>
  <c r="B120" i="4"/>
  <c r="E120" i="4"/>
  <c r="F120" i="4"/>
  <c r="G120" i="4"/>
  <c r="H120" i="4"/>
  <c r="I120" i="4"/>
  <c r="J120" i="4"/>
  <c r="K120" i="4"/>
  <c r="L120" i="4"/>
  <c r="C6" i="2"/>
  <c r="D6" i="2"/>
  <c r="C7" i="2"/>
  <c r="D48" i="1"/>
  <c r="C8" i="2"/>
  <c r="D41" i="1"/>
  <c r="C9" i="2"/>
  <c r="D34" i="1"/>
  <c r="C10" i="2"/>
  <c r="C10" i="4"/>
  <c r="C11" i="2"/>
  <c r="C11" i="4"/>
  <c r="C12" i="2"/>
  <c r="C12" i="4"/>
  <c r="D6" i="1"/>
  <c r="C14" i="4"/>
  <c r="G55" i="1"/>
  <c r="M15" i="4"/>
  <c r="G48" i="1"/>
  <c r="C17" i="4"/>
  <c r="N17" i="4"/>
  <c r="C18" i="4"/>
  <c r="G27" i="1"/>
  <c r="G25" i="1"/>
  <c r="G26" i="1"/>
  <c r="C20" i="4"/>
  <c r="G6" i="1"/>
  <c r="M23" i="4"/>
  <c r="M24" i="4"/>
  <c r="N24" i="4"/>
  <c r="C29" i="4"/>
  <c r="J18" i="1"/>
  <c r="N29" i="4"/>
  <c r="J13" i="1"/>
  <c r="M30" i="4"/>
  <c r="J6" i="1"/>
  <c r="J4" i="1"/>
  <c r="M62" i="1"/>
  <c r="M60" i="1"/>
  <c r="M48" i="1"/>
  <c r="C35" i="4"/>
  <c r="N35" i="4"/>
  <c r="C36" i="4"/>
  <c r="C37" i="4"/>
  <c r="M20" i="1"/>
  <c r="M38" i="4"/>
  <c r="M19" i="1"/>
  <c r="N39" i="4"/>
  <c r="C40" i="4"/>
  <c r="C41" i="4"/>
  <c r="P55" i="1"/>
  <c r="P41" i="1"/>
  <c r="P34" i="1"/>
  <c r="P27" i="1"/>
  <c r="C47" i="4"/>
  <c r="M47" i="4"/>
  <c r="C48" i="4"/>
  <c r="M52" i="4"/>
  <c r="M53" i="4"/>
  <c r="M55" i="4"/>
  <c r="M57" i="4"/>
  <c r="V46" i="1"/>
  <c r="C62" i="4"/>
  <c r="V32" i="1"/>
  <c r="C66" i="4"/>
  <c r="M67" i="4"/>
  <c r="Y62" i="1"/>
  <c r="Y60" i="1"/>
  <c r="Y53" i="1"/>
  <c r="Y48" i="1"/>
  <c r="Y41" i="1"/>
  <c r="Y34" i="1"/>
  <c r="AB48" i="1"/>
  <c r="AB46" i="1"/>
  <c r="AE62" i="1"/>
  <c r="AE55" i="1"/>
  <c r="AE27" i="1"/>
  <c r="AE20" i="1"/>
  <c r="AE6" i="1"/>
  <c r="AH62" i="1"/>
  <c r="AH60" i="1"/>
  <c r="C97" i="4"/>
  <c r="AH41" i="1"/>
  <c r="C102" i="4"/>
  <c r="C103" i="4"/>
  <c r="AK48" i="1"/>
  <c r="AK39" i="1"/>
  <c r="AK40" i="1"/>
  <c r="AK34" i="1"/>
  <c r="C109" i="4"/>
  <c r="C110" i="4"/>
  <c r="AK13" i="1"/>
  <c r="C112" i="4"/>
  <c r="C113" i="4"/>
  <c r="AN55" i="1"/>
  <c r="AN48" i="1"/>
  <c r="C116" i="4"/>
  <c r="AN40" i="1"/>
  <c r="C117" i="4"/>
  <c r="AN32" i="1"/>
  <c r="AN33" i="1"/>
  <c r="C118" i="4"/>
  <c r="C119" i="4"/>
  <c r="AN13" i="1"/>
  <c r="AN6" i="1"/>
  <c r="AQ62" i="1"/>
  <c r="C123" i="2"/>
  <c r="C123" i="4"/>
  <c r="C124" i="2"/>
  <c r="C124" i="4"/>
  <c r="C125" i="2"/>
  <c r="C125" i="4"/>
  <c r="C126" i="2"/>
  <c r="C126" i="4"/>
  <c r="C127" i="2"/>
  <c r="C127" i="4"/>
  <c r="C128" i="2"/>
  <c r="C128" i="4"/>
  <c r="C129" i="2"/>
  <c r="C129" i="4"/>
  <c r="C130" i="2"/>
  <c r="C130" i="4"/>
  <c r="C132" i="2"/>
  <c r="C132" i="4"/>
  <c r="C133" i="2"/>
  <c r="C133" i="4"/>
  <c r="C134" i="2"/>
  <c r="C134" i="4"/>
  <c r="C135" i="2"/>
  <c r="C135" i="4"/>
  <c r="C136" i="2"/>
  <c r="C136" i="4"/>
  <c r="C137" i="2"/>
  <c r="C137" i="4"/>
  <c r="C138" i="2"/>
  <c r="C138" i="4"/>
  <c r="C139" i="2"/>
  <c r="C139" i="4"/>
  <c r="C140" i="2"/>
  <c r="C140" i="4"/>
  <c r="C141" i="2"/>
  <c r="C141" i="4"/>
  <c r="C142" i="2"/>
  <c r="C142" i="4"/>
  <c r="C143" i="2"/>
  <c r="C143" i="4"/>
  <c r="AW40" i="1"/>
  <c r="C144" i="2"/>
  <c r="C144" i="4"/>
  <c r="C145" i="2"/>
  <c r="C145" i="4"/>
  <c r="C146" i="2"/>
  <c r="C146" i="4"/>
  <c r="C147" i="2"/>
  <c r="C147" i="4"/>
  <c r="C148" i="2"/>
  <c r="C148" i="4"/>
  <c r="AW5" i="1"/>
  <c r="C149" i="2"/>
  <c r="C149" i="4"/>
  <c r="C150" i="2"/>
  <c r="C150" i="4"/>
  <c r="C151" i="2"/>
  <c r="C151" i="4"/>
  <c r="AZ47" i="1"/>
  <c r="C152" i="2"/>
  <c r="C152" i="4"/>
  <c r="C153" i="2"/>
  <c r="C153" i="4"/>
  <c r="C154" i="2"/>
  <c r="C154" i="4"/>
  <c r="C155" i="2"/>
  <c r="C155" i="4"/>
  <c r="J12" i="1"/>
  <c r="J11" i="1"/>
  <c r="M12" i="1"/>
  <c r="J54" i="1"/>
  <c r="G12" i="1"/>
  <c r="D5" i="1"/>
  <c r="C44" i="4"/>
  <c r="P48" i="1"/>
  <c r="C43" i="4"/>
  <c r="M6" i="1"/>
  <c r="M11" i="1"/>
  <c r="M13" i="1"/>
  <c r="C39" i="4"/>
  <c r="M27" i="1"/>
  <c r="C34" i="4"/>
  <c r="C33" i="4"/>
  <c r="M31" i="4"/>
  <c r="C31" i="4"/>
  <c r="C30" i="4"/>
  <c r="J20" i="1"/>
  <c r="J27" i="1"/>
  <c r="C28" i="4"/>
  <c r="J34" i="1"/>
  <c r="C27" i="4"/>
  <c r="J41" i="1"/>
  <c r="C26" i="4"/>
  <c r="J48" i="1"/>
  <c r="C25" i="4"/>
  <c r="J53" i="1"/>
  <c r="J55" i="1"/>
  <c r="C24" i="4"/>
  <c r="J60" i="1"/>
  <c r="J62" i="1"/>
  <c r="C23" i="4"/>
  <c r="C22" i="4"/>
  <c r="G11" i="1"/>
  <c r="M21" i="4"/>
  <c r="G13" i="1"/>
  <c r="C21" i="4"/>
  <c r="G20" i="1"/>
  <c r="M19" i="4"/>
  <c r="G34" i="1"/>
  <c r="G39" i="1"/>
  <c r="D4" i="1"/>
  <c r="C46" i="4"/>
  <c r="C45" i="4"/>
  <c r="M55" i="1"/>
  <c r="P54" i="1"/>
  <c r="N42" i="4"/>
  <c r="N32" i="4"/>
  <c r="M61" i="1"/>
  <c r="N14" i="4"/>
  <c r="N38" i="4"/>
  <c r="G54" i="1"/>
  <c r="G40" i="1"/>
  <c r="M40" i="1"/>
  <c r="N69" i="4"/>
  <c r="Y61" i="1"/>
  <c r="N68" i="4"/>
  <c r="V33" i="1"/>
  <c r="N63" i="4"/>
  <c r="N57" i="4"/>
  <c r="S26" i="1"/>
  <c r="N55" i="4"/>
  <c r="S40" i="1"/>
  <c r="N53" i="4"/>
  <c r="S47" i="1"/>
  <c r="N52" i="4"/>
  <c r="P19" i="1"/>
  <c r="N47" i="4"/>
  <c r="P33" i="1"/>
  <c r="M107" i="4"/>
  <c r="M69" i="4"/>
  <c r="V4" i="1"/>
  <c r="M63" i="4"/>
  <c r="M61" i="4"/>
  <c r="S25" i="1"/>
  <c r="P18" i="1"/>
  <c r="N117" i="4"/>
  <c r="N116" i="4"/>
  <c r="N89" i="4"/>
  <c r="N82" i="4"/>
  <c r="AZ53" i="1"/>
  <c r="AW60" i="1"/>
  <c r="AK32" i="1"/>
  <c r="M108" i="4"/>
  <c r="AW4" i="1"/>
  <c r="AN39" i="1"/>
  <c r="M116" i="4"/>
  <c r="AE4" i="1"/>
  <c r="S46" i="1"/>
  <c r="G53" i="1"/>
  <c r="M29" i="4"/>
  <c r="P53" i="1"/>
  <c r="D162" i="2"/>
  <c r="BC35" i="1"/>
  <c r="D163" i="2"/>
  <c r="D163" i="4"/>
  <c r="D164" i="2"/>
  <c r="D165" i="2"/>
  <c r="BC14" i="1"/>
  <c r="D166" i="2"/>
  <c r="BC7" i="1"/>
  <c r="D167" i="2"/>
  <c r="BF63" i="1"/>
  <c r="D168" i="2"/>
  <c r="BF56" i="1"/>
  <c r="D169" i="2"/>
  <c r="D169" i="4"/>
  <c r="D170" i="2"/>
  <c r="BF42" i="1"/>
  <c r="D171" i="2"/>
  <c r="BF35" i="1"/>
  <c r="D172" i="2"/>
  <c r="BF28" i="1"/>
  <c r="M33" i="4"/>
  <c r="AZ55" i="1"/>
  <c r="AW34" i="1"/>
  <c r="AW55" i="1"/>
  <c r="AT62" i="1"/>
  <c r="AQ20" i="1"/>
  <c r="AQ34" i="1"/>
  <c r="AQ41" i="1"/>
  <c r="C115" i="4"/>
  <c r="AN62" i="1"/>
  <c r="AK27" i="1"/>
  <c r="AK62" i="1"/>
  <c r="C92" i="4"/>
  <c r="Y6" i="1"/>
  <c r="C76" i="4"/>
  <c r="C64" i="4"/>
  <c r="V27" i="1"/>
  <c r="C63" i="4"/>
  <c r="P20" i="1"/>
  <c r="AZ34" i="1"/>
  <c r="AZ62" i="1"/>
  <c r="AW6" i="1"/>
  <c r="AW20" i="1"/>
  <c r="AW41" i="1"/>
  <c r="AW62" i="1"/>
  <c r="AT48" i="1"/>
  <c r="AQ27" i="1"/>
  <c r="AQ55" i="1"/>
  <c r="AN20" i="1"/>
  <c r="AN41" i="1"/>
  <c r="C114" i="4"/>
  <c r="C111" i="4"/>
  <c r="C108" i="4"/>
  <c r="C106" i="4"/>
  <c r="C101" i="4"/>
  <c r="C98" i="4"/>
  <c r="C93" i="4"/>
  <c r="AB20" i="1"/>
  <c r="C83" i="4"/>
  <c r="Y13" i="1"/>
  <c r="C75" i="4"/>
  <c r="Y20" i="1"/>
  <c r="C74" i="4"/>
  <c r="C71" i="4"/>
  <c r="V6" i="1"/>
  <c r="C67" i="4"/>
  <c r="S41" i="1"/>
  <c r="C53" i="4"/>
  <c r="S55" i="1"/>
  <c r="C51" i="4"/>
  <c r="S62" i="1"/>
  <c r="C50" i="4"/>
  <c r="P6" i="1"/>
  <c r="C49" i="4"/>
  <c r="N33" i="4"/>
  <c r="M54" i="1"/>
  <c r="M53" i="1"/>
  <c r="M18" i="1"/>
  <c r="M32" i="4"/>
  <c r="M5" i="4"/>
  <c r="S11" i="1"/>
  <c r="M95" i="4"/>
  <c r="BF4" i="1"/>
  <c r="BF32" i="1"/>
  <c r="BO25" i="1"/>
  <c r="BL18" i="1"/>
  <c r="BL46" i="1"/>
  <c r="BI11" i="1"/>
  <c r="BC54" i="1"/>
  <c r="N73" i="4"/>
  <c r="Y26" i="1"/>
  <c r="Y25" i="1"/>
  <c r="A129" i="4"/>
  <c r="A137" i="4"/>
  <c r="A138" i="4"/>
  <c r="D140" i="2"/>
  <c r="D140" i="4"/>
  <c r="D141" i="2"/>
  <c r="D141" i="4"/>
  <c r="D142" i="2"/>
  <c r="D142" i="4"/>
  <c r="D143" i="2"/>
  <c r="D143" i="4"/>
  <c r="D144" i="2"/>
  <c r="D144" i="4"/>
  <c r="D145" i="2"/>
  <c r="D145" i="4"/>
  <c r="D146" i="2"/>
  <c r="D147" i="2"/>
  <c r="D147" i="4"/>
  <c r="D148" i="2"/>
  <c r="D148" i="4"/>
  <c r="A153" i="4"/>
  <c r="D149" i="2"/>
  <c r="A154" i="4"/>
  <c r="D150" i="2"/>
  <c r="D150" i="4"/>
  <c r="A155" i="4"/>
  <c r="D151" i="2"/>
  <c r="AZ49" i="1"/>
  <c r="D152" i="2"/>
  <c r="D152" i="4"/>
  <c r="D153" i="2"/>
  <c r="AZ35" i="1"/>
  <c r="A158" i="4"/>
  <c r="D154" i="2"/>
  <c r="D154" i="4"/>
  <c r="D155" i="2"/>
  <c r="D155" i="4"/>
  <c r="D156" i="2"/>
  <c r="AZ14" i="1"/>
  <c r="D157" i="2"/>
  <c r="D157" i="4"/>
  <c r="D158" i="2"/>
  <c r="BC63" i="1"/>
  <c r="D159" i="2"/>
  <c r="D159" i="4"/>
  <c r="X102" i="2"/>
  <c r="U5" i="2"/>
  <c r="AD5" i="2"/>
  <c r="S13" i="2"/>
  <c r="AT27" i="1"/>
  <c r="AW27" i="1"/>
  <c r="BO41" i="1"/>
  <c r="BL34" i="1"/>
  <c r="BF48" i="1"/>
  <c r="BC41" i="1"/>
  <c r="BC48" i="1"/>
  <c r="X5" i="2"/>
  <c r="T5" i="2"/>
  <c r="AE5" i="2"/>
  <c r="X8" i="2"/>
  <c r="R13" i="2"/>
  <c r="AH140" i="2"/>
  <c r="AH148" i="2"/>
  <c r="AH156" i="2"/>
  <c r="AQ48" i="1"/>
  <c r="AZ48" i="1"/>
  <c r="AQ13" i="1"/>
  <c r="AW48" i="1"/>
  <c r="AZ27" i="1"/>
  <c r="BO13" i="1"/>
  <c r="BL6" i="1"/>
  <c r="BF20" i="1"/>
  <c r="BC13" i="1"/>
  <c r="AZ13" i="1"/>
  <c r="BC12" i="1"/>
  <c r="BF39" i="1"/>
  <c r="BI60" i="1"/>
  <c r="BL53" i="1"/>
  <c r="BO60" i="1"/>
  <c r="V5" i="2"/>
  <c r="R5" i="2"/>
  <c r="T8" i="2"/>
  <c r="AB9" i="2"/>
  <c r="AB12" i="2"/>
  <c r="V13" i="2"/>
  <c r="AB15" i="2"/>
  <c r="AE18" i="2"/>
  <c r="AB23" i="2"/>
  <c r="AB27" i="2"/>
  <c r="AB32" i="2"/>
  <c r="AF35" i="2"/>
  <c r="AB43" i="2"/>
  <c r="AB47" i="2"/>
  <c r="AC53" i="2"/>
  <c r="AB61" i="2"/>
  <c r="AC63" i="2"/>
  <c r="AB73" i="2"/>
  <c r="AB94" i="2"/>
  <c r="N101" i="2"/>
  <c r="N101" i="4"/>
  <c r="N100" i="2"/>
  <c r="N100" i="4"/>
  <c r="BC25" i="1"/>
  <c r="AQ5" i="1"/>
  <c r="AW46" i="1"/>
  <c r="AZ18" i="1"/>
  <c r="BC60" i="1"/>
  <c r="AT32" i="1"/>
  <c r="AZ25" i="1"/>
  <c r="N164" i="2"/>
  <c r="N164" i="4"/>
  <c r="U42" i="2"/>
  <c r="V94" i="2"/>
  <c r="W48" i="2"/>
  <c r="W42" i="2"/>
  <c r="X42" i="2"/>
  <c r="V42" i="2"/>
  <c r="W35" i="2"/>
  <c r="AF13" i="2"/>
  <c r="U9" i="2"/>
  <c r="R8" i="2"/>
  <c r="U7" i="2"/>
  <c r="AF5" i="2"/>
  <c r="AW18" i="1"/>
  <c r="AZ40" i="1"/>
  <c r="AT60" i="1"/>
  <c r="BF33" i="1"/>
  <c r="AH152" i="2"/>
  <c r="AH160" i="2"/>
  <c r="AH168" i="2"/>
  <c r="AH200" i="2"/>
  <c r="AT18" i="1"/>
  <c r="BR61" i="1"/>
  <c r="AT46" i="1"/>
  <c r="AH150" i="2"/>
  <c r="AH158" i="2"/>
  <c r="AH166" i="2"/>
  <c r="AH172" i="2"/>
  <c r="AH177" i="2"/>
  <c r="AH180" i="2"/>
  <c r="AH185" i="2"/>
  <c r="AH188" i="2"/>
  <c r="AH193" i="2"/>
  <c r="AH196" i="2"/>
  <c r="AH198" i="2"/>
  <c r="AW12" i="1"/>
  <c r="BL40" i="1"/>
  <c r="AQ12" i="1"/>
  <c r="AQ54" i="1"/>
  <c r="BF26" i="1"/>
  <c r="BI33" i="1"/>
  <c r="BO4" i="1"/>
  <c r="AH144" i="2"/>
  <c r="AH142" i="2"/>
  <c r="AW54" i="1"/>
  <c r="AQ26" i="1"/>
  <c r="AQ40" i="1"/>
  <c r="D60" i="1"/>
  <c r="AW33" i="1"/>
  <c r="AZ19" i="1"/>
  <c r="AW39" i="1"/>
  <c r="AT19" i="1"/>
  <c r="AT33" i="1"/>
  <c r="AT47" i="1"/>
  <c r="AT61" i="1"/>
  <c r="AQ11" i="1"/>
  <c r="AQ25" i="1"/>
  <c r="AQ39" i="1"/>
  <c r="AQ53" i="1"/>
  <c r="BC26" i="1"/>
  <c r="N5" i="2"/>
  <c r="AH146" i="2"/>
  <c r="AH154" i="2"/>
  <c r="AH162" i="2"/>
  <c r="AH173" i="2"/>
  <c r="AH176" i="2"/>
  <c r="AH181" i="2"/>
  <c r="AH184" i="2"/>
  <c r="AH189" i="2"/>
  <c r="AH192" i="2"/>
  <c r="AH197" i="2"/>
  <c r="AO4" i="2"/>
  <c r="AP4" i="2"/>
  <c r="AQ4" i="2"/>
  <c r="AR4" i="2"/>
  <c r="AS4" i="2"/>
  <c r="AT4" i="2"/>
  <c r="AT34" i="1"/>
  <c r="AT6" i="1"/>
  <c r="AQ46" i="1"/>
  <c r="BL55" i="1"/>
  <c r="BI6" i="1"/>
  <c r="BI20" i="1"/>
  <c r="BI34" i="1"/>
  <c r="BI48" i="1"/>
  <c r="BI62" i="1"/>
  <c r="BF13" i="1"/>
  <c r="BL54" i="1"/>
  <c r="V46" i="2"/>
  <c r="AF61" i="2"/>
  <c r="AC72" i="2"/>
  <c r="T79" i="2"/>
  <c r="BF46" i="1"/>
  <c r="AQ6" i="1"/>
  <c r="AT20" i="1"/>
  <c r="AW13" i="1"/>
  <c r="AZ41" i="1"/>
  <c r="BR55" i="1"/>
  <c r="BO6" i="1"/>
  <c r="BO20" i="1"/>
  <c r="BO34" i="1"/>
  <c r="BO48" i="1"/>
  <c r="BO62" i="1"/>
  <c r="BL13" i="1"/>
  <c r="BL27" i="1"/>
  <c r="BL41" i="1"/>
  <c r="BF27" i="1"/>
  <c r="BF41" i="1"/>
  <c r="BF55" i="1"/>
  <c r="BC6" i="1"/>
  <c r="BC20" i="1"/>
  <c r="BC34" i="1"/>
  <c r="BC55" i="1"/>
  <c r="AZ6" i="1"/>
  <c r="X29" i="2"/>
  <c r="X49" i="2"/>
  <c r="U51" i="2"/>
  <c r="T63" i="2"/>
  <c r="AT55" i="1"/>
  <c r="AT13" i="1"/>
  <c r="AT41" i="1"/>
  <c r="AZ20" i="1"/>
  <c r="BL62" i="1"/>
  <c r="BI13" i="1"/>
  <c r="BI27" i="1"/>
  <c r="BI41" i="1"/>
  <c r="BI55" i="1"/>
  <c r="BF6" i="1"/>
  <c r="AA24" i="2"/>
  <c r="W29" i="2"/>
  <c r="S29" i="2"/>
  <c r="T42" i="2"/>
  <c r="W45" i="2"/>
  <c r="U47" i="2"/>
  <c r="T61" i="2"/>
  <c r="W15" i="2"/>
  <c r="AF29" i="2"/>
  <c r="AA61" i="2"/>
  <c r="V64" i="2"/>
  <c r="D32" i="1"/>
  <c r="W24" i="2"/>
  <c r="U61" i="2"/>
  <c r="AD61" i="2"/>
  <c r="AA67" i="2"/>
  <c r="U15" i="2"/>
  <c r="R38" i="2"/>
  <c r="X61" i="2"/>
  <c r="R61" i="2"/>
  <c r="AC61" i="2"/>
  <c r="N12" i="4"/>
  <c r="D27" i="1"/>
  <c r="D40" i="1"/>
  <c r="V11" i="2"/>
  <c r="R29" i="2"/>
  <c r="T64" i="2"/>
  <c r="AA9" i="2"/>
  <c r="V10" i="2"/>
  <c r="U11" i="2"/>
  <c r="V29" i="2"/>
  <c r="AA29" i="2"/>
  <c r="W32" i="2"/>
  <c r="U34" i="2"/>
  <c r="V35" i="2"/>
  <c r="R42" i="2"/>
  <c r="S48" i="2"/>
  <c r="X64" i="2"/>
  <c r="R64" i="2"/>
  <c r="U48" i="2"/>
  <c r="C8" i="4"/>
  <c r="R11" i="2"/>
  <c r="U29" i="2"/>
  <c r="AE29" i="2"/>
  <c r="U32" i="2"/>
  <c r="V38" i="2"/>
  <c r="AA48" i="2"/>
  <c r="AA50" i="2"/>
  <c r="V52" i="2"/>
  <c r="U63" i="2"/>
  <c r="W64" i="2"/>
  <c r="AD64" i="2"/>
  <c r="U67" i="2"/>
  <c r="T74" i="2"/>
  <c r="D54" i="1"/>
  <c r="D39" i="1"/>
  <c r="BC39" i="1"/>
  <c r="AT39" i="1"/>
  <c r="AZ54" i="1"/>
  <c r="BC33" i="1"/>
  <c r="BO61" i="1"/>
  <c r="AZ33" i="1"/>
  <c r="AW26" i="1"/>
  <c r="AT26" i="1"/>
  <c r="AZ4" i="1"/>
  <c r="BF40" i="1"/>
  <c r="BI26" i="1"/>
  <c r="BL11" i="1"/>
  <c r="BC53" i="1"/>
  <c r="BI39" i="1"/>
  <c r="BO53" i="1"/>
  <c r="BF60" i="1"/>
  <c r="BI53" i="1"/>
  <c r="AW32" i="1"/>
  <c r="AZ46" i="1"/>
  <c r="AW11" i="1"/>
  <c r="AW61" i="1"/>
  <c r="AT40" i="1"/>
  <c r="AQ47" i="1"/>
  <c r="BC47" i="1"/>
  <c r="BF53" i="1"/>
  <c r="BI47" i="1"/>
  <c r="BL33" i="1"/>
  <c r="BL12" i="1"/>
  <c r="BO47" i="1"/>
  <c r="BO18" i="1"/>
  <c r="AQ4" i="1"/>
  <c r="BL32" i="1"/>
  <c r="BO39" i="1"/>
  <c r="BC61" i="1"/>
  <c r="BO5" i="1"/>
  <c r="AZ5" i="1"/>
  <c r="BC11" i="1"/>
  <c r="BF18" i="1"/>
  <c r="AT53" i="1"/>
  <c r="AZ39" i="1"/>
  <c r="N10" i="4"/>
  <c r="AZ26" i="1"/>
  <c r="AZ61" i="1"/>
  <c r="AW19" i="1"/>
  <c r="AW53" i="1"/>
  <c r="AT54" i="1"/>
  <c r="AQ19" i="1"/>
  <c r="AZ11" i="1"/>
  <c r="BC40" i="1"/>
  <c r="BC5" i="1"/>
  <c r="BF47" i="1"/>
  <c r="BF25" i="1"/>
  <c r="BF12" i="1"/>
  <c r="BI54" i="1"/>
  <c r="BI32" i="1"/>
  <c r="BI19" i="1"/>
  <c r="BL61" i="1"/>
  <c r="BL39" i="1"/>
  <c r="BL26" i="1"/>
  <c r="BL5" i="1"/>
  <c r="BO46" i="1"/>
  <c r="BO33" i="1"/>
  <c r="BO11" i="1"/>
  <c r="BI25" i="1"/>
  <c r="AT11" i="1"/>
  <c r="AQ32" i="1"/>
  <c r="AZ32" i="1"/>
  <c r="AW25" i="1"/>
  <c r="BL60" i="1"/>
  <c r="BL4" i="1"/>
  <c r="BC46" i="1"/>
  <c r="AQ18" i="1"/>
  <c r="AT25" i="1"/>
  <c r="AZ60" i="1"/>
  <c r="AW47" i="1"/>
  <c r="AT12" i="1"/>
  <c r="AQ33" i="1"/>
  <c r="BO12" i="1"/>
  <c r="AZ58" i="1"/>
  <c r="A149" i="4"/>
  <c r="AW23" i="1"/>
  <c r="A145" i="4"/>
  <c r="AW44" i="1"/>
  <c r="A142" i="4"/>
  <c r="BO9" i="1"/>
  <c r="A201" i="4"/>
  <c r="BO37" i="1"/>
  <c r="A197" i="4"/>
  <c r="BL2" i="1"/>
  <c r="A193" i="4"/>
  <c r="BL30" i="1"/>
  <c r="A189" i="4"/>
  <c r="BL58" i="1"/>
  <c r="A185" i="4"/>
  <c r="BI23" i="1"/>
  <c r="A181" i="4"/>
  <c r="BI51" i="1"/>
  <c r="A177" i="4"/>
  <c r="BF16" i="1"/>
  <c r="A173" i="4"/>
  <c r="BF44" i="1"/>
  <c r="A169" i="4"/>
  <c r="BC9" i="1"/>
  <c r="A165" i="4"/>
  <c r="BC37" i="1"/>
  <c r="A161" i="4"/>
  <c r="AW51" i="1"/>
  <c r="A141" i="4"/>
  <c r="AT44" i="1"/>
  <c r="A133" i="4"/>
  <c r="AQ16" i="1"/>
  <c r="A128" i="4"/>
  <c r="AQ44" i="1"/>
  <c r="A124" i="4"/>
  <c r="BC51" i="1"/>
  <c r="A159" i="4"/>
  <c r="D25" i="1"/>
  <c r="BO16" i="1"/>
  <c r="A200" i="4"/>
  <c r="BO44" i="1"/>
  <c r="A196" i="4"/>
  <c r="BL9" i="1"/>
  <c r="A192" i="4"/>
  <c r="BL37" i="1"/>
  <c r="A188" i="4"/>
  <c r="BI2" i="1"/>
  <c r="A184" i="4"/>
  <c r="BI30" i="1"/>
  <c r="A180" i="4"/>
  <c r="BI58" i="1"/>
  <c r="A176" i="4"/>
  <c r="BF23" i="1"/>
  <c r="A172" i="4"/>
  <c r="BF51" i="1"/>
  <c r="A168" i="4"/>
  <c r="BC16" i="1"/>
  <c r="A164" i="4"/>
  <c r="BC44" i="1"/>
  <c r="A160" i="4"/>
  <c r="AZ2" i="1"/>
  <c r="A157" i="4"/>
  <c r="AZ44" i="1"/>
  <c r="A151" i="4"/>
  <c r="AW9" i="1"/>
  <c r="A147" i="4"/>
  <c r="AT37" i="1"/>
  <c r="A134" i="4"/>
  <c r="AQ37" i="1"/>
  <c r="A125" i="4"/>
  <c r="AZ9" i="1"/>
  <c r="A156" i="4"/>
  <c r="AZ37" i="1"/>
  <c r="A152" i="4"/>
  <c r="AZ51" i="1"/>
  <c r="A150" i="4"/>
  <c r="AW2" i="1"/>
  <c r="A148" i="4"/>
  <c r="AW16" i="1"/>
  <c r="A146" i="4"/>
  <c r="AW30" i="1"/>
  <c r="A144" i="4"/>
  <c r="AW58" i="1"/>
  <c r="A140" i="4"/>
  <c r="AT23" i="1"/>
  <c r="A136" i="4"/>
  <c r="AT51" i="1"/>
  <c r="A132" i="4"/>
  <c r="AQ23" i="1"/>
  <c r="A127" i="4"/>
  <c r="AQ51" i="1"/>
  <c r="A123" i="4"/>
  <c r="BR58" i="1"/>
  <c r="A203" i="4"/>
  <c r="BO23" i="1"/>
  <c r="A199" i="4"/>
  <c r="BO51" i="1"/>
  <c r="A195" i="4"/>
  <c r="BL16" i="1"/>
  <c r="A191" i="4"/>
  <c r="BL44" i="1"/>
  <c r="A187" i="4"/>
  <c r="BI9" i="1"/>
  <c r="A183" i="4"/>
  <c r="BI37" i="1"/>
  <c r="A179" i="4"/>
  <c r="BF2" i="1"/>
  <c r="A175" i="4"/>
  <c r="BF30" i="1"/>
  <c r="A171" i="4"/>
  <c r="BF58" i="1"/>
  <c r="A167" i="4"/>
  <c r="BC23" i="1"/>
  <c r="A163" i="4"/>
  <c r="AW37" i="1"/>
  <c r="A143" i="4"/>
  <c r="AT2" i="1"/>
  <c r="A139" i="4"/>
  <c r="AT30" i="1"/>
  <c r="A135" i="4"/>
  <c r="AQ2" i="1"/>
  <c r="A130" i="4"/>
  <c r="AQ30" i="1"/>
  <c r="A126" i="4"/>
  <c r="C6" i="4"/>
  <c r="BO30" i="1"/>
  <c r="A198" i="4"/>
  <c r="BO58" i="1"/>
  <c r="A194" i="4"/>
  <c r="BL23" i="1"/>
  <c r="A190" i="4"/>
  <c r="BL51" i="1"/>
  <c r="A186" i="4"/>
  <c r="BI16" i="1"/>
  <c r="A182" i="4"/>
  <c r="BI44" i="1"/>
  <c r="A178" i="4"/>
  <c r="BF9" i="1"/>
  <c r="A174" i="4"/>
  <c r="BF37" i="1"/>
  <c r="A170" i="4"/>
  <c r="BC2" i="1"/>
  <c r="A166" i="4"/>
  <c r="BC30" i="1"/>
  <c r="A162" i="4"/>
  <c r="AW7" i="1"/>
  <c r="BO42" i="1"/>
  <c r="D197" i="4"/>
  <c r="BL35" i="1"/>
  <c r="D189" i="4"/>
  <c r="BI42" i="1"/>
  <c r="D179" i="4"/>
  <c r="BL7" i="1"/>
  <c r="D193" i="4"/>
  <c r="BI14" i="1"/>
  <c r="D183" i="4"/>
  <c r="D165" i="4"/>
  <c r="M12" i="4"/>
  <c r="W67" i="2"/>
  <c r="S67" i="2"/>
  <c r="R67" i="2"/>
  <c r="T67" i="2"/>
  <c r="V67" i="2"/>
  <c r="X67" i="2"/>
  <c r="Y67" i="2"/>
  <c r="AE67" i="2"/>
  <c r="M113" i="2"/>
  <c r="M115" i="2"/>
  <c r="M119" i="2"/>
  <c r="M121" i="2"/>
  <c r="M121" i="4"/>
  <c r="N115" i="2"/>
  <c r="N119" i="2"/>
  <c r="N119" i="4"/>
  <c r="N121" i="2"/>
  <c r="N121" i="4"/>
  <c r="N113" i="2"/>
  <c r="U64" i="2"/>
  <c r="S64" i="2"/>
  <c r="AA64" i="2"/>
  <c r="AF64" i="2"/>
  <c r="AB63" i="2"/>
  <c r="AG63" i="2"/>
  <c r="AH63" i="2"/>
  <c r="T69" i="2"/>
  <c r="R102" i="2"/>
  <c r="AN53" i="1"/>
  <c r="AK4" i="1"/>
  <c r="W53" i="2"/>
  <c r="AA52" i="2"/>
  <c r="AA51" i="2"/>
  <c r="AF50" i="2"/>
  <c r="AF48" i="2"/>
  <c r="T49" i="2"/>
  <c r="AD50" i="2"/>
  <c r="W51" i="2"/>
  <c r="S51" i="2"/>
  <c r="AE51" i="2"/>
  <c r="X52" i="2"/>
  <c r="T52" i="2"/>
  <c r="AF52" i="2"/>
  <c r="X69" i="2"/>
  <c r="AD69" i="2"/>
  <c r="M120" i="4"/>
  <c r="N118" i="4"/>
  <c r="W44" i="2"/>
  <c r="V43" i="2"/>
  <c r="S42" i="2"/>
  <c r="AA42" i="2"/>
  <c r="AF42" i="2"/>
  <c r="R35" i="2"/>
  <c r="AA34" i="2"/>
  <c r="S32" i="2"/>
  <c r="AH128" i="2"/>
  <c r="AH129" i="2"/>
  <c r="AH130" i="2"/>
  <c r="AH132" i="2"/>
  <c r="V71" i="2"/>
  <c r="V27" i="2"/>
  <c r="W34" i="2"/>
  <c r="S34" i="2"/>
  <c r="AE34" i="2"/>
  <c r="X39" i="2"/>
  <c r="AA47" i="2"/>
  <c r="X48" i="2"/>
  <c r="V48" i="2"/>
  <c r="T48" i="2"/>
  <c r="R48" i="2"/>
  <c r="AD48" i="2"/>
  <c r="AC48" i="2"/>
  <c r="AG48" i="2"/>
  <c r="AH48" i="2"/>
  <c r="N48" i="2"/>
  <c r="W52" i="2"/>
  <c r="U52" i="2"/>
  <c r="R52" i="2"/>
  <c r="AD52" i="2"/>
  <c r="T53" i="2"/>
  <c r="N54" i="2"/>
  <c r="V68" i="2"/>
  <c r="V69" i="2"/>
  <c r="R69" i="2"/>
  <c r="AF69" i="2"/>
  <c r="R71" i="2"/>
  <c r="U74" i="2"/>
  <c r="AD74" i="2"/>
  <c r="R107" i="2"/>
  <c r="W114" i="2"/>
  <c r="X118" i="2"/>
  <c r="X12" i="2"/>
  <c r="S60" i="1"/>
  <c r="M50" i="4"/>
  <c r="U24" i="2"/>
  <c r="AE24" i="2"/>
  <c r="T25" i="2"/>
  <c r="AE32" i="2"/>
  <c r="S35" i="2"/>
  <c r="AE35" i="2"/>
  <c r="U38" i="2"/>
  <c r="AA38" i="2"/>
  <c r="V39" i="2"/>
  <c r="R46" i="2"/>
  <c r="X47" i="2"/>
  <c r="T47" i="2"/>
  <c r="AD47" i="2"/>
  <c r="U49" i="2"/>
  <c r="AD49" i="2"/>
  <c r="X51" i="2"/>
  <c r="V51" i="2"/>
  <c r="T51" i="2"/>
  <c r="R51" i="2"/>
  <c r="AD51" i="2"/>
  <c r="AF51" i="2"/>
  <c r="X53" i="2"/>
  <c r="U53" i="2"/>
  <c r="S53" i="2"/>
  <c r="AC66" i="2"/>
  <c r="AD67" i="2"/>
  <c r="AF67" i="2"/>
  <c r="R68" i="2"/>
  <c r="W69" i="2"/>
  <c r="U69" i="2"/>
  <c r="S69" i="2"/>
  <c r="AA69" i="2"/>
  <c r="AE69" i="2"/>
  <c r="AB69" i="2"/>
  <c r="T70" i="2"/>
  <c r="R90" i="2"/>
  <c r="X94" i="2"/>
  <c r="AC94" i="2"/>
  <c r="AF109" i="2"/>
  <c r="W122" i="2"/>
  <c r="U122" i="2"/>
  <c r="S122" i="2"/>
  <c r="AA122" i="2"/>
  <c r="AE122" i="2"/>
  <c r="AG122" i="2"/>
  <c r="AH122" i="2"/>
  <c r="M139" i="2"/>
  <c r="M139" i="4"/>
  <c r="M122" i="2"/>
  <c r="N139" i="2"/>
  <c r="N139" i="4"/>
  <c r="N122" i="2"/>
  <c r="N122" i="4"/>
  <c r="N108" i="4"/>
  <c r="AE39" i="1"/>
  <c r="X63" i="2"/>
  <c r="AD63" i="2"/>
  <c r="W65" i="2"/>
  <c r="W68" i="2"/>
  <c r="S68" i="2"/>
  <c r="AC68" i="2"/>
  <c r="AB70" i="2"/>
  <c r="Y47" i="1"/>
  <c r="AF80" i="2"/>
  <c r="AB81" i="2"/>
  <c r="X82" i="2"/>
  <c r="T108" i="2"/>
  <c r="V109" i="2"/>
  <c r="V13" i="1"/>
  <c r="C68" i="4"/>
  <c r="C70" i="4"/>
  <c r="C120" i="4"/>
  <c r="C90" i="4"/>
  <c r="AK20" i="1"/>
  <c r="W121" i="2"/>
  <c r="AD62" i="2"/>
  <c r="U68" i="2"/>
  <c r="AA68" i="2"/>
  <c r="W80" i="2"/>
  <c r="W81" i="2"/>
  <c r="V121" i="2"/>
  <c r="AA63" i="2"/>
  <c r="X65" i="2"/>
  <c r="X68" i="2"/>
  <c r="T68" i="2"/>
  <c r="AF68" i="2"/>
  <c r="AD70" i="2"/>
  <c r="V80" i="2"/>
  <c r="T81" i="2"/>
  <c r="V108" i="2"/>
  <c r="X110" i="2"/>
  <c r="C79" i="4"/>
  <c r="C86" i="4"/>
  <c r="AE33" i="1"/>
  <c r="U71" i="2"/>
  <c r="AD71" i="2"/>
  <c r="T114" i="2"/>
  <c r="V118" i="2"/>
  <c r="C91" i="4"/>
  <c r="AN34" i="1"/>
  <c r="AK6" i="1"/>
  <c r="N62" i="4"/>
  <c r="N66" i="4"/>
  <c r="N70" i="4"/>
  <c r="AF62" i="2"/>
  <c r="W63" i="2"/>
  <c r="S63" i="2"/>
  <c r="AE63" i="2"/>
  <c r="T66" i="2"/>
  <c r="S70" i="2"/>
  <c r="X71" i="2"/>
  <c r="T71" i="2"/>
  <c r="AE71" i="2"/>
  <c r="X74" i="2"/>
  <c r="AB74" i="2"/>
  <c r="T75" i="2"/>
  <c r="W78" i="2"/>
  <c r="S81" i="2"/>
  <c r="V90" i="2"/>
  <c r="T94" i="2"/>
  <c r="S109" i="2"/>
  <c r="U111" i="2"/>
  <c r="R114" i="2"/>
  <c r="T118" i="2"/>
  <c r="V63" i="2"/>
  <c r="R63" i="2"/>
  <c r="AF63" i="2"/>
  <c r="W66" i="2"/>
  <c r="AD68" i="2"/>
  <c r="V70" i="2"/>
  <c r="W71" i="2"/>
  <c r="S71" i="2"/>
  <c r="AF71" i="2"/>
  <c r="S79" i="2"/>
  <c r="X81" i="2"/>
  <c r="AA81" i="2"/>
  <c r="S90" i="2"/>
  <c r="AE94" i="2"/>
  <c r="V106" i="2"/>
  <c r="T107" i="2"/>
  <c r="R109" i="2"/>
  <c r="T111" i="2"/>
  <c r="T112" i="2"/>
  <c r="X113" i="2"/>
  <c r="X114" i="2"/>
  <c r="AA114" i="2"/>
  <c r="AF118" i="2"/>
  <c r="AA53" i="2"/>
  <c r="AD53" i="2"/>
  <c r="AB53" i="2"/>
  <c r="AG53" i="2"/>
  <c r="AH53" i="2"/>
  <c r="AE53" i="2"/>
  <c r="V53" i="2"/>
  <c r="R53" i="2"/>
  <c r="AF53" i="2"/>
  <c r="X41" i="2"/>
  <c r="R41" i="2"/>
  <c r="M41" i="4"/>
  <c r="V41" i="2"/>
  <c r="D20" i="1"/>
  <c r="G62" i="1"/>
  <c r="S15" i="2"/>
  <c r="D13" i="1"/>
  <c r="C15" i="4"/>
  <c r="C19" i="4"/>
  <c r="G41" i="1"/>
  <c r="W16" i="2"/>
  <c r="W18" i="2"/>
  <c r="U18" i="2"/>
  <c r="S18" i="2"/>
  <c r="AA18" i="2"/>
  <c r="U17" i="2"/>
  <c r="U16" i="2"/>
  <c r="V15" i="2"/>
  <c r="R15" i="2"/>
  <c r="AA15" i="2"/>
  <c r="X15" i="2"/>
  <c r="T15" i="2"/>
  <c r="AD15" i="2"/>
  <c r="V14" i="2"/>
  <c r="T14" i="2"/>
  <c r="X14" i="2"/>
  <c r="AD14" i="2"/>
  <c r="U13" i="2"/>
  <c r="AA13" i="2"/>
  <c r="X13" i="2"/>
  <c r="T13" i="2"/>
  <c r="AD13" i="2"/>
  <c r="V12" i="2"/>
  <c r="T12" i="2"/>
  <c r="R12" i="2"/>
  <c r="W11" i="2"/>
  <c r="S11" i="2"/>
  <c r="AF11" i="2"/>
  <c r="AA11" i="2"/>
  <c r="X11" i="2"/>
  <c r="T11" i="2"/>
  <c r="AD11" i="2"/>
  <c r="AD6" i="2"/>
  <c r="T6" i="2"/>
  <c r="P62" i="1"/>
  <c r="P61" i="1"/>
  <c r="T41" i="2"/>
  <c r="W84" i="2"/>
  <c r="U81" i="2"/>
  <c r="AD81" i="2"/>
  <c r="AB82" i="2"/>
  <c r="V83" i="2"/>
  <c r="AT58" i="1"/>
  <c r="T82" i="2"/>
  <c r="S82" i="2"/>
  <c r="AA131" i="2"/>
  <c r="AG131" i="2"/>
  <c r="AH131" i="2"/>
  <c r="R119" i="2"/>
  <c r="S119" i="2"/>
  <c r="AN5" i="1"/>
  <c r="U84" i="2"/>
  <c r="W82" i="2"/>
  <c r="AA82" i="2"/>
  <c r="AA84" i="2"/>
  <c r="AA86" i="2"/>
  <c r="U88" i="2"/>
  <c r="U90" i="2"/>
  <c r="X96" i="2"/>
  <c r="X107" i="2"/>
  <c r="AD107" i="2"/>
  <c r="R108" i="2"/>
  <c r="W113" i="2"/>
  <c r="V114" i="2"/>
  <c r="AF114" i="2"/>
  <c r="W115" i="2"/>
  <c r="W116" i="2"/>
  <c r="V117" i="2"/>
  <c r="W119" i="2"/>
  <c r="AE119" i="2"/>
  <c r="S121" i="2"/>
  <c r="AA74" i="2"/>
  <c r="AD77" i="2"/>
  <c r="X79" i="2"/>
  <c r="U82" i="2"/>
  <c r="AD82" i="2"/>
  <c r="X90" i="2"/>
  <c r="S93" i="2"/>
  <c r="R94" i="2"/>
  <c r="U100" i="2"/>
  <c r="V107" i="2"/>
  <c r="AF107" i="2"/>
  <c r="X108" i="2"/>
  <c r="AD108" i="2"/>
  <c r="S113" i="2"/>
  <c r="U117" i="2"/>
  <c r="V119" i="2"/>
  <c r="AF119" i="2"/>
  <c r="V120" i="2"/>
  <c r="X121" i="2"/>
  <c r="R121" i="2"/>
  <c r="AC90" i="2"/>
  <c r="AD113" i="2"/>
  <c r="U121" i="2"/>
  <c r="AA121" i="2"/>
  <c r="AA75" i="2"/>
  <c r="AE79" i="2"/>
  <c r="U83" i="2"/>
  <c r="X88" i="2"/>
  <c r="AF96" i="2"/>
  <c r="V102" i="2"/>
  <c r="AA102" i="2"/>
  <c r="T106" i="2"/>
  <c r="AF108" i="2"/>
  <c r="V110" i="2"/>
  <c r="X111" i="2"/>
  <c r="S111" i="2"/>
  <c r="R112" i="2"/>
  <c r="V113" i="2"/>
  <c r="AE113" i="2"/>
  <c r="U115" i="2"/>
  <c r="V116" i="2"/>
  <c r="R117" i="2"/>
  <c r="R118" i="2"/>
  <c r="T121" i="2"/>
  <c r="AE121" i="2"/>
  <c r="X75" i="2"/>
  <c r="AD75" i="2"/>
  <c r="R83" i="2"/>
  <c r="S83" i="2"/>
  <c r="T83" i="2"/>
  <c r="W83" i="2"/>
  <c r="X83" i="2"/>
  <c r="Y83" i="2"/>
  <c r="W88" i="2"/>
  <c r="S88" i="2"/>
  <c r="AA89" i="2"/>
  <c r="S91" i="2"/>
  <c r="R92" i="2"/>
  <c r="R96" i="2"/>
  <c r="AC96" i="2"/>
  <c r="U102" i="2"/>
  <c r="AD102" i="2"/>
  <c r="R106" i="2"/>
  <c r="T110" i="2"/>
  <c r="W111" i="2"/>
  <c r="AA111" i="2"/>
  <c r="X112" i="2"/>
  <c r="AD112" i="2"/>
  <c r="U113" i="2"/>
  <c r="AB113" i="2"/>
  <c r="R115" i="2"/>
  <c r="T116" i="2"/>
  <c r="AF117" i="2"/>
  <c r="AD118" i="2"/>
  <c r="AB121" i="2"/>
  <c r="W72" i="2"/>
  <c r="AD73" i="2"/>
  <c r="U75" i="2"/>
  <c r="AB75" i="2"/>
  <c r="AG75" i="2"/>
  <c r="AH75" i="2"/>
  <c r="N75" i="2"/>
  <c r="N75" i="4"/>
  <c r="U76" i="2"/>
  <c r="U80" i="2"/>
  <c r="AE81" i="2"/>
  <c r="AE82" i="2"/>
  <c r="AF83" i="2"/>
  <c r="R88" i="2"/>
  <c r="AC88" i="2"/>
  <c r="N88" i="2"/>
  <c r="AE47" i="1"/>
  <c r="AD90" i="2"/>
  <c r="X92" i="2"/>
  <c r="AD96" i="2"/>
  <c r="W97" i="2"/>
  <c r="T102" i="2"/>
  <c r="AC102" i="2"/>
  <c r="X106" i="2"/>
  <c r="AD106" i="2"/>
  <c r="AD110" i="2"/>
  <c r="V112" i="2"/>
  <c r="AF112" i="2"/>
  <c r="AE115" i="2"/>
  <c r="X116" i="2"/>
  <c r="AF116" i="2"/>
  <c r="AC87" i="2"/>
  <c r="AE87" i="2"/>
  <c r="C73" i="4"/>
  <c r="C87" i="4"/>
  <c r="T76" i="2"/>
  <c r="AD76" i="2"/>
  <c r="AE77" i="2"/>
  <c r="S78" i="2"/>
  <c r="AB79" i="2"/>
  <c r="AF79" i="2"/>
  <c r="R79" i="2"/>
  <c r="V79" i="2"/>
  <c r="T87" i="2"/>
  <c r="AC105" i="2"/>
  <c r="AB105" i="2"/>
  <c r="AA105" i="2"/>
  <c r="U105" i="2"/>
  <c r="AF105" i="2"/>
  <c r="R105" i="2"/>
  <c r="V105" i="2"/>
  <c r="AE105" i="2"/>
  <c r="S105" i="2"/>
  <c r="W105" i="2"/>
  <c r="AH48" i="1"/>
  <c r="AH13" i="1"/>
  <c r="M114" i="4"/>
  <c r="W74" i="2"/>
  <c r="S74" i="2"/>
  <c r="AE74" i="2"/>
  <c r="W75" i="2"/>
  <c r="S75" i="2"/>
  <c r="AE75" i="2"/>
  <c r="AF76" i="2"/>
  <c r="AF77" i="2"/>
  <c r="V78" i="2"/>
  <c r="W79" i="2"/>
  <c r="AA79" i="2"/>
  <c r="AB84" i="2"/>
  <c r="AC84" i="2"/>
  <c r="R84" i="2"/>
  <c r="V84" i="2"/>
  <c r="AD84" i="2"/>
  <c r="T84" i="2"/>
  <c r="X84" i="2"/>
  <c r="AD87" i="2"/>
  <c r="R100" i="2"/>
  <c r="V100" i="2"/>
  <c r="W100" i="2"/>
  <c r="AD100" i="2"/>
  <c r="AB101" i="2"/>
  <c r="AD101" i="2"/>
  <c r="X101" i="2"/>
  <c r="AA101" i="2"/>
  <c r="T101" i="2"/>
  <c r="AC104" i="2"/>
  <c r="W104" i="2"/>
  <c r="AF104" i="2"/>
  <c r="AE104" i="2"/>
  <c r="U104" i="2"/>
  <c r="T105" i="2"/>
  <c r="AB120" i="2"/>
  <c r="AC120" i="2"/>
  <c r="R120" i="2"/>
  <c r="W120" i="2"/>
  <c r="AF120" i="2"/>
  <c r="T120" i="2"/>
  <c r="X120" i="2"/>
  <c r="AD120" i="2"/>
  <c r="U120" i="2"/>
  <c r="V74" i="2"/>
  <c r="R74" i="2"/>
  <c r="AF74" i="2"/>
  <c r="V75" i="2"/>
  <c r="R75" i="2"/>
  <c r="AF75" i="2"/>
  <c r="V76" i="2"/>
  <c r="R76" i="2"/>
  <c r="AA77" i="2"/>
  <c r="U79" i="2"/>
  <c r="AD79" i="2"/>
  <c r="S84" i="2"/>
  <c r="AC86" i="2"/>
  <c r="AF86" i="2"/>
  <c r="AD86" i="2"/>
  <c r="T86" i="2"/>
  <c r="AD89" i="2"/>
  <c r="AF89" i="2"/>
  <c r="V91" i="2"/>
  <c r="AC98" i="2"/>
  <c r="AB98" i="2"/>
  <c r="AG98" i="2"/>
  <c r="AH98" i="2"/>
  <c r="S98" i="2"/>
  <c r="AF98" i="2"/>
  <c r="V98" i="2"/>
  <c r="AE98" i="2"/>
  <c r="W98" i="2"/>
  <c r="AD105" i="2"/>
  <c r="Y121" i="2"/>
  <c r="U92" i="2"/>
  <c r="AE93" i="2"/>
  <c r="U94" i="2"/>
  <c r="AD94" i="2"/>
  <c r="AF97" i="2"/>
  <c r="W102" i="2"/>
  <c r="S102" i="2"/>
  <c r="AF102" i="2"/>
  <c r="W106" i="2"/>
  <c r="S106" i="2"/>
  <c r="AF106" i="2"/>
  <c r="U107" i="2"/>
  <c r="AA107" i="2"/>
  <c r="AC107" i="2"/>
  <c r="AG107" i="2"/>
  <c r="AH107" i="2"/>
  <c r="U108" i="2"/>
  <c r="AA108" i="2"/>
  <c r="AB108" i="2"/>
  <c r="AG108" i="2"/>
  <c r="AH108" i="2"/>
  <c r="W109" i="2"/>
  <c r="AE109" i="2"/>
  <c r="U110" i="2"/>
  <c r="AC110" i="2"/>
  <c r="V111" i="2"/>
  <c r="R111" i="2"/>
  <c r="U112" i="2"/>
  <c r="AA112" i="2"/>
  <c r="AB112" i="2"/>
  <c r="T113" i="2"/>
  <c r="AF113" i="2"/>
  <c r="U114" i="2"/>
  <c r="AD114" i="2"/>
  <c r="S115" i="2"/>
  <c r="AF115" i="2"/>
  <c r="R116" i="2"/>
  <c r="AA117" i="2"/>
  <c r="U118" i="2"/>
  <c r="AA118" i="2"/>
  <c r="AB118" i="2"/>
  <c r="AG118" i="2"/>
  <c r="AH118" i="2"/>
  <c r="AF121" i="2"/>
  <c r="X80" i="2"/>
  <c r="R80" i="2"/>
  <c r="S80" i="2"/>
  <c r="T80" i="2"/>
  <c r="Y80" i="2"/>
  <c r="M80" i="2"/>
  <c r="AB39" i="1"/>
  <c r="V81" i="2"/>
  <c r="R81" i="2"/>
  <c r="AF81" i="2"/>
  <c r="V82" i="2"/>
  <c r="R82" i="2"/>
  <c r="AF82" i="2"/>
  <c r="AA83" i="2"/>
  <c r="AE85" i="2"/>
  <c r="W94" i="2"/>
  <c r="S94" i="2"/>
  <c r="AF94" i="2"/>
  <c r="AE95" i="2"/>
  <c r="AD97" i="2"/>
  <c r="U106" i="2"/>
  <c r="AA106" i="2"/>
  <c r="W107" i="2"/>
  <c r="S107" i="2"/>
  <c r="AE107" i="2"/>
  <c r="W108" i="2"/>
  <c r="S108" i="2"/>
  <c r="AE108" i="2"/>
  <c r="W110" i="2"/>
  <c r="R110" i="2"/>
  <c r="W112" i="2"/>
  <c r="S112" i="2"/>
  <c r="AE112" i="2"/>
  <c r="V115" i="2"/>
  <c r="AA115" i="2"/>
  <c r="W118" i="2"/>
  <c r="S118" i="2"/>
  <c r="AE118" i="2"/>
  <c r="AG121" i="2"/>
  <c r="AH121" i="2"/>
  <c r="S72" i="2"/>
  <c r="X72" i="2"/>
  <c r="AD72" i="2"/>
  <c r="T72" i="2"/>
  <c r="C72" i="4"/>
  <c r="V72" i="2"/>
  <c r="R72" i="2"/>
  <c r="AF72" i="2"/>
  <c r="U72" i="2"/>
  <c r="AA72" i="2"/>
  <c r="AB72" i="2"/>
  <c r="AG72" i="2"/>
  <c r="AH72" i="2"/>
  <c r="AE72" i="2"/>
  <c r="AD121" i="2"/>
  <c r="S120" i="2"/>
  <c r="AE120" i="2"/>
  <c r="U119" i="2"/>
  <c r="AA119" i="2"/>
  <c r="X119" i="2"/>
  <c r="T119" i="2"/>
  <c r="AD119" i="2"/>
  <c r="AC119" i="2"/>
  <c r="AG119" i="2"/>
  <c r="AH119" i="2"/>
  <c r="AN27" i="1"/>
  <c r="X117" i="2"/>
  <c r="T117" i="2"/>
  <c r="AD117" i="2"/>
  <c r="AC117" i="2"/>
  <c r="AG117" i="2"/>
  <c r="AH117" i="2"/>
  <c r="W117" i="2"/>
  <c r="S117" i="2"/>
  <c r="AE117" i="2"/>
  <c r="S116" i="2"/>
  <c r="AE116" i="2"/>
  <c r="AB116" i="2"/>
  <c r="AG116" i="2"/>
  <c r="AH116" i="2"/>
  <c r="U116" i="2"/>
  <c r="AA116" i="2"/>
  <c r="AD116" i="2"/>
  <c r="X115" i="2"/>
  <c r="T115" i="2"/>
  <c r="AD115" i="2"/>
  <c r="AC115" i="2"/>
  <c r="AG115" i="2"/>
  <c r="AH115" i="2"/>
  <c r="S114" i="2"/>
  <c r="AE114" i="2"/>
  <c r="AB114" i="2"/>
  <c r="AG114" i="2"/>
  <c r="AH114" i="2"/>
  <c r="R113" i="2"/>
  <c r="Y113" i="2"/>
  <c r="AG113" i="2"/>
  <c r="AH113" i="2"/>
  <c r="AA113" i="2"/>
  <c r="AG112" i="2"/>
  <c r="AH112" i="2"/>
  <c r="M112" i="4"/>
  <c r="AD111" i="2"/>
  <c r="AF111" i="2"/>
  <c r="AC111" i="2"/>
  <c r="AG111" i="2"/>
  <c r="AH111" i="2"/>
  <c r="AF110" i="2"/>
  <c r="U109" i="2"/>
  <c r="AA109" i="2"/>
  <c r="X109" i="2"/>
  <c r="T109" i="2"/>
  <c r="AD109" i="2"/>
  <c r="AC109" i="2"/>
  <c r="AG109" i="2"/>
  <c r="AH109" i="2"/>
  <c r="AK26" i="1"/>
  <c r="AE106" i="2"/>
  <c r="AB106" i="2"/>
  <c r="AA104" i="2"/>
  <c r="N104" i="2"/>
  <c r="N104" i="4"/>
  <c r="AE102" i="2"/>
  <c r="W101" i="2"/>
  <c r="S101" i="2"/>
  <c r="AE101" i="2"/>
  <c r="V101" i="2"/>
  <c r="R101" i="2"/>
  <c r="AF101" i="2"/>
  <c r="AC101" i="2"/>
  <c r="AE100" i="2"/>
  <c r="U98" i="2"/>
  <c r="AA98" i="2"/>
  <c r="X98" i="2"/>
  <c r="T98" i="2"/>
  <c r="AD98" i="2"/>
  <c r="AC97" i="2"/>
  <c r="AH54" i="1"/>
  <c r="N96" i="4"/>
  <c r="AA96" i="2"/>
  <c r="C94" i="4"/>
  <c r="AA94" i="2"/>
  <c r="U93" i="2"/>
  <c r="AA93" i="2"/>
  <c r="N93" i="2"/>
  <c r="N93" i="4"/>
  <c r="AA91" i="2"/>
  <c r="X91" i="2"/>
  <c r="AC91" i="2"/>
  <c r="AE88" i="2"/>
  <c r="AA85" i="2"/>
  <c r="X85" i="2"/>
  <c r="AC85" i="2"/>
  <c r="AE84" i="2"/>
  <c r="AD83" i="2"/>
  <c r="AC83" i="2"/>
  <c r="N83" i="2"/>
  <c r="AE83" i="2"/>
  <c r="AE80" i="2"/>
  <c r="AB80" i="2"/>
  <c r="AA80" i="2"/>
  <c r="AD80" i="2"/>
  <c r="AC79" i="2"/>
  <c r="AG79" i="2"/>
  <c r="AH79" i="2"/>
  <c r="AE78" i="2"/>
  <c r="AE76" i="2"/>
  <c r="AA71" i="2"/>
  <c r="AC71" i="2"/>
  <c r="AE68" i="2"/>
  <c r="AC67" i="2"/>
  <c r="AC65" i="2"/>
  <c r="AE64" i="2"/>
  <c r="AB64" i="2"/>
  <c r="N64" i="2"/>
  <c r="V41" i="1"/>
  <c r="V39" i="1"/>
  <c r="AA62" i="2"/>
  <c r="W61" i="2"/>
  <c r="S61" i="2"/>
  <c r="AE61" i="2"/>
  <c r="N58" i="2"/>
  <c r="S5" i="1"/>
  <c r="S52" i="2"/>
  <c r="AE52" i="2"/>
  <c r="AC51" i="2"/>
  <c r="N51" i="2"/>
  <c r="N51" i="4"/>
  <c r="AE50" i="2"/>
  <c r="W49" i="2"/>
  <c r="S49" i="2"/>
  <c r="AE49" i="2"/>
  <c r="V49" i="2"/>
  <c r="R49" i="2"/>
  <c r="AF49" i="2"/>
  <c r="AA49" i="2"/>
  <c r="AC49" i="2"/>
  <c r="AG49" i="2"/>
  <c r="AH49" i="2"/>
  <c r="N49" i="2"/>
  <c r="P13" i="1"/>
  <c r="AE48" i="2"/>
  <c r="W47" i="2"/>
  <c r="S47" i="2"/>
  <c r="AE47" i="2"/>
  <c r="V47" i="2"/>
  <c r="R47" i="2"/>
  <c r="AF47" i="2"/>
  <c r="AC47" i="2"/>
  <c r="X46" i="2"/>
  <c r="AD46" i="2"/>
  <c r="AF46" i="2"/>
  <c r="T46" i="2"/>
  <c r="AC46" i="2"/>
  <c r="AG46" i="2"/>
  <c r="AH46" i="2"/>
  <c r="N46" i="2"/>
  <c r="S45" i="2"/>
  <c r="AA45" i="2"/>
  <c r="U45" i="2"/>
  <c r="U44" i="2"/>
  <c r="R43" i="2"/>
  <c r="X43" i="2"/>
  <c r="AD43" i="2"/>
  <c r="T43" i="2"/>
  <c r="AE42" i="2"/>
  <c r="AD42" i="2"/>
  <c r="U41" i="2"/>
  <c r="AA41" i="2"/>
  <c r="AD41" i="2"/>
  <c r="W41" i="2"/>
  <c r="S41" i="2"/>
  <c r="AF41" i="2"/>
  <c r="W40" i="2"/>
  <c r="U40" i="2"/>
  <c r="S40" i="2"/>
  <c r="T39" i="2"/>
  <c r="C38" i="4"/>
  <c r="X38" i="2"/>
  <c r="T38" i="2"/>
  <c r="AD38" i="2"/>
  <c r="W38" i="2"/>
  <c r="S38" i="2"/>
  <c r="AF38" i="2"/>
  <c r="U37" i="2"/>
  <c r="X36" i="2"/>
  <c r="U35" i="2"/>
  <c r="AA35" i="2"/>
  <c r="AC35" i="2"/>
  <c r="X35" i="2"/>
  <c r="T35" i="2"/>
  <c r="AD35" i="2"/>
  <c r="AB35" i="2"/>
  <c r="AG35" i="2"/>
  <c r="AH35" i="2"/>
  <c r="V34" i="2"/>
  <c r="R34" i="2"/>
  <c r="AF34" i="2"/>
  <c r="M41" i="1"/>
  <c r="X34" i="2"/>
  <c r="T34" i="2"/>
  <c r="AD34" i="2"/>
  <c r="X33" i="2"/>
  <c r="T33" i="2"/>
  <c r="AA32" i="2"/>
  <c r="J5" i="1"/>
  <c r="C32" i="4"/>
  <c r="T30" i="2"/>
  <c r="AD30" i="2"/>
  <c r="X30" i="2"/>
  <c r="T29" i="2"/>
  <c r="AD29" i="2"/>
  <c r="R27" i="2"/>
  <c r="W26" i="2"/>
  <c r="S26" i="2"/>
  <c r="X25" i="2"/>
  <c r="S24" i="2"/>
  <c r="V20" i="2"/>
  <c r="R20" i="2"/>
  <c r="S19" i="2"/>
  <c r="W19" i="2"/>
  <c r="AA17" i="2"/>
  <c r="W17" i="2"/>
  <c r="AE17" i="2"/>
  <c r="R16" i="2"/>
  <c r="V16" i="2"/>
  <c r="AD16" i="2"/>
  <c r="X16" i="2"/>
  <c r="AF15" i="2"/>
  <c r="C16" i="4"/>
  <c r="R14" i="2"/>
  <c r="AE13" i="2"/>
  <c r="C13" i="4"/>
  <c r="AD12" i="2"/>
  <c r="AE11" i="2"/>
  <c r="T10" i="2"/>
  <c r="R10" i="2"/>
  <c r="X10" i="2"/>
  <c r="AD10" i="2"/>
  <c r="X9" i="2"/>
  <c r="T9" i="2"/>
  <c r="AD9" i="2"/>
  <c r="D33" i="1"/>
  <c r="C9" i="4"/>
  <c r="W9" i="2"/>
  <c r="S9" i="2"/>
  <c r="AE9" i="2"/>
  <c r="V9" i="2"/>
  <c r="R9" i="2"/>
  <c r="AF9" i="2"/>
  <c r="AD8" i="2"/>
  <c r="W8" i="2"/>
  <c r="S8" i="2"/>
  <c r="AF8" i="2"/>
  <c r="U8" i="2"/>
  <c r="AA8" i="2"/>
  <c r="X7" i="2"/>
  <c r="T7" i="2"/>
  <c r="AD7" i="2"/>
  <c r="W7" i="2"/>
  <c r="S7" i="2"/>
  <c r="AE7" i="2"/>
  <c r="V7" i="2"/>
  <c r="R7" i="2"/>
  <c r="AF7" i="2"/>
  <c r="A7" i="4"/>
  <c r="D44" i="1"/>
  <c r="A6" i="4"/>
  <c r="D51" i="1"/>
  <c r="X6" i="2"/>
  <c r="AK12" i="1"/>
  <c r="W10" i="2"/>
  <c r="U10" i="2"/>
  <c r="S10" i="2"/>
  <c r="AA10" i="2"/>
  <c r="AF10" i="2"/>
  <c r="W14" i="2"/>
  <c r="U14" i="2"/>
  <c r="S14" i="2"/>
  <c r="AA14" i="2"/>
  <c r="AE14" i="2"/>
  <c r="AB16" i="2"/>
  <c r="AF16" i="2"/>
  <c r="AA16" i="2"/>
  <c r="S16" i="2"/>
  <c r="AB17" i="2"/>
  <c r="AF17" i="2"/>
  <c r="AD17" i="2"/>
  <c r="R17" i="2"/>
  <c r="T17" i="2"/>
  <c r="V17" i="2"/>
  <c r="X17" i="2"/>
  <c r="AB18" i="2"/>
  <c r="AF18" i="2"/>
  <c r="AD18" i="2"/>
  <c r="R18" i="2"/>
  <c r="T18" i="2"/>
  <c r="V18" i="2"/>
  <c r="X18" i="2"/>
  <c r="U19" i="2"/>
  <c r="AB21" i="2"/>
  <c r="T21" i="2"/>
  <c r="AB19" i="2"/>
  <c r="AE19" i="2"/>
  <c r="R19" i="2"/>
  <c r="T19" i="2"/>
  <c r="V19" i="2"/>
  <c r="X19" i="2"/>
  <c r="X24" i="2"/>
  <c r="V24" i="2"/>
  <c r="T24" i="2"/>
  <c r="R24" i="2"/>
  <c r="AD24" i="2"/>
  <c r="AF24" i="2"/>
  <c r="U26" i="2"/>
  <c r="AA26" i="2"/>
  <c r="X27" i="2"/>
  <c r="T27" i="2"/>
  <c r="AD27" i="2"/>
  <c r="V30" i="2"/>
  <c r="R30" i="2"/>
  <c r="AF30" i="2"/>
  <c r="X31" i="2"/>
  <c r="X32" i="2"/>
  <c r="V32" i="2"/>
  <c r="T32" i="2"/>
  <c r="R32" i="2"/>
  <c r="AD32" i="2"/>
  <c r="AF32" i="2"/>
  <c r="T36" i="2"/>
  <c r="W37" i="2"/>
  <c r="S37" i="2"/>
  <c r="W39" i="2"/>
  <c r="U39" i="2"/>
  <c r="AD39" i="2"/>
  <c r="X40" i="2"/>
  <c r="V40" i="2"/>
  <c r="T40" i="2"/>
  <c r="AA40" i="2"/>
  <c r="W43" i="2"/>
  <c r="U43" i="2"/>
  <c r="S43" i="2"/>
  <c r="AA43" i="2"/>
  <c r="AE43" i="2"/>
  <c r="X44" i="2"/>
  <c r="V44" i="2"/>
  <c r="R44" i="2"/>
  <c r="X45" i="2"/>
  <c r="V45" i="2"/>
  <c r="T45" i="2"/>
  <c r="R45" i="2"/>
  <c r="AD45" i="2"/>
  <c r="W46" i="2"/>
  <c r="U46" i="2"/>
  <c r="S46" i="2"/>
  <c r="AA46" i="2"/>
  <c r="AE46" i="2"/>
  <c r="S110" i="2"/>
  <c r="AA110" i="2"/>
  <c r="AE110" i="2"/>
  <c r="AG110" i="2"/>
  <c r="AH110" i="2"/>
  <c r="AE111" i="2"/>
  <c r="AG47" i="2"/>
  <c r="AH47" i="2"/>
  <c r="AF45" i="2"/>
  <c r="T44" i="2"/>
  <c r="AD44" i="2"/>
  <c r="AF43" i="2"/>
  <c r="AC42" i="2"/>
  <c r="AG42" i="2"/>
  <c r="AH42" i="2"/>
  <c r="AE41" i="2"/>
  <c r="AC41" i="2"/>
  <c r="AG41" i="2"/>
  <c r="AH41" i="2"/>
  <c r="AF40" i="2"/>
  <c r="R39" i="2"/>
  <c r="AF39" i="2"/>
  <c r="AE38" i="2"/>
  <c r="AC38" i="2"/>
  <c r="AD37" i="2"/>
  <c r="AD36" i="2"/>
  <c r="M39" i="1"/>
  <c r="AC34" i="2"/>
  <c r="AQ9" i="1"/>
  <c r="AC32" i="2"/>
  <c r="AG32" i="2"/>
  <c r="AH32" i="2"/>
  <c r="T31" i="2"/>
  <c r="AC30" i="2"/>
  <c r="AC29" i="2"/>
  <c r="AG29" i="2"/>
  <c r="AH29" i="2"/>
  <c r="AD28" i="2"/>
  <c r="AF27" i="2"/>
  <c r="AF26" i="2"/>
  <c r="AD25" i="2"/>
  <c r="AC24" i="2"/>
  <c r="AG24" i="2"/>
  <c r="AH24" i="2"/>
  <c r="U22" i="2"/>
  <c r="AD21" i="2"/>
  <c r="AF20" i="2"/>
  <c r="AD19" i="2"/>
  <c r="AF19" i="2"/>
  <c r="AC18" i="2"/>
  <c r="AC17" i="2"/>
  <c r="AG17" i="2"/>
  <c r="AE16" i="2"/>
  <c r="AC16" i="2"/>
  <c r="AE15" i="2"/>
  <c r="AC15" i="2"/>
  <c r="AF14" i="2"/>
  <c r="AC13" i="2"/>
  <c r="AG13" i="2"/>
  <c r="AH13" i="2"/>
  <c r="AF12" i="2"/>
  <c r="AC11" i="2"/>
  <c r="AE10" i="2"/>
  <c r="AC10" i="2"/>
  <c r="AG10" i="2"/>
  <c r="AH10" i="2"/>
  <c r="AC9" i="2"/>
  <c r="AE8" i="2"/>
  <c r="AC8" i="2"/>
  <c r="AG8" i="2"/>
  <c r="AH8" i="2"/>
  <c r="AC7" i="2"/>
  <c r="AG7" i="2"/>
  <c r="AH7" i="2"/>
  <c r="D55" i="1"/>
  <c r="C7" i="4"/>
  <c r="V6" i="2"/>
  <c r="R6" i="2"/>
  <c r="AF6" i="2"/>
  <c r="D56" i="1"/>
  <c r="D6" i="4"/>
  <c r="D7" i="2"/>
  <c r="D49" i="1"/>
  <c r="W6" i="2"/>
  <c r="U6" i="2"/>
  <c r="S6" i="2"/>
  <c r="AA6" i="2"/>
  <c r="AE6" i="2"/>
  <c r="AC6" i="2"/>
  <c r="AG6" i="2"/>
  <c r="W12" i="2"/>
  <c r="U12" i="2"/>
  <c r="S12" i="2"/>
  <c r="AA12" i="2"/>
  <c r="AE12" i="2"/>
  <c r="AC12" i="2"/>
  <c r="AG12" i="2"/>
  <c r="AC5" i="2"/>
  <c r="C42" i="4"/>
  <c r="Y5" i="2"/>
  <c r="Y9" i="2"/>
  <c r="N7" i="4"/>
  <c r="AG5" i="2"/>
  <c r="AH5" i="2"/>
  <c r="M45" i="4"/>
  <c r="AC19" i="2"/>
  <c r="AA22" i="2"/>
  <c r="R23" i="2"/>
  <c r="V25" i="2"/>
  <c r="R25" i="2"/>
  <c r="AF25" i="2"/>
  <c r="X26" i="2"/>
  <c r="V26" i="2"/>
  <c r="T26" i="2"/>
  <c r="R26" i="2"/>
  <c r="AD26" i="2"/>
  <c r="AC26" i="2"/>
  <c r="AG26" i="2"/>
  <c r="AH26" i="2"/>
  <c r="N26" i="2"/>
  <c r="AA28" i="2"/>
  <c r="AF28" i="2"/>
  <c r="V31" i="2"/>
  <c r="AD31" i="2"/>
  <c r="V33" i="2"/>
  <c r="AD33" i="2"/>
  <c r="V36" i="2"/>
  <c r="R36" i="2"/>
  <c r="AF36" i="2"/>
  <c r="X37" i="2"/>
  <c r="V37" i="2"/>
  <c r="T37" i="2"/>
  <c r="R37" i="2"/>
  <c r="AF37" i="2"/>
  <c r="S39" i="2"/>
  <c r="AA39" i="2"/>
  <c r="AE39" i="2"/>
  <c r="AC39" i="2"/>
  <c r="AG39" i="2"/>
  <c r="AH39" i="2"/>
  <c r="R40" i="2"/>
  <c r="AD40" i="2"/>
  <c r="AC40" i="2"/>
  <c r="AG40" i="2"/>
  <c r="AH40" i="2"/>
  <c r="N40" i="2"/>
  <c r="S44" i="2"/>
  <c r="AA44" i="2"/>
  <c r="AE44" i="2"/>
  <c r="AE45" i="2"/>
  <c r="AC45" i="2"/>
  <c r="AG45" i="2"/>
  <c r="AH45" i="2"/>
  <c r="R31" i="2"/>
  <c r="AF31" i="2"/>
  <c r="R33" i="2"/>
  <c r="AF33" i="2"/>
  <c r="AC43" i="2"/>
  <c r="AG43" i="2"/>
  <c r="AH43" i="2"/>
  <c r="N43" i="2"/>
  <c r="AF44" i="2"/>
  <c r="V21" i="2"/>
  <c r="R21" i="2"/>
  <c r="AF21" i="2"/>
  <c r="W22" i="2"/>
  <c r="S22" i="2"/>
  <c r="AE22" i="2"/>
  <c r="V23" i="2"/>
  <c r="AF23" i="2"/>
  <c r="W25" i="2"/>
  <c r="U25" i="2"/>
  <c r="S25" i="2"/>
  <c r="AA25" i="2"/>
  <c r="AE25" i="2"/>
  <c r="AC25" i="2"/>
  <c r="AG25" i="2"/>
  <c r="AE26" i="2"/>
  <c r="AE28" i="2"/>
  <c r="AC44" i="2"/>
  <c r="AG44" i="2"/>
  <c r="AH44" i="2"/>
  <c r="X20" i="2"/>
  <c r="T20" i="2"/>
  <c r="AD20" i="2"/>
  <c r="AC20" i="2"/>
  <c r="AG20" i="2"/>
  <c r="W21" i="2"/>
  <c r="U21" i="2"/>
  <c r="S21" i="2"/>
  <c r="AA21" i="2"/>
  <c r="AE21" i="2"/>
  <c r="AC21" i="2"/>
  <c r="X22" i="2"/>
  <c r="V22" i="2"/>
  <c r="T22" i="2"/>
  <c r="R22" i="2"/>
  <c r="AD22" i="2"/>
  <c r="AF22" i="2"/>
  <c r="X23" i="2"/>
  <c r="T23" i="2"/>
  <c r="AD23" i="2"/>
  <c r="AC23" i="2"/>
  <c r="AG23" i="2"/>
  <c r="W27" i="2"/>
  <c r="U27" i="2"/>
  <c r="S27" i="2"/>
  <c r="AA27" i="2"/>
  <c r="AE27" i="2"/>
  <c r="AC27" i="2"/>
  <c r="AG27" i="2"/>
  <c r="AH27" i="2"/>
  <c r="W31" i="2"/>
  <c r="U31" i="2"/>
  <c r="S31" i="2"/>
  <c r="AA31" i="2"/>
  <c r="AE31" i="2"/>
  <c r="AC31" i="2"/>
  <c r="AG31" i="2"/>
  <c r="AH31" i="2"/>
  <c r="W33" i="2"/>
  <c r="U33" i="2"/>
  <c r="S33" i="2"/>
  <c r="AA33" i="2"/>
  <c r="AE33" i="2"/>
  <c r="AC33" i="2"/>
  <c r="AG33" i="2"/>
  <c r="AH33" i="2"/>
  <c r="W36" i="2"/>
  <c r="U36" i="2"/>
  <c r="S36" i="2"/>
  <c r="AA36" i="2"/>
  <c r="AE36" i="2"/>
  <c r="AC36" i="2"/>
  <c r="AG36" i="2"/>
  <c r="AH36" i="2"/>
  <c r="N36" i="2"/>
  <c r="AA37" i="2"/>
  <c r="AE37" i="2"/>
  <c r="AC37" i="2"/>
  <c r="AG37" i="2"/>
  <c r="AH37" i="2"/>
  <c r="N37" i="2"/>
  <c r="N37" i="4"/>
  <c r="N44" i="4"/>
  <c r="P39" i="1"/>
  <c r="AE40" i="2"/>
  <c r="AZ16" i="1"/>
  <c r="AG38" i="2"/>
  <c r="AH38" i="2"/>
  <c r="BO2" i="1"/>
  <c r="M34" i="1"/>
  <c r="AG34" i="2"/>
  <c r="AH34" i="2"/>
  <c r="BC42" i="1"/>
  <c r="W30" i="2"/>
  <c r="U30" i="2"/>
  <c r="S30" i="2"/>
  <c r="AA30" i="2"/>
  <c r="AE30" i="2"/>
  <c r="AG30" i="2"/>
  <c r="AH30" i="2"/>
  <c r="BO14" i="1"/>
  <c r="BF7" i="1"/>
  <c r="BR51" i="1"/>
  <c r="W23" i="2"/>
  <c r="U23" i="2"/>
  <c r="S23" i="2"/>
  <c r="AA23" i="2"/>
  <c r="AE23" i="2"/>
  <c r="AT9" i="1"/>
  <c r="AC22" i="2"/>
  <c r="AG22" i="2"/>
  <c r="W20" i="2"/>
  <c r="U20" i="2"/>
  <c r="S20" i="2"/>
  <c r="AA20" i="2"/>
  <c r="AE20" i="2"/>
  <c r="AG15" i="2"/>
  <c r="AC14" i="2"/>
  <c r="AG14" i="2"/>
  <c r="AZ23" i="1"/>
  <c r="AT16" i="1"/>
  <c r="AG11" i="2"/>
  <c r="AG9" i="2"/>
  <c r="BC58" i="1"/>
  <c r="AZ30" i="1"/>
  <c r="M6" i="4"/>
  <c r="M14" i="4"/>
  <c r="J61" i="1"/>
  <c r="D46" i="1"/>
  <c r="AT4" i="1"/>
  <c r="AH19" i="1"/>
  <c r="AG61" i="2"/>
  <c r="AH61" i="2"/>
  <c r="AG85" i="2"/>
  <c r="AH85" i="2"/>
  <c r="N85" i="2"/>
  <c r="N36" i="4"/>
  <c r="M33" i="1"/>
  <c r="AH12" i="2"/>
  <c r="Y12" i="2"/>
  <c r="N58" i="4"/>
  <c r="M164" i="2"/>
  <c r="M164" i="4"/>
  <c r="M100" i="2"/>
  <c r="M100" i="4"/>
  <c r="BC19" i="1"/>
  <c r="M26" i="1"/>
  <c r="M101" i="2"/>
  <c r="M101" i="4"/>
  <c r="AG16" i="2"/>
  <c r="AH16" i="2"/>
  <c r="Y15" i="2"/>
  <c r="AH11" i="2"/>
  <c r="N11" i="2"/>
  <c r="N11" i="4"/>
  <c r="N5" i="4"/>
  <c r="D61" i="1"/>
  <c r="Y11" i="2"/>
  <c r="M11" i="2"/>
  <c r="M11" i="4"/>
  <c r="Y42" i="2"/>
  <c r="AH9" i="2"/>
  <c r="AH17" i="2"/>
  <c r="Y8" i="2"/>
  <c r="AG21" i="2"/>
  <c r="AH21" i="2"/>
  <c r="Y29" i="2"/>
  <c r="Y34" i="2"/>
  <c r="AH23" i="2"/>
  <c r="Y24" i="2"/>
  <c r="Y18" i="2"/>
  <c r="Y10" i="2"/>
  <c r="Y45" i="2"/>
  <c r="AH22" i="2"/>
  <c r="N22" i="2"/>
  <c r="Y32" i="2"/>
  <c r="M54" i="2"/>
  <c r="S32" i="1"/>
  <c r="Y48" i="2"/>
  <c r="M48" i="2"/>
  <c r="Y39" i="2"/>
  <c r="AH20" i="2"/>
  <c r="N20" i="2"/>
  <c r="N20" i="4"/>
  <c r="Y38" i="2"/>
  <c r="Y43" i="2"/>
  <c r="M43" i="2"/>
  <c r="M43" i="4"/>
  <c r="Y47" i="2"/>
  <c r="S54" i="1"/>
  <c r="Y17" i="2"/>
  <c r="AH15" i="2"/>
  <c r="N40" i="4"/>
  <c r="M5" i="1"/>
  <c r="AG18" i="2"/>
  <c r="AH18" i="2"/>
  <c r="N18" i="2"/>
  <c r="G33" i="1"/>
  <c r="S33" i="1"/>
  <c r="N54" i="4"/>
  <c r="P47" i="1"/>
  <c r="N43" i="4"/>
  <c r="Y46" i="2"/>
  <c r="M46" i="2"/>
  <c r="M46" i="4"/>
  <c r="AH14" i="2"/>
  <c r="AG19" i="2"/>
  <c r="AH19" i="2"/>
  <c r="Y16" i="2"/>
  <c r="Y7" i="2"/>
  <c r="Y35" i="2"/>
  <c r="P59" i="2"/>
  <c r="AB59" i="2"/>
  <c r="AC59" i="2"/>
  <c r="AG59" i="2"/>
  <c r="AH59" i="2"/>
  <c r="N59" i="2"/>
  <c r="Y40" i="2"/>
  <c r="M40" i="2"/>
  <c r="Y14" i="2"/>
  <c r="AH25" i="2"/>
  <c r="Y44" i="2"/>
  <c r="Y52" i="2"/>
  <c r="M64" i="2"/>
  <c r="M64" i="4"/>
  <c r="D7" i="4"/>
  <c r="AT5" i="1"/>
  <c r="AQ60" i="1"/>
  <c r="M122" i="4"/>
  <c r="D19" i="1"/>
  <c r="AN46" i="1"/>
  <c r="M115" i="4"/>
  <c r="AN47" i="1"/>
  <c r="N115" i="4"/>
  <c r="V26" i="1"/>
  <c r="N64" i="4"/>
  <c r="N103" i="4"/>
  <c r="AH5" i="1"/>
  <c r="N77" i="4"/>
  <c r="AK5" i="1"/>
  <c r="N112" i="4"/>
  <c r="Y114" i="2"/>
  <c r="AN54" i="1"/>
  <c r="N114" i="4"/>
  <c r="R59" i="2"/>
  <c r="S59" i="2"/>
  <c r="T59" i="2"/>
  <c r="U59" i="2"/>
  <c r="V59" i="2"/>
  <c r="W59" i="2"/>
  <c r="X59" i="2"/>
  <c r="Y59" i="2"/>
  <c r="M59" i="2"/>
  <c r="V60" i="1"/>
  <c r="AN11" i="1"/>
  <c r="AN26" i="1"/>
  <c r="N46" i="4"/>
  <c r="P26" i="1"/>
  <c r="N109" i="4"/>
  <c r="AN12" i="1"/>
  <c r="N120" i="4"/>
  <c r="AB19" i="1"/>
  <c r="N83" i="4"/>
  <c r="M118" i="4"/>
  <c r="AN25" i="1"/>
  <c r="N26" i="4"/>
  <c r="J40" i="1"/>
  <c r="P12" i="1"/>
  <c r="N48" i="4"/>
  <c r="Y51" i="2"/>
  <c r="M51" i="2"/>
  <c r="M51" i="4"/>
  <c r="M48" i="4"/>
  <c r="P11" i="1"/>
  <c r="Y107" i="2"/>
  <c r="Y53" i="2"/>
  <c r="Y122" i="2"/>
  <c r="AN60" i="1"/>
  <c r="M113" i="4"/>
  <c r="Y19" i="1"/>
  <c r="Y37" i="2"/>
  <c r="M37" i="2"/>
  <c r="AN61" i="1"/>
  <c r="N113" i="4"/>
  <c r="Y13" i="2"/>
  <c r="AQ61" i="1"/>
  <c r="N50" i="4"/>
  <c r="S61" i="1"/>
  <c r="M58" i="2"/>
  <c r="N72" i="4"/>
  <c r="Y33" i="1"/>
  <c r="M71" i="4"/>
  <c r="Y39" i="1"/>
  <c r="AH33" i="1"/>
  <c r="M81" i="4"/>
  <c r="AK19" i="1"/>
  <c r="N110" i="4"/>
  <c r="AH6" i="2"/>
  <c r="Y6" i="2"/>
  <c r="Y19" i="2"/>
  <c r="D8" i="2"/>
  <c r="Y41" i="2"/>
  <c r="AB33" i="1"/>
  <c r="N81" i="4"/>
  <c r="AN19" i="1"/>
  <c r="AN18" i="1"/>
  <c r="M119" i="4"/>
  <c r="AN4" i="1"/>
  <c r="Y116" i="2"/>
  <c r="Y120" i="2"/>
  <c r="M96" i="4"/>
  <c r="M93" i="2"/>
  <c r="M93" i="4"/>
  <c r="AG105" i="2"/>
  <c r="AH105" i="2"/>
  <c r="Y117" i="2"/>
  <c r="AG120" i="2"/>
  <c r="AH120" i="2"/>
  <c r="R85" i="2"/>
  <c r="S85" i="2"/>
  <c r="T85" i="2"/>
  <c r="U85" i="2"/>
  <c r="V85" i="2"/>
  <c r="W85" i="2"/>
  <c r="Y85" i="2"/>
  <c r="M85" i="2"/>
  <c r="AB4" i="1"/>
  <c r="Y110" i="2"/>
  <c r="Y108" i="2"/>
  <c r="Y111" i="2"/>
  <c r="Y106" i="2"/>
  <c r="M75" i="2"/>
  <c r="M75" i="4"/>
  <c r="AG84" i="2"/>
  <c r="AH84" i="2"/>
  <c r="N84" i="2"/>
  <c r="N84" i="4"/>
  <c r="Y112" i="2"/>
  <c r="Y109" i="2"/>
  <c r="Y115" i="2"/>
  <c r="Y119" i="2"/>
  <c r="M83" i="2"/>
  <c r="AB18" i="1"/>
  <c r="Y118" i="2"/>
  <c r="M60" i="2"/>
  <c r="P5" i="1"/>
  <c r="N49" i="4"/>
  <c r="Y49" i="2"/>
  <c r="M49" i="2"/>
  <c r="N27" i="4"/>
  <c r="J33" i="1"/>
  <c r="D37" i="1"/>
  <c r="A8" i="4"/>
  <c r="N111" i="4"/>
  <c r="G47" i="1"/>
  <c r="N16" i="4"/>
  <c r="M46" i="1"/>
  <c r="M34" i="4"/>
  <c r="M16" i="4"/>
  <c r="G46" i="1"/>
  <c r="M47" i="1"/>
  <c r="N34" i="4"/>
  <c r="Y33" i="2"/>
  <c r="Y20" i="2"/>
  <c r="M20" i="2"/>
  <c r="Y26" i="2"/>
  <c r="M26" i="2"/>
  <c r="Y31" i="2"/>
  <c r="Y21" i="2"/>
  <c r="Y25" i="2"/>
  <c r="M25" i="4"/>
  <c r="Y23" i="2"/>
  <c r="Y27" i="2"/>
  <c r="Y36" i="2"/>
  <c r="M36" i="2"/>
  <c r="N25" i="4"/>
  <c r="J47" i="1"/>
  <c r="Y30" i="2"/>
  <c r="Y22" i="2"/>
  <c r="M22" i="2"/>
  <c r="N28" i="4"/>
  <c r="J26" i="1"/>
  <c r="J25" i="1"/>
  <c r="M28" i="4"/>
  <c r="M22" i="4"/>
  <c r="G4" i="1"/>
  <c r="M32" i="1"/>
  <c r="M36" i="4"/>
  <c r="BC18" i="1"/>
  <c r="Y11" i="1"/>
  <c r="M58" i="4"/>
  <c r="S4" i="1"/>
  <c r="G5" i="1"/>
  <c r="N22" i="4"/>
  <c r="M54" i="4"/>
  <c r="M37" i="4"/>
  <c r="M25" i="1"/>
  <c r="M59" i="4"/>
  <c r="V61" i="1"/>
  <c r="N59" i="4"/>
  <c r="AH18" i="1"/>
  <c r="P46" i="1"/>
  <c r="D18" i="1"/>
  <c r="G19" i="1"/>
  <c r="N18" i="4"/>
  <c r="M18" i="2"/>
  <c r="M18" i="4"/>
  <c r="M40" i="4"/>
  <c r="M4" i="1"/>
  <c r="V25" i="1"/>
  <c r="P25" i="1"/>
  <c r="G18" i="1"/>
  <c r="M20" i="4"/>
  <c r="AH4" i="1"/>
  <c r="AB60" i="1"/>
  <c r="M77" i="4"/>
  <c r="AE18" i="1"/>
  <c r="AK25" i="1"/>
  <c r="M109" i="4"/>
  <c r="M98" i="4"/>
  <c r="Y46" i="1"/>
  <c r="J39" i="1"/>
  <c r="M26" i="4"/>
  <c r="AK11" i="1"/>
  <c r="N74" i="4"/>
  <c r="M111" i="4"/>
  <c r="AB32" i="1"/>
  <c r="AH25" i="1"/>
  <c r="Y32" i="1"/>
  <c r="M72" i="4"/>
  <c r="AK18" i="1"/>
  <c r="M110" i="4"/>
  <c r="M99" i="4"/>
  <c r="AH32" i="1"/>
  <c r="D8" i="4"/>
  <c r="D42" i="1"/>
  <c r="D9" i="2"/>
  <c r="M74" i="4"/>
  <c r="Y18" i="1"/>
  <c r="M49" i="4"/>
  <c r="P4" i="1"/>
  <c r="J32" i="1"/>
  <c r="M27" i="4"/>
  <c r="A9" i="4"/>
  <c r="D30" i="1"/>
  <c r="J46" i="1"/>
  <c r="G32" i="1"/>
  <c r="D9" i="4"/>
  <c r="D10" i="2"/>
  <c r="D35" i="1"/>
  <c r="A10" i="4"/>
  <c r="D23" i="1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7" i="4"/>
  <c r="D108" i="2"/>
  <c r="D108" i="4"/>
  <c r="D109" i="2"/>
  <c r="AK28" i="1"/>
  <c r="D110" i="2"/>
  <c r="AK21" i="1"/>
  <c r="D111" i="2"/>
  <c r="D111" i="4"/>
  <c r="D112" i="2"/>
  <c r="D112" i="4"/>
  <c r="D113" i="2"/>
  <c r="AN63" i="1"/>
  <c r="D10" i="4"/>
  <c r="D28" i="1"/>
  <c r="A11" i="4"/>
  <c r="D16" i="1"/>
  <c r="D12" i="4"/>
  <c r="D14" i="1"/>
  <c r="D11" i="4"/>
  <c r="D21" i="1"/>
  <c r="A12" i="4"/>
  <c r="D9" i="1"/>
  <c r="D13" i="4"/>
  <c r="D7" i="1"/>
  <c r="A13" i="4"/>
  <c r="D2" i="1"/>
  <c r="G63" i="1"/>
  <c r="D14" i="4"/>
  <c r="A14" i="4"/>
  <c r="G58" i="1"/>
  <c r="D15" i="4"/>
  <c r="G56" i="1"/>
  <c r="G51" i="1"/>
  <c r="A15" i="4"/>
  <c r="D16" i="4"/>
  <c r="G49" i="1"/>
  <c r="A16" i="4"/>
  <c r="G44" i="1"/>
  <c r="D17" i="4"/>
  <c r="G42" i="1"/>
  <c r="G37" i="1"/>
  <c r="A17" i="4"/>
  <c r="G35" i="1"/>
  <c r="D18" i="4"/>
  <c r="G30" i="1"/>
  <c r="A18" i="4"/>
  <c r="G28" i="1"/>
  <c r="D19" i="4"/>
  <c r="A19" i="4"/>
  <c r="G23" i="1"/>
  <c r="D20" i="4"/>
  <c r="G21" i="1"/>
  <c r="G16" i="1"/>
  <c r="A20" i="4"/>
  <c r="D21" i="4"/>
  <c r="G14" i="1"/>
  <c r="A21" i="4"/>
  <c r="G9" i="1"/>
  <c r="D22" i="4"/>
  <c r="G7" i="1"/>
  <c r="A22" i="4"/>
  <c r="G2" i="1"/>
  <c r="D23" i="4"/>
  <c r="J63" i="1"/>
  <c r="J58" i="1"/>
  <c r="A23" i="4"/>
  <c r="J56" i="1"/>
  <c r="D24" i="4"/>
  <c r="A24" i="4"/>
  <c r="J51" i="1"/>
  <c r="D25" i="4"/>
  <c r="J49" i="1"/>
  <c r="J44" i="1"/>
  <c r="A25" i="4"/>
  <c r="D26" i="4"/>
  <c r="J42" i="1"/>
  <c r="J37" i="1"/>
  <c r="A26" i="4"/>
  <c r="J35" i="1"/>
  <c r="D27" i="4"/>
  <c r="A27" i="4"/>
  <c r="J30" i="1"/>
  <c r="D28" i="4"/>
  <c r="J28" i="1"/>
  <c r="J23" i="1"/>
  <c r="A28" i="4"/>
  <c r="D29" i="4"/>
  <c r="J21" i="1"/>
  <c r="J16" i="1"/>
  <c r="A29" i="4"/>
  <c r="D30" i="4"/>
  <c r="J14" i="1"/>
  <c r="J9" i="1"/>
  <c r="A30" i="4"/>
  <c r="D31" i="4"/>
  <c r="J7" i="1"/>
  <c r="J2" i="1"/>
  <c r="A31" i="4"/>
  <c r="M63" i="1"/>
  <c r="D32" i="4"/>
  <c r="M58" i="1"/>
  <c r="A32" i="4"/>
  <c r="M56" i="1"/>
  <c r="D33" i="4"/>
  <c r="M51" i="1"/>
  <c r="A33" i="4"/>
  <c r="D34" i="4"/>
  <c r="M49" i="1"/>
  <c r="A34" i="4"/>
  <c r="M44" i="1"/>
  <c r="D35" i="4"/>
  <c r="M42" i="1"/>
  <c r="M37" i="1"/>
  <c r="A35" i="4"/>
  <c r="D36" i="4"/>
  <c r="M35" i="1"/>
  <c r="A36" i="4"/>
  <c r="M30" i="1"/>
  <c r="D37" i="4"/>
  <c r="M28" i="1"/>
  <c r="M23" i="1"/>
  <c r="A37" i="4"/>
  <c r="M21" i="1"/>
  <c r="D38" i="4"/>
  <c r="A38" i="4"/>
  <c r="M16" i="1"/>
  <c r="M14" i="1"/>
  <c r="D39" i="4"/>
  <c r="A39" i="4"/>
  <c r="M9" i="1"/>
  <c r="M7" i="1"/>
  <c r="D40" i="4"/>
  <c r="A40" i="4"/>
  <c r="M2" i="1"/>
  <c r="P63" i="1"/>
  <c r="D41" i="4"/>
  <c r="A41" i="4"/>
  <c r="P58" i="1"/>
  <c r="P56" i="1"/>
  <c r="D42" i="4"/>
  <c r="P51" i="1"/>
  <c r="A42" i="4"/>
  <c r="D43" i="4"/>
  <c r="P49" i="1"/>
  <c r="P44" i="1"/>
  <c r="A43" i="4"/>
  <c r="P42" i="1"/>
  <c r="D44" i="4"/>
  <c r="A44" i="4"/>
  <c r="P37" i="1"/>
  <c r="P35" i="1"/>
  <c r="D45" i="4"/>
  <c r="A45" i="4"/>
  <c r="P30" i="1"/>
  <c r="P28" i="1"/>
  <c r="D46" i="4"/>
  <c r="P23" i="1"/>
  <c r="A46" i="4"/>
  <c r="P21" i="1"/>
  <c r="D47" i="4"/>
  <c r="A47" i="4"/>
  <c r="P16" i="1"/>
  <c r="P14" i="1"/>
  <c r="D48" i="4"/>
  <c r="A48" i="4"/>
  <c r="P9" i="1"/>
  <c r="D49" i="4"/>
  <c r="P7" i="1"/>
  <c r="A49" i="4"/>
  <c r="P2" i="1"/>
  <c r="D50" i="4"/>
  <c r="S63" i="1"/>
  <c r="A50" i="4"/>
  <c r="S58" i="1"/>
  <c r="D51" i="4"/>
  <c r="S56" i="1"/>
  <c r="A51" i="4"/>
  <c r="S51" i="1"/>
  <c r="A52" i="4"/>
  <c r="S44" i="1"/>
  <c r="S37" i="1"/>
  <c r="A53" i="4"/>
  <c r="A54" i="4"/>
  <c r="S30" i="1"/>
  <c r="S23" i="1"/>
  <c r="A55" i="4"/>
  <c r="A56" i="4"/>
  <c r="S16" i="1"/>
  <c r="A57" i="4"/>
  <c r="S9" i="1"/>
  <c r="A58" i="4"/>
  <c r="S2" i="1"/>
  <c r="A59" i="4"/>
  <c r="V58" i="1"/>
  <c r="A60" i="4"/>
  <c r="V51" i="1"/>
  <c r="A61" i="4"/>
  <c r="V44" i="1"/>
  <c r="A62" i="4"/>
  <c r="V37" i="1"/>
  <c r="A63" i="4"/>
  <c r="V30" i="1"/>
  <c r="A64" i="4"/>
  <c r="V23" i="1"/>
  <c r="A65" i="4"/>
  <c r="V16" i="1"/>
  <c r="V9" i="1"/>
  <c r="A66" i="4"/>
  <c r="V2" i="1"/>
  <c r="A67" i="4"/>
  <c r="A68" i="4"/>
  <c r="Y58" i="1"/>
  <c r="A69" i="4"/>
  <c r="Y51" i="1"/>
  <c r="Y44" i="1"/>
  <c r="A70" i="4"/>
  <c r="Y37" i="1"/>
  <c r="A71" i="4"/>
  <c r="A72" i="4"/>
  <c r="Y30" i="1"/>
  <c r="A73" i="4"/>
  <c r="Y23" i="1"/>
  <c r="A74" i="4"/>
  <c r="Y16" i="1"/>
  <c r="A75" i="4"/>
  <c r="Y9" i="1"/>
  <c r="Y2" i="1"/>
  <c r="A76" i="4"/>
  <c r="A77" i="4"/>
  <c r="AB58" i="1"/>
  <c r="A78" i="4"/>
  <c r="AB51" i="1"/>
  <c r="A79" i="4"/>
  <c r="AB44" i="1"/>
  <c r="A80" i="4"/>
  <c r="AB37" i="1"/>
  <c r="A81" i="4"/>
  <c r="AB30" i="1"/>
  <c r="A82" i="4"/>
  <c r="AB23" i="1"/>
  <c r="A83" i="4"/>
  <c r="AB16" i="1"/>
  <c r="A84" i="4"/>
  <c r="AB9" i="1"/>
  <c r="A85" i="4"/>
  <c r="AB2" i="1"/>
  <c r="A86" i="4"/>
  <c r="AE58" i="1"/>
  <c r="A87" i="4"/>
  <c r="AE51" i="1"/>
  <c r="A88" i="4"/>
  <c r="AE44" i="1"/>
  <c r="AE37" i="1"/>
  <c r="A89" i="4"/>
  <c r="A90" i="4"/>
  <c r="AE30" i="1"/>
  <c r="A91" i="4"/>
  <c r="AE23" i="1"/>
  <c r="A92" i="4"/>
  <c r="AE16" i="1"/>
  <c r="A93" i="4"/>
  <c r="AE9" i="1"/>
  <c r="A94" i="4"/>
  <c r="AE2" i="1"/>
  <c r="A95" i="4"/>
  <c r="AH58" i="1"/>
  <c r="A96" i="4"/>
  <c r="AH51" i="1"/>
  <c r="A97" i="4"/>
  <c r="AH44" i="1"/>
  <c r="A98" i="4"/>
  <c r="AH37" i="1"/>
  <c r="A99" i="4"/>
  <c r="AH30" i="1"/>
  <c r="A100" i="4"/>
  <c r="AH23" i="1"/>
  <c r="AH16" i="1"/>
  <c r="A101" i="4"/>
  <c r="AH9" i="1"/>
  <c r="A102" i="4"/>
  <c r="A103" i="4"/>
  <c r="AH2" i="1"/>
  <c r="A104" i="4"/>
  <c r="AK58" i="1"/>
  <c r="AK51" i="1"/>
  <c r="A105" i="4"/>
  <c r="A106" i="4"/>
  <c r="AK44" i="1"/>
  <c r="A107" i="4"/>
  <c r="AK37" i="1"/>
  <c r="AK30" i="1"/>
  <c r="A108" i="4"/>
  <c r="AK23" i="1"/>
  <c r="A109" i="4"/>
  <c r="AK16" i="1"/>
  <c r="A110" i="4"/>
  <c r="AK2" i="1"/>
  <c r="A112" i="4"/>
  <c r="A111" i="4"/>
  <c r="AK9" i="1"/>
  <c r="AN58" i="1"/>
  <c r="A113" i="4"/>
  <c r="AN51" i="1"/>
  <c r="A114" i="4"/>
  <c r="D114" i="4"/>
  <c r="AN56" i="1"/>
  <c r="AN44" i="1"/>
  <c r="A115" i="4"/>
  <c r="AN49" i="1"/>
  <c r="D115" i="4"/>
  <c r="AN37" i="1"/>
  <c r="A116" i="4"/>
  <c r="AN30" i="1"/>
  <c r="A117" i="4"/>
  <c r="AN23" i="1"/>
  <c r="A118" i="4"/>
  <c r="AN16" i="1"/>
  <c r="A121" i="4"/>
  <c r="A119" i="4"/>
  <c r="AN9" i="1"/>
  <c r="A122" i="4"/>
  <c r="A120" i="4"/>
  <c r="AQ58" i="1"/>
  <c r="AN2" i="1"/>
  <c r="AN7" i="1"/>
  <c r="D123" i="2"/>
  <c r="D123" i="4"/>
  <c r="D124" i="2"/>
  <c r="AQ49" i="1"/>
  <c r="D125" i="2"/>
  <c r="AQ42" i="1"/>
  <c r="D126" i="2"/>
  <c r="D126" i="4"/>
  <c r="D127" i="2"/>
  <c r="AQ28" i="1"/>
  <c r="D128" i="2"/>
  <c r="AQ21" i="1"/>
  <c r="D129" i="2"/>
  <c r="AQ14" i="1"/>
  <c r="D130" i="2"/>
  <c r="AQ7" i="1"/>
  <c r="D132" i="2"/>
  <c r="D132" i="4"/>
  <c r="D133" i="2"/>
  <c r="D133" i="4"/>
  <c r="D134" i="2"/>
  <c r="AT42" i="1"/>
  <c r="D135" i="2"/>
  <c r="AT35" i="1"/>
  <c r="D136" i="2"/>
  <c r="AT28" i="1"/>
  <c r="D137" i="2"/>
  <c r="AT21" i="1"/>
  <c r="D138" i="2"/>
  <c r="AT14" i="1"/>
  <c r="D139" i="2"/>
  <c r="D139" i="4"/>
  <c r="AB12" i="1"/>
  <c r="AH26" i="1"/>
  <c r="AD85" i="2"/>
  <c r="AD91" i="2"/>
  <c r="U91" i="2"/>
  <c r="AD99" i="2"/>
  <c r="AF91" i="2"/>
  <c r="AF78" i="2"/>
  <c r="R99" i="2"/>
  <c r="AF85" i="2"/>
  <c r="AA103" i="2"/>
  <c r="W70" i="2"/>
  <c r="X70" i="2"/>
  <c r="U70" i="2"/>
  <c r="Y102" i="2"/>
  <c r="AC70" i="2"/>
  <c r="AB27" i="1"/>
  <c r="AB55" i="1"/>
  <c r="C84" i="4"/>
  <c r="AG70" i="2"/>
  <c r="AH70" i="2"/>
  <c r="Y40" i="1"/>
  <c r="T91" i="2"/>
  <c r="U99" i="2"/>
  <c r="V103" i="2"/>
  <c r="R91" i="2"/>
  <c r="AD78" i="2"/>
  <c r="AB41" i="1"/>
  <c r="AB78" i="2"/>
  <c r="AG78" i="2"/>
  <c r="AH78" i="2"/>
  <c r="N78" i="2"/>
  <c r="AD103" i="2"/>
  <c r="X78" i="2"/>
  <c r="R78" i="2"/>
  <c r="T78" i="2"/>
  <c r="U78" i="2"/>
  <c r="Y78" i="2"/>
  <c r="M78" i="2"/>
  <c r="AF70" i="2"/>
  <c r="D185" i="4"/>
  <c r="AG94" i="2"/>
  <c r="AH94" i="2"/>
  <c r="V5" i="1"/>
  <c r="AG101" i="2"/>
  <c r="AH101" i="2"/>
  <c r="AB91" i="2"/>
  <c r="AA78" i="2"/>
  <c r="W91" i="2"/>
  <c r="R70" i="2"/>
  <c r="Y70" i="2"/>
  <c r="AE70" i="2"/>
  <c r="BO56" i="1"/>
  <c r="V65" i="2"/>
  <c r="AA65" i="2"/>
  <c r="D199" i="4"/>
  <c r="D156" i="4"/>
  <c r="AZ56" i="1"/>
  <c r="C65" i="4"/>
  <c r="BF49" i="1"/>
  <c r="BF21" i="1"/>
  <c r="BI28" i="1"/>
  <c r="BC28" i="1"/>
  <c r="D119" i="4"/>
  <c r="N98" i="4"/>
  <c r="N88" i="4"/>
  <c r="AW49" i="1"/>
  <c r="BL49" i="1"/>
  <c r="D158" i="4"/>
  <c r="M82" i="4"/>
  <c r="AE26" i="1"/>
  <c r="D191" i="4"/>
  <c r="D166" i="4"/>
  <c r="BL28" i="1"/>
  <c r="V18" i="1"/>
  <c r="BI63" i="1"/>
  <c r="N65" i="4"/>
  <c r="AG88" i="2"/>
  <c r="AH88" i="2"/>
  <c r="T99" i="2"/>
  <c r="AE92" i="2"/>
  <c r="AB95" i="2"/>
  <c r="AF87" i="2"/>
  <c r="M97" i="4"/>
  <c r="X87" i="2"/>
  <c r="V92" i="2"/>
  <c r="C96" i="4"/>
  <c r="AN35" i="1"/>
  <c r="AE19" i="1"/>
  <c r="AE12" i="1"/>
  <c r="AE90" i="2"/>
  <c r="AC93" i="2"/>
  <c r="X99" i="2"/>
  <c r="AB92" i="2"/>
  <c r="V87" i="2"/>
  <c r="X104" i="2"/>
  <c r="S104" i="2"/>
  <c r="X100" i="2"/>
  <c r="S100" i="2"/>
  <c r="AC100" i="2"/>
  <c r="C88" i="4"/>
  <c r="W87" i="2"/>
  <c r="AA87" i="2"/>
  <c r="S103" i="2"/>
  <c r="AF99" i="2"/>
  <c r="U96" i="2"/>
  <c r="V88" i="2"/>
  <c r="AE103" i="2"/>
  <c r="AE99" i="2"/>
  <c r="V96" i="2"/>
  <c r="S96" i="2"/>
  <c r="AD88" i="2"/>
  <c r="T96" i="2"/>
  <c r="AF90" i="2"/>
  <c r="AA88" i="2"/>
  <c r="V93" i="2"/>
  <c r="M91" i="4"/>
  <c r="W103" i="2"/>
  <c r="D151" i="4"/>
  <c r="AB90" i="2"/>
  <c r="N94" i="4"/>
  <c r="AH27" i="1"/>
  <c r="AH61" i="1"/>
  <c r="AG87" i="2"/>
  <c r="AH87" i="2"/>
  <c r="N87" i="2"/>
  <c r="AE54" i="1"/>
  <c r="S95" i="2"/>
  <c r="R87" i="2"/>
  <c r="U87" i="2"/>
  <c r="AB103" i="2"/>
  <c r="AG103" i="2"/>
  <c r="AH103" i="2"/>
  <c r="U103" i="2"/>
  <c r="S99" i="2"/>
  <c r="AC92" i="2"/>
  <c r="BR63" i="1"/>
  <c r="BI56" i="1"/>
  <c r="AD104" i="2"/>
  <c r="S92" i="2"/>
  <c r="AF103" i="2"/>
  <c r="AA95" i="2"/>
  <c r="AZ28" i="1"/>
  <c r="AG91" i="2"/>
  <c r="AH91" i="2"/>
  <c r="AC99" i="2"/>
  <c r="AA99" i="2"/>
  <c r="W92" i="2"/>
  <c r="R103" i="2"/>
  <c r="AA92" i="2"/>
  <c r="T104" i="2"/>
  <c r="AB104" i="2"/>
  <c r="AG104" i="2"/>
  <c r="AH104" i="2"/>
  <c r="T100" i="2"/>
  <c r="AF100" i="2"/>
  <c r="AB100" i="2"/>
  <c r="S87" i="2"/>
  <c r="X103" i="2"/>
  <c r="V99" i="2"/>
  <c r="AD92" i="2"/>
  <c r="T103" i="2"/>
  <c r="W99" i="2"/>
  <c r="AF88" i="2"/>
  <c r="W96" i="2"/>
  <c r="T88" i="2"/>
  <c r="Y88" i="2"/>
  <c r="M88" i="2"/>
  <c r="AE96" i="2"/>
  <c r="T90" i="2"/>
  <c r="Y90" i="2"/>
  <c r="V104" i="2"/>
  <c r="AA90" i="2"/>
  <c r="T92" i="2"/>
  <c r="AN42" i="1"/>
  <c r="BL14" i="1"/>
  <c r="AW42" i="1"/>
  <c r="D118" i="4"/>
  <c r="AZ21" i="1"/>
  <c r="M85" i="4"/>
  <c r="AW63" i="1"/>
  <c r="BC56" i="1"/>
  <c r="D160" i="4"/>
  <c r="AZ42" i="1"/>
  <c r="AW35" i="1"/>
  <c r="AT63" i="1"/>
  <c r="AW14" i="1"/>
  <c r="D153" i="4"/>
  <c r="D109" i="4"/>
  <c r="AE11" i="1"/>
  <c r="Y105" i="2"/>
  <c r="M105" i="2"/>
  <c r="N105" i="2"/>
  <c r="AG100" i="2"/>
  <c r="AH100" i="2"/>
  <c r="AG82" i="2"/>
  <c r="AH82" i="2"/>
  <c r="AG74" i="2"/>
  <c r="AH74" i="2"/>
  <c r="AN14" i="1"/>
  <c r="AK42" i="1"/>
  <c r="BL56" i="1"/>
  <c r="BO35" i="1"/>
  <c r="BO7" i="1"/>
  <c r="BI7" i="1"/>
  <c r="BI35" i="1"/>
  <c r="D170" i="4"/>
  <c r="AW28" i="1"/>
  <c r="BO63" i="1"/>
  <c r="D162" i="4"/>
  <c r="AB51" i="2"/>
  <c r="AG51" i="2"/>
  <c r="AH51" i="2"/>
  <c r="D52" i="4"/>
  <c r="S53" i="1"/>
  <c r="AZ7" i="1"/>
  <c r="C52" i="4"/>
  <c r="S49" i="1"/>
  <c r="BO49" i="1"/>
  <c r="D168" i="4"/>
  <c r="D172" i="4"/>
  <c r="D110" i="4"/>
  <c r="AW56" i="1"/>
  <c r="AQ63" i="1"/>
  <c r="BL42" i="1"/>
  <c r="AK35" i="1"/>
  <c r="N56" i="2"/>
  <c r="S19" i="1"/>
  <c r="Y61" i="2"/>
  <c r="AK7" i="1"/>
  <c r="AG64" i="2"/>
  <c r="AH64" i="2"/>
  <c r="Y94" i="2"/>
  <c r="Y82" i="2"/>
  <c r="AG69" i="2"/>
  <c r="AH69" i="2"/>
  <c r="Y101" i="2"/>
  <c r="Y104" i="2"/>
  <c r="AG71" i="2"/>
  <c r="AH71" i="2"/>
  <c r="N102" i="2"/>
  <c r="N102" i="4"/>
  <c r="M102" i="2"/>
  <c r="S42" i="1"/>
  <c r="D53" i="4"/>
  <c r="N56" i="4"/>
  <c r="Y75" i="2"/>
  <c r="Y72" i="2"/>
  <c r="Y81" i="2"/>
  <c r="Y96" i="2"/>
  <c r="Y63" i="2"/>
  <c r="AG81" i="2"/>
  <c r="AH81" i="2"/>
  <c r="Y69" i="2"/>
  <c r="Y68" i="2"/>
  <c r="Y64" i="2"/>
  <c r="M83" i="4"/>
  <c r="AK14" i="1"/>
  <c r="M60" i="4"/>
  <c r="V53" i="1"/>
  <c r="D134" i="4"/>
  <c r="D124" i="4"/>
  <c r="AB5" i="1"/>
  <c r="N85" i="4"/>
  <c r="AZ63" i="1"/>
  <c r="D149" i="4"/>
  <c r="D146" i="4"/>
  <c r="AW21" i="1"/>
  <c r="AB66" i="2"/>
  <c r="AG66" i="2"/>
  <c r="AH66" i="2"/>
  <c r="U66" i="2"/>
  <c r="AD66" i="2"/>
  <c r="S66" i="2"/>
  <c r="AF66" i="2"/>
  <c r="AE66" i="2"/>
  <c r="V66" i="2"/>
  <c r="AA66" i="2"/>
  <c r="R66" i="2"/>
  <c r="X66" i="2"/>
  <c r="AE73" i="2"/>
  <c r="V73" i="2"/>
  <c r="AC73" i="2"/>
  <c r="W73" i="2"/>
  <c r="S73" i="2"/>
  <c r="R73" i="2"/>
  <c r="AG73" i="2"/>
  <c r="AH73" i="2"/>
  <c r="X73" i="2"/>
  <c r="AF73" i="2"/>
  <c r="U73" i="2"/>
  <c r="T73" i="2"/>
  <c r="W76" i="2"/>
  <c r="AC76" i="2"/>
  <c r="AA76" i="2"/>
  <c r="X76" i="2"/>
  <c r="S76" i="2"/>
  <c r="Y76" i="2"/>
  <c r="M76" i="2"/>
  <c r="M76" i="4"/>
  <c r="AB76" i="2"/>
  <c r="AG76" i="2"/>
  <c r="AH76" i="2"/>
  <c r="N76" i="2"/>
  <c r="N76" i="4"/>
  <c r="AB47" i="1"/>
  <c r="N79" i="4"/>
  <c r="C77" i="4"/>
  <c r="AB62" i="1"/>
  <c r="Y55" i="1"/>
  <c r="C69" i="4"/>
  <c r="V11" i="1"/>
  <c r="M66" i="4"/>
  <c r="N60" i="4"/>
  <c r="V54" i="1"/>
  <c r="Y100" i="2"/>
  <c r="Y71" i="2"/>
  <c r="D204" i="4"/>
  <c r="BR56" i="1"/>
  <c r="D200" i="4"/>
  <c r="BO21" i="1"/>
  <c r="D182" i="4"/>
  <c r="BI21" i="1"/>
  <c r="D178" i="4"/>
  <c r="BI49" i="1"/>
  <c r="BF14" i="1"/>
  <c r="D174" i="4"/>
  <c r="AC95" i="2"/>
  <c r="X95" i="2"/>
  <c r="T95" i="2"/>
  <c r="AF95" i="2"/>
  <c r="R95" i="2"/>
  <c r="U95" i="2"/>
  <c r="W95" i="2"/>
  <c r="AD95" i="2"/>
  <c r="Y84" i="2"/>
  <c r="M84" i="2"/>
  <c r="BC21" i="1"/>
  <c r="D164" i="4"/>
  <c r="M80" i="4"/>
  <c r="AB65" i="2"/>
  <c r="AG65" i="2"/>
  <c r="AH65" i="2"/>
  <c r="R65" i="2"/>
  <c r="S65" i="2"/>
  <c r="T65" i="2"/>
  <c r="AF65" i="2"/>
  <c r="AE65" i="2"/>
  <c r="AD65" i="2"/>
  <c r="AE86" i="2"/>
  <c r="W86" i="2"/>
  <c r="R86" i="2"/>
  <c r="X86" i="2"/>
  <c r="AB86" i="2"/>
  <c r="AG86" i="2"/>
  <c r="AH86" i="2"/>
  <c r="N86" i="2"/>
  <c r="S86" i="2"/>
  <c r="V86" i="2"/>
  <c r="U86" i="2"/>
  <c r="AB93" i="2"/>
  <c r="AG93" i="2"/>
  <c r="AH93" i="2"/>
  <c r="R93" i="2"/>
  <c r="X93" i="2"/>
  <c r="W93" i="2"/>
  <c r="AF93" i="2"/>
  <c r="T93" i="2"/>
  <c r="AK41" i="1"/>
  <c r="C107" i="4"/>
  <c r="C105" i="4"/>
  <c r="AK55" i="1"/>
  <c r="C99" i="4"/>
  <c r="AH34" i="1"/>
  <c r="N97" i="4"/>
  <c r="AH47" i="1"/>
  <c r="AE32" i="1"/>
  <c r="M90" i="4"/>
  <c r="AE41" i="1"/>
  <c r="C89" i="4"/>
  <c r="AB6" i="1"/>
  <c r="C85" i="4"/>
  <c r="C81" i="4"/>
  <c r="AB34" i="1"/>
  <c r="AQ56" i="1"/>
  <c r="AG95" i="2"/>
  <c r="AH95" i="2"/>
  <c r="Y5" i="1"/>
  <c r="Y74" i="2"/>
  <c r="Y79" i="2"/>
  <c r="M56" i="2"/>
  <c r="M56" i="4"/>
  <c r="AB97" i="2"/>
  <c r="AG97" i="2"/>
  <c r="AH97" i="2"/>
  <c r="U97" i="2"/>
  <c r="AA97" i="2"/>
  <c r="AE97" i="2"/>
  <c r="V97" i="2"/>
  <c r="X97" i="2"/>
  <c r="R97" i="2"/>
  <c r="T97" i="2"/>
  <c r="S97" i="2"/>
  <c r="AG67" i="2"/>
  <c r="AH67" i="2"/>
  <c r="AG80" i="2"/>
  <c r="AH80" i="2"/>
  <c r="N80" i="2"/>
  <c r="AG96" i="2"/>
  <c r="AH96" i="2"/>
  <c r="Y98" i="2"/>
  <c r="Y12" i="1"/>
  <c r="AG92" i="2"/>
  <c r="AH92" i="2"/>
  <c r="D171" i="4"/>
  <c r="D167" i="4"/>
  <c r="AG99" i="2"/>
  <c r="AH99" i="2"/>
  <c r="AG102" i="2"/>
  <c r="AH102" i="2"/>
  <c r="AG90" i="2"/>
  <c r="AH90" i="2"/>
  <c r="AG68" i="2"/>
  <c r="AH68" i="2"/>
  <c r="AG83" i="2"/>
  <c r="AH83" i="2"/>
  <c r="AK47" i="1"/>
  <c r="N106" i="4"/>
  <c r="AT7" i="1"/>
  <c r="M106" i="2"/>
  <c r="D128" i="4"/>
  <c r="AB54" i="1"/>
  <c r="N78" i="4"/>
  <c r="AG106" i="2"/>
  <c r="AH106" i="2"/>
  <c r="D135" i="4"/>
  <c r="D129" i="4"/>
  <c r="D127" i="4"/>
  <c r="Y4" i="1"/>
  <c r="D138" i="4"/>
  <c r="D125" i="4"/>
  <c r="AT49" i="1"/>
  <c r="AT56" i="1"/>
  <c r="D137" i="4"/>
  <c r="D136" i="4"/>
  <c r="D130" i="4"/>
  <c r="AQ35" i="1"/>
  <c r="D113" i="4"/>
  <c r="AK61" i="1"/>
  <c r="AK60" i="1"/>
  <c r="M104" i="4"/>
  <c r="Y92" i="2"/>
  <c r="AB53" i="1"/>
  <c r="M78" i="4"/>
  <c r="Y91" i="2"/>
  <c r="Y87" i="2"/>
  <c r="M87" i="2"/>
  <c r="M87" i="4"/>
  <c r="Y99" i="2"/>
  <c r="N87" i="4"/>
  <c r="Y103" i="2"/>
  <c r="AK53" i="1"/>
  <c r="M105" i="4"/>
  <c r="N105" i="4"/>
  <c r="AK54" i="1"/>
  <c r="S18" i="1"/>
  <c r="AH12" i="1"/>
  <c r="AH11" i="1"/>
  <c r="M102" i="4"/>
  <c r="AB11" i="1"/>
  <c r="M84" i="4"/>
  <c r="Y65" i="2"/>
  <c r="M88" i="4"/>
  <c r="AE46" i="1"/>
  <c r="AE61" i="1"/>
  <c r="N86" i="4"/>
  <c r="Y97" i="2"/>
  <c r="Y66" i="2"/>
  <c r="Y73" i="2"/>
  <c r="AB40" i="1"/>
  <c r="N80" i="4"/>
  <c r="Y93" i="2"/>
  <c r="Y86" i="2"/>
  <c r="M86" i="2"/>
  <c r="Y95" i="2"/>
  <c r="M106" i="4"/>
  <c r="AK46" i="1"/>
  <c r="AE53" i="1"/>
  <c r="AE60" i="1"/>
  <c r="M86" i="4"/>
  <c r="C58" i="2"/>
  <c r="C57" i="2"/>
  <c r="C56" i="2"/>
  <c r="C54" i="2"/>
  <c r="D54" i="2"/>
  <c r="C55" i="2"/>
  <c r="D55" i="2"/>
  <c r="D56" i="2"/>
  <c r="D57" i="2"/>
  <c r="D58" i="2"/>
  <c r="C59" i="2"/>
  <c r="D59" i="2"/>
  <c r="C60" i="2"/>
  <c r="D60" i="2"/>
  <c r="C61" i="2"/>
  <c r="D61" i="2"/>
  <c r="D62" i="2"/>
  <c r="D63" i="2"/>
  <c r="D64" i="2"/>
  <c r="D63" i="4"/>
  <c r="V35" i="1"/>
  <c r="V28" i="1"/>
  <c r="D65" i="2"/>
  <c r="D64" i="4"/>
  <c r="D66" i="2"/>
  <c r="D65" i="4"/>
  <c r="V21" i="1"/>
  <c r="D66" i="4"/>
  <c r="V14" i="1"/>
  <c r="D67" i="2"/>
  <c r="V7" i="1"/>
  <c r="D68" i="2"/>
  <c r="D67" i="4"/>
  <c r="D69" i="2"/>
  <c r="D68" i="4"/>
  <c r="Y63" i="1"/>
  <c r="Y56" i="1"/>
  <c r="D70" i="2"/>
  <c r="D69" i="4"/>
  <c r="D70" i="4"/>
  <c r="D71" i="2"/>
  <c r="Y49" i="1"/>
  <c r="D71" i="4"/>
  <c r="D72" i="2"/>
  <c r="Y42" i="1"/>
  <c r="Y35" i="1"/>
  <c r="D73" i="2"/>
  <c r="D72" i="4"/>
  <c r="D74" i="2"/>
  <c r="Y28" i="1"/>
  <c r="D73" i="4"/>
  <c r="AK49" i="1"/>
  <c r="D106" i="4"/>
  <c r="D74" i="4"/>
  <c r="D75" i="2"/>
  <c r="Y21" i="1"/>
  <c r="D75" i="4"/>
  <c r="D76" i="2"/>
  <c r="D77" i="2"/>
  <c r="Y14" i="1"/>
  <c r="D77" i="4"/>
  <c r="AB63" i="1"/>
  <c r="Y7" i="1"/>
  <c r="D76" i="4"/>
  <c r="D78" i="4"/>
  <c r="AB56" i="1"/>
  <c r="AB49" i="1"/>
  <c r="D79" i="4"/>
  <c r="AB42" i="1"/>
  <c r="D80" i="4"/>
  <c r="D81" i="4"/>
  <c r="AB35" i="1"/>
  <c r="D82" i="4"/>
  <c r="AB28" i="1"/>
  <c r="D83" i="4"/>
  <c r="AB21" i="1"/>
  <c r="AB14" i="1"/>
  <c r="D84" i="4"/>
  <c r="D85" i="4"/>
  <c r="AB7" i="1"/>
  <c r="D86" i="4"/>
  <c r="AE63" i="1"/>
  <c r="AE56" i="1"/>
  <c r="D87" i="4"/>
  <c r="D88" i="4"/>
  <c r="AE49" i="1"/>
  <c r="D89" i="4"/>
  <c r="AE42" i="1"/>
  <c r="AE35" i="1"/>
  <c r="D90" i="4"/>
  <c r="AE28" i="1"/>
  <c r="D91" i="4"/>
  <c r="D92" i="4"/>
  <c r="AE21" i="1"/>
  <c r="D93" i="4"/>
  <c r="AE14" i="1"/>
  <c r="D94" i="4"/>
  <c r="AE7" i="1"/>
  <c r="AH63" i="1"/>
  <c r="D95" i="4"/>
  <c r="D96" i="4"/>
  <c r="AH56" i="1"/>
  <c r="D97" i="4"/>
  <c r="AH49" i="1"/>
  <c r="AH42" i="1"/>
  <c r="D98" i="4"/>
  <c r="AH35" i="1"/>
  <c r="D99" i="4"/>
  <c r="AH28" i="1"/>
  <c r="D100" i="4"/>
  <c r="D101" i="4"/>
  <c r="AH21" i="1"/>
  <c r="AH14" i="1"/>
  <c r="D102" i="4"/>
  <c r="AH7" i="1"/>
  <c r="D103" i="4"/>
  <c r="D104" i="4"/>
  <c r="AK63" i="1"/>
  <c r="AK56" i="1"/>
  <c r="D105" i="4"/>
  <c r="V42" i="1"/>
  <c r="D62" i="4"/>
  <c r="D61" i="4"/>
  <c r="V49" i="1"/>
  <c r="V56" i="1"/>
  <c r="D60" i="4"/>
  <c r="D58" i="4"/>
  <c r="S7" i="1"/>
  <c r="S21" i="1"/>
  <c r="D56" i="4"/>
  <c r="V63" i="1"/>
  <c r="D59" i="4"/>
  <c r="S14" i="1"/>
  <c r="D57" i="4"/>
  <c r="S28" i="1"/>
  <c r="D55" i="4"/>
  <c r="D54" i="4"/>
  <c r="P56" i="2"/>
  <c r="R56" i="2"/>
  <c r="S56" i="2"/>
  <c r="T56" i="2"/>
  <c r="U56" i="2"/>
  <c r="V56" i="2"/>
  <c r="W56" i="2"/>
  <c r="X56" i="2"/>
  <c r="Y56" i="2"/>
  <c r="P55" i="2"/>
  <c r="R55" i="2"/>
  <c r="S55" i="2"/>
  <c r="T55" i="2"/>
  <c r="U55" i="2"/>
  <c r="V55" i="2"/>
  <c r="W55" i="2"/>
  <c r="X55" i="2"/>
  <c r="Y55" i="2"/>
  <c r="S35" i="1"/>
  <c r="AB55" i="2"/>
  <c r="AC55" i="2"/>
  <c r="AG55" i="2"/>
  <c r="AH55" i="2"/>
  <c r="AE55" i="2"/>
  <c r="AD55" i="2"/>
  <c r="AA55" i="2"/>
  <c r="AF55" i="2"/>
  <c r="P57" i="2"/>
  <c r="R57" i="2"/>
  <c r="S57" i="2"/>
  <c r="T57" i="2"/>
  <c r="U57" i="2"/>
  <c r="V57" i="2"/>
  <c r="W57" i="2"/>
  <c r="X57" i="2"/>
  <c r="Y57" i="2"/>
  <c r="AB57" i="2"/>
  <c r="AC57" i="2"/>
  <c r="AG57" i="2"/>
  <c r="AH57" i="2"/>
  <c r="P54" i="2"/>
  <c r="R54" i="2"/>
  <c r="S54" i="2"/>
  <c r="T54" i="2"/>
  <c r="U54" i="2"/>
  <c r="V54" i="2"/>
  <c r="W54" i="2"/>
  <c r="X54" i="2"/>
  <c r="Y54" i="2"/>
  <c r="AB56" i="2"/>
  <c r="AC56" i="2"/>
  <c r="AG56" i="2"/>
  <c r="AH56" i="2"/>
  <c r="P60" i="2"/>
  <c r="R60" i="2"/>
  <c r="S60" i="2"/>
  <c r="T60" i="2"/>
  <c r="U60" i="2"/>
  <c r="V60" i="2"/>
  <c r="W60" i="2"/>
  <c r="X60" i="2"/>
  <c r="Y60" i="2"/>
  <c r="P58" i="2"/>
  <c r="R58" i="2"/>
  <c r="S58" i="2"/>
  <c r="T58" i="2"/>
  <c r="U58" i="2"/>
  <c r="V58" i="2"/>
  <c r="W58" i="2"/>
  <c r="X58" i="2"/>
  <c r="Y58" i="2"/>
  <c r="AE54" i="2"/>
  <c r="AD56" i="2"/>
  <c r="AA56" i="2"/>
  <c r="C57" i="4"/>
  <c r="AB58" i="2"/>
  <c r="AC58" i="2"/>
  <c r="AG58" i="2"/>
  <c r="AH58" i="2"/>
  <c r="AE58" i="2"/>
  <c r="AA59" i="2"/>
  <c r="AD60" i="2"/>
  <c r="AA60" i="2"/>
  <c r="AF60" i="2"/>
  <c r="V48" i="1"/>
  <c r="S27" i="1"/>
  <c r="AA57" i="2"/>
  <c r="AF57" i="2"/>
  <c r="AE56" i="2"/>
  <c r="AA58" i="2"/>
  <c r="AF59" i="2"/>
  <c r="AD59" i="2"/>
  <c r="AD58" i="2"/>
  <c r="AF58" i="2"/>
  <c r="AE60" i="2"/>
  <c r="AD54" i="2"/>
  <c r="AE59" i="2"/>
  <c r="AD57" i="2"/>
  <c r="AF56" i="2"/>
  <c r="AF54" i="2"/>
  <c r="AE57" i="2"/>
  <c r="AA54" i="2"/>
  <c r="C54" i="4"/>
  <c r="S20" i="1"/>
  <c r="C58" i="4"/>
  <c r="V62" i="1"/>
  <c r="C59" i="4"/>
  <c r="V55" i="1"/>
  <c r="C60" i="4"/>
  <c r="C61" i="4"/>
  <c r="S6" i="1"/>
  <c r="S13" i="1"/>
  <c r="C56" i="4"/>
  <c r="S34" i="1"/>
  <c r="E60" i="4"/>
  <c r="E59" i="4"/>
  <c r="E58" i="4"/>
  <c r="E57" i="4"/>
  <c r="E56" i="4"/>
  <c r="E55" i="4"/>
  <c r="E54" i="4"/>
  <c r="V64" i="1"/>
  <c r="V57" i="1"/>
  <c r="S36" i="1"/>
  <c r="S29" i="1"/>
  <c r="S22" i="1"/>
  <c r="S15" i="1"/>
  <c r="S8" i="1"/>
  <c r="AB54" i="2"/>
  <c r="AC54" i="2"/>
  <c r="AG54" i="2"/>
  <c r="AH54" i="2"/>
  <c r="AB60" i="2"/>
  <c r="AC60" i="2"/>
  <c r="AG60" i="2"/>
  <c r="AH60" i="2"/>
  <c r="C55" i="4"/>
</calcChain>
</file>

<file path=xl/sharedStrings.xml><?xml version="1.0" encoding="utf-8"?>
<sst xmlns="http://schemas.openxmlformats.org/spreadsheetml/2006/main" count="659" uniqueCount="328">
  <si>
    <t>PC</t>
    <phoneticPr fontId="1"/>
  </si>
  <si>
    <t>POINT NAME</t>
    <phoneticPr fontId="1"/>
  </si>
  <si>
    <t>CUE</t>
    <phoneticPr fontId="1"/>
  </si>
  <si>
    <t>CUE</t>
    <phoneticPr fontId="1"/>
  </si>
  <si>
    <t>TRIP</t>
    <phoneticPr fontId="1"/>
  </si>
  <si>
    <t>PC～</t>
    <phoneticPr fontId="1"/>
  </si>
  <si>
    <t>ADD</t>
    <phoneticPr fontId="1"/>
  </si>
  <si>
    <t>POINT NAME</t>
    <phoneticPr fontId="1"/>
  </si>
  <si>
    <t>OPEN</t>
    <phoneticPr fontId="1"/>
  </si>
  <si>
    <t>CLOSE</t>
    <phoneticPr fontId="1"/>
  </si>
  <si>
    <t>凡例</t>
    <rPh sb="0" eb="2">
      <t>ハンレイ</t>
    </rPh>
    <phoneticPr fontId="1"/>
  </si>
  <si>
    <t>※コマ図はサポート資料の扱いです</t>
    <rPh sb="3" eb="4">
      <t>ズ</t>
    </rPh>
    <rPh sb="9" eb="11">
      <t>シリョウ</t>
    </rPh>
    <rPh sb="12" eb="13">
      <t>アツカ</t>
    </rPh>
    <phoneticPr fontId="1"/>
  </si>
  <si>
    <t>　正式なコース情報はキューシートを</t>
    <rPh sb="1" eb="3">
      <t>セイシキ</t>
    </rPh>
    <rPh sb="7" eb="9">
      <t>ジョウホウ</t>
    </rPh>
    <phoneticPr fontId="1"/>
  </si>
  <si>
    <t>　正とします</t>
    <rPh sb="1" eb="2">
      <t>セイ</t>
    </rPh>
    <phoneticPr fontId="1"/>
  </si>
  <si>
    <t>※図中のランドマークなどは参考です</t>
    <rPh sb="1" eb="2">
      <t>ズ</t>
    </rPh>
    <rPh sb="2" eb="3">
      <t>チュウ</t>
    </rPh>
    <rPh sb="13" eb="15">
      <t>サンコウ</t>
    </rPh>
    <phoneticPr fontId="1"/>
  </si>
  <si>
    <t>　現地に存在するものが、コマ図に</t>
    <rPh sb="1" eb="3">
      <t>ゲンチ</t>
    </rPh>
    <rPh sb="4" eb="6">
      <t>ソンザイ</t>
    </rPh>
    <rPh sb="14" eb="15">
      <t>ズ</t>
    </rPh>
    <phoneticPr fontId="1"/>
  </si>
  <si>
    <t>　書かれていない場合があります</t>
    <rPh sb="1" eb="2">
      <t>カ</t>
    </rPh>
    <rPh sb="8" eb="10">
      <t>バアイ</t>
    </rPh>
    <phoneticPr fontId="1"/>
  </si>
  <si>
    <t>※直前の試走や道路状況の変化</t>
    <rPh sb="1" eb="3">
      <t>チョクゼン</t>
    </rPh>
    <rPh sb="4" eb="6">
      <t>シソウ</t>
    </rPh>
    <rPh sb="7" eb="9">
      <t>ドウロ</t>
    </rPh>
    <rPh sb="9" eb="11">
      <t>ジョウキョウ</t>
    </rPh>
    <rPh sb="12" eb="14">
      <t>ヘンカ</t>
    </rPh>
    <phoneticPr fontId="1"/>
  </si>
  <si>
    <t>　(予告のない通行止めなど)により</t>
    <rPh sb="2" eb="4">
      <t>ヨコク</t>
    </rPh>
    <rPh sb="7" eb="9">
      <t>ツウコウ</t>
    </rPh>
    <rPh sb="9" eb="10">
      <t>ド</t>
    </rPh>
    <phoneticPr fontId="1"/>
  </si>
  <si>
    <t>　キューシートやコマ図の更新が</t>
    <rPh sb="10" eb="11">
      <t>ズ</t>
    </rPh>
    <rPh sb="12" eb="14">
      <t>コウシン</t>
    </rPh>
    <phoneticPr fontId="1"/>
  </si>
  <si>
    <t>　間に合わない場合があります。</t>
    <rPh sb="1" eb="2">
      <t>マ</t>
    </rPh>
    <rPh sb="3" eb="4">
      <t>ア</t>
    </rPh>
    <rPh sb="7" eb="9">
      <t>バアイ</t>
    </rPh>
    <phoneticPr fontId="1"/>
  </si>
  <si>
    <t>　その場合、スタート前ブリーフィング</t>
    <rPh sb="3" eb="5">
      <t>バアイ</t>
    </rPh>
    <rPh sb="10" eb="11">
      <t>マエ</t>
    </rPh>
    <phoneticPr fontId="1"/>
  </si>
  <si>
    <t>　にて説明しますので、</t>
    <rPh sb="3" eb="5">
      <t>セツメイ</t>
    </rPh>
    <phoneticPr fontId="1"/>
  </si>
  <si>
    <t>　ブリーフィングには必ず参加して</t>
    <rPh sb="10" eb="11">
      <t>カナラ</t>
    </rPh>
    <rPh sb="12" eb="14">
      <t>サンカ</t>
    </rPh>
    <phoneticPr fontId="1"/>
  </si>
  <si>
    <t>　コース情報などを確認してください。</t>
    <rPh sb="4" eb="6">
      <t>ジョウホウ</t>
    </rPh>
    <rPh sb="9" eb="11">
      <t>カクニン</t>
    </rPh>
    <phoneticPr fontId="1"/>
  </si>
  <si>
    <t>DIR</t>
    <phoneticPr fontId="1"/>
  </si>
  <si>
    <t>LandMark</t>
    <phoneticPr fontId="1"/>
  </si>
  <si>
    <t>CR</t>
    <phoneticPr fontId="1"/>
  </si>
  <si>
    <t>SIG</t>
    <phoneticPr fontId="1"/>
  </si>
  <si>
    <t>RT</t>
    <phoneticPr fontId="1"/>
  </si>
  <si>
    <t>Guide</t>
    <phoneticPr fontId="1"/>
  </si>
  <si>
    <t>案内標識</t>
    <rPh sb="0" eb="2">
      <t>アンナイ</t>
    </rPh>
    <rPh sb="2" eb="4">
      <t>ヒョウシキ</t>
    </rPh>
    <phoneticPr fontId="1"/>
  </si>
  <si>
    <t>時刻計算</t>
    <rPh sb="0" eb="2">
      <t>ジコク</t>
    </rPh>
    <rPh sb="2" eb="4">
      <t>ケイサン</t>
    </rPh>
    <phoneticPr fontId="1"/>
  </si>
  <si>
    <t>開催日</t>
    <rPh sb="0" eb="3">
      <t>カイサイビ</t>
    </rPh>
    <phoneticPr fontId="1"/>
  </si>
  <si>
    <t>距離</t>
    <rPh sb="0" eb="2">
      <t>キョリ</t>
    </rPh>
    <phoneticPr fontId="1"/>
  </si>
  <si>
    <t>ゴール制限時間</t>
    <rPh sb="3" eb="5">
      <t>セイゲン</t>
    </rPh>
    <rPh sb="5" eb="7">
      <t>ジカン</t>
    </rPh>
    <phoneticPr fontId="1"/>
  </si>
  <si>
    <t>規定</t>
    <rPh sb="0" eb="2">
      <t>キテイ</t>
    </rPh>
    <phoneticPr fontId="1"/>
  </si>
  <si>
    <t>計算</t>
    <rPh sb="0" eb="2">
      <t>ケイサン</t>
    </rPh>
    <phoneticPr fontId="1"/>
  </si>
  <si>
    <t>ver</t>
    <phoneticPr fontId="1"/>
  </si>
  <si>
    <t>日付</t>
    <rPh sb="0" eb="2">
      <t>ヒヅケ</t>
    </rPh>
    <phoneticPr fontId="1"/>
  </si>
  <si>
    <t>タイトル</t>
    <phoneticPr fontId="1"/>
  </si>
  <si>
    <t>スタート時間</t>
    <rPh sb="4" eb="6">
      <t>ジカン</t>
    </rPh>
    <phoneticPr fontId="1"/>
  </si>
  <si>
    <t>記入欄</t>
    <rPh sb="0" eb="2">
      <t>キニュウ</t>
    </rPh>
    <rPh sb="2" eb="3">
      <t>ラン</t>
    </rPh>
    <phoneticPr fontId="1"/>
  </si>
  <si>
    <t>自動計算</t>
    <rPh sb="0" eb="2">
      <t>ジドウ</t>
    </rPh>
    <rPh sb="2" eb="4">
      <t>ケイサン</t>
    </rPh>
    <phoneticPr fontId="1"/>
  </si>
  <si>
    <t>ここに記入してください</t>
    <rPh sb="3" eb="5">
      <t>キニュウ</t>
    </rPh>
    <phoneticPr fontId="1"/>
  </si>
  <si>
    <t>記入しないでください</t>
    <rPh sb="0" eb="2">
      <t>キニュウ</t>
    </rPh>
    <phoneticPr fontId="1"/>
  </si>
  <si>
    <t>ランドマーク位置表示　→</t>
    <rPh sb="6" eb="8">
      <t>イチ</t>
    </rPh>
    <rPh sb="8" eb="10">
      <t>ヒョウジ</t>
    </rPh>
    <phoneticPr fontId="1"/>
  </si>
  <si>
    <t>②</t>
    <phoneticPr fontId="1"/>
  </si>
  <si>
    <t>①</t>
    <phoneticPr fontId="1"/>
  </si>
  <si>
    <t>③</t>
    <phoneticPr fontId="1"/>
  </si>
  <si>
    <t>④</t>
    <phoneticPr fontId="1"/>
  </si>
  <si>
    <t>open</t>
    <phoneticPr fontId="1"/>
  </si>
  <si>
    <t>close</t>
    <phoneticPr fontId="1"/>
  </si>
  <si>
    <t>CUE</t>
    <phoneticPr fontId="1"/>
  </si>
  <si>
    <t>POINT NAME</t>
    <phoneticPr fontId="1"/>
  </si>
  <si>
    <t>PC</t>
    <phoneticPr fontId="1"/>
  </si>
  <si>
    <t>trip</t>
    <phoneticPr fontId="1"/>
  </si>
  <si>
    <t>PC～</t>
    <phoneticPr fontId="1"/>
  </si>
  <si>
    <t>add</t>
    <phoneticPr fontId="1"/>
  </si>
  <si>
    <t>open</t>
    <phoneticPr fontId="1"/>
  </si>
  <si>
    <t>close</t>
    <phoneticPr fontId="1"/>
  </si>
  <si>
    <t>max</t>
    <phoneticPr fontId="1"/>
  </si>
  <si>
    <t>[km/h]</t>
    <phoneticPr fontId="1"/>
  </si>
  <si>
    <t>OPEN</t>
    <phoneticPr fontId="1"/>
  </si>
  <si>
    <t>CLOSE</t>
    <phoneticPr fontId="1"/>
  </si>
  <si>
    <t>dist[km]</t>
    <phoneticPr fontId="1"/>
  </si>
  <si>
    <t>[km/h]→</t>
    <phoneticPr fontId="1"/>
  </si>
  <si>
    <t>min</t>
    <phoneticPr fontId="1"/>
  </si>
  <si>
    <t>kmなら</t>
    <phoneticPr fontId="1"/>
  </si>
  <si>
    <t>正規ルート</t>
    <phoneticPr fontId="1"/>
  </si>
  <si>
    <t>信号</t>
    <phoneticPr fontId="1"/>
  </si>
  <si>
    <t>県道</t>
    <phoneticPr fontId="1"/>
  </si>
  <si>
    <t>国道</t>
    <phoneticPr fontId="1"/>
  </si>
  <si>
    <t>歩道橋</t>
    <phoneticPr fontId="1"/>
  </si>
  <si>
    <t>川　　橋</t>
    <phoneticPr fontId="1"/>
  </si>
  <si>
    <t/>
  </si>
  <si>
    <t>楢葉</t>
    <rPh sb="0" eb="2">
      <t>ナラハ</t>
    </rPh>
    <phoneticPr fontId="1"/>
  </si>
  <si>
    <t>start</t>
    <phoneticPr fontId="1"/>
  </si>
  <si>
    <t>宇都宮市森林公園</t>
    <rPh sb="0" eb="4">
      <t>ウツノミヤシ</t>
    </rPh>
    <rPh sb="4" eb="8">
      <t>シンリンコウエン</t>
    </rPh>
    <phoneticPr fontId="1"/>
  </si>
  <si>
    <t>右</t>
    <rPh sb="0" eb="1">
      <t>ミギ</t>
    </rPh>
    <phoneticPr fontId="1"/>
  </si>
  <si>
    <t>┤</t>
    <phoneticPr fontId="1"/>
  </si>
  <si>
    <t>左</t>
    <rPh sb="0" eb="1">
      <t>ヒダリ</t>
    </rPh>
    <phoneticPr fontId="1"/>
  </si>
  <si>
    <t>Y</t>
    <phoneticPr fontId="1"/>
  </si>
  <si>
    <t>┼</t>
    <phoneticPr fontId="1"/>
  </si>
  <si>
    <t>○</t>
    <phoneticPr fontId="1"/>
  </si>
  <si>
    <t>R293</t>
    <phoneticPr fontId="1"/>
  </si>
  <si>
    <t>向河原</t>
    <rPh sb="0" eb="1">
      <t>ム</t>
    </rPh>
    <rPh sb="1" eb="3">
      <t>カワラ</t>
    </rPh>
    <phoneticPr fontId="1"/>
  </si>
  <si>
    <t>②マルハン</t>
  </si>
  <si>
    <t>┬</t>
    <phoneticPr fontId="1"/>
  </si>
  <si>
    <t>④ファミマ　その先信号交差点</t>
    <rPh sb="8" eb="9">
      <t>サキ</t>
    </rPh>
    <rPh sb="9" eb="11">
      <t>シンゴウ</t>
    </rPh>
    <rPh sb="11" eb="14">
      <t>コウサテン</t>
    </rPh>
    <phoneticPr fontId="1"/>
  </si>
  <si>
    <t>上松山小北</t>
    <rPh sb="0" eb="1">
      <t>カミ</t>
    </rPh>
    <rPh sb="1" eb="3">
      <t>マツヤマ</t>
    </rPh>
    <rPh sb="3" eb="4">
      <t>ショウ</t>
    </rPh>
    <rPh sb="4" eb="5">
      <t>キタ</t>
    </rPh>
    <phoneticPr fontId="1"/>
  </si>
  <si>
    <t>K48</t>
    <phoneticPr fontId="1"/>
  </si>
  <si>
    <t>③ESSO　④7-11</t>
  </si>
  <si>
    <t>下河戸</t>
    <rPh sb="0" eb="1">
      <t>シモ</t>
    </rPh>
    <rPh sb="1" eb="2">
      <t>カワ</t>
    </rPh>
    <rPh sb="2" eb="3">
      <t>ド</t>
    </rPh>
    <phoneticPr fontId="1"/>
  </si>
  <si>
    <t>④ファミマ</t>
  </si>
  <si>
    <t>佐久山前坂</t>
    <rPh sb="0" eb="2">
      <t>サク</t>
    </rPh>
    <rPh sb="2" eb="3">
      <t>ヤマ</t>
    </rPh>
    <rPh sb="3" eb="5">
      <t>マエサカ</t>
    </rPh>
    <phoneticPr fontId="1"/>
  </si>
  <si>
    <t>神明町</t>
    <rPh sb="0" eb="3">
      <t>シンメイチョウ</t>
    </rPh>
    <phoneticPr fontId="1"/>
  </si>
  <si>
    <t>河原</t>
    <rPh sb="0" eb="2">
      <t>カワラ</t>
    </rPh>
    <phoneticPr fontId="1"/>
  </si>
  <si>
    <t>K72</t>
    <phoneticPr fontId="1"/>
  </si>
  <si>
    <t>橋を渡った直後</t>
    <rPh sb="0" eb="1">
      <t>ハシ</t>
    </rPh>
    <rPh sb="2" eb="3">
      <t>ワタ</t>
    </rPh>
    <rPh sb="5" eb="7">
      <t>チョクゴ</t>
    </rPh>
    <phoneticPr fontId="1"/>
  </si>
  <si>
    <t>市野沢小入口</t>
    <rPh sb="0" eb="3">
      <t>イチノサワ</t>
    </rPh>
    <rPh sb="3" eb="4">
      <t>ショウ</t>
    </rPh>
    <rPh sb="4" eb="6">
      <t>イリグチ</t>
    </rPh>
    <phoneticPr fontId="1"/>
  </si>
  <si>
    <t>├</t>
    <phoneticPr fontId="1"/>
  </si>
  <si>
    <t>K342</t>
    <phoneticPr fontId="1"/>
  </si>
  <si>
    <t>K34</t>
    <phoneticPr fontId="1"/>
  </si>
  <si>
    <t>寒井</t>
    <rPh sb="0" eb="1">
      <t>サム</t>
    </rPh>
    <rPh sb="1" eb="2">
      <t>イ</t>
    </rPh>
    <phoneticPr fontId="1"/>
  </si>
  <si>
    <t>R294</t>
    <phoneticPr fontId="1"/>
  </si>
  <si>
    <t>PC1</t>
    <phoneticPr fontId="1"/>
  </si>
  <si>
    <t>右→左</t>
    <rPh sb="0" eb="1">
      <t>ミギ</t>
    </rPh>
    <rPh sb="2" eb="3">
      <t>ヒダリ</t>
    </rPh>
    <phoneticPr fontId="1"/>
  </si>
  <si>
    <t>－○</t>
    <phoneticPr fontId="1"/>
  </si>
  <si>
    <t>②すき家</t>
    <rPh sb="3" eb="4">
      <t>ヤ</t>
    </rPh>
    <phoneticPr fontId="1"/>
  </si>
  <si>
    <t>○－</t>
    <phoneticPr fontId="1"/>
  </si>
  <si>
    <t>K140</t>
    <phoneticPr fontId="1"/>
  </si>
  <si>
    <t>K42</t>
    <phoneticPr fontId="1"/>
  </si>
  <si>
    <t>陸橋潜る</t>
    <rPh sb="0" eb="2">
      <t>リッキョウ</t>
    </rPh>
    <rPh sb="2" eb="3">
      <t>クグ</t>
    </rPh>
    <phoneticPr fontId="1"/>
  </si>
  <si>
    <t>上蓬田</t>
    <rPh sb="0" eb="1">
      <t>カミ</t>
    </rPh>
    <rPh sb="1" eb="3">
      <t>ヨモギダ</t>
    </rPh>
    <phoneticPr fontId="1"/>
  </si>
  <si>
    <t>R49</t>
    <phoneticPr fontId="1"/>
  </si>
  <si>
    <t>K13</t>
    <phoneticPr fontId="1"/>
  </si>
  <si>
    <t>K41</t>
    <phoneticPr fontId="1"/>
  </si>
  <si>
    <t>PC2</t>
    <phoneticPr fontId="1"/>
  </si>
  <si>
    <t>K19</t>
    <phoneticPr fontId="1"/>
  </si>
  <si>
    <t>K145</t>
    <phoneticPr fontId="1"/>
  </si>
  <si>
    <t>R399</t>
    <phoneticPr fontId="1"/>
  </si>
  <si>
    <t>K250</t>
    <phoneticPr fontId="1"/>
  </si>
  <si>
    <t>直</t>
    <rPh sb="0" eb="1">
      <t>チョク</t>
    </rPh>
    <phoneticPr fontId="1"/>
  </si>
  <si>
    <t>小さな橋を渡る</t>
    <rPh sb="0" eb="1">
      <t>チイ</t>
    </rPh>
    <rPh sb="3" eb="4">
      <t>ハシ</t>
    </rPh>
    <rPh sb="5" eb="6">
      <t>ワタ</t>
    </rPh>
    <phoneticPr fontId="1"/>
  </si>
  <si>
    <t>K35</t>
    <phoneticPr fontId="1"/>
  </si>
  <si>
    <t>橋を渡る</t>
    <rPh sb="0" eb="1">
      <t>ハシ</t>
    </rPh>
    <rPh sb="2" eb="3">
      <t>ワタ</t>
    </rPh>
    <phoneticPr fontId="1"/>
  </si>
  <si>
    <t>R6</t>
    <phoneticPr fontId="1"/>
  </si>
  <si>
    <t>戻</t>
    <rPh sb="0" eb="1">
      <t>モド</t>
    </rPh>
    <phoneticPr fontId="1"/>
  </si>
  <si>
    <t>PC3</t>
    <phoneticPr fontId="1"/>
  </si>
  <si>
    <t>PC5</t>
    <phoneticPr fontId="1"/>
  </si>
  <si>
    <t>PC4</t>
    <phoneticPr fontId="1"/>
  </si>
  <si>
    <t>四倉舞子浜入口</t>
    <rPh sb="0" eb="2">
      <t>ヨツクラ</t>
    </rPh>
    <rPh sb="2" eb="4">
      <t>マイコ</t>
    </rPh>
    <rPh sb="4" eb="5">
      <t>ハマ</t>
    </rPh>
    <rPh sb="5" eb="7">
      <t>イリグチ</t>
    </rPh>
    <phoneticPr fontId="1"/>
  </si>
  <si>
    <t>右側PC4</t>
    <rPh sb="0" eb="2">
      <t>ミギガワ</t>
    </rPh>
    <phoneticPr fontId="1"/>
  </si>
  <si>
    <t>窪田</t>
    <rPh sb="0" eb="2">
      <t>クボタ</t>
    </rPh>
    <phoneticPr fontId="1"/>
  </si>
  <si>
    <t>華川小学校西</t>
    <rPh sb="0" eb="1">
      <t>ハナ</t>
    </rPh>
    <rPh sb="1" eb="2">
      <t>カワ</t>
    </rPh>
    <rPh sb="2" eb="5">
      <t>ショウガッコウ</t>
    </rPh>
    <rPh sb="5" eb="6">
      <t>ニシ</t>
    </rPh>
    <phoneticPr fontId="1"/>
  </si>
  <si>
    <t>河内小入口</t>
    <rPh sb="0" eb="2">
      <t>カワチ</t>
    </rPh>
    <rPh sb="2" eb="3">
      <t>ショウ</t>
    </rPh>
    <rPh sb="3" eb="5">
      <t>イリグチ</t>
    </rPh>
    <phoneticPr fontId="1"/>
  </si>
  <si>
    <t>馬場坂下東</t>
    <rPh sb="0" eb="2">
      <t>ババ</t>
    </rPh>
    <rPh sb="2" eb="4">
      <t>サカシタ</t>
    </rPh>
    <rPh sb="4" eb="5">
      <t>ヒガシ</t>
    </rPh>
    <phoneticPr fontId="1"/>
  </si>
  <si>
    <t>馬場坂下</t>
    <rPh sb="0" eb="2">
      <t>ババ</t>
    </rPh>
    <rPh sb="2" eb="4">
      <t>サカシタ</t>
    </rPh>
    <phoneticPr fontId="1"/>
  </si>
  <si>
    <t>馬場町</t>
    <rPh sb="0" eb="2">
      <t>ババ</t>
    </rPh>
    <rPh sb="2" eb="3">
      <t>マチ</t>
    </rPh>
    <phoneticPr fontId="1"/>
  </si>
  <si>
    <t>清掃センター北</t>
    <rPh sb="0" eb="2">
      <t>セイソウ</t>
    </rPh>
    <rPh sb="6" eb="7">
      <t>キタ</t>
    </rPh>
    <phoneticPr fontId="1"/>
  </si>
  <si>
    <t>大平西</t>
    <rPh sb="0" eb="2">
      <t>オオヒラ</t>
    </rPh>
    <rPh sb="2" eb="3">
      <t>ニシ</t>
    </rPh>
    <phoneticPr fontId="1"/>
  </si>
  <si>
    <t>富岡橋東</t>
    <rPh sb="0" eb="2">
      <t>トミオカ</t>
    </rPh>
    <rPh sb="2" eb="3">
      <t>バシ</t>
    </rPh>
    <rPh sb="3" eb="4">
      <t>ヒガシ</t>
    </rPh>
    <phoneticPr fontId="1"/>
  </si>
  <si>
    <t>芳賀台</t>
    <rPh sb="0" eb="2">
      <t>ハガ</t>
    </rPh>
    <rPh sb="2" eb="3">
      <t>ダイ</t>
    </rPh>
    <phoneticPr fontId="1"/>
  </si>
  <si>
    <t>岡本駅北</t>
    <rPh sb="0" eb="2">
      <t>オカモト</t>
    </rPh>
    <rPh sb="2" eb="3">
      <t>エキ</t>
    </rPh>
    <rPh sb="3" eb="4">
      <t>キタ</t>
    </rPh>
    <phoneticPr fontId="1"/>
  </si>
  <si>
    <t>農業試験場入口</t>
    <rPh sb="0" eb="2">
      <t>ノウギョウ</t>
    </rPh>
    <rPh sb="2" eb="5">
      <t>シケンジョウ</t>
    </rPh>
    <rPh sb="5" eb="7">
      <t>イリグチ</t>
    </rPh>
    <phoneticPr fontId="1"/>
  </si>
  <si>
    <t>K382</t>
    <phoneticPr fontId="1"/>
  </si>
  <si>
    <t>③コメリ</t>
    <phoneticPr fontId="1"/>
  </si>
  <si>
    <t>K15</t>
    <phoneticPr fontId="1"/>
  </si>
  <si>
    <t>X</t>
    <phoneticPr fontId="1"/>
  </si>
  <si>
    <t>トンネル直後</t>
    <rPh sb="4" eb="6">
      <t>チョクゴ</t>
    </rPh>
    <phoneticPr fontId="1"/>
  </si>
  <si>
    <t>｜</t>
    <phoneticPr fontId="1"/>
  </si>
  <si>
    <t>K10</t>
    <phoneticPr fontId="1"/>
  </si>
  <si>
    <t>②ファミマ</t>
    <phoneticPr fontId="1"/>
  </si>
  <si>
    <t>K153</t>
    <phoneticPr fontId="1"/>
  </si>
  <si>
    <t>K111</t>
    <phoneticPr fontId="1"/>
  </si>
  <si>
    <t>R461</t>
    <phoneticPr fontId="1"/>
  </si>
  <si>
    <t>K60</t>
    <phoneticPr fontId="1"/>
  </si>
  <si>
    <t>R349</t>
    <phoneticPr fontId="1"/>
  </si>
  <si>
    <t>左側PC5</t>
    <rPh sb="0" eb="2">
      <t>ヒダリガワ</t>
    </rPh>
    <phoneticPr fontId="1"/>
  </si>
  <si>
    <t>K29</t>
    <phoneticPr fontId="1"/>
  </si>
  <si>
    <t>K167</t>
    <phoneticPr fontId="1"/>
  </si>
  <si>
    <t>②ココストア</t>
    <phoneticPr fontId="1"/>
  </si>
  <si>
    <t>K158</t>
    <phoneticPr fontId="1"/>
  </si>
  <si>
    <t>K73</t>
    <phoneticPr fontId="1"/>
  </si>
  <si>
    <t>④寿司屋</t>
    <rPh sb="1" eb="4">
      <t>スシヤ</t>
    </rPh>
    <phoneticPr fontId="1"/>
  </si>
  <si>
    <t>K157</t>
    <phoneticPr fontId="1"/>
  </si>
  <si>
    <t>R119</t>
    <phoneticPr fontId="1"/>
  </si>
  <si>
    <t>K22</t>
    <phoneticPr fontId="1"/>
  </si>
  <si>
    <t>下野萩の道</t>
    <rPh sb="0" eb="2">
      <t>シモツケ</t>
    </rPh>
    <rPh sb="2" eb="3">
      <t>ハギ</t>
    </rPh>
    <rPh sb="4" eb="5">
      <t>ミチ</t>
    </rPh>
    <phoneticPr fontId="1"/>
  </si>
  <si>
    <t>森林公園通り</t>
    <rPh sb="0" eb="4">
      <t>シンリンコウエン</t>
    </rPh>
    <rPh sb="4" eb="5">
      <t>ドオ</t>
    </rPh>
    <phoneticPr fontId="1"/>
  </si>
  <si>
    <t>赤川ダム堰提へ</t>
    <rPh sb="0" eb="2">
      <t>アカガワ</t>
    </rPh>
    <rPh sb="4" eb="5">
      <t>セキ</t>
    </rPh>
    <rPh sb="5" eb="6">
      <t>テイ</t>
    </rPh>
    <phoneticPr fontId="1"/>
  </si>
  <si>
    <t>┬　┤</t>
    <phoneticPr fontId="1"/>
  </si>
  <si>
    <t>├　Y</t>
    <phoneticPr fontId="1"/>
  </si>
  <si>
    <t>┌　┤</t>
    <phoneticPr fontId="1"/>
  </si>
  <si>
    <t>自然休養村管理センター</t>
    <rPh sb="0" eb="2">
      <t>シゼン</t>
    </rPh>
    <rPh sb="2" eb="4">
      <t>キュウヨウ</t>
    </rPh>
    <rPh sb="4" eb="5">
      <t>ムラ</t>
    </rPh>
    <rPh sb="5" eb="7">
      <t>カンリ</t>
    </rPh>
    <phoneticPr fontId="1"/>
  </si>
  <si>
    <t>伊王野①PC1</t>
    <rPh sb="0" eb="1">
      <t>イ</t>
    </rPh>
    <rPh sb="1" eb="2">
      <t>オウ</t>
    </rPh>
    <rPh sb="2" eb="3">
      <t>ノ</t>
    </rPh>
    <phoneticPr fontId="1"/>
  </si>
  <si>
    <t>←大宮</t>
    <rPh sb="1" eb="3">
      <t>オオミヤ</t>
    </rPh>
    <phoneticPr fontId="1"/>
  </si>
  <si>
    <t>←大田原16km</t>
    <rPh sb="1" eb="4">
      <t>オオタワラ</t>
    </rPh>
    <phoneticPr fontId="1"/>
  </si>
  <si>
    <t>←那珂川町　大田原市街</t>
    <rPh sb="1" eb="5">
      <t>ナカガワマチ</t>
    </rPh>
    <rPh sb="6" eb="11">
      <t>オオタワラシガイ</t>
    </rPh>
    <phoneticPr fontId="1"/>
  </si>
  <si>
    <t>芦野　黒羽→</t>
    <rPh sb="0" eb="2">
      <t>アシノ</t>
    </rPh>
    <rPh sb="3" eb="5">
      <t>クロバネ</t>
    </rPh>
    <phoneticPr fontId="1"/>
  </si>
  <si>
    <t>←芦野</t>
    <rPh sb="1" eb="3">
      <t>アシノ</t>
    </rPh>
    <phoneticPr fontId="1"/>
  </si>
  <si>
    <t>寒井　国道294号→</t>
    <rPh sb="0" eb="1">
      <t>サム</t>
    </rPh>
    <rPh sb="1" eb="2">
      <t>イ</t>
    </rPh>
    <rPh sb="3" eb="5">
      <t>コクドウ</t>
    </rPh>
    <rPh sb="8" eb="9">
      <t>ゴウ</t>
    </rPh>
    <phoneticPr fontId="1"/>
  </si>
  <si>
    <t>白河→↑</t>
    <rPh sb="0" eb="2">
      <t>シラカワ</t>
    </rPh>
    <phoneticPr fontId="1"/>
  </si>
  <si>
    <t>↑←大田原市街</t>
    <rPh sb="2" eb="5">
      <t>オオタワラ</t>
    </rPh>
    <rPh sb="5" eb="7">
      <t>シガイ</t>
    </rPh>
    <phoneticPr fontId="1"/>
  </si>
  <si>
    <t>┤</t>
    <phoneticPr fontId="1"/>
  </si>
  <si>
    <t>R400,R461</t>
    <phoneticPr fontId="1"/>
  </si>
  <si>
    <t>棚倉→</t>
    <rPh sb="0" eb="2">
      <t>タナクラ</t>
    </rPh>
    <phoneticPr fontId="1"/>
  </si>
  <si>
    <t>K28,K60</t>
    <phoneticPr fontId="1"/>
  </si>
  <si>
    <t>←棚倉</t>
    <rPh sb="1" eb="3">
      <t>タナクラ</t>
    </rPh>
    <phoneticPr fontId="1"/>
  </si>
  <si>
    <t>←白河</t>
    <rPh sb="1" eb="3">
      <t>シラカワ</t>
    </rPh>
    <phoneticPr fontId="1"/>
  </si>
  <si>
    <t>R118,R289</t>
    <phoneticPr fontId="1"/>
  </si>
  <si>
    <t>棚倉町内→</t>
    <rPh sb="0" eb="2">
      <t>タナグラ</t>
    </rPh>
    <rPh sb="2" eb="4">
      <t>チョウナイ</t>
    </rPh>
    <phoneticPr fontId="1"/>
  </si>
  <si>
    <t>K177</t>
    <phoneticPr fontId="1"/>
  </si>
  <si>
    <t>K25</t>
    <phoneticPr fontId="1"/>
  </si>
  <si>
    <t>郡山　須賀川　空港→</t>
    <rPh sb="0" eb="2">
      <t>コオリヤマ</t>
    </rPh>
    <rPh sb="3" eb="6">
      <t>スカガワ</t>
    </rPh>
    <rPh sb="7" eb="9">
      <t>クウコウ</t>
    </rPh>
    <phoneticPr fontId="1"/>
  </si>
  <si>
    <t>鮫川→</t>
    <rPh sb="0" eb="2">
      <t>サメガワ</t>
    </rPh>
    <phoneticPr fontId="1"/>
  </si>
  <si>
    <t>右折し跨線橋後左折</t>
    <rPh sb="0" eb="2">
      <t>ウセツ</t>
    </rPh>
    <rPh sb="3" eb="6">
      <t>コセンキョウ</t>
    </rPh>
    <rPh sb="6" eb="7">
      <t>ゴ</t>
    </rPh>
    <rPh sb="7" eb="9">
      <t>サセツ</t>
    </rPh>
    <phoneticPr fontId="1"/>
  </si>
  <si>
    <t>▼</t>
    <phoneticPr fontId="1"/>
  </si>
  <si>
    <t>R49 いわき→</t>
    <phoneticPr fontId="1"/>
  </si>
  <si>
    <t>④ENEOS</t>
    <phoneticPr fontId="1"/>
  </si>
  <si>
    <t>大隅</t>
    <rPh sb="0" eb="2">
      <t>オオスミ</t>
    </rPh>
    <phoneticPr fontId="1"/>
  </si>
  <si>
    <t>小野→</t>
    <rPh sb="0" eb="2">
      <t>オノ</t>
    </rPh>
    <phoneticPr fontId="1"/>
  </si>
  <si>
    <t>小野町内　空港 R349→</t>
    <rPh sb="0" eb="2">
      <t>オノ</t>
    </rPh>
    <rPh sb="2" eb="4">
      <t>チョウナイ</t>
    </rPh>
    <rPh sb="5" eb="7">
      <t>クウコウ</t>
    </rPh>
    <phoneticPr fontId="1"/>
  </si>
  <si>
    <t>いわき→</t>
    <phoneticPr fontId="1"/>
  </si>
  <si>
    <t>①あいたや　③郵便局</t>
    <rPh sb="7" eb="10">
      <t>ユウビンキョク</t>
    </rPh>
    <phoneticPr fontId="1"/>
  </si>
  <si>
    <t>←滝根</t>
    <rPh sb="1" eb="2">
      <t>タキ</t>
    </rPh>
    <rPh sb="2" eb="3">
      <t>ネ</t>
    </rPh>
    <phoneticPr fontId="1"/>
  </si>
  <si>
    <t>③PC2</t>
    <phoneticPr fontId="1"/>
  </si>
  <si>
    <t>大越　滝根→</t>
    <rPh sb="0" eb="2">
      <t>オオゴエ</t>
    </rPh>
    <rPh sb="3" eb="4">
      <t>タキ</t>
    </rPh>
    <rPh sb="4" eb="5">
      <t>ネ</t>
    </rPh>
    <phoneticPr fontId="1"/>
  </si>
  <si>
    <t>川内→</t>
    <rPh sb="0" eb="2">
      <t>カワウチ</t>
    </rPh>
    <phoneticPr fontId="1"/>
  </si>
  <si>
    <t>①「田村東部環境センター」看板</t>
    <rPh sb="2" eb="4">
      <t>タムラ</t>
    </rPh>
    <rPh sb="4" eb="6">
      <t>トウブ</t>
    </rPh>
    <rPh sb="6" eb="8">
      <t>カンキョウ</t>
    </rPh>
    <rPh sb="13" eb="15">
      <t>カンバン</t>
    </rPh>
    <phoneticPr fontId="1"/>
  </si>
  <si>
    <t>富岡→</t>
    <rPh sb="0" eb="2">
      <t>トミオカ</t>
    </rPh>
    <phoneticPr fontId="1"/>
  </si>
  <si>
    <t>②JA</t>
    <phoneticPr fontId="1"/>
  </si>
  <si>
    <t>←楢葉</t>
    <rPh sb="1" eb="3">
      <t>ナラハ</t>
    </rPh>
    <phoneticPr fontId="1"/>
  </si>
  <si>
    <t>正面ミラー</t>
    <rPh sb="0" eb="2">
      <t>ショウメン</t>
    </rPh>
    <phoneticPr fontId="1"/>
  </si>
  <si>
    <t>橋を渡る　道なりに右折しない</t>
    <rPh sb="0" eb="1">
      <t>ハシ</t>
    </rPh>
    <rPh sb="2" eb="3">
      <t>ワタ</t>
    </rPh>
    <rPh sb="5" eb="6">
      <t>ミチ</t>
    </rPh>
    <rPh sb="9" eb="11">
      <t>ウセツ</t>
    </rPh>
    <phoneticPr fontId="1"/>
  </si>
  <si>
    <t>←国道6号</t>
    <rPh sb="1" eb="3">
      <t>コクドウ</t>
    </rPh>
    <rPh sb="4" eb="5">
      <t>ゴウ</t>
    </rPh>
    <phoneticPr fontId="1"/>
  </si>
  <si>
    <t>←浪江</t>
    <rPh sb="1" eb="3">
      <t>ナミエ</t>
    </rPh>
    <phoneticPr fontId="1"/>
  </si>
  <si>
    <t>楢葉町役場前</t>
    <rPh sb="0" eb="3">
      <t>ナラハマチ</t>
    </rPh>
    <rPh sb="3" eb="5">
      <t>ヤクバ</t>
    </rPh>
    <rPh sb="5" eb="6">
      <t>マエ</t>
    </rPh>
    <phoneticPr fontId="1"/>
  </si>
  <si>
    <t>②楢葉町民体育館</t>
    <rPh sb="1" eb="3">
      <t>ナラハ</t>
    </rPh>
    <rPh sb="3" eb="5">
      <t>チョウミン</t>
    </rPh>
    <rPh sb="5" eb="8">
      <t>タイイクカン</t>
    </rPh>
    <phoneticPr fontId="1"/>
  </si>
  <si>
    <t>二枚橋①PC3</t>
    <rPh sb="0" eb="2">
      <t>ニマイ</t>
    </rPh>
    <rPh sb="2" eb="3">
      <t>バシ</t>
    </rPh>
    <phoneticPr fontId="1"/>
  </si>
  <si>
    <t>←小名浜港　塩谷崎灯台</t>
    <rPh sb="1" eb="4">
      <t>オナハマ</t>
    </rPh>
    <rPh sb="4" eb="5">
      <t>コウ</t>
    </rPh>
    <rPh sb="6" eb="8">
      <t>シオヤ</t>
    </rPh>
    <rPh sb="8" eb="9">
      <t>ザキ</t>
    </rPh>
    <rPh sb="9" eb="11">
      <t>トウダイ</t>
    </rPh>
    <phoneticPr fontId="1"/>
  </si>
  <si>
    <t>日立→</t>
    <rPh sb="0" eb="2">
      <t>ヒタチ</t>
    </rPh>
    <phoneticPr fontId="1"/>
  </si>
  <si>
    <t>Y┼</t>
    <phoneticPr fontId="1"/>
  </si>
  <si>
    <t>日立　棚倉→↑</t>
    <rPh sb="0" eb="2">
      <t>ヒタチ</t>
    </rPh>
    <rPh sb="3" eb="5">
      <t>タナクラ</t>
    </rPh>
    <phoneticPr fontId="1"/>
  </si>
  <si>
    <t>橋渡った直後</t>
    <rPh sb="0" eb="1">
      <t>ハシ</t>
    </rPh>
    <rPh sb="1" eb="2">
      <t>ワタ</t>
    </rPh>
    <rPh sb="4" eb="6">
      <t>チョクゴ</t>
    </rPh>
    <phoneticPr fontId="1"/>
  </si>
  <si>
    <t>塙　花園渓谷↑</t>
    <rPh sb="0" eb="1">
      <t>ハナワ</t>
    </rPh>
    <rPh sb="2" eb="4">
      <t>ハナゾノ</t>
    </rPh>
    <rPh sb="4" eb="6">
      <t>ケイコク</t>
    </rPh>
    <phoneticPr fontId="1"/>
  </si>
  <si>
    <t>←若栗　横川　広域農道　小川ダム</t>
    <rPh sb="1" eb="3">
      <t>ワカグリ</t>
    </rPh>
    <rPh sb="4" eb="6">
      <t>ヨコガワ</t>
    </rPh>
    <rPh sb="7" eb="9">
      <t>コウイキ</t>
    </rPh>
    <rPh sb="9" eb="11">
      <t>ノウドウ</t>
    </rPh>
    <rPh sb="12" eb="14">
      <t>オガワ</t>
    </rPh>
    <phoneticPr fontId="1"/>
  </si>
  <si>
    <t>塙→</t>
    <rPh sb="0" eb="1">
      <t>ハナワ</t>
    </rPh>
    <phoneticPr fontId="1"/>
  </si>
  <si>
    <t>③「けいさつ」、花壇</t>
    <rPh sb="8" eb="10">
      <t>カダン</t>
    </rPh>
    <phoneticPr fontId="1"/>
  </si>
  <si>
    <t>←高萩</t>
    <rPh sb="1" eb="3">
      <t>タカハギ</t>
    </rPh>
    <phoneticPr fontId="1"/>
  </si>
  <si>
    <t>┤┬</t>
    <phoneticPr fontId="1"/>
  </si>
  <si>
    <t>左→右</t>
    <rPh sb="0" eb="1">
      <t>ヒダリ</t>
    </rPh>
    <rPh sb="2" eb="3">
      <t>ミギ</t>
    </rPh>
    <phoneticPr fontId="1"/>
  </si>
  <si>
    <t>グリーンふるさとライン</t>
    <phoneticPr fontId="1"/>
  </si>
  <si>
    <t>常陸大宮　常陸太田→</t>
    <rPh sb="0" eb="2">
      <t>ヒタチ</t>
    </rPh>
    <rPh sb="2" eb="4">
      <t>オオミヤ</t>
    </rPh>
    <rPh sb="5" eb="9">
      <t>ヒタチオオタ</t>
    </rPh>
    <phoneticPr fontId="1"/>
  </si>
  <si>
    <t>▼</t>
    <phoneticPr fontId="1"/>
  </si>
  <si>
    <t>③「御岩神社」看板</t>
  </si>
  <si>
    <t>←水戸　那珂</t>
    <rPh sb="1" eb="3">
      <t>ミト</t>
    </rPh>
    <rPh sb="4" eb="6">
      <t>ナカ</t>
    </rPh>
    <phoneticPr fontId="1"/>
  </si>
  <si>
    <t>常陸大宮　常陸太田市街→</t>
    <rPh sb="0" eb="2">
      <t>ヒタチ</t>
    </rPh>
    <rPh sb="2" eb="4">
      <t>オオミヤ</t>
    </rPh>
    <rPh sb="5" eb="11">
      <t>ヒタチオオタシガイ</t>
    </rPh>
    <phoneticPr fontId="1"/>
  </si>
  <si>
    <t>常陸大宮　竜神大吊橋→</t>
    <rPh sb="0" eb="2">
      <t>ヒタチ</t>
    </rPh>
    <rPh sb="2" eb="4">
      <t>オオミヤ</t>
    </rPh>
    <rPh sb="5" eb="7">
      <t>リュウジン</t>
    </rPh>
    <rPh sb="7" eb="8">
      <t>オオ</t>
    </rPh>
    <rPh sb="8" eb="10">
      <t>ツリバシ</t>
    </rPh>
    <phoneticPr fontId="1"/>
  </si>
  <si>
    <t>←那珂　常陸大宮</t>
    <rPh sb="1" eb="3">
      <t>ナカ</t>
    </rPh>
    <rPh sb="4" eb="6">
      <t>ヒタチ</t>
    </rPh>
    <rPh sb="6" eb="8">
      <t>オオミヤ</t>
    </rPh>
    <phoneticPr fontId="1"/>
  </si>
  <si>
    <t>水府→</t>
    <rPh sb="0" eb="2">
      <t>スイフ</t>
    </rPh>
    <phoneticPr fontId="1"/>
  </si>
  <si>
    <t>←国道293号</t>
    <rPh sb="1" eb="3">
      <t>コクドウ</t>
    </rPh>
    <rPh sb="6" eb="7">
      <t>ゴウ</t>
    </rPh>
    <phoneticPr fontId="1"/>
  </si>
  <si>
    <t>finish</t>
    <phoneticPr fontId="1"/>
  </si>
  <si>
    <t>PC6</t>
    <phoneticPr fontId="1"/>
  </si>
  <si>
    <t>R123</t>
    <phoneticPr fontId="1"/>
  </si>
  <si>
    <t>那珂川 R118→</t>
    <rPh sb="0" eb="3">
      <t>ナカガワ</t>
    </rPh>
    <phoneticPr fontId="1"/>
  </si>
  <si>
    <t>「道の駅もてぎ」②PC6</t>
    <rPh sb="1" eb="2">
      <t>ミチ</t>
    </rPh>
    <rPh sb="3" eb="4">
      <t>エキ</t>
    </rPh>
    <phoneticPr fontId="1"/>
  </si>
  <si>
    <t>宇都宮→</t>
    <rPh sb="0" eb="3">
      <t>ウツノミヤ</t>
    </rPh>
    <phoneticPr fontId="1"/>
  </si>
  <si>
    <t>宇都宮テクノ街道</t>
    <rPh sb="0" eb="3">
      <t>ウツノミヤ</t>
    </rPh>
    <rPh sb="6" eb="8">
      <t>カイドウ</t>
    </rPh>
    <phoneticPr fontId="1"/>
  </si>
  <si>
    <t>岡本　国道4号→</t>
    <rPh sb="0" eb="2">
      <t>オカモト</t>
    </rPh>
    <rPh sb="3" eb="5">
      <t>コクドウ</t>
    </rPh>
    <rPh sb="6" eb="7">
      <t>ゴウ</t>
    </rPh>
    <phoneticPr fontId="1"/>
  </si>
  <si>
    <t>上戸祭→</t>
    <rPh sb="0" eb="1">
      <t>カミ</t>
    </rPh>
    <rPh sb="1" eb="3">
      <t>トマツリ</t>
    </rPh>
    <phoneticPr fontId="1"/>
  </si>
  <si>
    <t>③富士屋食品　「ガラスの恋」看板</t>
    <rPh sb="1" eb="3">
      <t>フジ</t>
    </rPh>
    <rPh sb="3" eb="4">
      <t>ヤ</t>
    </rPh>
    <rPh sb="4" eb="6">
      <t>ショクヒン</t>
    </rPh>
    <rPh sb="12" eb="13">
      <t>コイ</t>
    </rPh>
    <rPh sb="14" eb="16">
      <t>カンバン</t>
    </rPh>
    <phoneticPr fontId="1"/>
  </si>
  <si>
    <t>④「JGMゴルフコース」看板　大型貨物左折</t>
    <rPh sb="12" eb="14">
      <t>カンバン</t>
    </rPh>
    <rPh sb="15" eb="17">
      <t>オオガタ</t>
    </rPh>
    <rPh sb="17" eb="19">
      <t>カモツ</t>
    </rPh>
    <rPh sb="19" eb="21">
      <t>サセツ</t>
    </rPh>
    <phoneticPr fontId="1"/>
  </si>
  <si>
    <t>④セトヤ工機</t>
    <rPh sb="4" eb="6">
      <t>コウキ</t>
    </rPh>
    <phoneticPr fontId="1"/>
  </si>
  <si>
    <t>セブンイレブン那須伊王野店</t>
    <rPh sb="7" eb="9">
      <t>ナス</t>
    </rPh>
    <rPh sb="9" eb="10">
      <t>イ</t>
    </rPh>
    <rPh sb="10" eb="11">
      <t>オウ</t>
    </rPh>
    <rPh sb="11" eb="12">
      <t>ノ</t>
    </rPh>
    <rPh sb="12" eb="13">
      <t>テン</t>
    </rPh>
    <phoneticPr fontId="1"/>
  </si>
  <si>
    <t>ミニストップ小野新町店</t>
    <rPh sb="6" eb="8">
      <t>オノ</t>
    </rPh>
    <rPh sb="8" eb="10">
      <t>シンマチ</t>
    </rPh>
    <rPh sb="10" eb="11">
      <t>テン</t>
    </rPh>
    <phoneticPr fontId="1"/>
  </si>
  <si>
    <t>ファミリーマート楢葉町上繁岡店</t>
    <rPh sb="8" eb="11">
      <t>ナラハマチ</t>
    </rPh>
    <rPh sb="11" eb="12">
      <t>カミ</t>
    </rPh>
    <rPh sb="12" eb="14">
      <t>シゲオカ</t>
    </rPh>
    <rPh sb="14" eb="15">
      <t>テン</t>
    </rPh>
    <phoneticPr fontId="1"/>
  </si>
  <si>
    <t>ファミリーマートいわき永崎海岸店</t>
    <rPh sb="11" eb="13">
      <t>ナガサキ</t>
    </rPh>
    <rPh sb="13" eb="15">
      <t>カイガン</t>
    </rPh>
    <rPh sb="15" eb="16">
      <t>テン</t>
    </rPh>
    <phoneticPr fontId="1"/>
  </si>
  <si>
    <t>セブンイレブン常陸太田里野宮町店</t>
    <rPh sb="7" eb="11">
      <t>ヒタチオオタ</t>
    </rPh>
    <rPh sb="11" eb="13">
      <t>サトノ</t>
    </rPh>
    <rPh sb="13" eb="15">
      <t>ミヤマチ</t>
    </rPh>
    <rPh sb="15" eb="16">
      <t>ミセ</t>
    </rPh>
    <phoneticPr fontId="1"/>
  </si>
  <si>
    <t>セブンイレブン茂木バイパス店</t>
    <rPh sb="7" eb="9">
      <t>モテギ</t>
    </rPh>
    <rPh sb="13" eb="14">
      <t>テン</t>
    </rPh>
    <phoneticPr fontId="1"/>
  </si>
  <si>
    <t>③たかみや</t>
    <phoneticPr fontId="1"/>
  </si>
  <si>
    <t>四</t>
    <rPh sb="0" eb="1">
      <t>ヨン</t>
    </rPh>
    <phoneticPr fontId="1"/>
  </si>
  <si>
    <t>左奥</t>
    <rPh sb="0" eb="1">
      <t>ヒダリ</t>
    </rPh>
    <rPh sb="1" eb="2">
      <t>オク</t>
    </rPh>
    <phoneticPr fontId="1"/>
  </si>
  <si>
    <t>Ｋ１５３　</t>
    <phoneticPr fontId="1"/>
  </si>
  <si>
    <t>橋を渡る ③広域農道案内図</t>
    <rPh sb="0" eb="1">
      <t>ハシ</t>
    </rPh>
    <rPh sb="2" eb="3">
      <t>ワタ</t>
    </rPh>
    <rPh sb="6" eb="8">
      <t>コウイキ</t>
    </rPh>
    <rPh sb="8" eb="10">
      <t>ノウドウ</t>
    </rPh>
    <rPh sb="10" eb="13">
      <t>アンナイズ</t>
    </rPh>
    <phoneticPr fontId="1"/>
  </si>
  <si>
    <t>R461をくぐる　グリーンふるさとライン</t>
    <phoneticPr fontId="1"/>
  </si>
  <si>
    <t>①OTANI　④まねきねこ</t>
    <phoneticPr fontId="1"/>
  </si>
  <si>
    <t>道なり右折後左方向へ</t>
    <rPh sb="0" eb="1">
      <t>ミチ</t>
    </rPh>
    <rPh sb="3" eb="5">
      <t>ウセツ</t>
    </rPh>
    <rPh sb="5" eb="6">
      <t>ゴ</t>
    </rPh>
    <rPh sb="6" eb="7">
      <t>ヒダリ</t>
    </rPh>
    <rPh sb="7" eb="9">
      <t>ホウコウ</t>
    </rPh>
    <phoneticPr fontId="1"/>
  </si>
  <si>
    <t>川戸新田→</t>
    <rPh sb="0" eb="2">
      <t>カワド</t>
    </rPh>
    <rPh sb="2" eb="4">
      <t>シンデン</t>
    </rPh>
    <phoneticPr fontId="1"/>
  </si>
  <si>
    <t>黒羽刑務所入口</t>
    <rPh sb="0" eb="2">
      <t>クロバネ</t>
    </rPh>
    <rPh sb="2" eb="5">
      <t>ケイムショ</t>
    </rPh>
    <rPh sb="5" eb="7">
      <t>イリグチ</t>
    </rPh>
    <phoneticPr fontId="1"/>
  </si>
  <si>
    <t>←R49　上蓬田</t>
    <rPh sb="5" eb="8">
      <t>カミヨモギダ</t>
    </rPh>
    <phoneticPr fontId="1"/>
  </si>
  <si>
    <t>右</t>
    <rPh sb="0" eb="1">
      <t>ミギ</t>
    </rPh>
    <phoneticPr fontId="1"/>
  </si>
  <si>
    <t>Y</t>
    <phoneticPr fontId="1"/>
  </si>
  <si>
    <t>K250</t>
    <phoneticPr fontId="1"/>
  </si>
  <si>
    <t>左にミラー</t>
    <rPh sb="0" eb="1">
      <t>ヒダリ</t>
    </rPh>
    <phoneticPr fontId="1"/>
  </si>
  <si>
    <t>←小名浜港</t>
    <rPh sb="1" eb="4">
      <t>オナハマ</t>
    </rPh>
    <rPh sb="4" eb="5">
      <t>コウ</t>
    </rPh>
    <phoneticPr fontId="1"/>
  </si>
  <si>
    <t>コンテナ　大剣　藤原埠頭→</t>
    <rPh sb="5" eb="6">
      <t>オオ</t>
    </rPh>
    <rPh sb="6" eb="7">
      <t>ケン</t>
    </rPh>
    <rPh sb="8" eb="10">
      <t>フジワラ</t>
    </rPh>
    <rPh sb="10" eb="12">
      <t>フトウ</t>
    </rPh>
    <phoneticPr fontId="1"/>
  </si>
  <si>
    <t>④農産物直売所</t>
    <rPh sb="1" eb="4">
      <t>ノウサンブツ</t>
    </rPh>
    <rPh sb="4" eb="6">
      <t>チョクバイ</t>
    </rPh>
    <rPh sb="6" eb="7">
      <t>ショ</t>
    </rPh>
    <phoneticPr fontId="1"/>
  </si>
  <si>
    <t>①そうだ　④中田屋</t>
    <rPh sb="6" eb="8">
      <t>ナカタ</t>
    </rPh>
    <rPh sb="8" eb="9">
      <t>ヤ</t>
    </rPh>
    <phoneticPr fontId="1"/>
  </si>
  <si>
    <t>R49　上蓬田→↑</t>
    <rPh sb="4" eb="5">
      <t>カミ</t>
    </rPh>
    <rPh sb="5" eb="7">
      <t>ヨモギダ</t>
    </rPh>
    <phoneticPr fontId="1"/>
  </si>
  <si>
    <t>右に中谷二小</t>
    <rPh sb="0" eb="1">
      <t>ミギ</t>
    </rPh>
    <rPh sb="2" eb="4">
      <t>ナカヤ</t>
    </rPh>
    <rPh sb="4" eb="5">
      <t>ニ</t>
    </rPh>
    <rPh sb="5" eb="6">
      <t>ショウ</t>
    </rPh>
    <phoneticPr fontId="1"/>
  </si>
  <si>
    <t>明不作</t>
    <rPh sb="0" eb="1">
      <t>メイ</t>
    </rPh>
    <rPh sb="1" eb="3">
      <t>フサク</t>
    </rPh>
    <phoneticPr fontId="1"/>
  </si>
  <si>
    <t>左</t>
    <rPh sb="0" eb="1">
      <t>ヒダリ</t>
    </rPh>
    <phoneticPr fontId="1"/>
  </si>
  <si>
    <t>○</t>
    <phoneticPr fontId="1"/>
  </si>
  <si>
    <t>○</t>
    <phoneticPr fontId="1"/>
  </si>
  <si>
    <t>K395</t>
    <phoneticPr fontId="1"/>
  </si>
  <si>
    <t>←久野浜</t>
    <rPh sb="1" eb="3">
      <t>クノ</t>
    </rPh>
    <rPh sb="3" eb="4">
      <t>ハマ</t>
    </rPh>
    <phoneticPr fontId="1"/>
  </si>
  <si>
    <t>R6</t>
    <phoneticPr fontId="1"/>
  </si>
  <si>
    <t>右ミラー</t>
    <rPh sb="0" eb="1">
      <t>ミギ</t>
    </rPh>
    <phoneticPr fontId="1"/>
  </si>
  <si>
    <t>←K10</t>
    <phoneticPr fontId="1"/>
  </si>
  <si>
    <t>正面　ベルトコンベア(立入禁止)</t>
    <rPh sb="0" eb="2">
      <t>ショウメン</t>
    </rPh>
    <rPh sb="11" eb="13">
      <t>タチイリ</t>
    </rPh>
    <rPh sb="13" eb="15">
      <t>キンシ</t>
    </rPh>
    <phoneticPr fontId="1"/>
  </si>
  <si>
    <t>水戸　常陸太田　R349→</t>
    <rPh sb="0" eb="2">
      <t>ミト</t>
    </rPh>
    <rPh sb="3" eb="7">
      <t>ヒタチオオタ</t>
    </rPh>
    <phoneticPr fontId="1"/>
  </si>
  <si>
    <t>┬┬</t>
    <phoneticPr fontId="1"/>
  </si>
  <si>
    <t>→↑常陸大宮</t>
    <rPh sb="2" eb="6">
      <t>ヒタチオオミヤ</t>
    </rPh>
    <phoneticPr fontId="1"/>
  </si>
  <si>
    <t>道路工事中</t>
    <rPh sb="0" eb="2">
      <t>ドウロ</t>
    </rPh>
    <rPh sb="2" eb="5">
      <t>コウジチュウ</t>
    </rPh>
    <phoneticPr fontId="1"/>
  </si>
  <si>
    <t>④クリーニング　2つ目の信号</t>
    <rPh sb="10" eb="11">
      <t>メ</t>
    </rPh>
    <rPh sb="12" eb="14">
      <t>シンゴウ</t>
    </rPh>
    <phoneticPr fontId="1"/>
  </si>
  <si>
    <t>6/16</t>
    <phoneticPr fontId="1"/>
  </si>
  <si>
    <t>start</t>
  </si>
  <si>
    <t>PC1</t>
  </si>
  <si>
    <t>SC</t>
  </si>
  <si>
    <t>PC2</t>
  </si>
  <si>
    <t>PC3</t>
  </si>
  <si>
    <t>PC4</t>
  </si>
  <si>
    <t>PC5</t>
  </si>
  <si>
    <t>PC6</t>
  </si>
  <si>
    <t>finish</t>
  </si>
  <si>
    <t>-</t>
    <phoneticPr fontId="1"/>
  </si>
  <si>
    <t>K20</t>
    <phoneticPr fontId="1"/>
  </si>
  <si>
    <t>←植田</t>
    <rPh sb="1" eb="3">
      <t>ウエダ</t>
    </rPh>
    <phoneticPr fontId="1"/>
  </si>
  <si>
    <t>②忍家　④髪工房KEEP</t>
    <rPh sb="1" eb="2">
      <t>シノブ</t>
    </rPh>
    <rPh sb="2" eb="3">
      <t>イエ</t>
    </rPh>
    <rPh sb="5" eb="6">
      <t>カミ</t>
    </rPh>
    <rPh sb="6" eb="8">
      <t>コウボウ</t>
    </rPh>
    <phoneticPr fontId="1"/>
  </si>
  <si>
    <t>R289　勿来→</t>
    <rPh sb="5" eb="7">
      <t>ナコソ</t>
    </rPh>
    <phoneticPr fontId="1"/>
  </si>
  <si>
    <t>②消防倉庫　④小林ダンススタジオ</t>
    <rPh sb="1" eb="3">
      <t>ショウボウ</t>
    </rPh>
    <rPh sb="3" eb="5">
      <t>ソウコ</t>
    </rPh>
    <rPh sb="7" eb="9">
      <t>コバヤシ</t>
    </rPh>
    <phoneticPr fontId="1"/>
  </si>
  <si>
    <t>五</t>
    <rPh sb="0" eb="1">
      <t>ゴ</t>
    </rPh>
    <phoneticPr fontId="1"/>
  </si>
  <si>
    <t>③石柱、ポスト、掲示板</t>
    <rPh sb="1" eb="3">
      <t>セキチュウ</t>
    </rPh>
    <rPh sb="8" eb="11">
      <t>ケイジバン</t>
    </rPh>
    <phoneticPr fontId="1"/>
  </si>
  <si>
    <t>点滅信号</t>
    <rPh sb="0" eb="2">
      <t>テンメツ</t>
    </rPh>
    <rPh sb="2" eb="4">
      <t>シンゴウ</t>
    </rPh>
    <phoneticPr fontId="1"/>
  </si>
  <si>
    <t>←マリンタワー6km</t>
    <phoneticPr fontId="1"/>
  </si>
  <si>
    <t>小名浜→</t>
    <rPh sb="0" eb="3">
      <t>オナハマ</t>
    </rPh>
    <phoneticPr fontId="1"/>
  </si>
  <si>
    <t>トンネル直後　手前に歩道橋</t>
    <rPh sb="4" eb="6">
      <t>チョクゴ</t>
    </rPh>
    <rPh sb="7" eb="9">
      <t>テマエ</t>
    </rPh>
    <rPh sb="10" eb="13">
      <t>ホドウキョウ</t>
    </rPh>
    <phoneticPr fontId="1"/>
  </si>
  <si>
    <t>17:00まで建物2F　以後玄関前</t>
    <rPh sb="7" eb="9">
      <t>タテモノ</t>
    </rPh>
    <rPh sb="12" eb="14">
      <t>イゴ</t>
    </rPh>
    <rPh sb="14" eb="16">
      <t>ゲンカン</t>
    </rPh>
    <rPh sb="16" eb="17">
      <t>マエ</t>
    </rPh>
    <phoneticPr fontId="1"/>
  </si>
  <si>
    <t>①7-11　③ウロコジュウ</t>
    <phoneticPr fontId="1"/>
  </si>
  <si>
    <t>①お菓子のみよし　④ESSO</t>
    <rPh sb="2" eb="4">
      <t>カシ</t>
    </rPh>
    <phoneticPr fontId="1"/>
  </si>
  <si>
    <t>④ファミマ</t>
    <phoneticPr fontId="1"/>
  </si>
  <si>
    <t>波立海岸入口</t>
    <rPh sb="0" eb="2">
      <t>ナミタチ</t>
    </rPh>
    <rPh sb="2" eb="4">
      <t>カイガン</t>
    </rPh>
    <rPh sb="4" eb="6">
      <t>イリグチ</t>
    </rPh>
    <phoneticPr fontId="1"/>
  </si>
  <si>
    <t>┬</t>
    <phoneticPr fontId="1"/>
  </si>
  <si>
    <t>左</t>
    <rPh sb="0" eb="1">
      <t>ヒダリ</t>
    </rPh>
    <phoneticPr fontId="1"/>
  </si>
  <si>
    <t>K15</t>
    <phoneticPr fontId="1"/>
  </si>
  <si>
    <t>2018.6.11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</si>
</sst>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h:mm;@"/>
    <numFmt numFmtId="177" formatCode="0.0_ "/>
    <numFmt numFmtId="178" formatCode="0_ "/>
    <numFmt numFmtId="179" formatCode="dd/hh:mm;@"/>
    <numFmt numFmtId="180" formatCode="0.0"/>
  </numFmts>
  <fonts count="1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11"/>
      <color rgb="FF006600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rgb="FF0000FF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124">
    <xf numFmtId="0" fontId="0" fillId="0" borderId="0" xfId="0"/>
    <xf numFmtId="0" fontId="0" fillId="0" borderId="1" xfId="0" applyBorder="1"/>
    <xf numFmtId="0" fontId="0" fillId="2" borderId="1" xfId="0" applyFill="1" applyBorder="1"/>
    <xf numFmtId="177" fontId="0" fillId="2" borderId="1" xfId="0" applyNumberFormat="1" applyFill="1" applyBorder="1"/>
    <xf numFmtId="177" fontId="0" fillId="3" borderId="1" xfId="0" applyNumberFormat="1" applyFill="1" applyBorder="1"/>
    <xf numFmtId="0" fontId="0" fillId="3" borderId="1" xfId="0" applyFill="1" applyBorder="1"/>
    <xf numFmtId="0" fontId="0" fillId="0" borderId="0" xfId="0" applyFont="1" applyFill="1" applyAlignment="1">
      <alignment shrinkToFit="1"/>
    </xf>
    <xf numFmtId="177" fontId="4" fillId="0" borderId="4" xfId="0" applyNumberFormat="1" applyFont="1" applyFill="1" applyBorder="1" applyAlignment="1">
      <alignment shrinkToFit="1"/>
    </xf>
    <xf numFmtId="0" fontId="3" fillId="0" borderId="3" xfId="0" applyFont="1" applyFill="1" applyBorder="1" applyAlignment="1">
      <alignment shrinkToFit="1"/>
    </xf>
    <xf numFmtId="0" fontId="6" fillId="0" borderId="3" xfId="0" applyFont="1" applyFill="1" applyBorder="1" applyAlignment="1">
      <alignment shrinkToFit="1"/>
    </xf>
    <xf numFmtId="0" fontId="4" fillId="0" borderId="4" xfId="0" applyFont="1" applyFill="1" applyBorder="1" applyAlignment="1">
      <alignment shrinkToFit="1"/>
    </xf>
    <xf numFmtId="0" fontId="0" fillId="2" borderId="1" xfId="0" applyFill="1" applyBorder="1" applyAlignment="1">
      <alignment wrapText="1"/>
    </xf>
    <xf numFmtId="0" fontId="0" fillId="2" borderId="1" xfId="0" applyNumberFormat="1" applyFill="1" applyBorder="1"/>
    <xf numFmtId="0" fontId="0" fillId="0" borderId="0" xfId="0" applyNumberFormat="1"/>
    <xf numFmtId="0" fontId="0" fillId="0" borderId="0" xfId="0" applyFont="1" applyFill="1" applyBorder="1" applyAlignment="1">
      <alignment shrinkToFit="1"/>
    </xf>
    <xf numFmtId="0" fontId="0" fillId="0" borderId="5" xfId="0" applyFont="1" applyFill="1" applyBorder="1" applyAlignment="1">
      <alignment shrinkToFit="1"/>
    </xf>
    <xf numFmtId="0" fontId="0" fillId="0" borderId="0" xfId="0" applyFont="1" applyFill="1" applyAlignment="1">
      <alignment horizontal="right" shrinkToFit="1"/>
    </xf>
    <xf numFmtId="0" fontId="0" fillId="0" borderId="0" xfId="0" applyFont="1" applyFill="1" applyAlignment="1">
      <alignment horizontal="center" shrinkToFit="1"/>
    </xf>
    <xf numFmtId="0" fontId="0" fillId="0" borderId="0" xfId="0" applyFont="1" applyFill="1" applyAlignment="1"/>
    <xf numFmtId="0" fontId="7" fillId="0" borderId="0" xfId="0" applyFont="1" applyFill="1" applyAlignment="1"/>
    <xf numFmtId="0" fontId="0" fillId="0" borderId="0" xfId="0" applyFont="1" applyFill="1" applyAlignment="1">
      <alignment shrinkToFit="1"/>
    </xf>
    <xf numFmtId="0" fontId="0" fillId="0" borderId="0" xfId="0" applyFill="1"/>
    <xf numFmtId="0" fontId="0" fillId="0" borderId="0" xfId="0" applyFill="1" applyBorder="1"/>
    <xf numFmtId="179" fontId="0" fillId="3" borderId="1" xfId="0" applyNumberFormat="1" applyFill="1" applyBorder="1"/>
    <xf numFmtId="0" fontId="3" fillId="0" borderId="2" xfId="0" applyFont="1" applyFill="1" applyBorder="1" applyAlignment="1">
      <alignment shrinkToFit="1"/>
    </xf>
    <xf numFmtId="0" fontId="4" fillId="0" borderId="3" xfId="0" applyFont="1" applyFill="1" applyBorder="1" applyAlignment="1">
      <alignment shrinkToFit="1"/>
    </xf>
    <xf numFmtId="0" fontId="5" fillId="0" borderId="3" xfId="0" applyFont="1" applyFill="1" applyBorder="1" applyAlignment="1">
      <alignment shrinkToFit="1"/>
    </xf>
    <xf numFmtId="0" fontId="0" fillId="0" borderId="5" xfId="0" applyFont="1" applyFill="1" applyBorder="1" applyAlignment="1">
      <alignment horizontal="center" shrinkToFit="1"/>
    </xf>
    <xf numFmtId="0" fontId="0" fillId="0" borderId="0" xfId="0" applyFont="1" applyFill="1" applyBorder="1" applyAlignment="1">
      <alignment horizontal="right" shrinkToFit="1"/>
    </xf>
    <xf numFmtId="0" fontId="0" fillId="0" borderId="6" xfId="0" applyFont="1" applyFill="1" applyBorder="1" applyAlignment="1">
      <alignment horizontal="right" shrinkToFit="1"/>
    </xf>
    <xf numFmtId="0" fontId="0" fillId="0" borderId="6" xfId="0" applyFont="1" applyFill="1" applyBorder="1" applyAlignment="1">
      <alignment shrinkToFit="1"/>
    </xf>
    <xf numFmtId="0" fontId="0" fillId="0" borderId="7" xfId="0" applyFont="1" applyFill="1" applyBorder="1" applyAlignment="1">
      <alignment shrinkToFit="1"/>
    </xf>
    <xf numFmtId="20" fontId="5" fillId="0" borderId="3" xfId="0" applyNumberFormat="1" applyFont="1" applyFill="1" applyBorder="1" applyAlignment="1">
      <alignment shrinkToFit="1"/>
    </xf>
    <xf numFmtId="177" fontId="3" fillId="0" borderId="3" xfId="0" applyNumberFormat="1" applyFont="1" applyFill="1" applyBorder="1" applyAlignment="1">
      <alignment shrinkToFit="1"/>
    </xf>
    <xf numFmtId="177" fontId="6" fillId="0" borderId="3" xfId="0" applyNumberFormat="1" applyFont="1" applyFill="1" applyBorder="1" applyAlignment="1">
      <alignment shrinkToFit="1"/>
    </xf>
    <xf numFmtId="49" fontId="0" fillId="2" borderId="1" xfId="0" applyNumberFormat="1" applyFill="1" applyBorder="1"/>
    <xf numFmtId="0" fontId="0" fillId="2" borderId="8" xfId="0" applyFill="1" applyBorder="1"/>
    <xf numFmtId="0" fontId="0" fillId="2" borderId="9" xfId="0" applyFill="1" applyBorder="1"/>
    <xf numFmtId="0" fontId="0" fillId="3" borderId="8" xfId="0" applyFill="1" applyBorder="1"/>
    <xf numFmtId="0" fontId="0" fillId="3" borderId="9" xfId="0" applyFill="1" applyBorder="1"/>
    <xf numFmtId="0" fontId="3" fillId="0" borderId="0" xfId="0" applyFont="1" applyFill="1" applyAlignment="1">
      <alignment horizontal="right" shrinkToFit="1"/>
    </xf>
    <xf numFmtId="0" fontId="0" fillId="2" borderId="1" xfId="0" applyFill="1" applyBorder="1"/>
    <xf numFmtId="0" fontId="0" fillId="0" borderId="0" xfId="0" applyFont="1" applyFill="1" applyAlignment="1">
      <alignment shrinkToFit="1"/>
    </xf>
    <xf numFmtId="0" fontId="0" fillId="0" borderId="0" xfId="0" applyFont="1" applyFill="1" applyAlignment="1">
      <alignment shrinkToFit="1"/>
    </xf>
    <xf numFmtId="0" fontId="0" fillId="0" borderId="0" xfId="0" applyFill="1"/>
    <xf numFmtId="0" fontId="0" fillId="0" borderId="0" xfId="0" applyFont="1" applyFill="1" applyAlignment="1">
      <alignment shrinkToFit="1"/>
    </xf>
    <xf numFmtId="0" fontId="3" fillId="0" borderId="0" xfId="0" applyFont="1" applyFill="1" applyAlignment="1">
      <alignment shrinkToFit="1"/>
    </xf>
    <xf numFmtId="0" fontId="0" fillId="0" borderId="0" xfId="0" applyFont="1"/>
    <xf numFmtId="0" fontId="0" fillId="2" borderId="0" xfId="0" applyFont="1" applyFill="1"/>
    <xf numFmtId="0" fontId="0" fillId="0" borderId="1" xfId="0" applyFont="1" applyBorder="1"/>
    <xf numFmtId="0" fontId="0" fillId="2" borderId="1" xfId="0" applyFont="1" applyFill="1" applyBorder="1"/>
    <xf numFmtId="179" fontId="0" fillId="0" borderId="1" xfId="0" applyNumberFormat="1" applyFont="1" applyBorder="1"/>
    <xf numFmtId="178" fontId="0" fillId="0" borderId="1" xfId="0" applyNumberFormat="1" applyFont="1" applyBorder="1"/>
    <xf numFmtId="176" fontId="0" fillId="0" borderId="1" xfId="0" applyNumberFormat="1" applyFont="1" applyBorder="1"/>
    <xf numFmtId="179" fontId="0" fillId="5" borderId="1" xfId="0" applyNumberFormat="1" applyFont="1" applyFill="1" applyBorder="1"/>
    <xf numFmtId="179" fontId="0" fillId="3" borderId="1" xfId="0" applyNumberFormat="1" applyFont="1" applyFill="1" applyBorder="1"/>
    <xf numFmtId="176" fontId="0" fillId="4" borderId="1" xfId="0" applyNumberFormat="1" applyFont="1" applyFill="1" applyBorder="1"/>
    <xf numFmtId="0" fontId="0" fillId="0" borderId="8" xfId="0" applyFont="1" applyBorder="1"/>
    <xf numFmtId="0" fontId="0" fillId="0" borderId="9" xfId="0" applyFont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 shrinkToFit="1"/>
    </xf>
    <xf numFmtId="0" fontId="0" fillId="0" borderId="0" xfId="0" applyFont="1" applyFill="1" applyAlignment="1">
      <alignment horizontal="left" shrinkToFit="1"/>
    </xf>
    <xf numFmtId="0" fontId="0" fillId="0" borderId="0" xfId="0" applyFont="1" applyFill="1" applyBorder="1" applyAlignment="1">
      <alignment horizontal="left" shrinkToFit="1"/>
    </xf>
    <xf numFmtId="0" fontId="0" fillId="0" borderId="5" xfId="0" applyFont="1" applyFill="1" applyBorder="1" applyAlignment="1">
      <alignment horizontal="left" shrinkToFit="1"/>
    </xf>
    <xf numFmtId="0" fontId="0" fillId="0" borderId="6" xfId="0" applyFont="1" applyFill="1" applyBorder="1" applyAlignment="1">
      <alignment horizontal="left" shrinkToFit="1"/>
    </xf>
    <xf numFmtId="0" fontId="0" fillId="0" borderId="7" xfId="0" applyFont="1" applyFill="1" applyBorder="1" applyAlignment="1">
      <alignment horizontal="left" shrinkToFit="1"/>
    </xf>
    <xf numFmtId="0" fontId="3" fillId="0" borderId="2" xfId="0" applyFont="1" applyFill="1" applyBorder="1" applyAlignment="1">
      <alignment horizontal="left" shrinkToFit="1"/>
    </xf>
    <xf numFmtId="0" fontId="4" fillId="0" borderId="3" xfId="0" applyFont="1" applyFill="1" applyBorder="1" applyAlignment="1">
      <alignment horizontal="left" shrinkToFit="1"/>
    </xf>
    <xf numFmtId="20" fontId="5" fillId="0" borderId="3" xfId="0" applyNumberFormat="1" applyFont="1" applyFill="1" applyBorder="1" applyAlignment="1">
      <alignment horizontal="left" shrinkToFit="1"/>
    </xf>
    <xf numFmtId="177" fontId="3" fillId="0" borderId="3" xfId="0" applyNumberFormat="1" applyFont="1" applyFill="1" applyBorder="1" applyAlignment="1">
      <alignment horizontal="left" shrinkToFit="1"/>
    </xf>
    <xf numFmtId="177" fontId="6" fillId="0" borderId="3" xfId="0" applyNumberFormat="1" applyFont="1" applyFill="1" applyBorder="1" applyAlignment="1">
      <alignment horizontal="left" shrinkToFit="1"/>
    </xf>
    <xf numFmtId="177" fontId="4" fillId="0" borderId="4" xfId="0" applyNumberFormat="1" applyFont="1" applyFill="1" applyBorder="1" applyAlignment="1">
      <alignment horizontal="left" shrinkToFit="1"/>
    </xf>
    <xf numFmtId="0" fontId="0" fillId="0" borderId="1" xfId="0" applyFill="1" applyBorder="1" applyAlignment="1">
      <alignment shrinkToFit="1"/>
    </xf>
    <xf numFmtId="0" fontId="0" fillId="2" borderId="1" xfId="0" applyFill="1" applyBorder="1"/>
    <xf numFmtId="0" fontId="0" fillId="0" borderId="0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177" fontId="0" fillId="2" borderId="1" xfId="0" applyNumberForma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9" fillId="2" borderId="1" xfId="0" applyFont="1" applyFill="1" applyBorder="1"/>
    <xf numFmtId="0" fontId="7" fillId="2" borderId="1" xfId="0" applyNumberFormat="1" applyFont="1" applyFill="1" applyBorder="1"/>
    <xf numFmtId="0" fontId="0" fillId="2" borderId="1" xfId="0" applyFill="1" applyBorder="1"/>
    <xf numFmtId="0" fontId="0" fillId="2" borderId="1" xfId="0" applyFill="1" applyBorder="1"/>
    <xf numFmtId="0" fontId="0" fillId="2" borderId="1" xfId="0" applyFill="1" applyBorder="1"/>
    <xf numFmtId="0" fontId="0" fillId="2" borderId="1" xfId="0" applyFill="1" applyBorder="1"/>
    <xf numFmtId="0" fontId="10" fillId="2" borderId="1" xfId="0" applyFont="1" applyFill="1" applyBorder="1" applyAlignment="1">
      <alignment horizontal="center"/>
    </xf>
    <xf numFmtId="0" fontId="0" fillId="2" borderId="1" xfId="0" applyFill="1" applyBorder="1"/>
    <xf numFmtId="0" fontId="0" fillId="2" borderId="1" xfId="0" applyFill="1" applyBorder="1"/>
    <xf numFmtId="0" fontId="0" fillId="2" borderId="1" xfId="0" quotePrefix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0" borderId="0" xfId="0" applyFill="1" applyBorder="1" applyAlignment="1">
      <alignment shrinkToFit="1"/>
    </xf>
    <xf numFmtId="0" fontId="0" fillId="0" borderId="0" xfId="0" applyFill="1" applyBorder="1" applyAlignment="1">
      <alignment horizontal="right" shrinkToFit="1"/>
    </xf>
    <xf numFmtId="0" fontId="0" fillId="0" borderId="7" xfId="0" applyFill="1" applyBorder="1" applyAlignment="1">
      <alignment horizontal="right" shrinkToFit="1"/>
    </xf>
    <xf numFmtId="0" fontId="0" fillId="0" borderId="6" xfId="0" applyFill="1" applyBorder="1" applyAlignment="1">
      <alignment shrinkToFit="1"/>
    </xf>
    <xf numFmtId="0" fontId="0" fillId="0" borderId="0" xfId="0" applyFill="1" applyAlignment="1">
      <alignment shrinkToFit="1"/>
    </xf>
    <xf numFmtId="0" fontId="0" fillId="0" borderId="5" xfId="0" applyFill="1" applyBorder="1" applyAlignment="1">
      <alignment horizontal="right" shrinkToFit="1"/>
    </xf>
    <xf numFmtId="180" fontId="0" fillId="0" borderId="1" xfId="0" applyNumberFormat="1" applyFill="1" applyBorder="1" applyAlignment="1">
      <alignment shrinkToFit="1"/>
    </xf>
    <xf numFmtId="177" fontId="0" fillId="0" borderId="1" xfId="0" applyNumberFormat="1" applyFill="1" applyBorder="1" applyAlignment="1">
      <alignment shrinkToFit="1"/>
    </xf>
    <xf numFmtId="0" fontId="0" fillId="0" borderId="1" xfId="0" applyNumberFormat="1" applyFill="1" applyBorder="1" applyAlignment="1">
      <alignment shrinkToFit="1"/>
    </xf>
    <xf numFmtId="179" fontId="0" fillId="0" borderId="1" xfId="0" applyNumberFormat="1" applyFill="1" applyBorder="1" applyAlignment="1">
      <alignment shrinkToFit="1"/>
    </xf>
    <xf numFmtId="0" fontId="0" fillId="0" borderId="0" xfId="0" applyNumberFormat="1" applyFill="1" applyAlignment="1">
      <alignment shrinkToFit="1"/>
    </xf>
    <xf numFmtId="0" fontId="0" fillId="2" borderId="1" xfId="0" applyFill="1" applyBorder="1"/>
    <xf numFmtId="0" fontId="0" fillId="2" borderId="1" xfId="0" applyFill="1" applyBorder="1"/>
    <xf numFmtId="0" fontId="0" fillId="6" borderId="0" xfId="0" applyFill="1"/>
    <xf numFmtId="0" fontId="0" fillId="2" borderId="1" xfId="0" applyFill="1" applyBorder="1"/>
    <xf numFmtId="14" fontId="0" fillId="2" borderId="1" xfId="0" applyNumberFormat="1" applyFill="1" applyBorder="1"/>
    <xf numFmtId="0" fontId="0" fillId="2" borderId="1" xfId="0" applyFill="1" applyBorder="1"/>
    <xf numFmtId="0" fontId="0" fillId="0" borderId="0" xfId="0" applyFill="1"/>
    <xf numFmtId="20" fontId="0" fillId="2" borderId="1" xfId="0" applyNumberForma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1" xfId="0" applyFill="1" applyBorder="1" applyAlignment="1">
      <alignment shrinkToFit="1"/>
    </xf>
    <xf numFmtId="20" fontId="0" fillId="0" borderId="1" xfId="0" applyNumberFormat="1" applyFill="1" applyBorder="1" applyAlignment="1">
      <alignment shrinkToFit="1"/>
    </xf>
    <xf numFmtId="14" fontId="0" fillId="0" borderId="8" xfId="0" applyNumberFormat="1" applyFill="1" applyBorder="1" applyAlignment="1">
      <alignment shrinkToFit="1"/>
    </xf>
    <xf numFmtId="14" fontId="0" fillId="0" borderId="9" xfId="0" applyNumberFormat="1" applyFill="1" applyBorder="1" applyAlignment="1">
      <alignment shrinkToFit="1"/>
    </xf>
    <xf numFmtId="0" fontId="8" fillId="0" borderId="0" xfId="0" applyFont="1" applyFill="1" applyBorder="1" applyAlignment="1">
      <alignment shrinkToFit="1"/>
    </xf>
    <xf numFmtId="0" fontId="8" fillId="0" borderId="5" xfId="0" applyFont="1" applyFill="1" applyBorder="1" applyAlignment="1">
      <alignment shrinkToFit="1"/>
    </xf>
    <xf numFmtId="0" fontId="3" fillId="0" borderId="10" xfId="0" applyFont="1" applyFill="1" applyBorder="1" applyAlignment="1">
      <alignment horizontal="left" shrinkToFit="1"/>
    </xf>
    <xf numFmtId="0" fontId="3" fillId="0" borderId="11" xfId="0" applyFont="1" applyFill="1" applyBorder="1" applyAlignment="1">
      <alignment horizontal="left" shrinkToFit="1"/>
    </xf>
    <xf numFmtId="0" fontId="8" fillId="0" borderId="0" xfId="0" applyFont="1" applyFill="1" applyBorder="1" applyAlignment="1">
      <alignment horizontal="left" shrinkToFit="1"/>
    </xf>
    <xf numFmtId="0" fontId="8" fillId="0" borderId="5" xfId="0" applyFont="1" applyFill="1" applyBorder="1" applyAlignment="1">
      <alignment horizontal="left" shrinkToFit="1"/>
    </xf>
    <xf numFmtId="0" fontId="3" fillId="0" borderId="10" xfId="0" applyFont="1" applyFill="1" applyBorder="1" applyAlignment="1">
      <alignment shrinkToFit="1"/>
    </xf>
    <xf numFmtId="0" fontId="3" fillId="0" borderId="11" xfId="0" applyFont="1" applyFill="1" applyBorder="1" applyAlignment="1">
      <alignment shrinkToFit="1"/>
    </xf>
    <xf numFmtId="0" fontId="0" fillId="0" borderId="0" xfId="0" applyFont="1" applyFill="1" applyAlignment="1">
      <alignment shrinkToFit="1"/>
    </xf>
  </cellXfs>
  <cellStyles count="2">
    <cellStyle name="標準" xfId="0" builtinId="0"/>
    <cellStyle name="標準 2" xfId="1" xr:uid="{00000000-0005-0000-0000-000001000000}"/>
  </cellStyles>
  <dxfs count="201"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Medium9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1025085</xdr:colOff>
      <xdr:row>52</xdr:row>
      <xdr:rowOff>9525</xdr:rowOff>
    </xdr:from>
    <xdr:to>
      <xdr:col>8</xdr:col>
      <xdr:colOff>866775</xdr:colOff>
      <xdr:row>53</xdr:row>
      <xdr:rowOff>168846</xdr:rowOff>
    </xdr:to>
    <xdr:sp macro="" textlink="">
      <xdr:nvSpPr>
        <xdr:cNvPr id="556" name="フリーフォーム 555">
          <a:extLst>
            <a:ext uri="{FF2B5EF4-FFF2-40B4-BE49-F238E27FC236}">
              <a16:creationId xmlns:a16="http://schemas.microsoft.com/office/drawing/2014/main" id="{00000000-0008-0000-0300-00002C020000}"/>
            </a:ext>
          </a:extLst>
        </xdr:cNvPr>
        <xdr:cNvSpPr/>
      </xdr:nvSpPr>
      <xdr:spPr>
        <a:xfrm flipH="1">
          <a:off x="6882960" y="8924925"/>
          <a:ext cx="870390" cy="330771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19</xdr:col>
      <xdr:colOff>238125</xdr:colOff>
      <xdr:row>32</xdr:row>
      <xdr:rowOff>0</xdr:rowOff>
    </xdr:from>
    <xdr:to>
      <xdr:col>20</xdr:col>
      <xdr:colOff>866775</xdr:colOff>
      <xdr:row>33</xdr:row>
      <xdr:rowOff>114299</xdr:rowOff>
    </xdr:to>
    <xdr:sp macro="" textlink="">
      <xdr:nvSpPr>
        <xdr:cNvPr id="34" name="フリーフォーム: 図形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>
          <a:off x="16649700" y="5486400"/>
          <a:ext cx="1657350" cy="285749"/>
        </a:xfrm>
        <a:custGeom>
          <a:avLst/>
          <a:gdLst>
            <a:gd name="connsiteX0" fmla="*/ 1409700 w 1409700"/>
            <a:gd name="connsiteY0" fmla="*/ 0 h 276225"/>
            <a:gd name="connsiteX1" fmla="*/ 666750 w 1409700"/>
            <a:gd name="connsiteY1" fmla="*/ 0 h 276225"/>
            <a:gd name="connsiteX2" fmla="*/ 0 w 1409700"/>
            <a:gd name="connsiteY2" fmla="*/ 276225 h 2762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409700" h="276225">
              <a:moveTo>
                <a:pt x="1409700" y="0"/>
              </a:moveTo>
              <a:lnTo>
                <a:pt x="666750" y="0"/>
              </a:lnTo>
              <a:lnTo>
                <a:pt x="0" y="276225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146050</xdr:colOff>
      <xdr:row>2</xdr:row>
      <xdr:rowOff>102236</xdr:rowOff>
    </xdr:from>
    <xdr:to>
      <xdr:col>13</xdr:col>
      <xdr:colOff>939424</xdr:colOff>
      <xdr:row>5</xdr:row>
      <xdr:rowOff>6350</xdr:rowOff>
    </xdr:to>
    <xdr:sp macro="" textlink="">
      <xdr:nvSpPr>
        <xdr:cNvPr id="526" name="フリーフォーム 199">
          <a:extLst>
            <a:ext uri="{FF2B5EF4-FFF2-40B4-BE49-F238E27FC236}">
              <a16:creationId xmlns:a16="http://schemas.microsoft.com/office/drawing/2014/main" id="{00000000-0008-0000-0300-00000E020000}"/>
            </a:ext>
          </a:extLst>
        </xdr:cNvPr>
        <xdr:cNvSpPr/>
      </xdr:nvSpPr>
      <xdr:spPr>
        <a:xfrm>
          <a:off x="10331450" y="432436"/>
          <a:ext cx="793374" cy="399414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28</xdr:col>
      <xdr:colOff>146049</xdr:colOff>
      <xdr:row>19</xdr:row>
      <xdr:rowOff>89473</xdr:rowOff>
    </xdr:from>
    <xdr:to>
      <xdr:col>29</xdr:col>
      <xdr:colOff>488573</xdr:colOff>
      <xdr:row>21</xdr:row>
      <xdr:rowOff>139701</xdr:rowOff>
    </xdr:to>
    <xdr:sp macro="" textlink="">
      <xdr:nvSpPr>
        <xdr:cNvPr id="594" name="フリーフォーム 199">
          <a:extLst>
            <a:ext uri="{FF2B5EF4-FFF2-40B4-BE49-F238E27FC236}">
              <a16:creationId xmlns:a16="http://schemas.microsoft.com/office/drawing/2014/main" id="{00000000-0008-0000-0300-000052020000}"/>
            </a:ext>
          </a:extLst>
        </xdr:cNvPr>
        <xdr:cNvSpPr/>
      </xdr:nvSpPr>
      <xdr:spPr>
        <a:xfrm flipV="1">
          <a:off x="24472899" y="3347023"/>
          <a:ext cx="1371224" cy="393128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20</xdr:col>
      <xdr:colOff>117412</xdr:colOff>
      <xdr:row>46</xdr:row>
      <xdr:rowOff>150571</xdr:rowOff>
    </xdr:from>
    <xdr:to>
      <xdr:col>20</xdr:col>
      <xdr:colOff>117413</xdr:colOff>
      <xdr:row>49</xdr:row>
      <xdr:rowOff>114300</xdr:rowOff>
    </xdr:to>
    <xdr:cxnSp macro="">
      <xdr:nvCxnSpPr>
        <xdr:cNvPr id="583" name="直線コネクタ 582">
          <a:extLst>
            <a:ext uri="{FF2B5EF4-FFF2-40B4-BE49-F238E27FC236}">
              <a16:creationId xmlns:a16="http://schemas.microsoft.com/office/drawing/2014/main" id="{00000000-0008-0000-0300-000047020000}"/>
            </a:ext>
          </a:extLst>
        </xdr:cNvPr>
        <xdr:cNvCxnSpPr/>
      </xdr:nvCxnSpPr>
      <xdr:spPr>
        <a:xfrm flipV="1">
          <a:off x="16068612" y="7745171"/>
          <a:ext cx="1" cy="459029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257175</xdr:colOff>
      <xdr:row>52</xdr:row>
      <xdr:rowOff>636</xdr:rowOff>
    </xdr:from>
    <xdr:to>
      <xdr:col>34</xdr:col>
      <xdr:colOff>1025149</xdr:colOff>
      <xdr:row>54</xdr:row>
      <xdr:rowOff>95250</xdr:rowOff>
    </xdr:to>
    <xdr:sp macro="" textlink="">
      <xdr:nvSpPr>
        <xdr:cNvPr id="555" name="フリーフォーム 199">
          <a:extLst>
            <a:ext uri="{FF2B5EF4-FFF2-40B4-BE49-F238E27FC236}">
              <a16:creationId xmlns:a16="http://schemas.microsoft.com/office/drawing/2014/main" id="{00000000-0008-0000-0300-00002B020000}"/>
            </a:ext>
          </a:extLst>
        </xdr:cNvPr>
        <xdr:cNvSpPr/>
      </xdr:nvSpPr>
      <xdr:spPr>
        <a:xfrm>
          <a:off x="29860875" y="8916036"/>
          <a:ext cx="767974" cy="437514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28</xdr:col>
      <xdr:colOff>393699</xdr:colOff>
      <xdr:row>47</xdr:row>
      <xdr:rowOff>34926</xdr:rowOff>
    </xdr:from>
    <xdr:to>
      <xdr:col>29</xdr:col>
      <xdr:colOff>679451</xdr:colOff>
      <xdr:row>48</xdr:row>
      <xdr:rowOff>165101</xdr:rowOff>
    </xdr:to>
    <xdr:sp macro="" textlink="">
      <xdr:nvSpPr>
        <xdr:cNvPr id="554" name="フリーフォーム: 図形 553">
          <a:extLst>
            <a:ext uri="{FF2B5EF4-FFF2-40B4-BE49-F238E27FC236}">
              <a16:creationId xmlns:a16="http://schemas.microsoft.com/office/drawing/2014/main" id="{00000000-0008-0000-0300-00002A020000}"/>
            </a:ext>
          </a:extLst>
        </xdr:cNvPr>
        <xdr:cNvSpPr/>
      </xdr:nvSpPr>
      <xdr:spPr>
        <a:xfrm rot="5400000">
          <a:off x="25226962" y="7586663"/>
          <a:ext cx="301625" cy="1314452"/>
        </a:xfrm>
        <a:custGeom>
          <a:avLst/>
          <a:gdLst>
            <a:gd name="connsiteX0" fmla="*/ 0 w 425450"/>
            <a:gd name="connsiteY0" fmla="*/ 0 h 711200"/>
            <a:gd name="connsiteX1" fmla="*/ 0 w 425450"/>
            <a:gd name="connsiteY1" fmla="*/ 482600 h 711200"/>
            <a:gd name="connsiteX2" fmla="*/ 425450 w 425450"/>
            <a:gd name="connsiteY2" fmla="*/ 711200 h 711200"/>
            <a:gd name="connsiteX0" fmla="*/ 9153 w 425450"/>
            <a:gd name="connsiteY0" fmla="*/ 0 h 565788"/>
            <a:gd name="connsiteX1" fmla="*/ 0 w 425450"/>
            <a:gd name="connsiteY1" fmla="*/ 337188 h 565788"/>
            <a:gd name="connsiteX2" fmla="*/ 425450 w 425450"/>
            <a:gd name="connsiteY2" fmla="*/ 565788 h 565788"/>
            <a:gd name="connsiteX0" fmla="*/ 1 w 434594"/>
            <a:gd name="connsiteY0" fmla="*/ 0 h 568432"/>
            <a:gd name="connsiteX1" fmla="*/ 9144 w 434594"/>
            <a:gd name="connsiteY1" fmla="*/ 339832 h 568432"/>
            <a:gd name="connsiteX2" fmla="*/ 434594 w 434594"/>
            <a:gd name="connsiteY2" fmla="*/ 568432 h 568432"/>
            <a:gd name="connsiteX0" fmla="*/ 311092 w 425450"/>
            <a:gd name="connsiteY0" fmla="*/ 0 h 510267"/>
            <a:gd name="connsiteX1" fmla="*/ 0 w 425450"/>
            <a:gd name="connsiteY1" fmla="*/ 281667 h 510267"/>
            <a:gd name="connsiteX2" fmla="*/ 425450 w 425450"/>
            <a:gd name="connsiteY2" fmla="*/ 510267 h 5102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25450" h="510267">
              <a:moveTo>
                <a:pt x="311092" y="0"/>
              </a:moveTo>
              <a:lnTo>
                <a:pt x="0" y="281667"/>
              </a:lnTo>
              <a:lnTo>
                <a:pt x="425450" y="510267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603250</xdr:colOff>
      <xdr:row>44</xdr:row>
      <xdr:rowOff>95315</xdr:rowOff>
    </xdr:from>
    <xdr:to>
      <xdr:col>29</xdr:col>
      <xdr:colOff>193</xdr:colOff>
      <xdr:row>49</xdr:row>
      <xdr:rowOff>152336</xdr:rowOff>
    </xdr:to>
    <xdr:sp macro="" textlink="">
      <xdr:nvSpPr>
        <xdr:cNvPr id="553" name="フリーフォーム 103">
          <a:extLst>
            <a:ext uri="{FF2B5EF4-FFF2-40B4-BE49-F238E27FC236}">
              <a16:creationId xmlns:a16="http://schemas.microsoft.com/office/drawing/2014/main" id="{00000000-0008-0000-0300-000029020000}"/>
            </a:ext>
          </a:extLst>
        </xdr:cNvPr>
        <xdr:cNvSpPr/>
      </xdr:nvSpPr>
      <xdr:spPr>
        <a:xfrm flipH="1">
          <a:off x="24930100" y="7639115"/>
          <a:ext cx="425643" cy="914271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  <a:gd name="connsiteX0" fmla="*/ 0 w 664017"/>
            <a:gd name="connsiteY0" fmla="*/ 782023 h 782023"/>
            <a:gd name="connsiteX1" fmla="*/ 0 w 664017"/>
            <a:gd name="connsiteY1" fmla="*/ 315492 h 782023"/>
            <a:gd name="connsiteX2" fmla="*/ 664017 w 664017"/>
            <a:gd name="connsiteY2" fmla="*/ 0 h 782023"/>
            <a:gd name="connsiteX0" fmla="*/ 0 w 664017"/>
            <a:gd name="connsiteY0" fmla="*/ 782023 h 782023"/>
            <a:gd name="connsiteX1" fmla="*/ 0 w 664017"/>
            <a:gd name="connsiteY1" fmla="*/ 315492 h 782023"/>
            <a:gd name="connsiteX2" fmla="*/ 664017 w 664017"/>
            <a:gd name="connsiteY2" fmla="*/ 0 h 782023"/>
            <a:gd name="connsiteX0" fmla="*/ 0 w 664017"/>
            <a:gd name="connsiteY0" fmla="*/ 782023 h 782023"/>
            <a:gd name="connsiteX1" fmla="*/ 0 w 664017"/>
            <a:gd name="connsiteY1" fmla="*/ 315492 h 782023"/>
            <a:gd name="connsiteX2" fmla="*/ 664017 w 664017"/>
            <a:gd name="connsiteY2" fmla="*/ 0 h 782023"/>
            <a:gd name="connsiteX0" fmla="*/ 0 w 488864"/>
            <a:gd name="connsiteY0" fmla="*/ 913478 h 913478"/>
            <a:gd name="connsiteX1" fmla="*/ 0 w 488864"/>
            <a:gd name="connsiteY1" fmla="*/ 446947 h 913478"/>
            <a:gd name="connsiteX2" fmla="*/ 488864 w 488864"/>
            <a:gd name="connsiteY2" fmla="*/ 0 h 913478"/>
            <a:gd name="connsiteX0" fmla="*/ 0 w 488864"/>
            <a:gd name="connsiteY0" fmla="*/ 913478 h 913478"/>
            <a:gd name="connsiteX1" fmla="*/ 0 w 488864"/>
            <a:gd name="connsiteY1" fmla="*/ 446947 h 913478"/>
            <a:gd name="connsiteX2" fmla="*/ 488864 w 488864"/>
            <a:gd name="connsiteY2" fmla="*/ 0 h 913478"/>
            <a:gd name="connsiteX0" fmla="*/ 0 w 488864"/>
            <a:gd name="connsiteY0" fmla="*/ 913478 h 913478"/>
            <a:gd name="connsiteX1" fmla="*/ 0 w 488864"/>
            <a:gd name="connsiteY1" fmla="*/ 446947 h 913478"/>
            <a:gd name="connsiteX2" fmla="*/ 488864 w 488864"/>
            <a:gd name="connsiteY2" fmla="*/ 0 h 9134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88864" h="913478">
              <a:moveTo>
                <a:pt x="0" y="913478"/>
              </a:moveTo>
              <a:lnTo>
                <a:pt x="0" y="446947"/>
              </a:lnTo>
              <a:cubicBezTo>
                <a:pt x="258213" y="216901"/>
                <a:pt x="193777" y="269483"/>
                <a:pt x="488864" y="0"/>
              </a:cubicBez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16</xdr:col>
      <xdr:colOff>838200</xdr:colOff>
      <xdr:row>17</xdr:row>
      <xdr:rowOff>12700</xdr:rowOff>
    </xdr:from>
    <xdr:to>
      <xdr:col>17</xdr:col>
      <xdr:colOff>9464</xdr:colOff>
      <xdr:row>19</xdr:row>
      <xdr:rowOff>90247</xdr:rowOff>
    </xdr:to>
    <xdr:cxnSp macro="">
      <xdr:nvCxnSpPr>
        <xdr:cNvPr id="547" name="直線コネクタ 546">
          <a:extLst>
            <a:ext uri="{FF2B5EF4-FFF2-40B4-BE49-F238E27FC236}">
              <a16:creationId xmlns:a16="http://schemas.microsoft.com/office/drawing/2014/main" id="{00000000-0008-0000-0300-000023020000}"/>
            </a:ext>
          </a:extLst>
        </xdr:cNvPr>
        <xdr:cNvCxnSpPr/>
      </xdr:nvCxnSpPr>
      <xdr:spPr>
        <a:xfrm flipH="1" flipV="1">
          <a:off x="13436600" y="2819400"/>
          <a:ext cx="111064" cy="407747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361950</xdr:colOff>
      <xdr:row>30</xdr:row>
      <xdr:rowOff>127000</xdr:rowOff>
    </xdr:from>
    <xdr:to>
      <xdr:col>17</xdr:col>
      <xdr:colOff>0</xdr:colOff>
      <xdr:row>33</xdr:row>
      <xdr:rowOff>63500</xdr:rowOff>
    </xdr:to>
    <xdr:sp macro="" textlink="">
      <xdr:nvSpPr>
        <xdr:cNvPr id="545" name="フリーフォーム: 図形 544">
          <a:extLst>
            <a:ext uri="{FF2B5EF4-FFF2-40B4-BE49-F238E27FC236}">
              <a16:creationId xmlns:a16="http://schemas.microsoft.com/office/drawing/2014/main" id="{00000000-0008-0000-0300-000021020000}"/>
            </a:ext>
          </a:extLst>
        </xdr:cNvPr>
        <xdr:cNvSpPr/>
      </xdr:nvSpPr>
      <xdr:spPr>
        <a:xfrm flipH="1">
          <a:off x="12960350" y="5080000"/>
          <a:ext cx="577850" cy="431800"/>
        </a:xfrm>
        <a:custGeom>
          <a:avLst/>
          <a:gdLst>
            <a:gd name="connsiteX0" fmla="*/ 0 w 425450"/>
            <a:gd name="connsiteY0" fmla="*/ 0 h 711200"/>
            <a:gd name="connsiteX1" fmla="*/ 0 w 425450"/>
            <a:gd name="connsiteY1" fmla="*/ 482600 h 711200"/>
            <a:gd name="connsiteX2" fmla="*/ 425450 w 425450"/>
            <a:gd name="connsiteY2" fmla="*/ 711200 h 711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25450" h="711200">
              <a:moveTo>
                <a:pt x="0" y="0"/>
              </a:moveTo>
              <a:lnTo>
                <a:pt x="0" y="482600"/>
              </a:lnTo>
              <a:lnTo>
                <a:pt x="425450" y="71120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6350</xdr:colOff>
      <xdr:row>57</xdr:row>
      <xdr:rowOff>70486</xdr:rowOff>
    </xdr:from>
    <xdr:to>
      <xdr:col>14</xdr:col>
      <xdr:colOff>619124</xdr:colOff>
      <xdr:row>60</xdr:row>
      <xdr:rowOff>6922</xdr:rowOff>
    </xdr:to>
    <xdr:sp macro="" textlink="">
      <xdr:nvSpPr>
        <xdr:cNvPr id="535" name="フリーフォーム 135">
          <a:extLst>
            <a:ext uri="{FF2B5EF4-FFF2-40B4-BE49-F238E27FC236}">
              <a16:creationId xmlns:a16="http://schemas.microsoft.com/office/drawing/2014/main" id="{00000000-0008-0000-0300-000017020000}"/>
            </a:ext>
          </a:extLst>
        </xdr:cNvPr>
        <xdr:cNvSpPr/>
      </xdr:nvSpPr>
      <xdr:spPr>
        <a:xfrm flipH="1">
          <a:off x="11131550" y="9481186"/>
          <a:ext cx="612774" cy="431736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546100</xdr:colOff>
      <xdr:row>39</xdr:row>
      <xdr:rowOff>22225</xdr:rowOff>
    </xdr:from>
    <xdr:to>
      <xdr:col>10</xdr:col>
      <xdr:colOff>546101</xdr:colOff>
      <xdr:row>42</xdr:row>
      <xdr:rowOff>114300</xdr:rowOff>
    </xdr:to>
    <xdr:cxnSp macro="">
      <xdr:nvCxnSpPr>
        <xdr:cNvPr id="528" name="直線コネクタ 527">
          <a:extLst>
            <a:ext uri="{FF2B5EF4-FFF2-40B4-BE49-F238E27FC236}">
              <a16:creationId xmlns:a16="http://schemas.microsoft.com/office/drawing/2014/main" id="{00000000-0008-0000-0300-000010020000}"/>
            </a:ext>
          </a:extLst>
        </xdr:cNvPr>
        <xdr:cNvCxnSpPr/>
      </xdr:nvCxnSpPr>
      <xdr:spPr>
        <a:xfrm flipV="1">
          <a:off x="8318500" y="6461125"/>
          <a:ext cx="1" cy="587375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546101</xdr:colOff>
      <xdr:row>41</xdr:row>
      <xdr:rowOff>133350</xdr:rowOff>
    </xdr:from>
    <xdr:to>
      <xdr:col>11</xdr:col>
      <xdr:colOff>444500</xdr:colOff>
      <xdr:row>41</xdr:row>
      <xdr:rowOff>133350</xdr:rowOff>
    </xdr:to>
    <xdr:cxnSp macro="">
      <xdr:nvCxnSpPr>
        <xdr:cNvPr id="534" name="直線コネクタ 533">
          <a:extLst>
            <a:ext uri="{FF2B5EF4-FFF2-40B4-BE49-F238E27FC236}">
              <a16:creationId xmlns:a16="http://schemas.microsoft.com/office/drawing/2014/main" id="{00000000-0008-0000-0300-000016020000}"/>
            </a:ext>
          </a:extLst>
        </xdr:cNvPr>
        <xdr:cNvCxnSpPr/>
      </xdr:nvCxnSpPr>
      <xdr:spPr>
        <a:xfrm flipH="1">
          <a:off x="8318501" y="6902450"/>
          <a:ext cx="838199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558799</xdr:colOff>
      <xdr:row>17</xdr:row>
      <xdr:rowOff>1</xdr:rowOff>
    </xdr:from>
    <xdr:to>
      <xdr:col>32</xdr:col>
      <xdr:colOff>114299</xdr:colOff>
      <xdr:row>21</xdr:row>
      <xdr:rowOff>76201</xdr:rowOff>
    </xdr:to>
    <xdr:sp macro="" textlink="">
      <xdr:nvSpPr>
        <xdr:cNvPr id="9204" name="フリーフォーム: 図形 9203">
          <a:extLst>
            <a:ext uri="{FF2B5EF4-FFF2-40B4-BE49-F238E27FC236}">
              <a16:creationId xmlns:a16="http://schemas.microsoft.com/office/drawing/2014/main" id="{00000000-0008-0000-0300-0000F4230000}"/>
            </a:ext>
          </a:extLst>
        </xdr:cNvPr>
        <xdr:cNvSpPr/>
      </xdr:nvSpPr>
      <xdr:spPr>
        <a:xfrm>
          <a:off x="27524074" y="2914651"/>
          <a:ext cx="584200" cy="762000"/>
        </a:xfrm>
        <a:custGeom>
          <a:avLst/>
          <a:gdLst>
            <a:gd name="connsiteX0" fmla="*/ 0 w 520700"/>
            <a:gd name="connsiteY0" fmla="*/ 0 h 730250"/>
            <a:gd name="connsiteX1" fmla="*/ 0 w 520700"/>
            <a:gd name="connsiteY1" fmla="*/ 387350 h 730250"/>
            <a:gd name="connsiteX2" fmla="*/ 476250 w 520700"/>
            <a:gd name="connsiteY2" fmla="*/ 387350 h 730250"/>
            <a:gd name="connsiteX3" fmla="*/ 520700 w 520700"/>
            <a:gd name="connsiteY3" fmla="*/ 730250 h 7302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20700" h="730250">
              <a:moveTo>
                <a:pt x="0" y="0"/>
              </a:moveTo>
              <a:lnTo>
                <a:pt x="0" y="387350"/>
              </a:lnTo>
              <a:lnTo>
                <a:pt x="476250" y="387350"/>
              </a:lnTo>
              <a:lnTo>
                <a:pt x="520700" y="73025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</xdr:col>
      <xdr:colOff>174626</xdr:colOff>
      <xdr:row>62</xdr:row>
      <xdr:rowOff>28575</xdr:rowOff>
    </xdr:from>
    <xdr:to>
      <xdr:col>32</xdr:col>
      <xdr:colOff>822325</xdr:colOff>
      <xdr:row>62</xdr:row>
      <xdr:rowOff>28575</xdr:rowOff>
    </xdr:to>
    <xdr:cxnSp macro="">
      <xdr:nvCxnSpPr>
        <xdr:cNvPr id="454" name="直線コネクタ 453">
          <a:extLst>
            <a:ext uri="{FF2B5EF4-FFF2-40B4-BE49-F238E27FC236}">
              <a16:creationId xmlns:a16="http://schemas.microsoft.com/office/drawing/2014/main" id="{00000000-0008-0000-0300-0000C6010000}"/>
            </a:ext>
          </a:extLst>
        </xdr:cNvPr>
        <xdr:cNvCxnSpPr/>
      </xdr:nvCxnSpPr>
      <xdr:spPr>
        <a:xfrm flipH="1">
          <a:off x="27139901" y="10658475"/>
          <a:ext cx="1676399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6352</xdr:colOff>
      <xdr:row>31</xdr:row>
      <xdr:rowOff>44450</xdr:rowOff>
    </xdr:from>
    <xdr:to>
      <xdr:col>29</xdr:col>
      <xdr:colOff>139700</xdr:colOff>
      <xdr:row>33</xdr:row>
      <xdr:rowOff>146050</xdr:rowOff>
    </xdr:to>
    <xdr:cxnSp macro="">
      <xdr:nvCxnSpPr>
        <xdr:cNvPr id="437" name="直線コネクタ 436">
          <a:extLst>
            <a:ext uri="{FF2B5EF4-FFF2-40B4-BE49-F238E27FC236}">
              <a16:creationId xmlns:a16="http://schemas.microsoft.com/office/drawing/2014/main" id="{00000000-0008-0000-0300-0000B5010000}"/>
            </a:ext>
          </a:extLst>
        </xdr:cNvPr>
        <xdr:cNvCxnSpPr/>
      </xdr:nvCxnSpPr>
      <xdr:spPr>
        <a:xfrm flipH="1">
          <a:off x="25361902" y="5359400"/>
          <a:ext cx="133348" cy="44450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156048</xdr:colOff>
      <xdr:row>33</xdr:row>
      <xdr:rowOff>145985</xdr:rowOff>
    </xdr:from>
    <xdr:to>
      <xdr:col>26</xdr:col>
      <xdr:colOff>799631</xdr:colOff>
      <xdr:row>34</xdr:row>
      <xdr:rowOff>139701</xdr:rowOff>
    </xdr:to>
    <xdr:sp macro="" textlink="">
      <xdr:nvSpPr>
        <xdr:cNvPr id="389" name="正方形/長方形 388">
          <a:extLst>
            <a:ext uri="{FF2B5EF4-FFF2-40B4-BE49-F238E27FC236}">
              <a16:creationId xmlns:a16="http://schemas.microsoft.com/office/drawing/2014/main" id="{00000000-0008-0000-0300-000085010000}"/>
            </a:ext>
          </a:extLst>
        </xdr:cNvPr>
        <xdr:cNvSpPr/>
      </xdr:nvSpPr>
      <xdr:spPr>
        <a:xfrm>
          <a:off x="21844473" y="5803835"/>
          <a:ext cx="1672283" cy="165166"/>
        </a:xfrm>
        <a:prstGeom prst="rect">
          <a:avLst/>
        </a:prstGeom>
        <a:gradFill>
          <a:gsLst>
            <a:gs pos="0">
              <a:schemeClr val="tx2">
                <a:lumMod val="60000"/>
                <a:lumOff val="4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tx2">
                <a:lumMod val="60000"/>
                <a:lumOff val="40000"/>
              </a:schemeClr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25</xdr:col>
      <xdr:colOff>930274</xdr:colOff>
      <xdr:row>33</xdr:row>
      <xdr:rowOff>90179</xdr:rowOff>
    </xdr:from>
    <xdr:to>
      <xdr:col>26</xdr:col>
      <xdr:colOff>128221</xdr:colOff>
      <xdr:row>35</xdr:row>
      <xdr:rowOff>30469</xdr:rowOff>
    </xdr:to>
    <xdr:grpSp>
      <xdr:nvGrpSpPr>
        <xdr:cNvPr id="390" name="グループ化 4933">
          <a:extLst>
            <a:ext uri="{FF2B5EF4-FFF2-40B4-BE49-F238E27FC236}">
              <a16:creationId xmlns:a16="http://schemas.microsoft.com/office/drawing/2014/main" id="{00000000-0008-0000-0300-000086010000}"/>
            </a:ext>
          </a:extLst>
        </xdr:cNvPr>
        <xdr:cNvGrpSpPr>
          <a:grpSpLocks/>
        </xdr:cNvGrpSpPr>
      </xdr:nvGrpSpPr>
      <xdr:grpSpPr bwMode="auto">
        <a:xfrm rot="5400000">
          <a:off x="22590428" y="5776300"/>
          <a:ext cx="283190" cy="226647"/>
          <a:chOff x="724766" y="3132726"/>
          <a:chExt cx="414304" cy="247650"/>
        </a:xfrm>
      </xdr:grpSpPr>
      <xdr:sp macro="" textlink="">
        <xdr:nvSpPr>
          <xdr:cNvPr id="391" name="正方形/長方形 390">
            <a:extLst>
              <a:ext uri="{FF2B5EF4-FFF2-40B4-BE49-F238E27FC236}">
                <a16:creationId xmlns:a16="http://schemas.microsoft.com/office/drawing/2014/main" id="{00000000-0008-0000-0300-000087010000}"/>
              </a:ext>
            </a:extLst>
          </xdr:cNvPr>
          <xdr:cNvSpPr/>
        </xdr:nvSpPr>
        <xdr:spPr bwMode="auto">
          <a:xfrm rot="10800000">
            <a:off x="800094" y="3189876"/>
            <a:ext cx="263648" cy="1333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392" name="フリーフォーム 91">
            <a:extLst>
              <a:ext uri="{FF2B5EF4-FFF2-40B4-BE49-F238E27FC236}">
                <a16:creationId xmlns:a16="http://schemas.microsoft.com/office/drawing/2014/main" id="{00000000-0008-0000-0300-000088010000}"/>
              </a:ext>
            </a:extLst>
          </xdr:cNvPr>
          <xdr:cNvSpPr/>
        </xdr:nvSpPr>
        <xdr:spPr bwMode="auto">
          <a:xfrm rot="5400000">
            <a:off x="903343" y="2954149"/>
            <a:ext cx="57150" cy="414304"/>
          </a:xfrm>
          <a:custGeom>
            <a:avLst/>
            <a:gdLst>
              <a:gd name="connsiteX0" fmla="*/ 0 w 114300"/>
              <a:gd name="connsiteY0" fmla="*/ 0 h 866775"/>
              <a:gd name="connsiteX1" fmla="*/ 114300 w 114300"/>
              <a:gd name="connsiteY1" fmla="*/ 133350 h 866775"/>
              <a:gd name="connsiteX2" fmla="*/ 114300 w 114300"/>
              <a:gd name="connsiteY2" fmla="*/ 752475 h 866775"/>
              <a:gd name="connsiteX3" fmla="*/ 9525 w 114300"/>
              <a:gd name="connsiteY3" fmla="*/ 866775 h 8667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4300" h="866775">
                <a:moveTo>
                  <a:pt x="0" y="0"/>
                </a:moveTo>
                <a:lnTo>
                  <a:pt x="114300" y="133350"/>
                </a:lnTo>
                <a:lnTo>
                  <a:pt x="114300" y="752475"/>
                </a:lnTo>
                <a:lnTo>
                  <a:pt x="9525" y="866775"/>
                </a:lnTo>
              </a:path>
            </a:pathLst>
          </a:cu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393" name="フリーフォーム 92">
            <a:extLst>
              <a:ext uri="{FF2B5EF4-FFF2-40B4-BE49-F238E27FC236}">
                <a16:creationId xmlns:a16="http://schemas.microsoft.com/office/drawing/2014/main" id="{00000000-0008-0000-0300-000089010000}"/>
              </a:ext>
            </a:extLst>
          </xdr:cNvPr>
          <xdr:cNvSpPr/>
        </xdr:nvSpPr>
        <xdr:spPr bwMode="auto">
          <a:xfrm rot="5400000" flipH="1">
            <a:off x="903343" y="3144649"/>
            <a:ext cx="57150" cy="414304"/>
          </a:xfrm>
          <a:custGeom>
            <a:avLst/>
            <a:gdLst>
              <a:gd name="connsiteX0" fmla="*/ 0 w 114300"/>
              <a:gd name="connsiteY0" fmla="*/ 0 h 866775"/>
              <a:gd name="connsiteX1" fmla="*/ 114300 w 114300"/>
              <a:gd name="connsiteY1" fmla="*/ 133350 h 866775"/>
              <a:gd name="connsiteX2" fmla="*/ 114300 w 114300"/>
              <a:gd name="connsiteY2" fmla="*/ 752475 h 866775"/>
              <a:gd name="connsiteX3" fmla="*/ 9525 w 114300"/>
              <a:gd name="connsiteY3" fmla="*/ 866775 h 8667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4300" h="866775">
                <a:moveTo>
                  <a:pt x="0" y="0"/>
                </a:moveTo>
                <a:lnTo>
                  <a:pt x="114300" y="133350"/>
                </a:lnTo>
                <a:lnTo>
                  <a:pt x="114300" y="752475"/>
                </a:lnTo>
                <a:lnTo>
                  <a:pt x="9525" y="866775"/>
                </a:lnTo>
              </a:path>
            </a:pathLst>
          </a:cu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25</xdr:col>
      <xdr:colOff>819150</xdr:colOff>
      <xdr:row>36</xdr:row>
      <xdr:rowOff>152400</xdr:rowOff>
    </xdr:from>
    <xdr:to>
      <xdr:col>26</xdr:col>
      <xdr:colOff>6350</xdr:colOff>
      <xdr:row>40</xdr:row>
      <xdr:rowOff>95250</xdr:rowOff>
    </xdr:to>
    <xdr:sp macro="" textlink="">
      <xdr:nvSpPr>
        <xdr:cNvPr id="9191" name="フリーフォーム: 図形 9190">
          <a:extLst>
            <a:ext uri="{FF2B5EF4-FFF2-40B4-BE49-F238E27FC236}">
              <a16:creationId xmlns:a16="http://schemas.microsoft.com/office/drawing/2014/main" id="{00000000-0008-0000-0300-0000E7230000}"/>
            </a:ext>
          </a:extLst>
        </xdr:cNvPr>
        <xdr:cNvSpPr/>
      </xdr:nvSpPr>
      <xdr:spPr>
        <a:xfrm>
          <a:off x="22507575" y="6324600"/>
          <a:ext cx="215900" cy="628650"/>
        </a:xfrm>
        <a:custGeom>
          <a:avLst/>
          <a:gdLst>
            <a:gd name="connsiteX0" fmla="*/ 171450 w 171450"/>
            <a:gd name="connsiteY0" fmla="*/ 0 h 711200"/>
            <a:gd name="connsiteX1" fmla="*/ 171450 w 171450"/>
            <a:gd name="connsiteY1" fmla="*/ 711200 h 711200"/>
            <a:gd name="connsiteX2" fmla="*/ 0 w 171450"/>
            <a:gd name="connsiteY2" fmla="*/ 539750 h 711200"/>
            <a:gd name="connsiteX0" fmla="*/ 171450 w 171450"/>
            <a:gd name="connsiteY0" fmla="*/ 0 h 650414"/>
            <a:gd name="connsiteX1" fmla="*/ 171450 w 171450"/>
            <a:gd name="connsiteY1" fmla="*/ 650414 h 650414"/>
            <a:gd name="connsiteX2" fmla="*/ 0 w 171450"/>
            <a:gd name="connsiteY2" fmla="*/ 478964 h 650414"/>
            <a:gd name="connsiteX0" fmla="*/ 171450 w 171450"/>
            <a:gd name="connsiteY0" fmla="*/ 0 h 577470"/>
            <a:gd name="connsiteX1" fmla="*/ 171450 w 171450"/>
            <a:gd name="connsiteY1" fmla="*/ 577470 h 577470"/>
            <a:gd name="connsiteX2" fmla="*/ 0 w 171450"/>
            <a:gd name="connsiteY2" fmla="*/ 406020 h 5774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1450" h="577470">
              <a:moveTo>
                <a:pt x="171450" y="0"/>
              </a:moveTo>
              <a:lnTo>
                <a:pt x="171450" y="577470"/>
              </a:lnTo>
              <a:lnTo>
                <a:pt x="0" y="40602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546100</xdr:colOff>
      <xdr:row>52</xdr:row>
      <xdr:rowOff>44450</xdr:rowOff>
    </xdr:from>
    <xdr:to>
      <xdr:col>25</xdr:col>
      <xdr:colOff>717553</xdr:colOff>
      <xdr:row>56</xdr:row>
      <xdr:rowOff>165100</xdr:rowOff>
    </xdr:to>
    <xdr:sp macro="" textlink="">
      <xdr:nvSpPr>
        <xdr:cNvPr id="371" name="正方形/長方形 370">
          <a:extLst>
            <a:ext uri="{FF2B5EF4-FFF2-40B4-BE49-F238E27FC236}">
              <a16:creationId xmlns:a16="http://schemas.microsoft.com/office/drawing/2014/main" id="{00000000-0008-0000-0300-000073010000}"/>
            </a:ext>
          </a:extLst>
        </xdr:cNvPr>
        <xdr:cNvSpPr/>
      </xdr:nvSpPr>
      <xdr:spPr>
        <a:xfrm rot="16200000">
          <a:off x="21917027" y="9277348"/>
          <a:ext cx="806450" cy="171453"/>
        </a:xfrm>
        <a:prstGeom prst="rect">
          <a:avLst/>
        </a:prstGeom>
        <a:gradFill>
          <a:gsLst>
            <a:gs pos="0">
              <a:schemeClr val="tx2">
                <a:lumMod val="60000"/>
                <a:lumOff val="4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tx2">
                <a:lumMod val="60000"/>
                <a:lumOff val="40000"/>
              </a:schemeClr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25</xdr:col>
      <xdr:colOff>461945</xdr:colOff>
      <xdr:row>53</xdr:row>
      <xdr:rowOff>106349</xdr:rowOff>
    </xdr:from>
    <xdr:to>
      <xdr:col>25</xdr:col>
      <xdr:colOff>797219</xdr:colOff>
      <xdr:row>54</xdr:row>
      <xdr:rowOff>158751</xdr:rowOff>
    </xdr:to>
    <xdr:grpSp>
      <xdr:nvGrpSpPr>
        <xdr:cNvPr id="372" name="グループ化 4933">
          <a:extLst>
            <a:ext uri="{FF2B5EF4-FFF2-40B4-BE49-F238E27FC236}">
              <a16:creationId xmlns:a16="http://schemas.microsoft.com/office/drawing/2014/main" id="{00000000-0008-0000-0300-000074010000}"/>
            </a:ext>
          </a:extLst>
        </xdr:cNvPr>
        <xdr:cNvGrpSpPr>
          <a:grpSpLocks/>
        </xdr:cNvGrpSpPr>
      </xdr:nvGrpSpPr>
      <xdr:grpSpPr bwMode="auto">
        <a:xfrm>
          <a:off x="22150370" y="9193199"/>
          <a:ext cx="335274" cy="223852"/>
          <a:chOff x="724766" y="3132726"/>
          <a:chExt cx="414304" cy="247650"/>
        </a:xfrm>
      </xdr:grpSpPr>
      <xdr:sp macro="" textlink="">
        <xdr:nvSpPr>
          <xdr:cNvPr id="373" name="正方形/長方形 372">
            <a:extLst>
              <a:ext uri="{FF2B5EF4-FFF2-40B4-BE49-F238E27FC236}">
                <a16:creationId xmlns:a16="http://schemas.microsoft.com/office/drawing/2014/main" id="{00000000-0008-0000-0300-000075010000}"/>
              </a:ext>
            </a:extLst>
          </xdr:cNvPr>
          <xdr:cNvSpPr/>
        </xdr:nvSpPr>
        <xdr:spPr bwMode="auto">
          <a:xfrm rot="10800000">
            <a:off x="800094" y="3189876"/>
            <a:ext cx="263648" cy="1333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374" name="フリーフォーム 91">
            <a:extLst>
              <a:ext uri="{FF2B5EF4-FFF2-40B4-BE49-F238E27FC236}">
                <a16:creationId xmlns:a16="http://schemas.microsoft.com/office/drawing/2014/main" id="{00000000-0008-0000-0300-000076010000}"/>
              </a:ext>
            </a:extLst>
          </xdr:cNvPr>
          <xdr:cNvSpPr/>
        </xdr:nvSpPr>
        <xdr:spPr bwMode="auto">
          <a:xfrm rot="5400000">
            <a:off x="903343" y="2954149"/>
            <a:ext cx="57150" cy="414304"/>
          </a:xfrm>
          <a:custGeom>
            <a:avLst/>
            <a:gdLst>
              <a:gd name="connsiteX0" fmla="*/ 0 w 114300"/>
              <a:gd name="connsiteY0" fmla="*/ 0 h 866775"/>
              <a:gd name="connsiteX1" fmla="*/ 114300 w 114300"/>
              <a:gd name="connsiteY1" fmla="*/ 133350 h 866775"/>
              <a:gd name="connsiteX2" fmla="*/ 114300 w 114300"/>
              <a:gd name="connsiteY2" fmla="*/ 752475 h 866775"/>
              <a:gd name="connsiteX3" fmla="*/ 9525 w 114300"/>
              <a:gd name="connsiteY3" fmla="*/ 866775 h 8667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4300" h="866775">
                <a:moveTo>
                  <a:pt x="0" y="0"/>
                </a:moveTo>
                <a:lnTo>
                  <a:pt x="114300" y="133350"/>
                </a:lnTo>
                <a:lnTo>
                  <a:pt x="114300" y="752475"/>
                </a:lnTo>
                <a:lnTo>
                  <a:pt x="9525" y="866775"/>
                </a:lnTo>
              </a:path>
            </a:pathLst>
          </a:cu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375" name="フリーフォーム 92">
            <a:extLst>
              <a:ext uri="{FF2B5EF4-FFF2-40B4-BE49-F238E27FC236}">
                <a16:creationId xmlns:a16="http://schemas.microsoft.com/office/drawing/2014/main" id="{00000000-0008-0000-0300-000077010000}"/>
              </a:ext>
            </a:extLst>
          </xdr:cNvPr>
          <xdr:cNvSpPr/>
        </xdr:nvSpPr>
        <xdr:spPr bwMode="auto">
          <a:xfrm rot="5400000" flipH="1">
            <a:off x="903343" y="3144649"/>
            <a:ext cx="57150" cy="414304"/>
          </a:xfrm>
          <a:custGeom>
            <a:avLst/>
            <a:gdLst>
              <a:gd name="connsiteX0" fmla="*/ 0 w 114300"/>
              <a:gd name="connsiteY0" fmla="*/ 0 h 866775"/>
              <a:gd name="connsiteX1" fmla="*/ 114300 w 114300"/>
              <a:gd name="connsiteY1" fmla="*/ 133350 h 866775"/>
              <a:gd name="connsiteX2" fmla="*/ 114300 w 114300"/>
              <a:gd name="connsiteY2" fmla="*/ 752475 h 866775"/>
              <a:gd name="connsiteX3" fmla="*/ 9525 w 114300"/>
              <a:gd name="connsiteY3" fmla="*/ 866775 h 8667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4300" h="866775">
                <a:moveTo>
                  <a:pt x="0" y="0"/>
                </a:moveTo>
                <a:lnTo>
                  <a:pt x="114300" y="133350"/>
                </a:lnTo>
                <a:lnTo>
                  <a:pt x="114300" y="752475"/>
                </a:lnTo>
                <a:lnTo>
                  <a:pt x="9525" y="866775"/>
                </a:lnTo>
              </a:path>
            </a:pathLst>
          </a:cu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25</xdr:col>
      <xdr:colOff>676275</xdr:colOff>
      <xdr:row>59</xdr:row>
      <xdr:rowOff>66675</xdr:rowOff>
    </xdr:from>
    <xdr:to>
      <xdr:col>26</xdr:col>
      <xdr:colOff>15875</xdr:colOff>
      <xdr:row>61</xdr:row>
      <xdr:rowOff>149225</xdr:rowOff>
    </xdr:to>
    <xdr:sp macro="" textlink="">
      <xdr:nvSpPr>
        <xdr:cNvPr id="9190" name="フリーフォーム: 図形 9189">
          <a:extLst>
            <a:ext uri="{FF2B5EF4-FFF2-40B4-BE49-F238E27FC236}">
              <a16:creationId xmlns:a16="http://schemas.microsoft.com/office/drawing/2014/main" id="{00000000-0008-0000-0300-0000E6230000}"/>
            </a:ext>
          </a:extLst>
        </xdr:cNvPr>
        <xdr:cNvSpPr/>
      </xdr:nvSpPr>
      <xdr:spPr>
        <a:xfrm>
          <a:off x="22364700" y="10182225"/>
          <a:ext cx="368300" cy="425450"/>
        </a:xfrm>
        <a:custGeom>
          <a:avLst/>
          <a:gdLst>
            <a:gd name="connsiteX0" fmla="*/ 279400 w 279400"/>
            <a:gd name="connsiteY0" fmla="*/ 361950 h 361950"/>
            <a:gd name="connsiteX1" fmla="*/ 0 w 279400"/>
            <a:gd name="connsiteY1" fmla="*/ 0 h 361950"/>
            <a:gd name="connsiteX0" fmla="*/ 279400 w 279400"/>
            <a:gd name="connsiteY0" fmla="*/ 361950 h 361950"/>
            <a:gd name="connsiteX1" fmla="*/ 0 w 279400"/>
            <a:gd name="connsiteY1" fmla="*/ 0 h 361950"/>
            <a:gd name="connsiteX0" fmla="*/ 279400 w 279400"/>
            <a:gd name="connsiteY0" fmla="*/ 361950 h 361950"/>
            <a:gd name="connsiteX1" fmla="*/ 0 w 279400"/>
            <a:gd name="connsiteY1" fmla="*/ 0 h 361950"/>
            <a:gd name="connsiteX0" fmla="*/ 279400 w 279400"/>
            <a:gd name="connsiteY0" fmla="*/ 412750 h 412750"/>
            <a:gd name="connsiteX1" fmla="*/ 0 w 279400"/>
            <a:gd name="connsiteY1" fmla="*/ 0 h 412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79400" h="412750">
              <a:moveTo>
                <a:pt x="279400" y="412750"/>
              </a:moveTo>
              <a:cubicBezTo>
                <a:pt x="262467" y="228600"/>
                <a:pt x="131233" y="95250"/>
                <a:pt x="0" y="0"/>
              </a:cubicBez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184578</xdr:colOff>
      <xdr:row>5</xdr:row>
      <xdr:rowOff>47560</xdr:rowOff>
    </xdr:from>
    <xdr:to>
      <xdr:col>23</xdr:col>
      <xdr:colOff>986999</xdr:colOff>
      <xdr:row>6</xdr:row>
      <xdr:rowOff>98425</xdr:rowOff>
    </xdr:to>
    <xdr:sp macro="" textlink="">
      <xdr:nvSpPr>
        <xdr:cNvPr id="355" name="正方形/長方形 354">
          <a:extLst>
            <a:ext uri="{FF2B5EF4-FFF2-40B4-BE49-F238E27FC236}">
              <a16:creationId xmlns:a16="http://schemas.microsoft.com/office/drawing/2014/main" id="{00000000-0008-0000-0300-000063010000}"/>
            </a:ext>
          </a:extLst>
        </xdr:cNvPr>
        <xdr:cNvSpPr/>
      </xdr:nvSpPr>
      <xdr:spPr>
        <a:xfrm>
          <a:off x="19234578" y="904810"/>
          <a:ext cx="1831121" cy="222315"/>
        </a:xfrm>
        <a:prstGeom prst="rect">
          <a:avLst/>
        </a:prstGeom>
        <a:gradFill>
          <a:gsLst>
            <a:gs pos="0">
              <a:schemeClr val="tx2">
                <a:lumMod val="60000"/>
                <a:lumOff val="4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tx2">
                <a:lumMod val="60000"/>
                <a:lumOff val="40000"/>
              </a:schemeClr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19048</xdr:colOff>
      <xdr:row>4</xdr:row>
      <xdr:rowOff>156855</xdr:rowOff>
    </xdr:from>
    <xdr:to>
      <xdr:col>23</xdr:col>
      <xdr:colOff>247648</xdr:colOff>
      <xdr:row>6</xdr:row>
      <xdr:rowOff>161929</xdr:rowOff>
    </xdr:to>
    <xdr:grpSp>
      <xdr:nvGrpSpPr>
        <xdr:cNvPr id="356" name="グループ化 4933">
          <a:extLst>
            <a:ext uri="{FF2B5EF4-FFF2-40B4-BE49-F238E27FC236}">
              <a16:creationId xmlns:a16="http://schemas.microsoft.com/office/drawing/2014/main" id="{00000000-0008-0000-0300-000064010000}"/>
            </a:ext>
          </a:extLst>
        </xdr:cNvPr>
        <xdr:cNvGrpSpPr>
          <a:grpSpLocks/>
        </xdr:cNvGrpSpPr>
      </xdr:nvGrpSpPr>
      <xdr:grpSpPr bwMode="auto">
        <a:xfrm rot="5400000">
          <a:off x="20038061" y="902342"/>
          <a:ext cx="347974" cy="228600"/>
          <a:chOff x="724766" y="3132726"/>
          <a:chExt cx="414304" cy="247650"/>
        </a:xfrm>
      </xdr:grpSpPr>
      <xdr:sp macro="" textlink="">
        <xdr:nvSpPr>
          <xdr:cNvPr id="357" name="正方形/長方形 356">
            <a:extLst>
              <a:ext uri="{FF2B5EF4-FFF2-40B4-BE49-F238E27FC236}">
                <a16:creationId xmlns:a16="http://schemas.microsoft.com/office/drawing/2014/main" id="{00000000-0008-0000-0300-000065010000}"/>
              </a:ext>
            </a:extLst>
          </xdr:cNvPr>
          <xdr:cNvSpPr/>
        </xdr:nvSpPr>
        <xdr:spPr bwMode="auto">
          <a:xfrm rot="10800000">
            <a:off x="800094" y="3189876"/>
            <a:ext cx="263648" cy="1333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358" name="フリーフォーム 91">
            <a:extLst>
              <a:ext uri="{FF2B5EF4-FFF2-40B4-BE49-F238E27FC236}">
                <a16:creationId xmlns:a16="http://schemas.microsoft.com/office/drawing/2014/main" id="{00000000-0008-0000-0300-000066010000}"/>
              </a:ext>
            </a:extLst>
          </xdr:cNvPr>
          <xdr:cNvSpPr/>
        </xdr:nvSpPr>
        <xdr:spPr bwMode="auto">
          <a:xfrm rot="5400000">
            <a:off x="903343" y="2954149"/>
            <a:ext cx="57150" cy="414304"/>
          </a:xfrm>
          <a:custGeom>
            <a:avLst/>
            <a:gdLst>
              <a:gd name="connsiteX0" fmla="*/ 0 w 114300"/>
              <a:gd name="connsiteY0" fmla="*/ 0 h 866775"/>
              <a:gd name="connsiteX1" fmla="*/ 114300 w 114300"/>
              <a:gd name="connsiteY1" fmla="*/ 133350 h 866775"/>
              <a:gd name="connsiteX2" fmla="*/ 114300 w 114300"/>
              <a:gd name="connsiteY2" fmla="*/ 752475 h 866775"/>
              <a:gd name="connsiteX3" fmla="*/ 9525 w 114300"/>
              <a:gd name="connsiteY3" fmla="*/ 866775 h 8667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4300" h="866775">
                <a:moveTo>
                  <a:pt x="0" y="0"/>
                </a:moveTo>
                <a:lnTo>
                  <a:pt x="114300" y="133350"/>
                </a:lnTo>
                <a:lnTo>
                  <a:pt x="114300" y="752475"/>
                </a:lnTo>
                <a:lnTo>
                  <a:pt x="9525" y="866775"/>
                </a:lnTo>
              </a:path>
            </a:pathLst>
          </a:cu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359" name="フリーフォーム 92">
            <a:extLst>
              <a:ext uri="{FF2B5EF4-FFF2-40B4-BE49-F238E27FC236}">
                <a16:creationId xmlns:a16="http://schemas.microsoft.com/office/drawing/2014/main" id="{00000000-0008-0000-0300-000067010000}"/>
              </a:ext>
            </a:extLst>
          </xdr:cNvPr>
          <xdr:cNvSpPr/>
        </xdr:nvSpPr>
        <xdr:spPr bwMode="auto">
          <a:xfrm rot="5400000" flipH="1">
            <a:off x="903343" y="3144649"/>
            <a:ext cx="57150" cy="414304"/>
          </a:xfrm>
          <a:custGeom>
            <a:avLst/>
            <a:gdLst>
              <a:gd name="connsiteX0" fmla="*/ 0 w 114300"/>
              <a:gd name="connsiteY0" fmla="*/ 0 h 866775"/>
              <a:gd name="connsiteX1" fmla="*/ 114300 w 114300"/>
              <a:gd name="connsiteY1" fmla="*/ 133350 h 866775"/>
              <a:gd name="connsiteX2" fmla="*/ 114300 w 114300"/>
              <a:gd name="connsiteY2" fmla="*/ 752475 h 866775"/>
              <a:gd name="connsiteX3" fmla="*/ 9525 w 114300"/>
              <a:gd name="connsiteY3" fmla="*/ 866775 h 8667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4300" h="866775">
                <a:moveTo>
                  <a:pt x="0" y="0"/>
                </a:moveTo>
                <a:lnTo>
                  <a:pt x="114300" y="133350"/>
                </a:lnTo>
                <a:lnTo>
                  <a:pt x="114300" y="752475"/>
                </a:lnTo>
                <a:lnTo>
                  <a:pt x="9525" y="866775"/>
                </a:lnTo>
              </a:path>
            </a:pathLst>
          </a:cu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22</xdr:col>
      <xdr:colOff>101599</xdr:colOff>
      <xdr:row>18</xdr:row>
      <xdr:rowOff>9526</xdr:rowOff>
    </xdr:from>
    <xdr:to>
      <xdr:col>22</xdr:col>
      <xdr:colOff>736223</xdr:colOff>
      <xdr:row>20</xdr:row>
      <xdr:rowOff>54548</xdr:rowOff>
    </xdr:to>
    <xdr:sp macro="" textlink="">
      <xdr:nvSpPr>
        <xdr:cNvPr id="344" name="フリーフォーム 199">
          <a:extLst>
            <a:ext uri="{FF2B5EF4-FFF2-40B4-BE49-F238E27FC236}">
              <a16:creationId xmlns:a16="http://schemas.microsoft.com/office/drawing/2014/main" id="{00000000-0008-0000-0300-000058010000}"/>
            </a:ext>
          </a:extLst>
        </xdr:cNvPr>
        <xdr:cNvSpPr/>
      </xdr:nvSpPr>
      <xdr:spPr>
        <a:xfrm rot="20791822">
          <a:off x="19151599" y="3095626"/>
          <a:ext cx="634624" cy="387922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19</xdr:col>
      <xdr:colOff>606425</xdr:colOff>
      <xdr:row>40</xdr:row>
      <xdr:rowOff>6350</xdr:rowOff>
    </xdr:from>
    <xdr:to>
      <xdr:col>19</xdr:col>
      <xdr:colOff>990002</xdr:colOff>
      <xdr:row>42</xdr:row>
      <xdr:rowOff>21939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00000000-0008-0000-0300-00001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7635" r="73475"/>
        <a:stretch/>
      </xdr:blipFill>
      <xdr:spPr>
        <a:xfrm>
          <a:off x="17018000" y="6864350"/>
          <a:ext cx="383577" cy="358489"/>
        </a:xfrm>
        <a:prstGeom prst="rect">
          <a:avLst/>
        </a:prstGeom>
      </xdr:spPr>
    </xdr:pic>
    <xdr:clientData/>
  </xdr:twoCellAnchor>
  <xdr:twoCellAnchor>
    <xdr:from>
      <xdr:col>16</xdr:col>
      <xdr:colOff>838200</xdr:colOff>
      <xdr:row>8</xdr:row>
      <xdr:rowOff>160685</xdr:rowOff>
    </xdr:from>
    <xdr:to>
      <xdr:col>17</xdr:col>
      <xdr:colOff>28578</xdr:colOff>
      <xdr:row>14</xdr:row>
      <xdr:rowOff>137701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00000000-0008-0000-0300-000004010000}"/>
            </a:ext>
          </a:extLst>
        </xdr:cNvPr>
        <xdr:cNvSpPr/>
      </xdr:nvSpPr>
      <xdr:spPr>
        <a:xfrm rot="16200000">
          <a:off x="14218031" y="1925604"/>
          <a:ext cx="1005716" cy="219078"/>
        </a:xfrm>
        <a:prstGeom prst="rect">
          <a:avLst/>
        </a:prstGeom>
        <a:gradFill>
          <a:gsLst>
            <a:gs pos="0">
              <a:schemeClr val="tx2">
                <a:lumMod val="60000"/>
                <a:lumOff val="4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tx2">
                <a:lumMod val="60000"/>
                <a:lumOff val="40000"/>
              </a:schemeClr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16</xdr:col>
      <xdr:colOff>723899</xdr:colOff>
      <xdr:row>10</xdr:row>
      <xdr:rowOff>35245</xdr:rowOff>
    </xdr:from>
    <xdr:to>
      <xdr:col>17</xdr:col>
      <xdr:colOff>132346</xdr:colOff>
      <xdr:row>11</xdr:row>
      <xdr:rowOff>110802</xdr:rowOff>
    </xdr:to>
    <xdr:grpSp>
      <xdr:nvGrpSpPr>
        <xdr:cNvPr id="261" name="グループ化 4933">
          <a:extLst>
            <a:ext uri="{FF2B5EF4-FFF2-40B4-BE49-F238E27FC236}">
              <a16:creationId xmlns:a16="http://schemas.microsoft.com/office/drawing/2014/main" id="{00000000-0008-0000-0300-000005010000}"/>
            </a:ext>
          </a:extLst>
        </xdr:cNvPr>
        <xdr:cNvGrpSpPr>
          <a:grpSpLocks/>
        </xdr:cNvGrpSpPr>
      </xdr:nvGrpSpPr>
      <xdr:grpSpPr bwMode="auto">
        <a:xfrm>
          <a:off x="14497049" y="1749745"/>
          <a:ext cx="437147" cy="247007"/>
          <a:chOff x="724766" y="3132726"/>
          <a:chExt cx="414304" cy="247650"/>
        </a:xfrm>
      </xdr:grpSpPr>
      <xdr:sp macro="" textlink="">
        <xdr:nvSpPr>
          <xdr:cNvPr id="262" name="正方形/長方形 261">
            <a:extLst>
              <a:ext uri="{FF2B5EF4-FFF2-40B4-BE49-F238E27FC236}">
                <a16:creationId xmlns:a16="http://schemas.microsoft.com/office/drawing/2014/main" id="{00000000-0008-0000-0300-000006010000}"/>
              </a:ext>
            </a:extLst>
          </xdr:cNvPr>
          <xdr:cNvSpPr/>
        </xdr:nvSpPr>
        <xdr:spPr bwMode="auto">
          <a:xfrm rot="10800000">
            <a:off x="800094" y="3189876"/>
            <a:ext cx="263648" cy="1333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263" name="フリーフォーム 91">
            <a:extLst>
              <a:ext uri="{FF2B5EF4-FFF2-40B4-BE49-F238E27FC236}">
                <a16:creationId xmlns:a16="http://schemas.microsoft.com/office/drawing/2014/main" id="{00000000-0008-0000-0300-000007010000}"/>
              </a:ext>
            </a:extLst>
          </xdr:cNvPr>
          <xdr:cNvSpPr/>
        </xdr:nvSpPr>
        <xdr:spPr bwMode="auto">
          <a:xfrm rot="5400000">
            <a:off x="903343" y="2954149"/>
            <a:ext cx="57150" cy="414304"/>
          </a:xfrm>
          <a:custGeom>
            <a:avLst/>
            <a:gdLst>
              <a:gd name="connsiteX0" fmla="*/ 0 w 114300"/>
              <a:gd name="connsiteY0" fmla="*/ 0 h 866775"/>
              <a:gd name="connsiteX1" fmla="*/ 114300 w 114300"/>
              <a:gd name="connsiteY1" fmla="*/ 133350 h 866775"/>
              <a:gd name="connsiteX2" fmla="*/ 114300 w 114300"/>
              <a:gd name="connsiteY2" fmla="*/ 752475 h 866775"/>
              <a:gd name="connsiteX3" fmla="*/ 9525 w 114300"/>
              <a:gd name="connsiteY3" fmla="*/ 866775 h 8667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4300" h="866775">
                <a:moveTo>
                  <a:pt x="0" y="0"/>
                </a:moveTo>
                <a:lnTo>
                  <a:pt x="114300" y="133350"/>
                </a:lnTo>
                <a:lnTo>
                  <a:pt x="114300" y="752475"/>
                </a:lnTo>
                <a:lnTo>
                  <a:pt x="9525" y="866775"/>
                </a:lnTo>
              </a:path>
            </a:pathLst>
          </a:cu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264" name="フリーフォーム 92">
            <a:extLst>
              <a:ext uri="{FF2B5EF4-FFF2-40B4-BE49-F238E27FC236}">
                <a16:creationId xmlns:a16="http://schemas.microsoft.com/office/drawing/2014/main" id="{00000000-0008-0000-0300-000008010000}"/>
              </a:ext>
            </a:extLst>
          </xdr:cNvPr>
          <xdr:cNvSpPr/>
        </xdr:nvSpPr>
        <xdr:spPr bwMode="auto">
          <a:xfrm rot="5400000" flipH="1">
            <a:off x="903343" y="3144649"/>
            <a:ext cx="57150" cy="414304"/>
          </a:xfrm>
          <a:custGeom>
            <a:avLst/>
            <a:gdLst>
              <a:gd name="connsiteX0" fmla="*/ 0 w 114300"/>
              <a:gd name="connsiteY0" fmla="*/ 0 h 866775"/>
              <a:gd name="connsiteX1" fmla="*/ 114300 w 114300"/>
              <a:gd name="connsiteY1" fmla="*/ 133350 h 866775"/>
              <a:gd name="connsiteX2" fmla="*/ 114300 w 114300"/>
              <a:gd name="connsiteY2" fmla="*/ 752475 h 866775"/>
              <a:gd name="connsiteX3" fmla="*/ 9525 w 114300"/>
              <a:gd name="connsiteY3" fmla="*/ 866775 h 8667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4300" h="866775">
                <a:moveTo>
                  <a:pt x="0" y="0"/>
                </a:moveTo>
                <a:lnTo>
                  <a:pt x="114300" y="133350"/>
                </a:lnTo>
                <a:lnTo>
                  <a:pt x="114300" y="752475"/>
                </a:lnTo>
                <a:lnTo>
                  <a:pt x="9525" y="866775"/>
                </a:lnTo>
              </a:path>
            </a:pathLst>
          </a:cu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16</xdr:col>
      <xdr:colOff>955678</xdr:colOff>
      <xdr:row>37</xdr:row>
      <xdr:rowOff>1935</xdr:rowOff>
    </xdr:from>
    <xdr:to>
      <xdr:col>17</xdr:col>
      <xdr:colOff>114300</xdr:colOff>
      <xdr:row>42</xdr:row>
      <xdr:rowOff>144051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SpPr/>
      </xdr:nvSpPr>
      <xdr:spPr>
        <a:xfrm rot="16200000">
          <a:off x="14322806" y="6751607"/>
          <a:ext cx="999366" cy="187322"/>
        </a:xfrm>
        <a:prstGeom prst="rect">
          <a:avLst/>
        </a:prstGeom>
        <a:gradFill>
          <a:gsLst>
            <a:gs pos="0">
              <a:schemeClr val="tx2">
                <a:lumMod val="60000"/>
                <a:lumOff val="4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tx2">
                <a:lumMod val="60000"/>
                <a:lumOff val="40000"/>
              </a:schemeClr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16</xdr:col>
      <xdr:colOff>869598</xdr:colOff>
      <xdr:row>39</xdr:row>
      <xdr:rowOff>35245</xdr:rowOff>
    </xdr:from>
    <xdr:to>
      <xdr:col>17</xdr:col>
      <xdr:colOff>200288</xdr:colOff>
      <xdr:row>40</xdr:row>
      <xdr:rowOff>110802</xdr:rowOff>
    </xdr:to>
    <xdr:grpSp>
      <xdr:nvGrpSpPr>
        <xdr:cNvPr id="249" name="グループ化 4933">
          <a:extLst>
            <a:ext uri="{FF2B5EF4-FFF2-40B4-BE49-F238E27FC236}">
              <a16:creationId xmlns:a16="http://schemas.microsoft.com/office/drawing/2014/main" id="{00000000-0008-0000-0300-0000F9000000}"/>
            </a:ext>
          </a:extLst>
        </xdr:cNvPr>
        <xdr:cNvGrpSpPr>
          <a:grpSpLocks/>
        </xdr:cNvGrpSpPr>
      </xdr:nvGrpSpPr>
      <xdr:grpSpPr bwMode="auto">
        <a:xfrm>
          <a:off x="14642748" y="6721795"/>
          <a:ext cx="359390" cy="247007"/>
          <a:chOff x="724766" y="3132726"/>
          <a:chExt cx="414304" cy="247650"/>
        </a:xfrm>
      </xdr:grpSpPr>
      <xdr:sp macro="" textlink="">
        <xdr:nvSpPr>
          <xdr:cNvPr id="250" name="正方形/長方形 249">
            <a:extLst>
              <a:ext uri="{FF2B5EF4-FFF2-40B4-BE49-F238E27FC236}">
                <a16:creationId xmlns:a16="http://schemas.microsoft.com/office/drawing/2014/main" id="{00000000-0008-0000-0300-0000FA000000}"/>
              </a:ext>
            </a:extLst>
          </xdr:cNvPr>
          <xdr:cNvSpPr/>
        </xdr:nvSpPr>
        <xdr:spPr bwMode="auto">
          <a:xfrm rot="10800000">
            <a:off x="800094" y="3189876"/>
            <a:ext cx="263648" cy="1333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251" name="フリーフォーム 91">
            <a:extLst>
              <a:ext uri="{FF2B5EF4-FFF2-40B4-BE49-F238E27FC236}">
                <a16:creationId xmlns:a16="http://schemas.microsoft.com/office/drawing/2014/main" id="{00000000-0008-0000-0300-0000FB000000}"/>
              </a:ext>
            </a:extLst>
          </xdr:cNvPr>
          <xdr:cNvSpPr/>
        </xdr:nvSpPr>
        <xdr:spPr bwMode="auto">
          <a:xfrm rot="5400000">
            <a:off x="903343" y="2954149"/>
            <a:ext cx="57150" cy="414304"/>
          </a:xfrm>
          <a:custGeom>
            <a:avLst/>
            <a:gdLst>
              <a:gd name="connsiteX0" fmla="*/ 0 w 114300"/>
              <a:gd name="connsiteY0" fmla="*/ 0 h 866775"/>
              <a:gd name="connsiteX1" fmla="*/ 114300 w 114300"/>
              <a:gd name="connsiteY1" fmla="*/ 133350 h 866775"/>
              <a:gd name="connsiteX2" fmla="*/ 114300 w 114300"/>
              <a:gd name="connsiteY2" fmla="*/ 752475 h 866775"/>
              <a:gd name="connsiteX3" fmla="*/ 9525 w 114300"/>
              <a:gd name="connsiteY3" fmla="*/ 866775 h 8667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4300" h="866775">
                <a:moveTo>
                  <a:pt x="0" y="0"/>
                </a:moveTo>
                <a:lnTo>
                  <a:pt x="114300" y="133350"/>
                </a:lnTo>
                <a:lnTo>
                  <a:pt x="114300" y="752475"/>
                </a:lnTo>
                <a:lnTo>
                  <a:pt x="9525" y="866775"/>
                </a:lnTo>
              </a:path>
            </a:pathLst>
          </a:cu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252" name="フリーフォーム 92">
            <a:extLst>
              <a:ext uri="{FF2B5EF4-FFF2-40B4-BE49-F238E27FC236}">
                <a16:creationId xmlns:a16="http://schemas.microsoft.com/office/drawing/2014/main" id="{00000000-0008-0000-0300-0000FC000000}"/>
              </a:ext>
            </a:extLst>
          </xdr:cNvPr>
          <xdr:cNvSpPr/>
        </xdr:nvSpPr>
        <xdr:spPr bwMode="auto">
          <a:xfrm rot="5400000" flipH="1">
            <a:off x="903343" y="3144649"/>
            <a:ext cx="57150" cy="414304"/>
          </a:xfrm>
          <a:custGeom>
            <a:avLst/>
            <a:gdLst>
              <a:gd name="connsiteX0" fmla="*/ 0 w 114300"/>
              <a:gd name="connsiteY0" fmla="*/ 0 h 866775"/>
              <a:gd name="connsiteX1" fmla="*/ 114300 w 114300"/>
              <a:gd name="connsiteY1" fmla="*/ 133350 h 866775"/>
              <a:gd name="connsiteX2" fmla="*/ 114300 w 114300"/>
              <a:gd name="connsiteY2" fmla="*/ 752475 h 866775"/>
              <a:gd name="connsiteX3" fmla="*/ 9525 w 114300"/>
              <a:gd name="connsiteY3" fmla="*/ 866775 h 8667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4300" h="866775">
                <a:moveTo>
                  <a:pt x="0" y="0"/>
                </a:moveTo>
                <a:lnTo>
                  <a:pt x="114300" y="133350"/>
                </a:lnTo>
                <a:lnTo>
                  <a:pt x="114300" y="752475"/>
                </a:lnTo>
                <a:lnTo>
                  <a:pt x="9525" y="866775"/>
                </a:lnTo>
              </a:path>
            </a:pathLst>
          </a:cu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16</xdr:col>
      <xdr:colOff>231774</xdr:colOff>
      <xdr:row>45</xdr:row>
      <xdr:rowOff>18985</xdr:rowOff>
    </xdr:from>
    <xdr:to>
      <xdr:col>17</xdr:col>
      <xdr:colOff>698499</xdr:colOff>
      <xdr:row>46</xdr:row>
      <xdr:rowOff>12701</xdr:rowOff>
    </xdr:to>
    <xdr:sp macro="" textlink="">
      <xdr:nvSpPr>
        <xdr:cNvPr id="239" name="正方形/長方形 238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SpPr/>
      </xdr:nvSpPr>
      <xdr:spPr>
        <a:xfrm>
          <a:off x="12830174" y="7448485"/>
          <a:ext cx="1406525" cy="158816"/>
        </a:xfrm>
        <a:prstGeom prst="rect">
          <a:avLst/>
        </a:prstGeom>
        <a:gradFill>
          <a:gsLst>
            <a:gs pos="0">
              <a:schemeClr val="tx2">
                <a:lumMod val="60000"/>
                <a:lumOff val="4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tx2">
                <a:lumMod val="60000"/>
                <a:lumOff val="40000"/>
              </a:schemeClr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16</xdr:col>
      <xdr:colOff>747991</xdr:colOff>
      <xdr:row>44</xdr:row>
      <xdr:rowOff>121929</xdr:rowOff>
    </xdr:from>
    <xdr:to>
      <xdr:col>16</xdr:col>
      <xdr:colOff>1000129</xdr:colOff>
      <xdr:row>46</xdr:row>
      <xdr:rowOff>62219</xdr:rowOff>
    </xdr:to>
    <xdr:grpSp>
      <xdr:nvGrpSpPr>
        <xdr:cNvPr id="240" name="グループ化 4933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GrpSpPr>
          <a:grpSpLocks/>
        </xdr:cNvGrpSpPr>
      </xdr:nvGrpSpPr>
      <xdr:grpSpPr bwMode="auto">
        <a:xfrm rot="-5400000">
          <a:off x="14505615" y="7681255"/>
          <a:ext cx="283190" cy="252138"/>
          <a:chOff x="724766" y="3132726"/>
          <a:chExt cx="414304" cy="247650"/>
        </a:xfrm>
      </xdr:grpSpPr>
      <xdr:sp macro="" textlink="">
        <xdr:nvSpPr>
          <xdr:cNvPr id="241" name="正方形/長方形 240">
            <a:extLst>
              <a:ext uri="{FF2B5EF4-FFF2-40B4-BE49-F238E27FC236}">
                <a16:creationId xmlns:a16="http://schemas.microsoft.com/office/drawing/2014/main" id="{00000000-0008-0000-0300-0000F1000000}"/>
              </a:ext>
            </a:extLst>
          </xdr:cNvPr>
          <xdr:cNvSpPr/>
        </xdr:nvSpPr>
        <xdr:spPr bwMode="auto">
          <a:xfrm rot="10800000">
            <a:off x="800094" y="3189876"/>
            <a:ext cx="263648" cy="1333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242" name="フリーフォーム 91">
            <a:extLst>
              <a:ext uri="{FF2B5EF4-FFF2-40B4-BE49-F238E27FC236}">
                <a16:creationId xmlns:a16="http://schemas.microsoft.com/office/drawing/2014/main" id="{00000000-0008-0000-0300-0000F2000000}"/>
              </a:ext>
            </a:extLst>
          </xdr:cNvPr>
          <xdr:cNvSpPr/>
        </xdr:nvSpPr>
        <xdr:spPr bwMode="auto">
          <a:xfrm rot="5400000">
            <a:off x="903343" y="2954149"/>
            <a:ext cx="57150" cy="414304"/>
          </a:xfrm>
          <a:custGeom>
            <a:avLst/>
            <a:gdLst>
              <a:gd name="connsiteX0" fmla="*/ 0 w 114300"/>
              <a:gd name="connsiteY0" fmla="*/ 0 h 866775"/>
              <a:gd name="connsiteX1" fmla="*/ 114300 w 114300"/>
              <a:gd name="connsiteY1" fmla="*/ 133350 h 866775"/>
              <a:gd name="connsiteX2" fmla="*/ 114300 w 114300"/>
              <a:gd name="connsiteY2" fmla="*/ 752475 h 866775"/>
              <a:gd name="connsiteX3" fmla="*/ 9525 w 114300"/>
              <a:gd name="connsiteY3" fmla="*/ 866775 h 8667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4300" h="866775">
                <a:moveTo>
                  <a:pt x="0" y="0"/>
                </a:moveTo>
                <a:lnTo>
                  <a:pt x="114300" y="133350"/>
                </a:lnTo>
                <a:lnTo>
                  <a:pt x="114300" y="752475"/>
                </a:lnTo>
                <a:lnTo>
                  <a:pt x="9525" y="866775"/>
                </a:lnTo>
              </a:path>
            </a:pathLst>
          </a:cu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243" name="フリーフォーム 92">
            <a:extLst>
              <a:ext uri="{FF2B5EF4-FFF2-40B4-BE49-F238E27FC236}">
                <a16:creationId xmlns:a16="http://schemas.microsoft.com/office/drawing/2014/main" id="{00000000-0008-0000-0300-0000F3000000}"/>
              </a:ext>
            </a:extLst>
          </xdr:cNvPr>
          <xdr:cNvSpPr/>
        </xdr:nvSpPr>
        <xdr:spPr bwMode="auto">
          <a:xfrm rot="5400000" flipH="1">
            <a:off x="903343" y="3144649"/>
            <a:ext cx="57150" cy="414304"/>
          </a:xfrm>
          <a:custGeom>
            <a:avLst/>
            <a:gdLst>
              <a:gd name="connsiteX0" fmla="*/ 0 w 114300"/>
              <a:gd name="connsiteY0" fmla="*/ 0 h 866775"/>
              <a:gd name="connsiteX1" fmla="*/ 114300 w 114300"/>
              <a:gd name="connsiteY1" fmla="*/ 133350 h 866775"/>
              <a:gd name="connsiteX2" fmla="*/ 114300 w 114300"/>
              <a:gd name="connsiteY2" fmla="*/ 752475 h 866775"/>
              <a:gd name="connsiteX3" fmla="*/ 9525 w 114300"/>
              <a:gd name="connsiteY3" fmla="*/ 866775 h 8667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4300" h="866775">
                <a:moveTo>
                  <a:pt x="0" y="0"/>
                </a:moveTo>
                <a:lnTo>
                  <a:pt x="114300" y="133350"/>
                </a:lnTo>
                <a:lnTo>
                  <a:pt x="114300" y="752475"/>
                </a:lnTo>
                <a:lnTo>
                  <a:pt x="9525" y="866775"/>
                </a:lnTo>
              </a:path>
            </a:pathLst>
          </a:cu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 editAs="absolute">
    <xdr:from>
      <xdr:col>10</xdr:col>
      <xdr:colOff>842963</xdr:colOff>
      <xdr:row>23</xdr:row>
      <xdr:rowOff>114412</xdr:rowOff>
    </xdr:from>
    <xdr:to>
      <xdr:col>10</xdr:col>
      <xdr:colOff>842963</xdr:colOff>
      <xdr:row>28</xdr:row>
      <xdr:rowOff>157162</xdr:rowOff>
    </xdr:to>
    <xdr:grpSp>
      <xdr:nvGrpSpPr>
        <xdr:cNvPr id="159" name="グループ化 33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GrpSpPr>
          <a:grpSpLocks/>
        </xdr:cNvGrpSpPr>
      </xdr:nvGrpSpPr>
      <xdr:grpSpPr bwMode="auto">
        <a:xfrm rot="16200000">
          <a:off x="8889263" y="4507762"/>
          <a:ext cx="900000" cy="0"/>
          <a:chOff x="228600" y="4181475"/>
          <a:chExt cx="1143000" cy="0"/>
        </a:xfrm>
      </xdr:grpSpPr>
      <xdr:cxnSp macro="">
        <xdr:nvCxnSpPr>
          <xdr:cNvPr id="160" name="直線コネクタ 159">
            <a:extLst>
              <a:ext uri="{FF2B5EF4-FFF2-40B4-BE49-F238E27FC236}">
                <a16:creationId xmlns:a16="http://schemas.microsoft.com/office/drawing/2014/main" id="{00000000-0008-0000-0300-0000A0000000}"/>
              </a:ext>
            </a:extLst>
          </xdr:cNvPr>
          <xdr:cNvCxnSpPr/>
        </xdr:nvCxnSpPr>
        <xdr:spPr>
          <a:xfrm flipH="1">
            <a:off x="228600" y="4181475"/>
            <a:ext cx="1143000" cy="0"/>
          </a:xfrm>
          <a:prstGeom prst="line">
            <a:avLst/>
          </a:prstGeom>
          <a:ln w="28575"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1" name="直線コネクタ 160">
            <a:extLst>
              <a:ext uri="{FF2B5EF4-FFF2-40B4-BE49-F238E27FC236}">
                <a16:creationId xmlns:a16="http://schemas.microsoft.com/office/drawing/2014/main" id="{00000000-0008-0000-0300-0000A1000000}"/>
              </a:ext>
            </a:extLst>
          </xdr:cNvPr>
          <xdr:cNvCxnSpPr/>
        </xdr:nvCxnSpPr>
        <xdr:spPr>
          <a:xfrm flipH="1">
            <a:off x="228600" y="4181475"/>
            <a:ext cx="1143000" cy="0"/>
          </a:xfrm>
          <a:prstGeom prst="line">
            <a:avLst/>
          </a:prstGeom>
          <a:ln w="57150" cmpd="dbl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647700</xdr:colOff>
      <xdr:row>26</xdr:row>
      <xdr:rowOff>47625</xdr:rowOff>
    </xdr:from>
    <xdr:to>
      <xdr:col>11</xdr:col>
      <xdr:colOff>38100</xdr:colOff>
      <xdr:row>27</xdr:row>
      <xdr:rowOff>123825</xdr:rowOff>
    </xdr:to>
    <xdr:grpSp>
      <xdr:nvGrpSpPr>
        <xdr:cNvPr id="155" name="グループ化 4933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GrpSpPr>
          <a:grpSpLocks/>
        </xdr:cNvGrpSpPr>
      </xdr:nvGrpSpPr>
      <xdr:grpSpPr bwMode="auto">
        <a:xfrm>
          <a:off x="9144000" y="4505325"/>
          <a:ext cx="419100" cy="247650"/>
          <a:chOff x="724766" y="3132726"/>
          <a:chExt cx="414304" cy="247650"/>
        </a:xfrm>
      </xdr:grpSpPr>
      <xdr:sp macro="" textlink="">
        <xdr:nvSpPr>
          <xdr:cNvPr id="156" name="正方形/長方形 155">
            <a:extLst>
              <a:ext uri="{FF2B5EF4-FFF2-40B4-BE49-F238E27FC236}">
                <a16:creationId xmlns:a16="http://schemas.microsoft.com/office/drawing/2014/main" id="{00000000-0008-0000-0300-00009C000000}"/>
              </a:ext>
            </a:extLst>
          </xdr:cNvPr>
          <xdr:cNvSpPr/>
        </xdr:nvSpPr>
        <xdr:spPr bwMode="auto">
          <a:xfrm rot="10800000">
            <a:off x="800094" y="3189876"/>
            <a:ext cx="263648" cy="1333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57" name="フリーフォーム 156">
            <a:extLst>
              <a:ext uri="{FF2B5EF4-FFF2-40B4-BE49-F238E27FC236}">
                <a16:creationId xmlns:a16="http://schemas.microsoft.com/office/drawing/2014/main" id="{00000000-0008-0000-0300-00009D000000}"/>
              </a:ext>
            </a:extLst>
          </xdr:cNvPr>
          <xdr:cNvSpPr/>
        </xdr:nvSpPr>
        <xdr:spPr bwMode="auto">
          <a:xfrm rot="5400000">
            <a:off x="903343" y="2954149"/>
            <a:ext cx="57150" cy="414304"/>
          </a:xfrm>
          <a:custGeom>
            <a:avLst/>
            <a:gdLst>
              <a:gd name="connsiteX0" fmla="*/ 0 w 114300"/>
              <a:gd name="connsiteY0" fmla="*/ 0 h 866775"/>
              <a:gd name="connsiteX1" fmla="*/ 114300 w 114300"/>
              <a:gd name="connsiteY1" fmla="*/ 133350 h 866775"/>
              <a:gd name="connsiteX2" fmla="*/ 114300 w 114300"/>
              <a:gd name="connsiteY2" fmla="*/ 752475 h 866775"/>
              <a:gd name="connsiteX3" fmla="*/ 9525 w 114300"/>
              <a:gd name="connsiteY3" fmla="*/ 866775 h 8667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4300" h="866775">
                <a:moveTo>
                  <a:pt x="0" y="0"/>
                </a:moveTo>
                <a:lnTo>
                  <a:pt x="114300" y="133350"/>
                </a:lnTo>
                <a:lnTo>
                  <a:pt x="114300" y="752475"/>
                </a:lnTo>
                <a:lnTo>
                  <a:pt x="9525" y="866775"/>
                </a:lnTo>
              </a:path>
            </a:pathLst>
          </a:cu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58" name="フリーフォーム 157">
            <a:extLst>
              <a:ext uri="{FF2B5EF4-FFF2-40B4-BE49-F238E27FC236}">
                <a16:creationId xmlns:a16="http://schemas.microsoft.com/office/drawing/2014/main" id="{00000000-0008-0000-0300-00009E000000}"/>
              </a:ext>
            </a:extLst>
          </xdr:cNvPr>
          <xdr:cNvSpPr/>
        </xdr:nvSpPr>
        <xdr:spPr bwMode="auto">
          <a:xfrm rot="5400000" flipH="1">
            <a:off x="903343" y="3144649"/>
            <a:ext cx="57150" cy="414304"/>
          </a:xfrm>
          <a:custGeom>
            <a:avLst/>
            <a:gdLst>
              <a:gd name="connsiteX0" fmla="*/ 0 w 114300"/>
              <a:gd name="connsiteY0" fmla="*/ 0 h 866775"/>
              <a:gd name="connsiteX1" fmla="*/ 114300 w 114300"/>
              <a:gd name="connsiteY1" fmla="*/ 133350 h 866775"/>
              <a:gd name="connsiteX2" fmla="*/ 114300 w 114300"/>
              <a:gd name="connsiteY2" fmla="*/ 752475 h 866775"/>
              <a:gd name="connsiteX3" fmla="*/ 9525 w 114300"/>
              <a:gd name="connsiteY3" fmla="*/ 866775 h 8667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4300" h="866775">
                <a:moveTo>
                  <a:pt x="0" y="0"/>
                </a:moveTo>
                <a:lnTo>
                  <a:pt x="114300" y="133350"/>
                </a:lnTo>
                <a:lnTo>
                  <a:pt x="114300" y="752475"/>
                </a:lnTo>
                <a:lnTo>
                  <a:pt x="9525" y="866775"/>
                </a:lnTo>
              </a:path>
            </a:pathLst>
          </a:cu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10</xdr:col>
      <xdr:colOff>514350</xdr:colOff>
      <xdr:row>24</xdr:row>
      <xdr:rowOff>19050</xdr:rowOff>
    </xdr:from>
    <xdr:to>
      <xdr:col>11</xdr:col>
      <xdr:colOff>676275</xdr:colOff>
      <xdr:row>28</xdr:row>
      <xdr:rowOff>161925</xdr:rowOff>
    </xdr:to>
    <xdr:sp macro="" textlink="">
      <xdr:nvSpPr>
        <xdr:cNvPr id="10" name="フリーフォーム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9010650" y="4133850"/>
          <a:ext cx="1190625" cy="828675"/>
        </a:xfrm>
        <a:custGeom>
          <a:avLst/>
          <a:gdLst>
            <a:gd name="connsiteX0" fmla="*/ 0 w 1190625"/>
            <a:gd name="connsiteY0" fmla="*/ 0 h 828675"/>
            <a:gd name="connsiteX1" fmla="*/ 0 w 1190625"/>
            <a:gd name="connsiteY1" fmla="*/ 485775 h 828675"/>
            <a:gd name="connsiteX2" fmla="*/ 619125 w 1190625"/>
            <a:gd name="connsiteY2" fmla="*/ 485775 h 828675"/>
            <a:gd name="connsiteX3" fmla="*/ 1190625 w 1190625"/>
            <a:gd name="connsiteY3" fmla="*/ 828675 h 8286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90625" h="828675">
              <a:moveTo>
                <a:pt x="0" y="0"/>
              </a:moveTo>
              <a:lnTo>
                <a:pt x="0" y="485775"/>
              </a:lnTo>
              <a:lnTo>
                <a:pt x="619125" y="485775"/>
              </a:lnTo>
              <a:lnTo>
                <a:pt x="1190625" y="828675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61</xdr:row>
      <xdr:rowOff>127000</xdr:rowOff>
    </xdr:from>
    <xdr:to>
      <xdr:col>11</xdr:col>
      <xdr:colOff>904875</xdr:colOff>
      <xdr:row>61</xdr:row>
      <xdr:rowOff>127000</xdr:rowOff>
    </xdr:to>
    <xdr:cxnSp macro="">
      <xdr:nvCxnSpPr>
        <xdr:cNvPr id="134" name="直線コネクタ 133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CxnSpPr/>
      </xdr:nvCxnSpPr>
      <xdr:spPr>
        <a:xfrm>
          <a:off x="7829550" y="10198100"/>
          <a:ext cx="1787525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295274</xdr:colOff>
      <xdr:row>40</xdr:row>
      <xdr:rowOff>76200</xdr:rowOff>
    </xdr:from>
    <xdr:to>
      <xdr:col>8</xdr:col>
      <xdr:colOff>761999</xdr:colOff>
      <xdr:row>41</xdr:row>
      <xdr:rowOff>145985</xdr:rowOff>
    </xdr:to>
    <xdr:sp macro="" textlink="">
      <xdr:nvSpPr>
        <xdr:cNvPr id="87" name="正方形/長方形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SpPr/>
      </xdr:nvSpPr>
      <xdr:spPr>
        <a:xfrm>
          <a:off x="6153149" y="6934200"/>
          <a:ext cx="1495425" cy="241235"/>
        </a:xfrm>
        <a:prstGeom prst="rect">
          <a:avLst/>
        </a:prstGeom>
        <a:gradFill>
          <a:gsLst>
            <a:gs pos="0">
              <a:schemeClr val="tx2">
                <a:lumMod val="60000"/>
                <a:lumOff val="4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tx2">
                <a:lumMod val="60000"/>
                <a:lumOff val="40000"/>
              </a:schemeClr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904878</xdr:colOff>
      <xdr:row>39</xdr:row>
      <xdr:rowOff>152399</xdr:rowOff>
    </xdr:from>
    <xdr:to>
      <xdr:col>8</xdr:col>
      <xdr:colOff>121871</xdr:colOff>
      <xdr:row>42</xdr:row>
      <xdr:rowOff>57149</xdr:rowOff>
    </xdr:to>
    <xdr:grpSp>
      <xdr:nvGrpSpPr>
        <xdr:cNvPr id="88" name="グループ化 4933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GrpSpPr>
          <a:grpSpLocks/>
        </xdr:cNvGrpSpPr>
      </xdr:nvGrpSpPr>
      <xdr:grpSpPr bwMode="auto">
        <a:xfrm rot="-5400000">
          <a:off x="6676050" y="6925652"/>
          <a:ext cx="419100" cy="245693"/>
          <a:chOff x="724766" y="3132726"/>
          <a:chExt cx="414304" cy="247650"/>
        </a:xfrm>
      </xdr:grpSpPr>
      <xdr:sp macro="" textlink="">
        <xdr:nvSpPr>
          <xdr:cNvPr id="89" name="正方形/長方形 88">
            <a:extLst>
              <a:ext uri="{FF2B5EF4-FFF2-40B4-BE49-F238E27FC236}">
                <a16:creationId xmlns:a16="http://schemas.microsoft.com/office/drawing/2014/main" id="{00000000-0008-0000-0300-000059000000}"/>
              </a:ext>
            </a:extLst>
          </xdr:cNvPr>
          <xdr:cNvSpPr/>
        </xdr:nvSpPr>
        <xdr:spPr bwMode="auto">
          <a:xfrm rot="10800000">
            <a:off x="800094" y="3189876"/>
            <a:ext cx="263648" cy="1333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92" name="フリーフォーム 91">
            <a:extLst>
              <a:ext uri="{FF2B5EF4-FFF2-40B4-BE49-F238E27FC236}">
                <a16:creationId xmlns:a16="http://schemas.microsoft.com/office/drawing/2014/main" id="{00000000-0008-0000-0300-00005C000000}"/>
              </a:ext>
            </a:extLst>
          </xdr:cNvPr>
          <xdr:cNvSpPr/>
        </xdr:nvSpPr>
        <xdr:spPr bwMode="auto">
          <a:xfrm rot="5400000">
            <a:off x="903343" y="2954149"/>
            <a:ext cx="57150" cy="414304"/>
          </a:xfrm>
          <a:custGeom>
            <a:avLst/>
            <a:gdLst>
              <a:gd name="connsiteX0" fmla="*/ 0 w 114300"/>
              <a:gd name="connsiteY0" fmla="*/ 0 h 866775"/>
              <a:gd name="connsiteX1" fmla="*/ 114300 w 114300"/>
              <a:gd name="connsiteY1" fmla="*/ 133350 h 866775"/>
              <a:gd name="connsiteX2" fmla="*/ 114300 w 114300"/>
              <a:gd name="connsiteY2" fmla="*/ 752475 h 866775"/>
              <a:gd name="connsiteX3" fmla="*/ 9525 w 114300"/>
              <a:gd name="connsiteY3" fmla="*/ 866775 h 8667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4300" h="866775">
                <a:moveTo>
                  <a:pt x="0" y="0"/>
                </a:moveTo>
                <a:lnTo>
                  <a:pt x="114300" y="133350"/>
                </a:lnTo>
                <a:lnTo>
                  <a:pt x="114300" y="752475"/>
                </a:lnTo>
                <a:lnTo>
                  <a:pt x="9525" y="866775"/>
                </a:lnTo>
              </a:path>
            </a:pathLst>
          </a:cu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93" name="フリーフォーム 92">
            <a:extLst>
              <a:ext uri="{FF2B5EF4-FFF2-40B4-BE49-F238E27FC236}">
                <a16:creationId xmlns:a16="http://schemas.microsoft.com/office/drawing/2014/main" id="{00000000-0008-0000-0300-00005D000000}"/>
              </a:ext>
            </a:extLst>
          </xdr:cNvPr>
          <xdr:cNvSpPr/>
        </xdr:nvSpPr>
        <xdr:spPr bwMode="auto">
          <a:xfrm rot="5400000" flipH="1">
            <a:off x="903343" y="3144649"/>
            <a:ext cx="57150" cy="414304"/>
          </a:xfrm>
          <a:custGeom>
            <a:avLst/>
            <a:gdLst>
              <a:gd name="connsiteX0" fmla="*/ 0 w 114300"/>
              <a:gd name="connsiteY0" fmla="*/ 0 h 866775"/>
              <a:gd name="connsiteX1" fmla="*/ 114300 w 114300"/>
              <a:gd name="connsiteY1" fmla="*/ 133350 h 866775"/>
              <a:gd name="connsiteX2" fmla="*/ 114300 w 114300"/>
              <a:gd name="connsiteY2" fmla="*/ 752475 h 866775"/>
              <a:gd name="connsiteX3" fmla="*/ 9525 w 114300"/>
              <a:gd name="connsiteY3" fmla="*/ 866775 h 8667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4300" h="866775">
                <a:moveTo>
                  <a:pt x="0" y="0"/>
                </a:moveTo>
                <a:lnTo>
                  <a:pt x="114300" y="133350"/>
                </a:lnTo>
                <a:lnTo>
                  <a:pt x="114300" y="752475"/>
                </a:lnTo>
                <a:lnTo>
                  <a:pt x="9525" y="866775"/>
                </a:lnTo>
              </a:path>
            </a:pathLst>
          </a:cu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8</xdr:col>
      <xdr:colOff>2</xdr:colOff>
      <xdr:row>37</xdr:row>
      <xdr:rowOff>85725</xdr:rowOff>
    </xdr:from>
    <xdr:to>
      <xdr:col>8</xdr:col>
      <xdr:colOff>247650</xdr:colOff>
      <xdr:row>39</xdr:row>
      <xdr:rowOff>76201</xdr:rowOff>
    </xdr:to>
    <xdr:cxnSp macro="">
      <xdr:nvCxnSpPr>
        <xdr:cNvPr id="86" name="直線コネクタ 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CxnSpPr/>
      </xdr:nvCxnSpPr>
      <xdr:spPr>
        <a:xfrm flipV="1">
          <a:off x="6886577" y="6429375"/>
          <a:ext cx="247648" cy="333376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28575</xdr:colOff>
      <xdr:row>5</xdr:row>
      <xdr:rowOff>0</xdr:rowOff>
    </xdr:from>
    <xdr:to>
      <xdr:col>5</xdr:col>
      <xdr:colOff>914400</xdr:colOff>
      <xdr:row>5</xdr:row>
      <xdr:rowOff>0</xdr:rowOff>
    </xdr:to>
    <xdr:cxnSp macro="">
      <xdr:nvCxnSpPr>
        <xdr:cNvPr id="65" name="直線コネクタ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CxnSpPr/>
      </xdr:nvCxnSpPr>
      <xdr:spPr>
        <a:xfrm>
          <a:off x="4276725" y="857250"/>
          <a:ext cx="885825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57150</xdr:colOff>
      <xdr:row>25</xdr:row>
      <xdr:rowOff>0</xdr:rowOff>
    </xdr:from>
    <xdr:to>
      <xdr:col>4</xdr:col>
      <xdr:colOff>571500</xdr:colOff>
      <xdr:row>25</xdr:row>
      <xdr:rowOff>0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CxnSpPr/>
      </xdr:nvCxnSpPr>
      <xdr:spPr>
        <a:xfrm>
          <a:off x="3276600" y="4286250"/>
          <a:ext cx="514350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514350</xdr:colOff>
      <xdr:row>22</xdr:row>
      <xdr:rowOff>95250</xdr:rowOff>
    </xdr:from>
    <xdr:to>
      <xdr:col>5</xdr:col>
      <xdr:colOff>514351</xdr:colOff>
      <xdr:row>28</xdr:row>
      <xdr:rowOff>133350</xdr:rowOff>
    </xdr:to>
    <xdr:cxnSp macro="">
      <xdr:nvCxnSpPr>
        <xdr:cNvPr id="48" name="直線コネクタ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CxnSpPr/>
      </xdr:nvCxnSpPr>
      <xdr:spPr>
        <a:xfrm flipV="1">
          <a:off x="4762500" y="3867150"/>
          <a:ext cx="1" cy="106680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248700</xdr:colOff>
      <xdr:row>9</xdr:row>
      <xdr:rowOff>137161</xdr:rowOff>
    </xdr:from>
    <xdr:to>
      <xdr:col>2</xdr:col>
      <xdr:colOff>15435</xdr:colOff>
      <xdr:row>12</xdr:row>
      <xdr:rowOff>73597</xdr:rowOff>
    </xdr:to>
    <xdr:sp macro="" textlink="">
      <xdr:nvSpPr>
        <xdr:cNvPr id="55" name="フリーフォーム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/>
      </xdr:nvSpPr>
      <xdr:spPr>
        <a:xfrm>
          <a:off x="782100" y="1623061"/>
          <a:ext cx="706535" cy="431736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133933</xdr:colOff>
      <xdr:row>12</xdr:row>
      <xdr:rowOff>143458</xdr:rowOff>
    </xdr:from>
    <xdr:to>
      <xdr:col>2</xdr:col>
      <xdr:colOff>629233</xdr:colOff>
      <xdr:row>14</xdr:row>
      <xdr:rowOff>114883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/>
      </xdr:nvSpPr>
      <xdr:spPr>
        <a:xfrm>
          <a:off x="1743658" y="2200858"/>
          <a:ext cx="495300" cy="31432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PC</a:t>
          </a:r>
          <a:endParaRPr kumimoji="1" lang="ja-JP" alt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95250</xdr:colOff>
      <xdr:row>19</xdr:row>
      <xdr:rowOff>114300</xdr:rowOff>
    </xdr:from>
    <xdr:to>
      <xdr:col>2</xdr:col>
      <xdr:colOff>925480</xdr:colOff>
      <xdr:row>21</xdr:row>
      <xdr:rowOff>85725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/>
      </xdr:nvSpPr>
      <xdr:spPr>
        <a:xfrm>
          <a:off x="1704975" y="3371850"/>
          <a:ext cx="830230" cy="314325"/>
        </a:xfrm>
        <a:prstGeom prst="rect">
          <a:avLst/>
        </a:prstGeom>
        <a:solidFill>
          <a:schemeClr val="accent3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ja-JP" altLang="en-US" sz="1050">
              <a:solidFill>
                <a:schemeClr val="tx1"/>
              </a:solidFill>
            </a:rPr>
            <a:t>施設・公園</a:t>
          </a:r>
        </a:p>
      </xdr:txBody>
    </xdr:sp>
    <xdr:clientData/>
  </xdr:twoCellAnchor>
  <xdr:twoCellAnchor>
    <xdr:from>
      <xdr:col>2</xdr:col>
      <xdr:colOff>224615</xdr:colOff>
      <xdr:row>15</xdr:row>
      <xdr:rowOff>66675</xdr:rowOff>
    </xdr:from>
    <xdr:to>
      <xdr:col>2</xdr:col>
      <xdr:colOff>796115</xdr:colOff>
      <xdr:row>17</xdr:row>
      <xdr:rowOff>47625</xdr:rowOff>
    </xdr:to>
    <xdr:grpSp>
      <xdr:nvGrpSpPr>
        <xdr:cNvPr id="9200" name="グループ化 26">
          <a:extLst>
            <a:ext uri="{FF2B5EF4-FFF2-40B4-BE49-F238E27FC236}">
              <a16:creationId xmlns:a16="http://schemas.microsoft.com/office/drawing/2014/main" id="{00000000-0008-0000-0300-0000F0230000}"/>
            </a:ext>
          </a:extLst>
        </xdr:cNvPr>
        <xdr:cNvGrpSpPr>
          <a:grpSpLocks/>
        </xdr:cNvGrpSpPr>
      </xdr:nvGrpSpPr>
      <xdr:grpSpPr bwMode="auto">
        <a:xfrm>
          <a:off x="1834340" y="2638425"/>
          <a:ext cx="571500" cy="323850"/>
          <a:chOff x="180975" y="3619500"/>
          <a:chExt cx="571500" cy="400050"/>
        </a:xfrm>
      </xdr:grpSpPr>
      <xdr:sp macro="" textlink="">
        <xdr:nvSpPr>
          <xdr:cNvPr id="69" name="正方形/長方形 68">
            <a:extLst>
              <a:ext uri="{FF2B5EF4-FFF2-40B4-BE49-F238E27FC236}">
                <a16:creationId xmlns:a16="http://schemas.microsoft.com/office/drawing/2014/main" id="{00000000-0008-0000-0300-000045000000}"/>
              </a:ext>
            </a:extLst>
          </xdr:cNvPr>
          <xdr:cNvSpPr/>
        </xdr:nvSpPr>
        <xdr:spPr>
          <a:xfrm>
            <a:off x="180975" y="3619500"/>
            <a:ext cx="571500" cy="317687"/>
          </a:xfrm>
          <a:prstGeom prst="rect">
            <a:avLst/>
          </a:prstGeom>
          <a:solidFill>
            <a:schemeClr val="tx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36000" tIns="0" rIns="36000" bIns="0" rtlCol="0" anchor="ctr"/>
          <a:lstStyle/>
          <a:p>
            <a:pPr algn="ctr"/>
            <a:r>
              <a:rPr kumimoji="1" lang="ja-JP" altLang="en-US" sz="1050" b="1">
                <a:solidFill>
                  <a:schemeClr val="bg1"/>
                </a:solidFill>
              </a:rPr>
              <a:t>看板</a:t>
            </a:r>
          </a:p>
        </xdr:txBody>
      </xdr:sp>
      <xdr:cxnSp macro="">
        <xdr:nvCxnSpPr>
          <xdr:cNvPr id="70" name="直線コネクタ 69">
            <a:extLst>
              <a:ext uri="{FF2B5EF4-FFF2-40B4-BE49-F238E27FC236}">
                <a16:creationId xmlns:a16="http://schemas.microsoft.com/office/drawing/2014/main" id="{00000000-0008-0000-0300-000046000000}"/>
              </a:ext>
            </a:extLst>
          </xdr:cNvPr>
          <xdr:cNvCxnSpPr/>
        </xdr:nvCxnSpPr>
        <xdr:spPr>
          <a:xfrm>
            <a:off x="447675" y="3925421"/>
            <a:ext cx="0" cy="94129"/>
          </a:xfrm>
          <a:prstGeom prst="line">
            <a:avLst/>
          </a:prstGeom>
          <a:ln w="28575">
            <a:solidFill>
              <a:schemeClr val="accent6">
                <a:lumMod val="5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95250</xdr:colOff>
      <xdr:row>17</xdr:row>
      <xdr:rowOff>85725</xdr:rowOff>
    </xdr:from>
    <xdr:to>
      <xdr:col>2</xdr:col>
      <xdr:colOff>925480</xdr:colOff>
      <xdr:row>19</xdr:row>
      <xdr:rowOff>57150</xdr:rowOff>
    </xdr:to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SpPr/>
      </xdr:nvSpPr>
      <xdr:spPr>
        <a:xfrm>
          <a:off x="1704975" y="3000375"/>
          <a:ext cx="830230" cy="314325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ja-JP" altLang="en-US" sz="1050">
              <a:solidFill>
                <a:schemeClr val="tx1"/>
              </a:solidFill>
            </a:rPr>
            <a:t>店舗・建物</a:t>
          </a:r>
          <a:endParaRPr kumimoji="1" lang="en-US" altLang="ja-JP" sz="105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19245</xdr:colOff>
      <xdr:row>12</xdr:row>
      <xdr:rowOff>79504</xdr:rowOff>
    </xdr:from>
    <xdr:to>
      <xdr:col>2</xdr:col>
      <xdr:colOff>903709</xdr:colOff>
      <xdr:row>14</xdr:row>
      <xdr:rowOff>152400</xdr:rowOff>
    </xdr:to>
    <xdr:sp macro="" textlink="">
      <xdr:nvSpPr>
        <xdr:cNvPr id="101" name="フリーフォーム 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SpPr/>
      </xdr:nvSpPr>
      <xdr:spPr>
        <a:xfrm>
          <a:off x="1628970" y="2136904"/>
          <a:ext cx="884464" cy="41579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234421</xdr:colOff>
      <xdr:row>11</xdr:row>
      <xdr:rowOff>57150</xdr:rowOff>
    </xdr:from>
    <xdr:to>
      <xdr:col>2</xdr:col>
      <xdr:colOff>628029</xdr:colOff>
      <xdr:row>12</xdr:row>
      <xdr:rowOff>123878</xdr:rowOff>
    </xdr:to>
    <xdr:sp macro="" textlink="">
      <xdr:nvSpPr>
        <xdr:cNvPr id="106" name="フリーフォーム 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SpPr/>
      </xdr:nvSpPr>
      <xdr:spPr>
        <a:xfrm>
          <a:off x="1844146" y="1943100"/>
          <a:ext cx="393608" cy="238178"/>
        </a:xfrm>
        <a:custGeom>
          <a:avLst/>
          <a:gdLst>
            <a:gd name="connsiteX0" fmla="*/ 365709 w 731419"/>
            <a:gd name="connsiteY0" fmla="*/ 701621 h 701622"/>
            <a:gd name="connsiteX1" fmla="*/ 723619 w 731419"/>
            <a:gd name="connsiteY1" fmla="*/ 81053 h 701622"/>
            <a:gd name="connsiteX2" fmla="*/ 7800 w 731419"/>
            <a:gd name="connsiteY2" fmla="*/ 75280 h 701622"/>
            <a:gd name="connsiteX3" fmla="*/ 365709 w 731419"/>
            <a:gd name="connsiteY3" fmla="*/ 701621 h 701622"/>
            <a:gd name="connsiteX0" fmla="*/ 401872 w 767582"/>
            <a:gd name="connsiteY0" fmla="*/ 728815 h 728816"/>
            <a:gd name="connsiteX1" fmla="*/ 759782 w 767582"/>
            <a:gd name="connsiteY1" fmla="*/ 108247 h 728816"/>
            <a:gd name="connsiteX2" fmla="*/ 43963 w 767582"/>
            <a:gd name="connsiteY2" fmla="*/ 102474 h 728816"/>
            <a:gd name="connsiteX3" fmla="*/ 401872 w 767582"/>
            <a:gd name="connsiteY3" fmla="*/ 728815 h 728816"/>
            <a:gd name="connsiteX0" fmla="*/ 401872 w 767582"/>
            <a:gd name="connsiteY0" fmla="*/ 762923 h 762924"/>
            <a:gd name="connsiteX1" fmla="*/ 759782 w 767582"/>
            <a:gd name="connsiteY1" fmla="*/ 142355 h 762924"/>
            <a:gd name="connsiteX2" fmla="*/ 43963 w 767582"/>
            <a:gd name="connsiteY2" fmla="*/ 136582 h 762924"/>
            <a:gd name="connsiteX3" fmla="*/ 401872 w 767582"/>
            <a:gd name="connsiteY3" fmla="*/ 762923 h 762924"/>
            <a:gd name="connsiteX0" fmla="*/ 401872 w 799759"/>
            <a:gd name="connsiteY0" fmla="*/ 762923 h 762924"/>
            <a:gd name="connsiteX1" fmla="*/ 759782 w 799759"/>
            <a:gd name="connsiteY1" fmla="*/ 142355 h 762924"/>
            <a:gd name="connsiteX2" fmla="*/ 43963 w 799759"/>
            <a:gd name="connsiteY2" fmla="*/ 136582 h 762924"/>
            <a:gd name="connsiteX3" fmla="*/ 401872 w 799759"/>
            <a:gd name="connsiteY3" fmla="*/ 762923 h 762924"/>
            <a:gd name="connsiteX0" fmla="*/ 401872 w 799759"/>
            <a:gd name="connsiteY0" fmla="*/ 755635 h 755636"/>
            <a:gd name="connsiteX1" fmla="*/ 759782 w 799759"/>
            <a:gd name="connsiteY1" fmla="*/ 135067 h 755636"/>
            <a:gd name="connsiteX2" fmla="*/ 43963 w 799759"/>
            <a:gd name="connsiteY2" fmla="*/ 129294 h 755636"/>
            <a:gd name="connsiteX3" fmla="*/ 401872 w 799759"/>
            <a:gd name="connsiteY3" fmla="*/ 755635 h 755636"/>
            <a:gd name="connsiteX0" fmla="*/ 401872 w 803745"/>
            <a:gd name="connsiteY0" fmla="*/ 755635 h 755636"/>
            <a:gd name="connsiteX1" fmla="*/ 759782 w 803745"/>
            <a:gd name="connsiteY1" fmla="*/ 135067 h 755636"/>
            <a:gd name="connsiteX2" fmla="*/ 43963 w 803745"/>
            <a:gd name="connsiteY2" fmla="*/ 129294 h 755636"/>
            <a:gd name="connsiteX3" fmla="*/ 401872 w 803745"/>
            <a:gd name="connsiteY3" fmla="*/ 755635 h 755636"/>
            <a:gd name="connsiteX0" fmla="*/ 401872 w 797791"/>
            <a:gd name="connsiteY0" fmla="*/ 755635 h 755636"/>
            <a:gd name="connsiteX1" fmla="*/ 759782 w 797791"/>
            <a:gd name="connsiteY1" fmla="*/ 135067 h 755636"/>
            <a:gd name="connsiteX2" fmla="*/ 43963 w 797791"/>
            <a:gd name="connsiteY2" fmla="*/ 129294 h 755636"/>
            <a:gd name="connsiteX3" fmla="*/ 401872 w 797791"/>
            <a:gd name="connsiteY3" fmla="*/ 755635 h 7556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7791" h="755636">
              <a:moveTo>
                <a:pt x="401872" y="755635"/>
              </a:moveTo>
              <a:cubicBezTo>
                <a:pt x="521175" y="756597"/>
                <a:pt x="921722" y="297134"/>
                <a:pt x="759782" y="135067"/>
              </a:cubicBezTo>
              <a:cubicBezTo>
                <a:pt x="575109" y="-46220"/>
                <a:pt x="222955" y="-41900"/>
                <a:pt x="43963" y="129294"/>
              </a:cubicBezTo>
              <a:cubicBezTo>
                <a:pt x="-135029" y="300488"/>
                <a:pt x="282569" y="754673"/>
                <a:pt x="401872" y="755635"/>
              </a:cubicBezTo>
              <a:close/>
            </a:path>
          </a:pathLst>
        </a:cu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36000" rtlCol="0" anchor="ctr"/>
        <a:lstStyle/>
        <a:p>
          <a:pPr algn="ctr"/>
          <a:r>
            <a:rPr kumimoji="1" lang="en-US" altLang="ja-JP" sz="1200" b="1"/>
            <a:t>294</a:t>
          </a:r>
          <a:endParaRPr kumimoji="1" lang="ja-JP" altLang="en-US" sz="1200" b="1"/>
        </a:p>
      </xdr:txBody>
    </xdr:sp>
    <xdr:clientData/>
  </xdr:twoCellAnchor>
  <xdr:twoCellAnchor>
    <xdr:from>
      <xdr:col>1</xdr:col>
      <xdr:colOff>773431</xdr:colOff>
      <xdr:row>9</xdr:row>
      <xdr:rowOff>161925</xdr:rowOff>
    </xdr:from>
    <xdr:to>
      <xdr:col>2</xdr:col>
      <xdr:colOff>200831</xdr:colOff>
      <xdr:row>11</xdr:row>
      <xdr:rowOff>7545</xdr:rowOff>
    </xdr:to>
    <xdr:sp macro="" textlink="">
      <xdr:nvSpPr>
        <xdr:cNvPr id="95" name="六角形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/>
      </xdr:nvSpPr>
      <xdr:spPr>
        <a:xfrm>
          <a:off x="1306831" y="1647825"/>
          <a:ext cx="367200" cy="1758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333</a:t>
          </a:r>
          <a:endParaRPr kumimoji="1" lang="ja-JP" altLang="en-US" sz="1200" b="1"/>
        </a:p>
      </xdr:txBody>
    </xdr:sp>
    <xdr:clientData/>
  </xdr:twoCellAnchor>
  <xdr:twoCellAnchor>
    <xdr:from>
      <xdr:col>1</xdr:col>
      <xdr:colOff>9525</xdr:colOff>
      <xdr:row>17</xdr:row>
      <xdr:rowOff>104775</xdr:rowOff>
    </xdr:from>
    <xdr:to>
      <xdr:col>1</xdr:col>
      <xdr:colOff>1019175</xdr:colOff>
      <xdr:row>19</xdr:row>
      <xdr:rowOff>3110</xdr:rowOff>
    </xdr:to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SpPr/>
      </xdr:nvSpPr>
      <xdr:spPr>
        <a:xfrm>
          <a:off x="590550" y="3019425"/>
          <a:ext cx="1009650" cy="241235"/>
        </a:xfrm>
        <a:prstGeom prst="rect">
          <a:avLst/>
        </a:prstGeom>
        <a:gradFill>
          <a:gsLst>
            <a:gs pos="0">
              <a:schemeClr val="tx2">
                <a:lumMod val="60000"/>
                <a:lumOff val="4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tx2">
                <a:lumMod val="60000"/>
                <a:lumOff val="40000"/>
              </a:schemeClr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590550</xdr:colOff>
      <xdr:row>17</xdr:row>
      <xdr:rowOff>9525</xdr:rowOff>
    </xdr:from>
    <xdr:to>
      <xdr:col>1</xdr:col>
      <xdr:colOff>838200</xdr:colOff>
      <xdr:row>19</xdr:row>
      <xdr:rowOff>85725</xdr:rowOff>
    </xdr:to>
    <xdr:grpSp>
      <xdr:nvGrpSpPr>
        <xdr:cNvPr id="108" name="グループ化 4933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GrpSpPr>
          <a:grpSpLocks/>
        </xdr:cNvGrpSpPr>
      </xdr:nvGrpSpPr>
      <xdr:grpSpPr bwMode="auto">
        <a:xfrm rot="-5400000">
          <a:off x="1085850" y="3009900"/>
          <a:ext cx="419100" cy="247650"/>
          <a:chOff x="724766" y="3132726"/>
          <a:chExt cx="414304" cy="247650"/>
        </a:xfrm>
      </xdr:grpSpPr>
      <xdr:sp macro="" textlink="">
        <xdr:nvSpPr>
          <xdr:cNvPr id="109" name="正方形/長方形 108">
            <a:extLst>
              <a:ext uri="{FF2B5EF4-FFF2-40B4-BE49-F238E27FC236}">
                <a16:creationId xmlns:a16="http://schemas.microsoft.com/office/drawing/2014/main" id="{00000000-0008-0000-0300-00006D000000}"/>
              </a:ext>
            </a:extLst>
          </xdr:cNvPr>
          <xdr:cNvSpPr/>
        </xdr:nvSpPr>
        <xdr:spPr bwMode="auto">
          <a:xfrm rot="10800000">
            <a:off x="800094" y="3189876"/>
            <a:ext cx="263648" cy="1333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10" name="フリーフォーム 109">
            <a:extLst>
              <a:ext uri="{FF2B5EF4-FFF2-40B4-BE49-F238E27FC236}">
                <a16:creationId xmlns:a16="http://schemas.microsoft.com/office/drawing/2014/main" id="{00000000-0008-0000-0300-00006E000000}"/>
              </a:ext>
            </a:extLst>
          </xdr:cNvPr>
          <xdr:cNvSpPr/>
        </xdr:nvSpPr>
        <xdr:spPr bwMode="auto">
          <a:xfrm rot="5400000">
            <a:off x="903343" y="2954149"/>
            <a:ext cx="57150" cy="414304"/>
          </a:xfrm>
          <a:custGeom>
            <a:avLst/>
            <a:gdLst>
              <a:gd name="connsiteX0" fmla="*/ 0 w 114300"/>
              <a:gd name="connsiteY0" fmla="*/ 0 h 866775"/>
              <a:gd name="connsiteX1" fmla="*/ 114300 w 114300"/>
              <a:gd name="connsiteY1" fmla="*/ 133350 h 866775"/>
              <a:gd name="connsiteX2" fmla="*/ 114300 w 114300"/>
              <a:gd name="connsiteY2" fmla="*/ 752475 h 866775"/>
              <a:gd name="connsiteX3" fmla="*/ 9525 w 114300"/>
              <a:gd name="connsiteY3" fmla="*/ 866775 h 8667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4300" h="866775">
                <a:moveTo>
                  <a:pt x="0" y="0"/>
                </a:moveTo>
                <a:lnTo>
                  <a:pt x="114300" y="133350"/>
                </a:lnTo>
                <a:lnTo>
                  <a:pt x="114300" y="752475"/>
                </a:lnTo>
                <a:lnTo>
                  <a:pt x="9525" y="866775"/>
                </a:lnTo>
              </a:path>
            </a:pathLst>
          </a:cu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11" name="フリーフォーム 110">
            <a:extLst>
              <a:ext uri="{FF2B5EF4-FFF2-40B4-BE49-F238E27FC236}">
                <a16:creationId xmlns:a16="http://schemas.microsoft.com/office/drawing/2014/main" id="{00000000-0008-0000-0300-00006F000000}"/>
              </a:ext>
            </a:extLst>
          </xdr:cNvPr>
          <xdr:cNvSpPr/>
        </xdr:nvSpPr>
        <xdr:spPr bwMode="auto">
          <a:xfrm rot="5400000" flipH="1">
            <a:off x="903343" y="3144649"/>
            <a:ext cx="57150" cy="414304"/>
          </a:xfrm>
          <a:custGeom>
            <a:avLst/>
            <a:gdLst>
              <a:gd name="connsiteX0" fmla="*/ 0 w 114300"/>
              <a:gd name="connsiteY0" fmla="*/ 0 h 866775"/>
              <a:gd name="connsiteX1" fmla="*/ 114300 w 114300"/>
              <a:gd name="connsiteY1" fmla="*/ 133350 h 866775"/>
              <a:gd name="connsiteX2" fmla="*/ 114300 w 114300"/>
              <a:gd name="connsiteY2" fmla="*/ 752475 h 866775"/>
              <a:gd name="connsiteX3" fmla="*/ 9525 w 114300"/>
              <a:gd name="connsiteY3" fmla="*/ 866775 h 8667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4300" h="866775">
                <a:moveTo>
                  <a:pt x="0" y="0"/>
                </a:moveTo>
                <a:lnTo>
                  <a:pt x="114300" y="133350"/>
                </a:lnTo>
                <a:lnTo>
                  <a:pt x="114300" y="752475"/>
                </a:lnTo>
                <a:lnTo>
                  <a:pt x="9525" y="866775"/>
                </a:lnTo>
              </a:path>
            </a:pathLst>
          </a:cu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</xdr:col>
      <xdr:colOff>714375</xdr:colOff>
      <xdr:row>15</xdr:row>
      <xdr:rowOff>0</xdr:rowOff>
    </xdr:from>
    <xdr:to>
      <xdr:col>1</xdr:col>
      <xdr:colOff>714375</xdr:colOff>
      <xdr:row>20</xdr:row>
      <xdr:rowOff>76200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CxnSpPr/>
      </xdr:nvCxnSpPr>
      <xdr:spPr>
        <a:xfrm flipV="1">
          <a:off x="1295400" y="2571750"/>
          <a:ext cx="0" cy="933450"/>
        </a:xfrm>
        <a:prstGeom prst="straightConnector1">
          <a:avLst/>
        </a:prstGeom>
        <a:ln w="57150">
          <a:solidFill>
            <a:srgbClr val="FF0000"/>
          </a:solidFill>
          <a:tailEnd type="arrow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581025</xdr:colOff>
      <xdr:row>16</xdr:row>
      <xdr:rowOff>80010</xdr:rowOff>
    </xdr:from>
    <xdr:to>
      <xdr:col>1</xdr:col>
      <xdr:colOff>857250</xdr:colOff>
      <xdr:row>16</xdr:row>
      <xdr:rowOff>127635</xdr:rowOff>
    </xdr:to>
    <xdr:sp macro="" textlink="">
      <xdr:nvSpPr>
        <xdr:cNvPr id="91" name="フリーフォーム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/>
      </xdr:nvSpPr>
      <xdr:spPr>
        <a:xfrm>
          <a:off x="1162050" y="2823210"/>
          <a:ext cx="276225" cy="47625"/>
        </a:xfrm>
        <a:custGeom>
          <a:avLst/>
          <a:gdLst>
            <a:gd name="connsiteX0" fmla="*/ 0 w 514350"/>
            <a:gd name="connsiteY0" fmla="*/ 85725 h 85725"/>
            <a:gd name="connsiteX1" fmla="*/ 114300 w 514350"/>
            <a:gd name="connsiteY1" fmla="*/ 0 h 85725"/>
            <a:gd name="connsiteX2" fmla="*/ 428625 w 514350"/>
            <a:gd name="connsiteY2" fmla="*/ 0 h 85725"/>
            <a:gd name="connsiteX3" fmla="*/ 514350 w 514350"/>
            <a:gd name="connsiteY3" fmla="*/ 85725 h 85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14350" h="85725">
              <a:moveTo>
                <a:pt x="0" y="85725"/>
              </a:moveTo>
              <a:lnTo>
                <a:pt x="114300" y="0"/>
              </a:lnTo>
              <a:lnTo>
                <a:pt x="428625" y="0"/>
              </a:lnTo>
              <a:lnTo>
                <a:pt x="514350" y="85725"/>
              </a:lnTo>
            </a:path>
          </a:pathLst>
        </a:custGeom>
        <a:noFill/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352424</xdr:colOff>
      <xdr:row>60</xdr:row>
      <xdr:rowOff>19050</xdr:rowOff>
    </xdr:from>
    <xdr:to>
      <xdr:col>5</xdr:col>
      <xdr:colOff>895349</xdr:colOff>
      <xdr:row>63</xdr:row>
      <xdr:rowOff>104775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>
          <a:off x="3571874" y="10306050"/>
          <a:ext cx="1571625" cy="600075"/>
        </a:xfrm>
        <a:prstGeom prst="rect">
          <a:avLst/>
        </a:prstGeom>
        <a:solidFill>
          <a:schemeClr val="accent3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ja-JP" altLang="en-US" sz="1050">
              <a:solidFill>
                <a:schemeClr val="tx1"/>
              </a:solidFill>
            </a:rPr>
            <a:t>大駐車場</a:t>
          </a:r>
        </a:p>
      </xdr:txBody>
    </xdr:sp>
    <xdr:clientData/>
  </xdr:twoCellAnchor>
  <xdr:twoCellAnchor>
    <xdr:from>
      <xdr:col>4</xdr:col>
      <xdr:colOff>104775</xdr:colOff>
      <xdr:row>59</xdr:row>
      <xdr:rowOff>95250</xdr:rowOff>
    </xdr:from>
    <xdr:to>
      <xdr:col>4</xdr:col>
      <xdr:colOff>571500</xdr:colOff>
      <xdr:row>59</xdr:row>
      <xdr:rowOff>95250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>
          <a:off x="3324225" y="10210800"/>
          <a:ext cx="466725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571695</xdr:colOff>
      <xdr:row>59</xdr:row>
      <xdr:rowOff>104775</xdr:rowOff>
    </xdr:from>
    <xdr:to>
      <xdr:col>5</xdr:col>
      <xdr:colOff>427459</xdr:colOff>
      <xdr:row>62</xdr:row>
      <xdr:rowOff>47625</xdr:rowOff>
    </xdr:to>
    <xdr:sp macro="" textlink="">
      <xdr:nvSpPr>
        <xdr:cNvPr id="22" name="フリーフォーム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>
          <a:off x="3791145" y="10220325"/>
          <a:ext cx="884464" cy="457200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372058</xdr:colOff>
      <xdr:row>62</xdr:row>
      <xdr:rowOff>47625</xdr:rowOff>
    </xdr:from>
    <xdr:to>
      <xdr:col>4</xdr:col>
      <xdr:colOff>867358</xdr:colOff>
      <xdr:row>63</xdr:row>
      <xdr:rowOff>76783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3591508" y="10677525"/>
          <a:ext cx="495300" cy="200608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start</a:t>
          </a:r>
          <a:endParaRPr kumimoji="1" lang="ja-JP" alt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47624</xdr:colOff>
      <xdr:row>51</xdr:row>
      <xdr:rowOff>38100</xdr:rowOff>
    </xdr:from>
    <xdr:to>
      <xdr:col>5</xdr:col>
      <xdr:colOff>1000125</xdr:colOff>
      <xdr:row>56</xdr:row>
      <xdr:rowOff>114300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>
          <a:off x="4295774" y="8782050"/>
          <a:ext cx="952501" cy="933450"/>
        </a:xfrm>
        <a:prstGeom prst="rect">
          <a:avLst/>
        </a:prstGeom>
        <a:solidFill>
          <a:schemeClr val="accent3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ja-JP" altLang="en-US" sz="1050">
              <a:solidFill>
                <a:schemeClr val="tx1"/>
              </a:solidFill>
            </a:rPr>
            <a:t>大駐車場</a:t>
          </a:r>
        </a:p>
      </xdr:txBody>
    </xdr:sp>
    <xdr:clientData/>
  </xdr:twoCellAnchor>
  <xdr:twoCellAnchor>
    <xdr:from>
      <xdr:col>4</xdr:col>
      <xdr:colOff>1019175</xdr:colOff>
      <xdr:row>51</xdr:row>
      <xdr:rowOff>9525</xdr:rowOff>
    </xdr:from>
    <xdr:to>
      <xdr:col>4</xdr:col>
      <xdr:colOff>1019176</xdr:colOff>
      <xdr:row>53</xdr:row>
      <xdr:rowOff>1</xdr:rowOff>
    </xdr:to>
    <xdr:cxnSp macro="">
      <xdr:nvCxnSpPr>
        <xdr:cNvPr id="28" name="直線コネクタ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CxnSpPr/>
      </xdr:nvCxnSpPr>
      <xdr:spPr>
        <a:xfrm flipH="1" flipV="1">
          <a:off x="4238625" y="8753475"/>
          <a:ext cx="1" cy="333376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133350</xdr:colOff>
      <xdr:row>53</xdr:row>
      <xdr:rowOff>9525</xdr:rowOff>
    </xdr:from>
    <xdr:to>
      <xdr:col>4</xdr:col>
      <xdr:colOff>1019370</xdr:colOff>
      <xdr:row>56</xdr:row>
      <xdr:rowOff>133350</xdr:rowOff>
    </xdr:to>
    <xdr:sp macro="" textlink="">
      <xdr:nvSpPr>
        <xdr:cNvPr id="27" name="フリーフォーム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 flipH="1">
          <a:off x="3352800" y="9096375"/>
          <a:ext cx="886020" cy="638175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571500</xdr:colOff>
      <xdr:row>44</xdr:row>
      <xdr:rowOff>133350</xdr:rowOff>
    </xdr:from>
    <xdr:to>
      <xdr:col>5</xdr:col>
      <xdr:colOff>2</xdr:colOff>
      <xdr:row>47</xdr:row>
      <xdr:rowOff>19051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CxnSpPr/>
      </xdr:nvCxnSpPr>
      <xdr:spPr>
        <a:xfrm flipH="1" flipV="1">
          <a:off x="3790950" y="7677150"/>
          <a:ext cx="457202" cy="400051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44</xdr:row>
      <xdr:rowOff>85725</xdr:rowOff>
    </xdr:from>
    <xdr:to>
      <xdr:col>5</xdr:col>
      <xdr:colOff>590550</xdr:colOff>
      <xdr:row>49</xdr:row>
      <xdr:rowOff>133350</xdr:rowOff>
    </xdr:to>
    <xdr:sp macro="" textlink="">
      <xdr:nvSpPr>
        <xdr:cNvPr id="7" name="フリーフォーム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4248150" y="7629525"/>
          <a:ext cx="590550" cy="904875"/>
        </a:xfrm>
        <a:custGeom>
          <a:avLst/>
          <a:gdLst>
            <a:gd name="connsiteX0" fmla="*/ 0 w 590550"/>
            <a:gd name="connsiteY0" fmla="*/ 904875 h 904875"/>
            <a:gd name="connsiteX1" fmla="*/ 0 w 590550"/>
            <a:gd name="connsiteY1" fmla="*/ 438150 h 904875"/>
            <a:gd name="connsiteX2" fmla="*/ 590550 w 590550"/>
            <a:gd name="connsiteY2" fmla="*/ 0 h 9048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90550" h="904875">
              <a:moveTo>
                <a:pt x="0" y="904875"/>
              </a:moveTo>
              <a:lnTo>
                <a:pt x="0" y="438150"/>
              </a:lnTo>
              <a:lnTo>
                <a:pt x="590550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637790</xdr:colOff>
      <xdr:row>47</xdr:row>
      <xdr:rowOff>28575</xdr:rowOff>
    </xdr:from>
    <xdr:to>
      <xdr:col>4</xdr:col>
      <xdr:colOff>880868</xdr:colOff>
      <xdr:row>48</xdr:row>
      <xdr:rowOff>66675</xdr:rowOff>
    </xdr:to>
    <xdr:sp macro="" textlink="">
      <xdr:nvSpPr>
        <xdr:cNvPr id="9" name="二等辺三角形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 flipV="1">
          <a:off x="3588295" y="7866656"/>
          <a:ext cx="243078" cy="204867"/>
        </a:xfrm>
        <a:prstGeom prst="triangle">
          <a:avLst/>
        </a:prstGeom>
        <a:solidFill>
          <a:srgbClr val="FF0000"/>
        </a:solidFill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1025085</xdr:colOff>
      <xdr:row>37</xdr:row>
      <xdr:rowOff>60961</xdr:rowOff>
    </xdr:from>
    <xdr:to>
      <xdr:col>5</xdr:col>
      <xdr:colOff>895350</xdr:colOff>
      <xdr:row>39</xdr:row>
      <xdr:rowOff>168847</xdr:rowOff>
    </xdr:to>
    <xdr:sp macro="" textlink="">
      <xdr:nvSpPr>
        <xdr:cNvPr id="36" name="フリーフォーム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 flipH="1">
          <a:off x="4244535" y="6404611"/>
          <a:ext cx="898965" cy="450786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200025</xdr:colOff>
      <xdr:row>40</xdr:row>
      <xdr:rowOff>3304</xdr:rowOff>
    </xdr:from>
    <xdr:to>
      <xdr:col>5</xdr:col>
      <xdr:colOff>195</xdr:colOff>
      <xdr:row>42</xdr:row>
      <xdr:rowOff>76200</xdr:rowOff>
    </xdr:to>
    <xdr:sp macro="" textlink="">
      <xdr:nvSpPr>
        <xdr:cNvPr id="37" name="フリーフォーム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 flipH="1">
          <a:off x="3419475" y="6861304"/>
          <a:ext cx="828870" cy="41579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453496</xdr:colOff>
      <xdr:row>39</xdr:row>
      <xdr:rowOff>47625</xdr:rowOff>
    </xdr:from>
    <xdr:to>
      <xdr:col>4</xdr:col>
      <xdr:colOff>847104</xdr:colOff>
      <xdr:row>40</xdr:row>
      <xdr:rowOff>114353</xdr:rowOff>
    </xdr:to>
    <xdr:sp macro="" textlink="">
      <xdr:nvSpPr>
        <xdr:cNvPr id="39" name="フリーフォーム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>
          <a:off x="3672946" y="6734175"/>
          <a:ext cx="393608" cy="238178"/>
        </a:xfrm>
        <a:custGeom>
          <a:avLst/>
          <a:gdLst>
            <a:gd name="connsiteX0" fmla="*/ 365709 w 731419"/>
            <a:gd name="connsiteY0" fmla="*/ 701621 h 701622"/>
            <a:gd name="connsiteX1" fmla="*/ 723619 w 731419"/>
            <a:gd name="connsiteY1" fmla="*/ 81053 h 701622"/>
            <a:gd name="connsiteX2" fmla="*/ 7800 w 731419"/>
            <a:gd name="connsiteY2" fmla="*/ 75280 h 701622"/>
            <a:gd name="connsiteX3" fmla="*/ 365709 w 731419"/>
            <a:gd name="connsiteY3" fmla="*/ 701621 h 701622"/>
            <a:gd name="connsiteX0" fmla="*/ 401872 w 767582"/>
            <a:gd name="connsiteY0" fmla="*/ 728815 h 728816"/>
            <a:gd name="connsiteX1" fmla="*/ 759782 w 767582"/>
            <a:gd name="connsiteY1" fmla="*/ 108247 h 728816"/>
            <a:gd name="connsiteX2" fmla="*/ 43963 w 767582"/>
            <a:gd name="connsiteY2" fmla="*/ 102474 h 728816"/>
            <a:gd name="connsiteX3" fmla="*/ 401872 w 767582"/>
            <a:gd name="connsiteY3" fmla="*/ 728815 h 728816"/>
            <a:gd name="connsiteX0" fmla="*/ 401872 w 767582"/>
            <a:gd name="connsiteY0" fmla="*/ 762923 h 762924"/>
            <a:gd name="connsiteX1" fmla="*/ 759782 w 767582"/>
            <a:gd name="connsiteY1" fmla="*/ 142355 h 762924"/>
            <a:gd name="connsiteX2" fmla="*/ 43963 w 767582"/>
            <a:gd name="connsiteY2" fmla="*/ 136582 h 762924"/>
            <a:gd name="connsiteX3" fmla="*/ 401872 w 767582"/>
            <a:gd name="connsiteY3" fmla="*/ 762923 h 762924"/>
            <a:gd name="connsiteX0" fmla="*/ 401872 w 799759"/>
            <a:gd name="connsiteY0" fmla="*/ 762923 h 762924"/>
            <a:gd name="connsiteX1" fmla="*/ 759782 w 799759"/>
            <a:gd name="connsiteY1" fmla="*/ 142355 h 762924"/>
            <a:gd name="connsiteX2" fmla="*/ 43963 w 799759"/>
            <a:gd name="connsiteY2" fmla="*/ 136582 h 762924"/>
            <a:gd name="connsiteX3" fmla="*/ 401872 w 799759"/>
            <a:gd name="connsiteY3" fmla="*/ 762923 h 762924"/>
            <a:gd name="connsiteX0" fmla="*/ 401872 w 799759"/>
            <a:gd name="connsiteY0" fmla="*/ 755635 h 755636"/>
            <a:gd name="connsiteX1" fmla="*/ 759782 w 799759"/>
            <a:gd name="connsiteY1" fmla="*/ 135067 h 755636"/>
            <a:gd name="connsiteX2" fmla="*/ 43963 w 799759"/>
            <a:gd name="connsiteY2" fmla="*/ 129294 h 755636"/>
            <a:gd name="connsiteX3" fmla="*/ 401872 w 799759"/>
            <a:gd name="connsiteY3" fmla="*/ 755635 h 755636"/>
            <a:gd name="connsiteX0" fmla="*/ 401872 w 803745"/>
            <a:gd name="connsiteY0" fmla="*/ 755635 h 755636"/>
            <a:gd name="connsiteX1" fmla="*/ 759782 w 803745"/>
            <a:gd name="connsiteY1" fmla="*/ 135067 h 755636"/>
            <a:gd name="connsiteX2" fmla="*/ 43963 w 803745"/>
            <a:gd name="connsiteY2" fmla="*/ 129294 h 755636"/>
            <a:gd name="connsiteX3" fmla="*/ 401872 w 803745"/>
            <a:gd name="connsiteY3" fmla="*/ 755635 h 755636"/>
            <a:gd name="connsiteX0" fmla="*/ 401872 w 797791"/>
            <a:gd name="connsiteY0" fmla="*/ 755635 h 755636"/>
            <a:gd name="connsiteX1" fmla="*/ 759782 w 797791"/>
            <a:gd name="connsiteY1" fmla="*/ 135067 h 755636"/>
            <a:gd name="connsiteX2" fmla="*/ 43963 w 797791"/>
            <a:gd name="connsiteY2" fmla="*/ 129294 h 755636"/>
            <a:gd name="connsiteX3" fmla="*/ 401872 w 797791"/>
            <a:gd name="connsiteY3" fmla="*/ 755635 h 7556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7791" h="755636">
              <a:moveTo>
                <a:pt x="401872" y="755635"/>
              </a:moveTo>
              <a:cubicBezTo>
                <a:pt x="521175" y="756597"/>
                <a:pt x="921722" y="297134"/>
                <a:pt x="759782" y="135067"/>
              </a:cubicBezTo>
              <a:cubicBezTo>
                <a:pt x="575109" y="-46220"/>
                <a:pt x="222955" y="-41900"/>
                <a:pt x="43963" y="129294"/>
              </a:cubicBezTo>
              <a:cubicBezTo>
                <a:pt x="-135029" y="300488"/>
                <a:pt x="282569" y="754673"/>
                <a:pt x="401872" y="755635"/>
              </a:cubicBezTo>
              <a:close/>
            </a:path>
          </a:pathLst>
        </a:cu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36000" rtlCol="0" anchor="ctr"/>
        <a:lstStyle/>
        <a:p>
          <a:pPr algn="ctr"/>
          <a:r>
            <a:rPr kumimoji="1" lang="en-US" altLang="ja-JP" sz="1200" b="1"/>
            <a:t>293</a:t>
          </a:r>
          <a:endParaRPr kumimoji="1" lang="ja-JP" altLang="en-US" sz="1200" b="1"/>
        </a:p>
      </xdr:txBody>
    </xdr:sp>
    <xdr:clientData/>
  </xdr:twoCellAnchor>
  <xdr:twoCellAnchor>
    <xdr:from>
      <xdr:col>4</xdr:col>
      <xdr:colOff>1025085</xdr:colOff>
      <xdr:row>30</xdr:row>
      <xdr:rowOff>137161</xdr:rowOff>
    </xdr:from>
    <xdr:to>
      <xdr:col>5</xdr:col>
      <xdr:colOff>895350</xdr:colOff>
      <xdr:row>33</xdr:row>
      <xdr:rowOff>73597</xdr:rowOff>
    </xdr:to>
    <xdr:sp macro="" textlink="">
      <xdr:nvSpPr>
        <xdr:cNvPr id="40" name="フリーフォーム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 flipH="1">
          <a:off x="4244535" y="5280661"/>
          <a:ext cx="898965" cy="450786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200025</xdr:colOff>
      <xdr:row>33</xdr:row>
      <xdr:rowOff>79504</xdr:rowOff>
    </xdr:from>
    <xdr:to>
      <xdr:col>5</xdr:col>
      <xdr:colOff>195</xdr:colOff>
      <xdr:row>35</xdr:row>
      <xdr:rowOff>152400</xdr:rowOff>
    </xdr:to>
    <xdr:sp macro="" textlink="">
      <xdr:nvSpPr>
        <xdr:cNvPr id="41" name="フリーフォーム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>
        <a:xfrm flipH="1">
          <a:off x="3419475" y="5737354"/>
          <a:ext cx="828870" cy="41579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202558</xdr:colOff>
      <xdr:row>31</xdr:row>
      <xdr:rowOff>28575</xdr:rowOff>
    </xdr:from>
    <xdr:to>
      <xdr:col>4</xdr:col>
      <xdr:colOff>870863</xdr:colOff>
      <xdr:row>32</xdr:row>
      <xdr:rowOff>114300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3153063" y="5198373"/>
          <a:ext cx="668305" cy="252493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ja-JP" altLang="en-US" sz="1050">
              <a:solidFill>
                <a:schemeClr val="tx1"/>
              </a:solidFill>
            </a:rPr>
            <a:t>マルハン</a:t>
          </a:r>
          <a:endParaRPr kumimoji="1" lang="en-US" altLang="ja-JP" sz="105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561975</xdr:colOff>
      <xdr:row>25</xdr:row>
      <xdr:rowOff>3304</xdr:rowOff>
    </xdr:from>
    <xdr:to>
      <xdr:col>5</xdr:col>
      <xdr:colOff>923925</xdr:colOff>
      <xdr:row>28</xdr:row>
      <xdr:rowOff>152400</xdr:rowOff>
    </xdr:to>
    <xdr:sp macro="" textlink="">
      <xdr:nvSpPr>
        <xdr:cNvPr id="44" name="フリーフォーム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3781425" y="4289554"/>
          <a:ext cx="1390650" cy="66344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431800</xdr:colOff>
      <xdr:row>24</xdr:row>
      <xdr:rowOff>76200</xdr:rowOff>
    </xdr:from>
    <xdr:to>
      <xdr:col>5</xdr:col>
      <xdr:colOff>611800</xdr:colOff>
      <xdr:row>25</xdr:row>
      <xdr:rowOff>84750</xdr:rowOff>
    </xdr:to>
    <xdr:sp macro="" textlink="">
      <xdr:nvSpPr>
        <xdr:cNvPr id="45" name="円/楕円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/>
      </xdr:nvSpPr>
      <xdr:spPr>
        <a:xfrm>
          <a:off x="4325184" y="4078624"/>
          <a:ext cx="180000" cy="175318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1025085</xdr:colOff>
      <xdr:row>16</xdr:row>
      <xdr:rowOff>60961</xdr:rowOff>
    </xdr:from>
    <xdr:to>
      <xdr:col>5</xdr:col>
      <xdr:colOff>895350</xdr:colOff>
      <xdr:row>18</xdr:row>
      <xdr:rowOff>168847</xdr:rowOff>
    </xdr:to>
    <xdr:sp macro="" textlink="">
      <xdr:nvSpPr>
        <xdr:cNvPr id="53" name="フリーフォーム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 flipH="1">
          <a:off x="4244535" y="2804161"/>
          <a:ext cx="898965" cy="450786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200025</xdr:colOff>
      <xdr:row>19</xdr:row>
      <xdr:rowOff>3303</xdr:rowOff>
    </xdr:from>
    <xdr:to>
      <xdr:col>5</xdr:col>
      <xdr:colOff>195</xdr:colOff>
      <xdr:row>21</xdr:row>
      <xdr:rowOff>161924</xdr:rowOff>
    </xdr:to>
    <xdr:sp macro="" textlink="">
      <xdr:nvSpPr>
        <xdr:cNvPr id="54" name="フリーフォーム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/>
      </xdr:nvSpPr>
      <xdr:spPr>
        <a:xfrm flipH="1">
          <a:off x="3419475" y="3260853"/>
          <a:ext cx="828870" cy="501521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239175</xdr:colOff>
      <xdr:row>9</xdr:row>
      <xdr:rowOff>137161</xdr:rowOff>
    </xdr:from>
    <xdr:to>
      <xdr:col>5</xdr:col>
      <xdr:colOff>5910</xdr:colOff>
      <xdr:row>12</xdr:row>
      <xdr:rowOff>73597</xdr:rowOff>
    </xdr:to>
    <xdr:sp macro="" textlink="">
      <xdr:nvSpPr>
        <xdr:cNvPr id="60" name="フリーフォーム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/>
      </xdr:nvSpPr>
      <xdr:spPr>
        <a:xfrm>
          <a:off x="3458625" y="1680211"/>
          <a:ext cx="795435" cy="450786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3370</xdr:colOff>
      <xdr:row>12</xdr:row>
      <xdr:rowOff>79504</xdr:rowOff>
    </xdr:from>
    <xdr:to>
      <xdr:col>5</xdr:col>
      <xdr:colOff>887834</xdr:colOff>
      <xdr:row>14</xdr:row>
      <xdr:rowOff>152400</xdr:rowOff>
    </xdr:to>
    <xdr:sp macro="" textlink="">
      <xdr:nvSpPr>
        <xdr:cNvPr id="61" name="フリーフォーム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/>
      </xdr:nvSpPr>
      <xdr:spPr>
        <a:xfrm>
          <a:off x="3889570" y="2060704"/>
          <a:ext cx="884464" cy="40309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200025</xdr:colOff>
      <xdr:row>5</xdr:row>
      <xdr:rowOff>12828</xdr:rowOff>
    </xdr:from>
    <xdr:to>
      <xdr:col>5</xdr:col>
      <xdr:colOff>195</xdr:colOff>
      <xdr:row>7</xdr:row>
      <xdr:rowOff>171449</xdr:rowOff>
    </xdr:to>
    <xdr:sp macro="" textlink="">
      <xdr:nvSpPr>
        <xdr:cNvPr id="63" name="フリーフォーム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/>
      </xdr:nvSpPr>
      <xdr:spPr>
        <a:xfrm flipH="1">
          <a:off x="3419475" y="870078"/>
          <a:ext cx="828870" cy="501521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752035</xdr:colOff>
      <xdr:row>58</xdr:row>
      <xdr:rowOff>70486</xdr:rowOff>
    </xdr:from>
    <xdr:to>
      <xdr:col>8</xdr:col>
      <xdr:colOff>704850</xdr:colOff>
      <xdr:row>61</xdr:row>
      <xdr:rowOff>6922</xdr:rowOff>
    </xdr:to>
    <xdr:sp macro="" textlink="">
      <xdr:nvSpPr>
        <xdr:cNvPr id="68" name="フリーフォーム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/>
      </xdr:nvSpPr>
      <xdr:spPr>
        <a:xfrm flipH="1">
          <a:off x="6111435" y="9646286"/>
          <a:ext cx="892615" cy="431736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266700</xdr:colOff>
      <xdr:row>58</xdr:row>
      <xdr:rowOff>89028</xdr:rowOff>
    </xdr:from>
    <xdr:to>
      <xdr:col>7</xdr:col>
      <xdr:colOff>749495</xdr:colOff>
      <xdr:row>63</xdr:row>
      <xdr:rowOff>85724</xdr:rowOff>
    </xdr:to>
    <xdr:sp macro="" textlink="">
      <xdr:nvSpPr>
        <xdr:cNvPr id="71" name="フリーフォーム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/>
      </xdr:nvSpPr>
      <xdr:spPr>
        <a:xfrm flipH="1">
          <a:off x="5626100" y="9664828"/>
          <a:ext cx="482795" cy="82219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  <a:gd name="connsiteX0" fmla="*/ 0 w 756512"/>
            <a:gd name="connsiteY0" fmla="*/ 861959 h 861959"/>
            <a:gd name="connsiteX1" fmla="*/ 0 w 756512"/>
            <a:gd name="connsiteY1" fmla="*/ 395428 h 861959"/>
            <a:gd name="connsiteX2" fmla="*/ 756512 w 756512"/>
            <a:gd name="connsiteY2" fmla="*/ 0 h 861959"/>
            <a:gd name="connsiteX0" fmla="*/ 0 w 756512"/>
            <a:gd name="connsiteY0" fmla="*/ 861959 h 861959"/>
            <a:gd name="connsiteX1" fmla="*/ 0 w 756512"/>
            <a:gd name="connsiteY1" fmla="*/ 395428 h 861959"/>
            <a:gd name="connsiteX2" fmla="*/ 756512 w 756512"/>
            <a:gd name="connsiteY2" fmla="*/ 0 h 861959"/>
            <a:gd name="connsiteX0" fmla="*/ 0 w 756512"/>
            <a:gd name="connsiteY0" fmla="*/ 861959 h 861959"/>
            <a:gd name="connsiteX1" fmla="*/ 0 w 756512"/>
            <a:gd name="connsiteY1" fmla="*/ 395428 h 861959"/>
            <a:gd name="connsiteX2" fmla="*/ 756512 w 756512"/>
            <a:gd name="connsiteY2" fmla="*/ 0 h 861959"/>
            <a:gd name="connsiteX0" fmla="*/ 0 w 756512"/>
            <a:gd name="connsiteY0" fmla="*/ 861959 h 861959"/>
            <a:gd name="connsiteX1" fmla="*/ 0 w 756512"/>
            <a:gd name="connsiteY1" fmla="*/ 395428 h 861959"/>
            <a:gd name="connsiteX2" fmla="*/ 756512 w 756512"/>
            <a:gd name="connsiteY2" fmla="*/ 0 h 861959"/>
            <a:gd name="connsiteX0" fmla="*/ 0 w 744114"/>
            <a:gd name="connsiteY0" fmla="*/ 958144 h 958144"/>
            <a:gd name="connsiteX1" fmla="*/ 0 w 744114"/>
            <a:gd name="connsiteY1" fmla="*/ 491613 h 958144"/>
            <a:gd name="connsiteX2" fmla="*/ 744114 w 744114"/>
            <a:gd name="connsiteY2" fmla="*/ 0 h 9581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44114" h="958144">
              <a:moveTo>
                <a:pt x="0" y="958144"/>
              </a:moveTo>
              <a:lnTo>
                <a:pt x="0" y="491613"/>
              </a:lnTo>
              <a:cubicBezTo>
                <a:pt x="359617" y="491613"/>
                <a:pt x="508474" y="491613"/>
                <a:pt x="744114" y="0"/>
              </a:cubicBez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200025</xdr:colOff>
      <xdr:row>54</xdr:row>
      <xdr:rowOff>12828</xdr:rowOff>
    </xdr:from>
    <xdr:to>
      <xdr:col>8</xdr:col>
      <xdr:colOff>195</xdr:colOff>
      <xdr:row>56</xdr:row>
      <xdr:rowOff>142875</xdr:rowOff>
    </xdr:to>
    <xdr:sp macro="" textlink="">
      <xdr:nvSpPr>
        <xdr:cNvPr id="74" name="フリーフォーム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/>
      </xdr:nvSpPr>
      <xdr:spPr>
        <a:xfrm flipH="1">
          <a:off x="6057900" y="9271128"/>
          <a:ext cx="828870" cy="472947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440056</xdr:colOff>
      <xdr:row>18</xdr:row>
      <xdr:rowOff>76200</xdr:rowOff>
    </xdr:from>
    <xdr:to>
      <xdr:col>4</xdr:col>
      <xdr:colOff>807722</xdr:colOff>
      <xdr:row>19</xdr:row>
      <xdr:rowOff>93270</xdr:rowOff>
    </xdr:to>
    <xdr:sp macro="" textlink="">
      <xdr:nvSpPr>
        <xdr:cNvPr id="76" name="六角形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/>
      </xdr:nvSpPr>
      <xdr:spPr>
        <a:xfrm>
          <a:off x="3659506" y="3162300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48</a:t>
          </a:r>
          <a:endParaRPr kumimoji="1" lang="ja-JP" altLang="en-US" sz="1200" b="1"/>
        </a:p>
      </xdr:txBody>
    </xdr:sp>
    <xdr:clientData/>
  </xdr:twoCellAnchor>
  <xdr:twoCellAnchor>
    <xdr:from>
      <xdr:col>5</xdr:col>
      <xdr:colOff>249556</xdr:colOff>
      <xdr:row>11</xdr:row>
      <xdr:rowOff>161925</xdr:rowOff>
    </xdr:from>
    <xdr:to>
      <xdr:col>5</xdr:col>
      <xdr:colOff>617222</xdr:colOff>
      <xdr:row>13</xdr:row>
      <xdr:rowOff>7545</xdr:rowOff>
    </xdr:to>
    <xdr:sp macro="" textlink="">
      <xdr:nvSpPr>
        <xdr:cNvPr id="77" name="六角形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/>
      </xdr:nvSpPr>
      <xdr:spPr>
        <a:xfrm>
          <a:off x="4497706" y="2047875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48</a:t>
          </a:r>
          <a:endParaRPr kumimoji="1" lang="ja-JP" altLang="en-US" sz="1200" b="1"/>
        </a:p>
      </xdr:txBody>
    </xdr:sp>
    <xdr:clientData/>
  </xdr:twoCellAnchor>
  <xdr:twoCellAnchor>
    <xdr:from>
      <xdr:col>4</xdr:col>
      <xdr:colOff>430531</xdr:colOff>
      <xdr:row>4</xdr:row>
      <xdr:rowOff>85725</xdr:rowOff>
    </xdr:from>
    <xdr:to>
      <xdr:col>4</xdr:col>
      <xdr:colOff>798197</xdr:colOff>
      <xdr:row>5</xdr:row>
      <xdr:rowOff>102795</xdr:rowOff>
    </xdr:to>
    <xdr:sp macro="" textlink="">
      <xdr:nvSpPr>
        <xdr:cNvPr id="78" name="六角形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/>
      </xdr:nvSpPr>
      <xdr:spPr>
        <a:xfrm>
          <a:off x="3376931" y="746125"/>
          <a:ext cx="367666" cy="18217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48</a:t>
          </a:r>
          <a:endParaRPr kumimoji="1" lang="ja-JP" altLang="en-US" sz="1200" b="1"/>
        </a:p>
      </xdr:txBody>
    </xdr:sp>
    <xdr:clientData/>
  </xdr:twoCellAnchor>
  <xdr:twoCellAnchor>
    <xdr:from>
      <xdr:col>7</xdr:col>
      <xdr:colOff>446406</xdr:colOff>
      <xdr:row>53</xdr:row>
      <xdr:rowOff>76200</xdr:rowOff>
    </xdr:from>
    <xdr:to>
      <xdr:col>7</xdr:col>
      <xdr:colOff>814072</xdr:colOff>
      <xdr:row>54</xdr:row>
      <xdr:rowOff>93270</xdr:rowOff>
    </xdr:to>
    <xdr:sp macro="" textlink="">
      <xdr:nvSpPr>
        <xdr:cNvPr id="79" name="六角形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SpPr/>
      </xdr:nvSpPr>
      <xdr:spPr>
        <a:xfrm>
          <a:off x="6304281" y="9163050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48</a:t>
          </a:r>
          <a:endParaRPr kumimoji="1" lang="ja-JP" altLang="en-US" sz="1200" b="1"/>
        </a:p>
      </xdr:txBody>
    </xdr:sp>
    <xdr:clientData/>
  </xdr:twoCellAnchor>
  <xdr:twoCellAnchor>
    <xdr:from>
      <xdr:col>7</xdr:col>
      <xdr:colOff>19050</xdr:colOff>
      <xdr:row>45</xdr:row>
      <xdr:rowOff>38099</xdr:rowOff>
    </xdr:from>
    <xdr:to>
      <xdr:col>7</xdr:col>
      <xdr:colOff>663135</xdr:colOff>
      <xdr:row>47</xdr:row>
      <xdr:rowOff>73596</xdr:rowOff>
    </xdr:to>
    <xdr:sp macro="" textlink="">
      <xdr:nvSpPr>
        <xdr:cNvPr id="80" name="フリーフォーム 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SpPr/>
      </xdr:nvSpPr>
      <xdr:spPr>
        <a:xfrm>
          <a:off x="5378450" y="7467599"/>
          <a:ext cx="644085" cy="365697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666944</xdr:colOff>
      <xdr:row>47</xdr:row>
      <xdr:rowOff>79504</xdr:rowOff>
    </xdr:from>
    <xdr:to>
      <xdr:col>8</xdr:col>
      <xdr:colOff>933450</xdr:colOff>
      <xdr:row>49</xdr:row>
      <xdr:rowOff>152400</xdr:rowOff>
    </xdr:to>
    <xdr:sp macro="" textlink="">
      <xdr:nvSpPr>
        <xdr:cNvPr id="81" name="フリーフォーム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SpPr/>
      </xdr:nvSpPr>
      <xdr:spPr>
        <a:xfrm>
          <a:off x="6026344" y="7839204"/>
          <a:ext cx="1206306" cy="40309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574675</xdr:colOff>
      <xdr:row>46</xdr:row>
      <xdr:rowOff>152400</xdr:rowOff>
    </xdr:from>
    <xdr:to>
      <xdr:col>7</xdr:col>
      <xdr:colOff>754675</xdr:colOff>
      <xdr:row>47</xdr:row>
      <xdr:rowOff>160950</xdr:rowOff>
    </xdr:to>
    <xdr:sp macro="" textlink="">
      <xdr:nvSpPr>
        <xdr:cNvPr id="82" name="円/楕円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SpPr/>
      </xdr:nvSpPr>
      <xdr:spPr>
        <a:xfrm>
          <a:off x="5934075" y="7747000"/>
          <a:ext cx="180000" cy="17365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257175</xdr:colOff>
      <xdr:row>38</xdr:row>
      <xdr:rowOff>98552</xdr:rowOff>
    </xdr:from>
    <xdr:to>
      <xdr:col>8</xdr:col>
      <xdr:colOff>195</xdr:colOff>
      <xdr:row>42</xdr:row>
      <xdr:rowOff>152399</xdr:rowOff>
    </xdr:to>
    <xdr:sp macro="" textlink="">
      <xdr:nvSpPr>
        <xdr:cNvPr id="84" name="フリーフォーム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SpPr/>
      </xdr:nvSpPr>
      <xdr:spPr>
        <a:xfrm flipH="1">
          <a:off x="6115050" y="6613652"/>
          <a:ext cx="771720" cy="739647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  <a:gd name="connsiteX0" fmla="*/ 0 w 1004466"/>
            <a:gd name="connsiteY0" fmla="*/ 582054 h 582054"/>
            <a:gd name="connsiteX1" fmla="*/ 0 w 1004466"/>
            <a:gd name="connsiteY1" fmla="*/ 115523 h 582054"/>
            <a:gd name="connsiteX2" fmla="*/ 1004466 w 1004466"/>
            <a:gd name="connsiteY2" fmla="*/ 0 h 582054"/>
            <a:gd name="connsiteX0" fmla="*/ 0 w 1004466"/>
            <a:gd name="connsiteY0" fmla="*/ 582054 h 582054"/>
            <a:gd name="connsiteX1" fmla="*/ 0 w 1004466"/>
            <a:gd name="connsiteY1" fmla="*/ 115523 h 582054"/>
            <a:gd name="connsiteX2" fmla="*/ 1004466 w 1004466"/>
            <a:gd name="connsiteY2" fmla="*/ 0 h 582054"/>
            <a:gd name="connsiteX0" fmla="*/ 0 w 1004466"/>
            <a:gd name="connsiteY0" fmla="*/ 582054 h 582054"/>
            <a:gd name="connsiteX1" fmla="*/ 0 w 1004466"/>
            <a:gd name="connsiteY1" fmla="*/ 115523 h 582054"/>
            <a:gd name="connsiteX2" fmla="*/ 1004466 w 1004466"/>
            <a:gd name="connsiteY2" fmla="*/ 0 h 582054"/>
            <a:gd name="connsiteX0" fmla="*/ 0 w 1004466"/>
            <a:gd name="connsiteY0" fmla="*/ 582054 h 582054"/>
            <a:gd name="connsiteX1" fmla="*/ 0 w 1004466"/>
            <a:gd name="connsiteY1" fmla="*/ 115523 h 582054"/>
            <a:gd name="connsiteX2" fmla="*/ 1004466 w 1004466"/>
            <a:gd name="connsiteY2" fmla="*/ 0 h 582054"/>
            <a:gd name="connsiteX0" fmla="*/ 0 w 1004466"/>
            <a:gd name="connsiteY0" fmla="*/ 582054 h 582054"/>
            <a:gd name="connsiteX1" fmla="*/ 0 w 1004466"/>
            <a:gd name="connsiteY1" fmla="*/ 115523 h 582054"/>
            <a:gd name="connsiteX2" fmla="*/ 1004466 w 1004466"/>
            <a:gd name="connsiteY2" fmla="*/ 0 h 582054"/>
            <a:gd name="connsiteX0" fmla="*/ 0 w 1004466"/>
            <a:gd name="connsiteY0" fmla="*/ 582054 h 582054"/>
            <a:gd name="connsiteX1" fmla="*/ 0 w 1004466"/>
            <a:gd name="connsiteY1" fmla="*/ 115523 h 582054"/>
            <a:gd name="connsiteX2" fmla="*/ 1004466 w 1004466"/>
            <a:gd name="connsiteY2" fmla="*/ 0 h 582054"/>
            <a:gd name="connsiteX0" fmla="*/ 0 w 1004466"/>
            <a:gd name="connsiteY0" fmla="*/ 527690 h 527690"/>
            <a:gd name="connsiteX1" fmla="*/ 0 w 1004466"/>
            <a:gd name="connsiteY1" fmla="*/ 115523 h 527690"/>
            <a:gd name="connsiteX2" fmla="*/ 1004466 w 1004466"/>
            <a:gd name="connsiteY2" fmla="*/ 0 h 5276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4466" h="527690">
              <a:moveTo>
                <a:pt x="0" y="527690"/>
              </a:moveTo>
              <a:lnTo>
                <a:pt x="0" y="115523"/>
              </a:lnTo>
              <a:lnTo>
                <a:pt x="1004466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0</xdr:colOff>
      <xdr:row>31</xdr:row>
      <xdr:rowOff>9525</xdr:rowOff>
    </xdr:from>
    <xdr:to>
      <xdr:col>8</xdr:col>
      <xdr:colOff>1</xdr:colOff>
      <xdr:row>33</xdr:row>
      <xdr:rowOff>1</xdr:rowOff>
    </xdr:to>
    <xdr:cxnSp macro="">
      <xdr:nvCxnSpPr>
        <xdr:cNvPr id="94" name="直線コネクタ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CxnSpPr/>
      </xdr:nvCxnSpPr>
      <xdr:spPr>
        <a:xfrm flipH="1" flipV="1">
          <a:off x="6886575" y="5324475"/>
          <a:ext cx="1" cy="333376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194</xdr:colOff>
      <xdr:row>31</xdr:row>
      <xdr:rowOff>3302</xdr:rowOff>
    </xdr:from>
    <xdr:to>
      <xdr:col>8</xdr:col>
      <xdr:colOff>819149</xdr:colOff>
      <xdr:row>35</xdr:row>
      <xdr:rowOff>133349</xdr:rowOff>
    </xdr:to>
    <xdr:sp macro="" textlink="">
      <xdr:nvSpPr>
        <xdr:cNvPr id="96" name="フリーフォーム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SpPr/>
      </xdr:nvSpPr>
      <xdr:spPr>
        <a:xfrm>
          <a:off x="6886769" y="5318252"/>
          <a:ext cx="818955" cy="815847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  <a:gd name="connsiteX0" fmla="*/ 0 w 1078852"/>
            <a:gd name="connsiteY0" fmla="*/ 821320 h 821320"/>
            <a:gd name="connsiteX1" fmla="*/ 0 w 1078852"/>
            <a:gd name="connsiteY1" fmla="*/ 354789 h 821320"/>
            <a:gd name="connsiteX2" fmla="*/ 1078852 w 1078852"/>
            <a:gd name="connsiteY2" fmla="*/ 0 h 821320"/>
            <a:gd name="connsiteX0" fmla="*/ 0 w 1078852"/>
            <a:gd name="connsiteY0" fmla="*/ 821320 h 821320"/>
            <a:gd name="connsiteX1" fmla="*/ 0 w 1078852"/>
            <a:gd name="connsiteY1" fmla="*/ 354789 h 821320"/>
            <a:gd name="connsiteX2" fmla="*/ 1078852 w 1078852"/>
            <a:gd name="connsiteY2" fmla="*/ 0 h 821320"/>
            <a:gd name="connsiteX0" fmla="*/ 0 w 1078852"/>
            <a:gd name="connsiteY0" fmla="*/ 821320 h 821320"/>
            <a:gd name="connsiteX1" fmla="*/ 0 w 1078852"/>
            <a:gd name="connsiteY1" fmla="*/ 354789 h 821320"/>
            <a:gd name="connsiteX2" fmla="*/ 1078852 w 1078852"/>
            <a:gd name="connsiteY2" fmla="*/ 0 h 8213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821320">
              <a:moveTo>
                <a:pt x="0" y="821320"/>
              </a:moveTo>
              <a:lnTo>
                <a:pt x="0" y="354789"/>
              </a:lnTo>
              <a:cubicBezTo>
                <a:pt x="359617" y="239722"/>
                <a:pt x="694139" y="134245"/>
                <a:pt x="1078852" y="0"/>
              </a:cubicBez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0</xdr:colOff>
      <xdr:row>17</xdr:row>
      <xdr:rowOff>9525</xdr:rowOff>
    </xdr:from>
    <xdr:to>
      <xdr:col>8</xdr:col>
      <xdr:colOff>1</xdr:colOff>
      <xdr:row>19</xdr:row>
      <xdr:rowOff>1</xdr:rowOff>
    </xdr:to>
    <xdr:cxnSp macro="">
      <xdr:nvCxnSpPr>
        <xdr:cNvPr id="103" name="直線コネクタ 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CxnSpPr/>
      </xdr:nvCxnSpPr>
      <xdr:spPr>
        <a:xfrm flipH="1" flipV="1">
          <a:off x="6886575" y="2924175"/>
          <a:ext cx="1" cy="333376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104775</xdr:colOff>
      <xdr:row>19</xdr:row>
      <xdr:rowOff>12828</xdr:rowOff>
    </xdr:from>
    <xdr:to>
      <xdr:col>8</xdr:col>
      <xdr:colOff>194</xdr:colOff>
      <xdr:row>21</xdr:row>
      <xdr:rowOff>133350</xdr:rowOff>
    </xdr:to>
    <xdr:sp macro="" textlink="">
      <xdr:nvSpPr>
        <xdr:cNvPr id="104" name="フリーフォーム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SpPr/>
      </xdr:nvSpPr>
      <xdr:spPr>
        <a:xfrm flipH="1">
          <a:off x="5962650" y="3270378"/>
          <a:ext cx="924119" cy="463422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9525</xdr:colOff>
      <xdr:row>11</xdr:row>
      <xdr:rowOff>161925</xdr:rowOff>
    </xdr:from>
    <xdr:to>
      <xdr:col>8</xdr:col>
      <xdr:colOff>895350</xdr:colOff>
      <xdr:row>11</xdr:row>
      <xdr:rowOff>161925</xdr:rowOff>
    </xdr:to>
    <xdr:cxnSp macro="">
      <xdr:nvCxnSpPr>
        <xdr:cNvPr id="112" name="直線コネクタ 11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CxnSpPr/>
      </xdr:nvCxnSpPr>
      <xdr:spPr>
        <a:xfrm>
          <a:off x="6896100" y="2047875"/>
          <a:ext cx="885825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200025</xdr:colOff>
      <xdr:row>12</xdr:row>
      <xdr:rowOff>3303</xdr:rowOff>
    </xdr:from>
    <xdr:to>
      <xdr:col>8</xdr:col>
      <xdr:colOff>195</xdr:colOff>
      <xdr:row>14</xdr:row>
      <xdr:rowOff>161924</xdr:rowOff>
    </xdr:to>
    <xdr:sp macro="" textlink="">
      <xdr:nvSpPr>
        <xdr:cNvPr id="113" name="フリーフォーム 11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SpPr/>
      </xdr:nvSpPr>
      <xdr:spPr>
        <a:xfrm flipH="1">
          <a:off x="6057900" y="2060703"/>
          <a:ext cx="828870" cy="501521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491596</xdr:colOff>
      <xdr:row>11</xdr:row>
      <xdr:rowOff>57150</xdr:rowOff>
    </xdr:from>
    <xdr:to>
      <xdr:col>7</xdr:col>
      <xdr:colOff>885204</xdr:colOff>
      <xdr:row>12</xdr:row>
      <xdr:rowOff>123878</xdr:rowOff>
    </xdr:to>
    <xdr:sp macro="" textlink="">
      <xdr:nvSpPr>
        <xdr:cNvPr id="114" name="フリーフォーム 113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SpPr/>
      </xdr:nvSpPr>
      <xdr:spPr>
        <a:xfrm>
          <a:off x="6349471" y="1943100"/>
          <a:ext cx="393608" cy="238178"/>
        </a:xfrm>
        <a:custGeom>
          <a:avLst/>
          <a:gdLst>
            <a:gd name="connsiteX0" fmla="*/ 365709 w 731419"/>
            <a:gd name="connsiteY0" fmla="*/ 701621 h 701622"/>
            <a:gd name="connsiteX1" fmla="*/ 723619 w 731419"/>
            <a:gd name="connsiteY1" fmla="*/ 81053 h 701622"/>
            <a:gd name="connsiteX2" fmla="*/ 7800 w 731419"/>
            <a:gd name="connsiteY2" fmla="*/ 75280 h 701622"/>
            <a:gd name="connsiteX3" fmla="*/ 365709 w 731419"/>
            <a:gd name="connsiteY3" fmla="*/ 701621 h 701622"/>
            <a:gd name="connsiteX0" fmla="*/ 401872 w 767582"/>
            <a:gd name="connsiteY0" fmla="*/ 728815 h 728816"/>
            <a:gd name="connsiteX1" fmla="*/ 759782 w 767582"/>
            <a:gd name="connsiteY1" fmla="*/ 108247 h 728816"/>
            <a:gd name="connsiteX2" fmla="*/ 43963 w 767582"/>
            <a:gd name="connsiteY2" fmla="*/ 102474 h 728816"/>
            <a:gd name="connsiteX3" fmla="*/ 401872 w 767582"/>
            <a:gd name="connsiteY3" fmla="*/ 728815 h 728816"/>
            <a:gd name="connsiteX0" fmla="*/ 401872 w 767582"/>
            <a:gd name="connsiteY0" fmla="*/ 762923 h 762924"/>
            <a:gd name="connsiteX1" fmla="*/ 759782 w 767582"/>
            <a:gd name="connsiteY1" fmla="*/ 142355 h 762924"/>
            <a:gd name="connsiteX2" fmla="*/ 43963 w 767582"/>
            <a:gd name="connsiteY2" fmla="*/ 136582 h 762924"/>
            <a:gd name="connsiteX3" fmla="*/ 401872 w 767582"/>
            <a:gd name="connsiteY3" fmla="*/ 762923 h 762924"/>
            <a:gd name="connsiteX0" fmla="*/ 401872 w 799759"/>
            <a:gd name="connsiteY0" fmla="*/ 762923 h 762924"/>
            <a:gd name="connsiteX1" fmla="*/ 759782 w 799759"/>
            <a:gd name="connsiteY1" fmla="*/ 142355 h 762924"/>
            <a:gd name="connsiteX2" fmla="*/ 43963 w 799759"/>
            <a:gd name="connsiteY2" fmla="*/ 136582 h 762924"/>
            <a:gd name="connsiteX3" fmla="*/ 401872 w 799759"/>
            <a:gd name="connsiteY3" fmla="*/ 762923 h 762924"/>
            <a:gd name="connsiteX0" fmla="*/ 401872 w 799759"/>
            <a:gd name="connsiteY0" fmla="*/ 755635 h 755636"/>
            <a:gd name="connsiteX1" fmla="*/ 759782 w 799759"/>
            <a:gd name="connsiteY1" fmla="*/ 135067 h 755636"/>
            <a:gd name="connsiteX2" fmla="*/ 43963 w 799759"/>
            <a:gd name="connsiteY2" fmla="*/ 129294 h 755636"/>
            <a:gd name="connsiteX3" fmla="*/ 401872 w 799759"/>
            <a:gd name="connsiteY3" fmla="*/ 755635 h 755636"/>
            <a:gd name="connsiteX0" fmla="*/ 401872 w 803745"/>
            <a:gd name="connsiteY0" fmla="*/ 755635 h 755636"/>
            <a:gd name="connsiteX1" fmla="*/ 759782 w 803745"/>
            <a:gd name="connsiteY1" fmla="*/ 135067 h 755636"/>
            <a:gd name="connsiteX2" fmla="*/ 43963 w 803745"/>
            <a:gd name="connsiteY2" fmla="*/ 129294 h 755636"/>
            <a:gd name="connsiteX3" fmla="*/ 401872 w 803745"/>
            <a:gd name="connsiteY3" fmla="*/ 755635 h 755636"/>
            <a:gd name="connsiteX0" fmla="*/ 401872 w 797791"/>
            <a:gd name="connsiteY0" fmla="*/ 755635 h 755636"/>
            <a:gd name="connsiteX1" fmla="*/ 759782 w 797791"/>
            <a:gd name="connsiteY1" fmla="*/ 135067 h 755636"/>
            <a:gd name="connsiteX2" fmla="*/ 43963 w 797791"/>
            <a:gd name="connsiteY2" fmla="*/ 129294 h 755636"/>
            <a:gd name="connsiteX3" fmla="*/ 401872 w 797791"/>
            <a:gd name="connsiteY3" fmla="*/ 755635 h 7556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7791" h="755636">
              <a:moveTo>
                <a:pt x="401872" y="755635"/>
              </a:moveTo>
              <a:cubicBezTo>
                <a:pt x="521175" y="756597"/>
                <a:pt x="921722" y="297134"/>
                <a:pt x="759782" y="135067"/>
              </a:cubicBezTo>
              <a:cubicBezTo>
                <a:pt x="575109" y="-46220"/>
                <a:pt x="222955" y="-41900"/>
                <a:pt x="43963" y="129294"/>
              </a:cubicBezTo>
              <a:cubicBezTo>
                <a:pt x="-135029" y="300488"/>
                <a:pt x="282569" y="754673"/>
                <a:pt x="401872" y="755635"/>
              </a:cubicBezTo>
              <a:close/>
            </a:path>
          </a:pathLst>
        </a:cu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36000" rtlCol="0" anchor="ctr"/>
        <a:lstStyle/>
        <a:p>
          <a:pPr algn="ctr"/>
          <a:r>
            <a:rPr kumimoji="1" lang="en-US" altLang="ja-JP" sz="1200" b="1"/>
            <a:t>294</a:t>
          </a:r>
          <a:endParaRPr kumimoji="1" lang="ja-JP" altLang="en-US" sz="1200" b="1"/>
        </a:p>
      </xdr:txBody>
    </xdr:sp>
    <xdr:clientData/>
  </xdr:twoCellAnchor>
  <xdr:twoCellAnchor>
    <xdr:from>
      <xdr:col>8</xdr:col>
      <xdr:colOff>297921</xdr:colOff>
      <xdr:row>46</xdr:row>
      <xdr:rowOff>123825</xdr:rowOff>
    </xdr:from>
    <xdr:to>
      <xdr:col>8</xdr:col>
      <xdr:colOff>691529</xdr:colOff>
      <xdr:row>48</xdr:row>
      <xdr:rowOff>19103</xdr:rowOff>
    </xdr:to>
    <xdr:sp macro="" textlink="">
      <xdr:nvSpPr>
        <xdr:cNvPr id="117" name="フリーフォーム 116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SpPr/>
      </xdr:nvSpPr>
      <xdr:spPr>
        <a:xfrm>
          <a:off x="6597121" y="7718425"/>
          <a:ext cx="393608" cy="225478"/>
        </a:xfrm>
        <a:custGeom>
          <a:avLst/>
          <a:gdLst>
            <a:gd name="connsiteX0" fmla="*/ 365709 w 731419"/>
            <a:gd name="connsiteY0" fmla="*/ 701621 h 701622"/>
            <a:gd name="connsiteX1" fmla="*/ 723619 w 731419"/>
            <a:gd name="connsiteY1" fmla="*/ 81053 h 701622"/>
            <a:gd name="connsiteX2" fmla="*/ 7800 w 731419"/>
            <a:gd name="connsiteY2" fmla="*/ 75280 h 701622"/>
            <a:gd name="connsiteX3" fmla="*/ 365709 w 731419"/>
            <a:gd name="connsiteY3" fmla="*/ 701621 h 701622"/>
            <a:gd name="connsiteX0" fmla="*/ 401872 w 767582"/>
            <a:gd name="connsiteY0" fmla="*/ 728815 h 728816"/>
            <a:gd name="connsiteX1" fmla="*/ 759782 w 767582"/>
            <a:gd name="connsiteY1" fmla="*/ 108247 h 728816"/>
            <a:gd name="connsiteX2" fmla="*/ 43963 w 767582"/>
            <a:gd name="connsiteY2" fmla="*/ 102474 h 728816"/>
            <a:gd name="connsiteX3" fmla="*/ 401872 w 767582"/>
            <a:gd name="connsiteY3" fmla="*/ 728815 h 728816"/>
            <a:gd name="connsiteX0" fmla="*/ 401872 w 767582"/>
            <a:gd name="connsiteY0" fmla="*/ 762923 h 762924"/>
            <a:gd name="connsiteX1" fmla="*/ 759782 w 767582"/>
            <a:gd name="connsiteY1" fmla="*/ 142355 h 762924"/>
            <a:gd name="connsiteX2" fmla="*/ 43963 w 767582"/>
            <a:gd name="connsiteY2" fmla="*/ 136582 h 762924"/>
            <a:gd name="connsiteX3" fmla="*/ 401872 w 767582"/>
            <a:gd name="connsiteY3" fmla="*/ 762923 h 762924"/>
            <a:gd name="connsiteX0" fmla="*/ 401872 w 799759"/>
            <a:gd name="connsiteY0" fmla="*/ 762923 h 762924"/>
            <a:gd name="connsiteX1" fmla="*/ 759782 w 799759"/>
            <a:gd name="connsiteY1" fmla="*/ 142355 h 762924"/>
            <a:gd name="connsiteX2" fmla="*/ 43963 w 799759"/>
            <a:gd name="connsiteY2" fmla="*/ 136582 h 762924"/>
            <a:gd name="connsiteX3" fmla="*/ 401872 w 799759"/>
            <a:gd name="connsiteY3" fmla="*/ 762923 h 762924"/>
            <a:gd name="connsiteX0" fmla="*/ 401872 w 799759"/>
            <a:gd name="connsiteY0" fmla="*/ 755635 h 755636"/>
            <a:gd name="connsiteX1" fmla="*/ 759782 w 799759"/>
            <a:gd name="connsiteY1" fmla="*/ 135067 h 755636"/>
            <a:gd name="connsiteX2" fmla="*/ 43963 w 799759"/>
            <a:gd name="connsiteY2" fmla="*/ 129294 h 755636"/>
            <a:gd name="connsiteX3" fmla="*/ 401872 w 799759"/>
            <a:gd name="connsiteY3" fmla="*/ 755635 h 755636"/>
            <a:gd name="connsiteX0" fmla="*/ 401872 w 803745"/>
            <a:gd name="connsiteY0" fmla="*/ 755635 h 755636"/>
            <a:gd name="connsiteX1" fmla="*/ 759782 w 803745"/>
            <a:gd name="connsiteY1" fmla="*/ 135067 h 755636"/>
            <a:gd name="connsiteX2" fmla="*/ 43963 w 803745"/>
            <a:gd name="connsiteY2" fmla="*/ 129294 h 755636"/>
            <a:gd name="connsiteX3" fmla="*/ 401872 w 803745"/>
            <a:gd name="connsiteY3" fmla="*/ 755635 h 755636"/>
            <a:gd name="connsiteX0" fmla="*/ 401872 w 797791"/>
            <a:gd name="connsiteY0" fmla="*/ 755635 h 755636"/>
            <a:gd name="connsiteX1" fmla="*/ 759782 w 797791"/>
            <a:gd name="connsiteY1" fmla="*/ 135067 h 755636"/>
            <a:gd name="connsiteX2" fmla="*/ 43963 w 797791"/>
            <a:gd name="connsiteY2" fmla="*/ 129294 h 755636"/>
            <a:gd name="connsiteX3" fmla="*/ 401872 w 797791"/>
            <a:gd name="connsiteY3" fmla="*/ 755635 h 7556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7791" h="755636">
              <a:moveTo>
                <a:pt x="401872" y="755635"/>
              </a:moveTo>
              <a:cubicBezTo>
                <a:pt x="521175" y="756597"/>
                <a:pt x="921722" y="297134"/>
                <a:pt x="759782" y="135067"/>
              </a:cubicBezTo>
              <a:cubicBezTo>
                <a:pt x="575109" y="-46220"/>
                <a:pt x="222955" y="-41900"/>
                <a:pt x="43963" y="129294"/>
              </a:cubicBezTo>
              <a:cubicBezTo>
                <a:pt x="-135029" y="300488"/>
                <a:pt x="282569" y="754673"/>
                <a:pt x="401872" y="755635"/>
              </a:cubicBezTo>
              <a:close/>
            </a:path>
          </a:pathLst>
        </a:cu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36000" rtlCol="0" anchor="ctr"/>
        <a:lstStyle/>
        <a:p>
          <a:pPr algn="ctr"/>
          <a:r>
            <a:rPr kumimoji="1" lang="en-US" altLang="ja-JP" sz="1200" b="1"/>
            <a:t>461</a:t>
          </a:r>
          <a:endParaRPr kumimoji="1" lang="ja-JP" altLang="en-US" sz="1200" b="1"/>
        </a:p>
      </xdr:txBody>
    </xdr:sp>
    <xdr:clientData/>
  </xdr:twoCellAnchor>
  <xdr:twoCellAnchor>
    <xdr:from>
      <xdr:col>7</xdr:col>
      <xdr:colOff>478156</xdr:colOff>
      <xdr:row>38</xdr:row>
      <xdr:rowOff>50800</xdr:rowOff>
    </xdr:from>
    <xdr:to>
      <xdr:col>7</xdr:col>
      <xdr:colOff>845822</xdr:colOff>
      <xdr:row>39</xdr:row>
      <xdr:rowOff>67870</xdr:rowOff>
    </xdr:to>
    <xdr:sp macro="" textlink="">
      <xdr:nvSpPr>
        <xdr:cNvPr id="118" name="六角形 117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SpPr/>
      </xdr:nvSpPr>
      <xdr:spPr>
        <a:xfrm>
          <a:off x="5837556" y="6324600"/>
          <a:ext cx="367666" cy="18217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72</a:t>
          </a:r>
          <a:endParaRPr kumimoji="1" lang="ja-JP" altLang="en-US" sz="1200" b="1"/>
        </a:p>
      </xdr:txBody>
    </xdr:sp>
    <xdr:clientData/>
  </xdr:twoCellAnchor>
  <xdr:twoCellAnchor>
    <xdr:from>
      <xdr:col>8</xdr:col>
      <xdr:colOff>192406</xdr:colOff>
      <xdr:row>31</xdr:row>
      <xdr:rowOff>114300</xdr:rowOff>
    </xdr:from>
    <xdr:to>
      <xdr:col>8</xdr:col>
      <xdr:colOff>560072</xdr:colOff>
      <xdr:row>32</xdr:row>
      <xdr:rowOff>131370</xdr:rowOff>
    </xdr:to>
    <xdr:sp macro="" textlink="">
      <xdr:nvSpPr>
        <xdr:cNvPr id="119" name="六角形 118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SpPr/>
      </xdr:nvSpPr>
      <xdr:spPr>
        <a:xfrm>
          <a:off x="7078981" y="5429250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342</a:t>
          </a:r>
          <a:endParaRPr kumimoji="1" lang="ja-JP" altLang="en-US" sz="1200" b="1"/>
        </a:p>
      </xdr:txBody>
    </xdr:sp>
    <xdr:clientData/>
  </xdr:twoCellAnchor>
  <xdr:twoCellAnchor>
    <xdr:from>
      <xdr:col>7</xdr:col>
      <xdr:colOff>421006</xdr:colOff>
      <xdr:row>18</xdr:row>
      <xdr:rowOff>85725</xdr:rowOff>
    </xdr:from>
    <xdr:to>
      <xdr:col>7</xdr:col>
      <xdr:colOff>788672</xdr:colOff>
      <xdr:row>19</xdr:row>
      <xdr:rowOff>102795</xdr:rowOff>
    </xdr:to>
    <xdr:sp macro="" textlink="">
      <xdr:nvSpPr>
        <xdr:cNvPr id="121" name="六角形 120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SpPr/>
      </xdr:nvSpPr>
      <xdr:spPr>
        <a:xfrm>
          <a:off x="6278881" y="3171825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34</a:t>
          </a:r>
          <a:endParaRPr kumimoji="1" lang="ja-JP" altLang="en-US" sz="1200" b="1"/>
        </a:p>
      </xdr:txBody>
    </xdr:sp>
    <xdr:clientData/>
  </xdr:twoCellAnchor>
  <xdr:twoCellAnchor>
    <xdr:from>
      <xdr:col>7</xdr:col>
      <xdr:colOff>76200</xdr:colOff>
      <xdr:row>2</xdr:row>
      <xdr:rowOff>146686</xdr:rowOff>
    </xdr:from>
    <xdr:to>
      <xdr:col>7</xdr:col>
      <xdr:colOff>748860</xdr:colOff>
      <xdr:row>5</xdr:row>
      <xdr:rowOff>83122</xdr:rowOff>
    </xdr:to>
    <xdr:sp macro="" textlink="">
      <xdr:nvSpPr>
        <xdr:cNvPr id="122" name="フリーフォーム 121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SpPr/>
      </xdr:nvSpPr>
      <xdr:spPr>
        <a:xfrm>
          <a:off x="5934075" y="489586"/>
          <a:ext cx="672660" cy="450786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752670</xdr:colOff>
      <xdr:row>5</xdr:row>
      <xdr:rowOff>89029</xdr:rowOff>
    </xdr:from>
    <xdr:to>
      <xdr:col>8</xdr:col>
      <xdr:colOff>952500</xdr:colOff>
      <xdr:row>7</xdr:row>
      <xdr:rowOff>161925</xdr:rowOff>
    </xdr:to>
    <xdr:sp macro="" textlink="">
      <xdr:nvSpPr>
        <xdr:cNvPr id="123" name="フリーフォーム 122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SpPr/>
      </xdr:nvSpPr>
      <xdr:spPr>
        <a:xfrm>
          <a:off x="6610545" y="946279"/>
          <a:ext cx="1228530" cy="41579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660400</xdr:colOff>
      <xdr:row>4</xdr:row>
      <xdr:rowOff>161925</xdr:rowOff>
    </xdr:from>
    <xdr:to>
      <xdr:col>7</xdr:col>
      <xdr:colOff>840400</xdr:colOff>
      <xdr:row>5</xdr:row>
      <xdr:rowOff>170475</xdr:rowOff>
    </xdr:to>
    <xdr:sp macro="" textlink="">
      <xdr:nvSpPr>
        <xdr:cNvPr id="124" name="円/楕円 123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SpPr/>
      </xdr:nvSpPr>
      <xdr:spPr>
        <a:xfrm>
          <a:off x="6518275" y="84772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838783</xdr:colOff>
      <xdr:row>3</xdr:row>
      <xdr:rowOff>583</xdr:rowOff>
    </xdr:from>
    <xdr:to>
      <xdr:col>8</xdr:col>
      <xdr:colOff>209550</xdr:colOff>
      <xdr:row>4</xdr:row>
      <xdr:rowOff>143458</xdr:rowOff>
    </xdr:to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SpPr/>
      </xdr:nvSpPr>
      <xdr:spPr>
        <a:xfrm>
          <a:off x="6696658" y="514933"/>
          <a:ext cx="399467" cy="31432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PC1</a:t>
          </a:r>
          <a:endParaRPr kumimoji="1" lang="ja-JP" alt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322581</xdr:colOff>
      <xdr:row>4</xdr:row>
      <xdr:rowOff>161925</xdr:rowOff>
    </xdr:from>
    <xdr:to>
      <xdr:col>8</xdr:col>
      <xdr:colOff>690247</xdr:colOff>
      <xdr:row>6</xdr:row>
      <xdr:rowOff>7545</xdr:rowOff>
    </xdr:to>
    <xdr:sp macro="" textlink="">
      <xdr:nvSpPr>
        <xdr:cNvPr id="127" name="六角形 126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SpPr/>
      </xdr:nvSpPr>
      <xdr:spPr>
        <a:xfrm>
          <a:off x="6621781" y="822325"/>
          <a:ext cx="367666" cy="1758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60</a:t>
          </a:r>
          <a:endParaRPr kumimoji="1" lang="ja-JP" altLang="en-US" sz="1200" b="1"/>
        </a:p>
      </xdr:txBody>
    </xdr:sp>
    <xdr:clientData/>
  </xdr:twoCellAnchor>
  <xdr:twoCellAnchor>
    <xdr:from>
      <xdr:col>7</xdr:col>
      <xdr:colOff>209551</xdr:colOff>
      <xdr:row>26</xdr:row>
      <xdr:rowOff>0</xdr:rowOff>
    </xdr:from>
    <xdr:to>
      <xdr:col>7</xdr:col>
      <xdr:colOff>1019175</xdr:colOff>
      <xdr:row>26</xdr:row>
      <xdr:rowOff>0</xdr:rowOff>
    </xdr:to>
    <xdr:cxnSp macro="">
      <xdr:nvCxnSpPr>
        <xdr:cNvPr id="128" name="直線コネクタ 127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CxnSpPr/>
      </xdr:nvCxnSpPr>
      <xdr:spPr>
        <a:xfrm flipH="1">
          <a:off x="6067426" y="4457700"/>
          <a:ext cx="809624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194</xdr:colOff>
      <xdr:row>26</xdr:row>
      <xdr:rowOff>3303</xdr:rowOff>
    </xdr:from>
    <xdr:to>
      <xdr:col>8</xdr:col>
      <xdr:colOff>819149</xdr:colOff>
      <xdr:row>28</xdr:row>
      <xdr:rowOff>123825</xdr:rowOff>
    </xdr:to>
    <xdr:sp macro="" textlink="">
      <xdr:nvSpPr>
        <xdr:cNvPr id="129" name="フリーフォーム 128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SpPr/>
      </xdr:nvSpPr>
      <xdr:spPr>
        <a:xfrm>
          <a:off x="6886769" y="4461003"/>
          <a:ext cx="818955" cy="463422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192406</xdr:colOff>
      <xdr:row>25</xdr:row>
      <xdr:rowOff>76200</xdr:rowOff>
    </xdr:from>
    <xdr:to>
      <xdr:col>8</xdr:col>
      <xdr:colOff>560072</xdr:colOff>
      <xdr:row>26</xdr:row>
      <xdr:rowOff>93270</xdr:rowOff>
    </xdr:to>
    <xdr:sp macro="" textlink="">
      <xdr:nvSpPr>
        <xdr:cNvPr id="131" name="六角形 130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SpPr/>
      </xdr:nvSpPr>
      <xdr:spPr>
        <a:xfrm>
          <a:off x="7078981" y="4362450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34</a:t>
          </a:r>
          <a:endParaRPr kumimoji="1" lang="ja-JP" altLang="en-US" sz="1200" b="1"/>
        </a:p>
      </xdr:txBody>
    </xdr:sp>
    <xdr:clientData/>
  </xdr:twoCellAnchor>
  <xdr:twoCellAnchor>
    <xdr:from>
      <xdr:col>10</xdr:col>
      <xdr:colOff>609600</xdr:colOff>
      <xdr:row>57</xdr:row>
      <xdr:rowOff>38100</xdr:rowOff>
    </xdr:from>
    <xdr:to>
      <xdr:col>11</xdr:col>
      <xdr:colOff>390525</xdr:colOff>
      <xdr:row>63</xdr:row>
      <xdr:rowOff>139700</xdr:rowOff>
    </xdr:to>
    <xdr:sp macro="" textlink="">
      <xdr:nvSpPr>
        <xdr:cNvPr id="5" name="フリーフォーム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8382000" y="9448800"/>
          <a:ext cx="720725" cy="1092200"/>
        </a:xfrm>
        <a:custGeom>
          <a:avLst/>
          <a:gdLst>
            <a:gd name="connsiteX0" fmla="*/ 0 w 809625"/>
            <a:gd name="connsiteY0" fmla="*/ 1066800 h 1066800"/>
            <a:gd name="connsiteX1" fmla="*/ 0 w 809625"/>
            <a:gd name="connsiteY1" fmla="*/ 590550 h 1066800"/>
            <a:gd name="connsiteX2" fmla="*/ 809625 w 809625"/>
            <a:gd name="connsiteY2" fmla="*/ 590550 h 1066800"/>
            <a:gd name="connsiteX3" fmla="*/ 809625 w 809625"/>
            <a:gd name="connsiteY3" fmla="*/ 0 h 1066800"/>
            <a:gd name="connsiteX0" fmla="*/ 0 w 809625"/>
            <a:gd name="connsiteY0" fmla="*/ 889000 h 889000"/>
            <a:gd name="connsiteX1" fmla="*/ 0 w 809625"/>
            <a:gd name="connsiteY1" fmla="*/ 590550 h 889000"/>
            <a:gd name="connsiteX2" fmla="*/ 809625 w 809625"/>
            <a:gd name="connsiteY2" fmla="*/ 590550 h 889000"/>
            <a:gd name="connsiteX3" fmla="*/ 809625 w 809625"/>
            <a:gd name="connsiteY3" fmla="*/ 0 h 889000"/>
            <a:gd name="connsiteX0" fmla="*/ 0 w 809625"/>
            <a:gd name="connsiteY0" fmla="*/ 938086 h 938086"/>
            <a:gd name="connsiteX1" fmla="*/ 0 w 809625"/>
            <a:gd name="connsiteY1" fmla="*/ 639636 h 938086"/>
            <a:gd name="connsiteX2" fmla="*/ 809625 w 809625"/>
            <a:gd name="connsiteY2" fmla="*/ 639636 h 938086"/>
            <a:gd name="connsiteX3" fmla="*/ 809625 w 809625"/>
            <a:gd name="connsiteY3" fmla="*/ 0 h 9380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09625" h="938086">
              <a:moveTo>
                <a:pt x="0" y="938086"/>
              </a:moveTo>
              <a:lnTo>
                <a:pt x="0" y="639636"/>
              </a:lnTo>
              <a:lnTo>
                <a:pt x="809625" y="639636"/>
              </a:lnTo>
              <a:lnTo>
                <a:pt x="809625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224156</xdr:colOff>
      <xdr:row>58</xdr:row>
      <xdr:rowOff>117475</xdr:rowOff>
    </xdr:from>
    <xdr:to>
      <xdr:col>11</xdr:col>
      <xdr:colOff>591822</xdr:colOff>
      <xdr:row>59</xdr:row>
      <xdr:rowOff>134545</xdr:rowOff>
    </xdr:to>
    <xdr:sp macro="" textlink="">
      <xdr:nvSpPr>
        <xdr:cNvPr id="132" name="六角形 13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SpPr/>
      </xdr:nvSpPr>
      <xdr:spPr>
        <a:xfrm>
          <a:off x="8936356" y="9693275"/>
          <a:ext cx="367666" cy="18217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28</a:t>
          </a:r>
          <a:endParaRPr kumimoji="1" lang="ja-JP" altLang="en-US" sz="1200" b="1"/>
        </a:p>
      </xdr:txBody>
    </xdr:sp>
    <xdr:clientData/>
  </xdr:twoCellAnchor>
  <xdr:twoCellAnchor>
    <xdr:from>
      <xdr:col>11</xdr:col>
      <xdr:colOff>227331</xdr:colOff>
      <xdr:row>59</xdr:row>
      <xdr:rowOff>142875</xdr:rowOff>
    </xdr:from>
    <xdr:to>
      <xdr:col>11</xdr:col>
      <xdr:colOff>594997</xdr:colOff>
      <xdr:row>60</xdr:row>
      <xdr:rowOff>159945</xdr:rowOff>
    </xdr:to>
    <xdr:sp macro="" textlink="">
      <xdr:nvSpPr>
        <xdr:cNvPr id="133" name="六角形 132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SpPr/>
      </xdr:nvSpPr>
      <xdr:spPr>
        <a:xfrm>
          <a:off x="8939531" y="9883775"/>
          <a:ext cx="367666" cy="18217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60</a:t>
          </a:r>
          <a:endParaRPr kumimoji="1" lang="ja-JP" altLang="en-US" sz="1200" b="1"/>
        </a:p>
      </xdr:txBody>
    </xdr:sp>
    <xdr:clientData/>
  </xdr:twoCellAnchor>
  <xdr:twoCellAnchor>
    <xdr:from>
      <xdr:col>11</xdr:col>
      <xdr:colOff>298450</xdr:colOff>
      <xdr:row>61</xdr:row>
      <xdr:rowOff>38100</xdr:rowOff>
    </xdr:from>
    <xdr:to>
      <xdr:col>11</xdr:col>
      <xdr:colOff>478450</xdr:colOff>
      <xdr:row>62</xdr:row>
      <xdr:rowOff>46650</xdr:rowOff>
    </xdr:to>
    <xdr:sp macro="" textlink="">
      <xdr:nvSpPr>
        <xdr:cNvPr id="135" name="円/楕円 134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SpPr/>
      </xdr:nvSpPr>
      <xdr:spPr>
        <a:xfrm>
          <a:off x="9010650" y="10109200"/>
          <a:ext cx="180000" cy="17365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11</xdr:col>
      <xdr:colOff>348809</xdr:colOff>
      <xdr:row>51</xdr:row>
      <xdr:rowOff>146686</xdr:rowOff>
    </xdr:from>
    <xdr:to>
      <xdr:col>11</xdr:col>
      <xdr:colOff>962024</xdr:colOff>
      <xdr:row>54</xdr:row>
      <xdr:rowOff>83122</xdr:rowOff>
    </xdr:to>
    <xdr:sp macro="" textlink="">
      <xdr:nvSpPr>
        <xdr:cNvPr id="136" name="フリーフォーム 135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SpPr/>
      </xdr:nvSpPr>
      <xdr:spPr>
        <a:xfrm flipH="1">
          <a:off x="9873809" y="8890636"/>
          <a:ext cx="613215" cy="450786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66675</xdr:colOff>
      <xdr:row>54</xdr:row>
      <xdr:rowOff>89029</xdr:rowOff>
    </xdr:from>
    <xdr:to>
      <xdr:col>11</xdr:col>
      <xdr:colOff>352620</xdr:colOff>
      <xdr:row>56</xdr:row>
      <xdr:rowOff>161925</xdr:rowOff>
    </xdr:to>
    <xdr:sp macro="" textlink="">
      <xdr:nvSpPr>
        <xdr:cNvPr id="137" name="フリーフォーム 136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SpPr/>
      </xdr:nvSpPr>
      <xdr:spPr>
        <a:xfrm flipH="1">
          <a:off x="8562975" y="9347329"/>
          <a:ext cx="1314645" cy="41579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11</xdr:col>
      <xdr:colOff>260350</xdr:colOff>
      <xdr:row>53</xdr:row>
      <xdr:rowOff>161925</xdr:rowOff>
    </xdr:from>
    <xdr:to>
      <xdr:col>11</xdr:col>
      <xdr:colOff>440350</xdr:colOff>
      <xdr:row>54</xdr:row>
      <xdr:rowOff>170475</xdr:rowOff>
    </xdr:to>
    <xdr:sp macro="" textlink="">
      <xdr:nvSpPr>
        <xdr:cNvPr id="138" name="円/楕円 137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SpPr/>
      </xdr:nvSpPr>
      <xdr:spPr>
        <a:xfrm>
          <a:off x="9785350" y="924877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339196</xdr:colOff>
      <xdr:row>54</xdr:row>
      <xdr:rowOff>19050</xdr:rowOff>
    </xdr:from>
    <xdr:to>
      <xdr:col>10</xdr:col>
      <xdr:colOff>732804</xdr:colOff>
      <xdr:row>55</xdr:row>
      <xdr:rowOff>85778</xdr:rowOff>
    </xdr:to>
    <xdr:sp macro="" textlink="">
      <xdr:nvSpPr>
        <xdr:cNvPr id="139" name="フリーフォーム 138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SpPr/>
      </xdr:nvSpPr>
      <xdr:spPr>
        <a:xfrm>
          <a:off x="8835496" y="9277350"/>
          <a:ext cx="393608" cy="238178"/>
        </a:xfrm>
        <a:custGeom>
          <a:avLst/>
          <a:gdLst>
            <a:gd name="connsiteX0" fmla="*/ 365709 w 731419"/>
            <a:gd name="connsiteY0" fmla="*/ 701621 h 701622"/>
            <a:gd name="connsiteX1" fmla="*/ 723619 w 731419"/>
            <a:gd name="connsiteY1" fmla="*/ 81053 h 701622"/>
            <a:gd name="connsiteX2" fmla="*/ 7800 w 731419"/>
            <a:gd name="connsiteY2" fmla="*/ 75280 h 701622"/>
            <a:gd name="connsiteX3" fmla="*/ 365709 w 731419"/>
            <a:gd name="connsiteY3" fmla="*/ 701621 h 701622"/>
            <a:gd name="connsiteX0" fmla="*/ 401872 w 767582"/>
            <a:gd name="connsiteY0" fmla="*/ 728815 h 728816"/>
            <a:gd name="connsiteX1" fmla="*/ 759782 w 767582"/>
            <a:gd name="connsiteY1" fmla="*/ 108247 h 728816"/>
            <a:gd name="connsiteX2" fmla="*/ 43963 w 767582"/>
            <a:gd name="connsiteY2" fmla="*/ 102474 h 728816"/>
            <a:gd name="connsiteX3" fmla="*/ 401872 w 767582"/>
            <a:gd name="connsiteY3" fmla="*/ 728815 h 728816"/>
            <a:gd name="connsiteX0" fmla="*/ 401872 w 767582"/>
            <a:gd name="connsiteY0" fmla="*/ 762923 h 762924"/>
            <a:gd name="connsiteX1" fmla="*/ 759782 w 767582"/>
            <a:gd name="connsiteY1" fmla="*/ 142355 h 762924"/>
            <a:gd name="connsiteX2" fmla="*/ 43963 w 767582"/>
            <a:gd name="connsiteY2" fmla="*/ 136582 h 762924"/>
            <a:gd name="connsiteX3" fmla="*/ 401872 w 767582"/>
            <a:gd name="connsiteY3" fmla="*/ 762923 h 762924"/>
            <a:gd name="connsiteX0" fmla="*/ 401872 w 799759"/>
            <a:gd name="connsiteY0" fmla="*/ 762923 h 762924"/>
            <a:gd name="connsiteX1" fmla="*/ 759782 w 799759"/>
            <a:gd name="connsiteY1" fmla="*/ 142355 h 762924"/>
            <a:gd name="connsiteX2" fmla="*/ 43963 w 799759"/>
            <a:gd name="connsiteY2" fmla="*/ 136582 h 762924"/>
            <a:gd name="connsiteX3" fmla="*/ 401872 w 799759"/>
            <a:gd name="connsiteY3" fmla="*/ 762923 h 762924"/>
            <a:gd name="connsiteX0" fmla="*/ 401872 w 799759"/>
            <a:gd name="connsiteY0" fmla="*/ 755635 h 755636"/>
            <a:gd name="connsiteX1" fmla="*/ 759782 w 799759"/>
            <a:gd name="connsiteY1" fmla="*/ 135067 h 755636"/>
            <a:gd name="connsiteX2" fmla="*/ 43963 w 799759"/>
            <a:gd name="connsiteY2" fmla="*/ 129294 h 755636"/>
            <a:gd name="connsiteX3" fmla="*/ 401872 w 799759"/>
            <a:gd name="connsiteY3" fmla="*/ 755635 h 755636"/>
            <a:gd name="connsiteX0" fmla="*/ 401872 w 803745"/>
            <a:gd name="connsiteY0" fmla="*/ 755635 h 755636"/>
            <a:gd name="connsiteX1" fmla="*/ 759782 w 803745"/>
            <a:gd name="connsiteY1" fmla="*/ 135067 h 755636"/>
            <a:gd name="connsiteX2" fmla="*/ 43963 w 803745"/>
            <a:gd name="connsiteY2" fmla="*/ 129294 h 755636"/>
            <a:gd name="connsiteX3" fmla="*/ 401872 w 803745"/>
            <a:gd name="connsiteY3" fmla="*/ 755635 h 755636"/>
            <a:gd name="connsiteX0" fmla="*/ 401872 w 797791"/>
            <a:gd name="connsiteY0" fmla="*/ 755635 h 755636"/>
            <a:gd name="connsiteX1" fmla="*/ 759782 w 797791"/>
            <a:gd name="connsiteY1" fmla="*/ 135067 h 755636"/>
            <a:gd name="connsiteX2" fmla="*/ 43963 w 797791"/>
            <a:gd name="connsiteY2" fmla="*/ 129294 h 755636"/>
            <a:gd name="connsiteX3" fmla="*/ 401872 w 797791"/>
            <a:gd name="connsiteY3" fmla="*/ 755635 h 7556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7791" h="755636">
              <a:moveTo>
                <a:pt x="401872" y="755635"/>
              </a:moveTo>
              <a:cubicBezTo>
                <a:pt x="521175" y="756597"/>
                <a:pt x="921722" y="297134"/>
                <a:pt x="759782" y="135067"/>
              </a:cubicBezTo>
              <a:cubicBezTo>
                <a:pt x="575109" y="-46220"/>
                <a:pt x="222955" y="-41900"/>
                <a:pt x="43963" y="129294"/>
              </a:cubicBezTo>
              <a:cubicBezTo>
                <a:pt x="-135029" y="300488"/>
                <a:pt x="282569" y="754673"/>
                <a:pt x="401872" y="755635"/>
              </a:cubicBezTo>
              <a:close/>
            </a:path>
          </a:pathLst>
        </a:cu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36000" rtlCol="0" anchor="ctr"/>
        <a:lstStyle/>
        <a:p>
          <a:pPr algn="ctr"/>
          <a:r>
            <a:rPr kumimoji="1" lang="en-US" altLang="ja-JP" sz="1200" b="1"/>
            <a:t>118</a:t>
          </a:r>
          <a:endParaRPr kumimoji="1" lang="ja-JP" altLang="en-US" sz="1200" b="1"/>
        </a:p>
      </xdr:txBody>
    </xdr:sp>
    <xdr:clientData/>
  </xdr:twoCellAnchor>
  <xdr:twoCellAnchor>
    <xdr:from>
      <xdr:col>11</xdr:col>
      <xdr:colOff>9525</xdr:colOff>
      <xdr:row>45</xdr:row>
      <xdr:rowOff>28575</xdr:rowOff>
    </xdr:from>
    <xdr:to>
      <xdr:col>11</xdr:col>
      <xdr:colOff>9526</xdr:colOff>
      <xdr:row>47</xdr:row>
      <xdr:rowOff>19051</xdr:rowOff>
    </xdr:to>
    <xdr:cxnSp macro="">
      <xdr:nvCxnSpPr>
        <xdr:cNvPr id="142" name="直線コネクタ 141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CxnSpPr/>
      </xdr:nvCxnSpPr>
      <xdr:spPr>
        <a:xfrm flipH="1" flipV="1">
          <a:off x="9534525" y="7743825"/>
          <a:ext cx="1" cy="333376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9719</xdr:colOff>
      <xdr:row>47</xdr:row>
      <xdr:rowOff>31878</xdr:rowOff>
    </xdr:from>
    <xdr:to>
      <xdr:col>11</xdr:col>
      <xdr:colOff>828674</xdr:colOff>
      <xdr:row>49</xdr:row>
      <xdr:rowOff>152400</xdr:rowOff>
    </xdr:to>
    <xdr:sp macro="" textlink="">
      <xdr:nvSpPr>
        <xdr:cNvPr id="143" name="フリーフォーム 142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SpPr/>
      </xdr:nvSpPr>
      <xdr:spPr>
        <a:xfrm>
          <a:off x="9534719" y="8090028"/>
          <a:ext cx="818955" cy="463422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11</xdr:col>
      <xdr:colOff>5910</xdr:colOff>
      <xdr:row>36</xdr:row>
      <xdr:rowOff>60961</xdr:rowOff>
    </xdr:from>
    <xdr:to>
      <xdr:col>11</xdr:col>
      <xdr:colOff>904875</xdr:colOff>
      <xdr:row>38</xdr:row>
      <xdr:rowOff>162497</xdr:rowOff>
    </xdr:to>
    <xdr:sp macro="" textlink="">
      <xdr:nvSpPr>
        <xdr:cNvPr id="145" name="フリーフォーム 144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SpPr/>
      </xdr:nvSpPr>
      <xdr:spPr>
        <a:xfrm flipH="1">
          <a:off x="8718110" y="6004561"/>
          <a:ext cx="898965" cy="431736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209550</xdr:colOff>
      <xdr:row>39</xdr:row>
      <xdr:rowOff>3304</xdr:rowOff>
    </xdr:from>
    <xdr:to>
      <xdr:col>11</xdr:col>
      <xdr:colOff>9720</xdr:colOff>
      <xdr:row>42</xdr:row>
      <xdr:rowOff>133350</xdr:rowOff>
    </xdr:to>
    <xdr:sp macro="" textlink="">
      <xdr:nvSpPr>
        <xdr:cNvPr id="146" name="フリーフォーム 145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SpPr/>
      </xdr:nvSpPr>
      <xdr:spPr>
        <a:xfrm flipH="1">
          <a:off x="7981950" y="6442204"/>
          <a:ext cx="739970" cy="62534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421006</xdr:colOff>
      <xdr:row>38</xdr:row>
      <xdr:rowOff>79375</xdr:rowOff>
    </xdr:from>
    <xdr:to>
      <xdr:col>10</xdr:col>
      <xdr:colOff>788672</xdr:colOff>
      <xdr:row>39</xdr:row>
      <xdr:rowOff>96445</xdr:rowOff>
    </xdr:to>
    <xdr:sp macro="" textlink="">
      <xdr:nvSpPr>
        <xdr:cNvPr id="148" name="六角形 147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SpPr/>
      </xdr:nvSpPr>
      <xdr:spPr>
        <a:xfrm>
          <a:off x="8193406" y="6353175"/>
          <a:ext cx="367666" cy="18217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177</a:t>
          </a:r>
          <a:endParaRPr kumimoji="1" lang="ja-JP" altLang="en-US" sz="1200" b="1"/>
        </a:p>
      </xdr:txBody>
    </xdr:sp>
    <xdr:clientData/>
  </xdr:twoCellAnchor>
  <xdr:twoCellAnchor>
    <xdr:from>
      <xdr:col>10</xdr:col>
      <xdr:colOff>228600</xdr:colOff>
      <xdr:row>31</xdr:row>
      <xdr:rowOff>19050</xdr:rowOff>
    </xdr:from>
    <xdr:to>
      <xdr:col>11</xdr:col>
      <xdr:colOff>5910</xdr:colOff>
      <xdr:row>33</xdr:row>
      <xdr:rowOff>76772</xdr:rowOff>
    </xdr:to>
    <xdr:sp macro="" textlink="">
      <xdr:nvSpPr>
        <xdr:cNvPr id="149" name="フリーフォーム 148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SpPr/>
      </xdr:nvSpPr>
      <xdr:spPr>
        <a:xfrm>
          <a:off x="8001000" y="5137150"/>
          <a:ext cx="717110" cy="387922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11</xdr:col>
      <xdr:colOff>9720</xdr:colOff>
      <xdr:row>33</xdr:row>
      <xdr:rowOff>82679</xdr:rowOff>
    </xdr:from>
    <xdr:to>
      <xdr:col>11</xdr:col>
      <xdr:colOff>895350</xdr:colOff>
      <xdr:row>35</xdr:row>
      <xdr:rowOff>149225</xdr:rowOff>
    </xdr:to>
    <xdr:sp macro="" textlink="">
      <xdr:nvSpPr>
        <xdr:cNvPr id="150" name="フリーフォーム 149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SpPr/>
      </xdr:nvSpPr>
      <xdr:spPr>
        <a:xfrm>
          <a:off x="8721920" y="5530979"/>
          <a:ext cx="885630" cy="39674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205669</xdr:colOff>
      <xdr:row>33</xdr:row>
      <xdr:rowOff>158750</xdr:rowOff>
    </xdr:from>
    <xdr:to>
      <xdr:col>10</xdr:col>
      <xdr:colOff>867624</xdr:colOff>
      <xdr:row>35</xdr:row>
      <xdr:rowOff>79375</xdr:rowOff>
    </xdr:to>
    <xdr:sp macro="" textlink="">
      <xdr:nvSpPr>
        <xdr:cNvPr id="152" name="正方形/長方形 151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SpPr/>
      </xdr:nvSpPr>
      <xdr:spPr>
        <a:xfrm>
          <a:off x="7978069" y="5607050"/>
          <a:ext cx="661955" cy="250825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ja-JP" altLang="en-US" sz="1050">
              <a:solidFill>
                <a:schemeClr val="tx1"/>
              </a:solidFill>
            </a:rPr>
            <a:t>たかみや</a:t>
          </a:r>
          <a:endParaRPr kumimoji="1" lang="en-US" altLang="ja-JP" sz="1050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240031</xdr:colOff>
      <xdr:row>32</xdr:row>
      <xdr:rowOff>139700</xdr:rowOff>
    </xdr:from>
    <xdr:to>
      <xdr:col>11</xdr:col>
      <xdr:colOff>607697</xdr:colOff>
      <xdr:row>33</xdr:row>
      <xdr:rowOff>156770</xdr:rowOff>
    </xdr:to>
    <xdr:sp macro="" textlink="">
      <xdr:nvSpPr>
        <xdr:cNvPr id="153" name="六角形 152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SpPr/>
      </xdr:nvSpPr>
      <xdr:spPr>
        <a:xfrm>
          <a:off x="8952231" y="5422900"/>
          <a:ext cx="367666" cy="18217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25</a:t>
          </a:r>
          <a:endParaRPr kumimoji="1" lang="ja-JP" altLang="en-US" sz="1200" b="1"/>
        </a:p>
      </xdr:txBody>
    </xdr:sp>
    <xdr:clientData/>
  </xdr:twoCellAnchor>
  <xdr:twoCellAnchor>
    <xdr:from>
      <xdr:col>10</xdr:col>
      <xdr:colOff>514350</xdr:colOff>
      <xdr:row>23</xdr:row>
      <xdr:rowOff>142875</xdr:rowOff>
    </xdr:from>
    <xdr:to>
      <xdr:col>11</xdr:col>
      <xdr:colOff>371475</xdr:colOff>
      <xdr:row>28</xdr:row>
      <xdr:rowOff>152400</xdr:rowOff>
    </xdr:to>
    <xdr:sp macro="" textlink="">
      <xdr:nvSpPr>
        <xdr:cNvPr id="8" name="フリーフォーム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9010650" y="4086225"/>
          <a:ext cx="885825" cy="866775"/>
        </a:xfrm>
        <a:custGeom>
          <a:avLst/>
          <a:gdLst>
            <a:gd name="connsiteX0" fmla="*/ 0 w 885825"/>
            <a:gd name="connsiteY0" fmla="*/ 866775 h 866775"/>
            <a:gd name="connsiteX1" fmla="*/ 0 w 885825"/>
            <a:gd name="connsiteY1" fmla="*/ 542925 h 866775"/>
            <a:gd name="connsiteX2" fmla="*/ 619125 w 885825"/>
            <a:gd name="connsiteY2" fmla="*/ 542925 h 866775"/>
            <a:gd name="connsiteX3" fmla="*/ 885825 w 885825"/>
            <a:gd name="connsiteY3" fmla="*/ 0 h 8667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85825" h="866775">
              <a:moveTo>
                <a:pt x="0" y="866775"/>
              </a:moveTo>
              <a:lnTo>
                <a:pt x="0" y="542925"/>
              </a:lnTo>
              <a:lnTo>
                <a:pt x="619125" y="542925"/>
              </a:lnTo>
              <a:lnTo>
                <a:pt x="885825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422275</xdr:colOff>
      <xdr:row>26</xdr:row>
      <xdr:rowOff>85725</xdr:rowOff>
    </xdr:from>
    <xdr:to>
      <xdr:col>10</xdr:col>
      <xdr:colOff>602275</xdr:colOff>
      <xdr:row>27</xdr:row>
      <xdr:rowOff>94275</xdr:rowOff>
    </xdr:to>
    <xdr:sp macro="" textlink="">
      <xdr:nvSpPr>
        <xdr:cNvPr id="154" name="円/楕円 153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SpPr/>
      </xdr:nvSpPr>
      <xdr:spPr>
        <a:xfrm>
          <a:off x="8918575" y="454342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209551</xdr:colOff>
      <xdr:row>18</xdr:row>
      <xdr:rowOff>161925</xdr:rowOff>
    </xdr:from>
    <xdr:to>
      <xdr:col>10</xdr:col>
      <xdr:colOff>1019175</xdr:colOff>
      <xdr:row>18</xdr:row>
      <xdr:rowOff>161925</xdr:rowOff>
    </xdr:to>
    <xdr:cxnSp macro="">
      <xdr:nvCxnSpPr>
        <xdr:cNvPr id="163" name="直線コネクタ 162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CxnSpPr/>
      </xdr:nvCxnSpPr>
      <xdr:spPr>
        <a:xfrm flipH="1">
          <a:off x="8705851" y="3248025"/>
          <a:ext cx="809624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194</xdr:colOff>
      <xdr:row>18</xdr:row>
      <xdr:rowOff>165228</xdr:rowOff>
    </xdr:from>
    <xdr:to>
      <xdr:col>11</xdr:col>
      <xdr:colOff>819149</xdr:colOff>
      <xdr:row>21</xdr:row>
      <xdr:rowOff>114300</xdr:rowOff>
    </xdr:to>
    <xdr:sp macro="" textlink="">
      <xdr:nvSpPr>
        <xdr:cNvPr id="164" name="フリーフォーム 163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SpPr/>
      </xdr:nvSpPr>
      <xdr:spPr>
        <a:xfrm>
          <a:off x="9525194" y="3251328"/>
          <a:ext cx="818955" cy="463422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257175</xdr:colOff>
      <xdr:row>25</xdr:row>
      <xdr:rowOff>57150</xdr:rowOff>
    </xdr:from>
    <xdr:to>
      <xdr:col>4</xdr:col>
      <xdr:colOff>500253</xdr:colOff>
      <xdr:row>26</xdr:row>
      <xdr:rowOff>95250</xdr:rowOff>
    </xdr:to>
    <xdr:sp macro="" textlink="">
      <xdr:nvSpPr>
        <xdr:cNvPr id="165" name="二等辺三角形 164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SpPr/>
      </xdr:nvSpPr>
      <xdr:spPr>
        <a:xfrm flipV="1">
          <a:off x="3476625" y="4343400"/>
          <a:ext cx="243078" cy="209550"/>
        </a:xfrm>
        <a:prstGeom prst="triangle">
          <a:avLst/>
        </a:prstGeom>
        <a:solidFill>
          <a:srgbClr val="FF0000"/>
        </a:solidFill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627880</xdr:colOff>
      <xdr:row>12</xdr:row>
      <xdr:rowOff>152400</xdr:rowOff>
    </xdr:from>
    <xdr:to>
      <xdr:col>7</xdr:col>
      <xdr:colOff>864608</xdr:colOff>
      <xdr:row>14</xdr:row>
      <xdr:rowOff>19050</xdr:rowOff>
    </xdr:to>
    <xdr:sp macro="" textlink="">
      <xdr:nvSpPr>
        <xdr:cNvPr id="166" name="二等辺三角形 165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SpPr/>
      </xdr:nvSpPr>
      <xdr:spPr>
        <a:xfrm flipV="1">
          <a:off x="5996516" y="2153612"/>
          <a:ext cx="236728" cy="200185"/>
        </a:xfrm>
        <a:prstGeom prst="triangle">
          <a:avLst/>
        </a:prstGeom>
        <a:solidFill>
          <a:srgbClr val="FF0000"/>
        </a:solidFill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640901</xdr:colOff>
      <xdr:row>19</xdr:row>
      <xdr:rowOff>47625</xdr:rowOff>
    </xdr:from>
    <xdr:to>
      <xdr:col>10</xdr:col>
      <xdr:colOff>883979</xdr:colOff>
      <xdr:row>20</xdr:row>
      <xdr:rowOff>85725</xdr:rowOff>
    </xdr:to>
    <xdr:sp macro="" textlink="">
      <xdr:nvSpPr>
        <xdr:cNvPr id="167" name="二等辺三角形 166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SpPr/>
      </xdr:nvSpPr>
      <xdr:spPr>
        <a:xfrm flipV="1">
          <a:off x="8427669" y="3216211"/>
          <a:ext cx="243078" cy="204868"/>
        </a:xfrm>
        <a:prstGeom prst="triangle">
          <a:avLst/>
        </a:prstGeom>
        <a:solidFill>
          <a:srgbClr val="FF0000"/>
        </a:solidFill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163831</xdr:colOff>
      <xdr:row>18</xdr:row>
      <xdr:rowOff>57150</xdr:rowOff>
    </xdr:from>
    <xdr:to>
      <xdr:col>11</xdr:col>
      <xdr:colOff>531497</xdr:colOff>
      <xdr:row>19</xdr:row>
      <xdr:rowOff>74220</xdr:rowOff>
    </xdr:to>
    <xdr:sp macro="" textlink="">
      <xdr:nvSpPr>
        <xdr:cNvPr id="168" name="六角形 167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SpPr/>
      </xdr:nvSpPr>
      <xdr:spPr>
        <a:xfrm>
          <a:off x="9688831" y="3143250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140</a:t>
          </a:r>
          <a:endParaRPr kumimoji="1" lang="ja-JP" altLang="en-US" sz="1200" b="1"/>
        </a:p>
      </xdr:txBody>
    </xdr:sp>
    <xdr:clientData/>
  </xdr:twoCellAnchor>
  <xdr:twoCellAnchor>
    <xdr:from>
      <xdr:col>11</xdr:col>
      <xdr:colOff>0</xdr:colOff>
      <xdr:row>10</xdr:row>
      <xdr:rowOff>9525</xdr:rowOff>
    </xdr:from>
    <xdr:to>
      <xdr:col>11</xdr:col>
      <xdr:colOff>1</xdr:colOff>
      <xdr:row>12</xdr:row>
      <xdr:rowOff>1</xdr:rowOff>
    </xdr:to>
    <xdr:cxnSp macro="">
      <xdr:nvCxnSpPr>
        <xdr:cNvPr id="169" name="直線コネクタ 168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CxnSpPr/>
      </xdr:nvCxnSpPr>
      <xdr:spPr>
        <a:xfrm flipH="1" flipV="1">
          <a:off x="9525000" y="1724025"/>
          <a:ext cx="1" cy="333376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104775</xdr:colOff>
      <xdr:row>12</xdr:row>
      <xdr:rowOff>12828</xdr:rowOff>
    </xdr:from>
    <xdr:to>
      <xdr:col>11</xdr:col>
      <xdr:colOff>194</xdr:colOff>
      <xdr:row>14</xdr:row>
      <xdr:rowOff>133350</xdr:rowOff>
    </xdr:to>
    <xdr:sp macro="" textlink="">
      <xdr:nvSpPr>
        <xdr:cNvPr id="170" name="フリーフォーム 169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SpPr/>
      </xdr:nvSpPr>
      <xdr:spPr>
        <a:xfrm flipH="1">
          <a:off x="8601075" y="2070228"/>
          <a:ext cx="924119" cy="463422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57150</xdr:colOff>
      <xdr:row>3</xdr:row>
      <xdr:rowOff>28574</xdr:rowOff>
    </xdr:from>
    <xdr:to>
      <xdr:col>10</xdr:col>
      <xdr:colOff>729810</xdr:colOff>
      <xdr:row>4</xdr:row>
      <xdr:rowOff>83121</xdr:rowOff>
    </xdr:to>
    <xdr:sp macro="" textlink="">
      <xdr:nvSpPr>
        <xdr:cNvPr id="173" name="フリーフォーム 172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SpPr/>
      </xdr:nvSpPr>
      <xdr:spPr>
        <a:xfrm>
          <a:off x="8553450" y="542924"/>
          <a:ext cx="672660" cy="225997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733620</xdr:colOff>
      <xdr:row>4</xdr:row>
      <xdr:rowOff>89029</xdr:rowOff>
    </xdr:from>
    <xdr:to>
      <xdr:col>11</xdr:col>
      <xdr:colOff>933450</xdr:colOff>
      <xdr:row>7</xdr:row>
      <xdr:rowOff>161925</xdr:rowOff>
    </xdr:to>
    <xdr:sp macro="" textlink="">
      <xdr:nvSpPr>
        <xdr:cNvPr id="174" name="フリーフォーム 173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SpPr/>
      </xdr:nvSpPr>
      <xdr:spPr>
        <a:xfrm>
          <a:off x="9229920" y="774829"/>
          <a:ext cx="1228530" cy="58724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419100</xdr:colOff>
      <xdr:row>4</xdr:row>
      <xdr:rowOff>130047</xdr:rowOff>
    </xdr:from>
    <xdr:to>
      <xdr:col>10</xdr:col>
      <xdr:colOff>662178</xdr:colOff>
      <xdr:row>5</xdr:row>
      <xdr:rowOff>163465</xdr:rowOff>
    </xdr:to>
    <xdr:sp macro="" textlink="">
      <xdr:nvSpPr>
        <xdr:cNvPr id="179" name="二等辺三角形 178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SpPr/>
      </xdr:nvSpPr>
      <xdr:spPr>
        <a:xfrm flipV="1">
          <a:off x="8205868" y="797118"/>
          <a:ext cx="243078" cy="200185"/>
        </a:xfrm>
        <a:prstGeom prst="triangle">
          <a:avLst/>
        </a:prstGeom>
        <a:solidFill>
          <a:srgbClr val="FF0000"/>
        </a:solidFill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10</xdr:col>
      <xdr:colOff>302360</xdr:colOff>
      <xdr:row>4</xdr:row>
      <xdr:rowOff>63582</xdr:rowOff>
    </xdr:from>
    <xdr:to>
      <xdr:col>12</xdr:col>
      <xdr:colOff>23074</xdr:colOff>
      <xdr:row>5</xdr:row>
      <xdr:rowOff>68544</xdr:rowOff>
    </xdr:to>
    <xdr:sp macro="" textlink="">
      <xdr:nvSpPr>
        <xdr:cNvPr id="180" name="正方形/長方形 179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SpPr/>
      </xdr:nvSpPr>
      <xdr:spPr>
        <a:xfrm rot="19832403">
          <a:off x="8089128" y="730653"/>
          <a:ext cx="1606471" cy="171729"/>
        </a:xfrm>
        <a:prstGeom prst="rect">
          <a:avLst/>
        </a:prstGeom>
        <a:solidFill>
          <a:schemeClr val="accent3">
            <a:lumMod val="5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>
              <a:solidFill>
                <a:schemeClr val="bg1"/>
              </a:solidFill>
            </a:rPr>
            <a:t>高速道路</a:t>
          </a:r>
        </a:p>
      </xdr:txBody>
    </xdr:sp>
    <xdr:clientData/>
  </xdr:twoCellAnchor>
  <xdr:twoCellAnchor>
    <xdr:from>
      <xdr:col>13</xdr:col>
      <xdr:colOff>200025</xdr:colOff>
      <xdr:row>60</xdr:row>
      <xdr:rowOff>12828</xdr:rowOff>
    </xdr:from>
    <xdr:to>
      <xdr:col>14</xdr:col>
      <xdr:colOff>195</xdr:colOff>
      <xdr:row>63</xdr:row>
      <xdr:rowOff>152400</xdr:rowOff>
    </xdr:to>
    <xdr:sp macro="" textlink="">
      <xdr:nvSpPr>
        <xdr:cNvPr id="182" name="フリーフォーム 181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SpPr/>
      </xdr:nvSpPr>
      <xdr:spPr>
        <a:xfrm flipH="1">
          <a:off x="11334750" y="10299828"/>
          <a:ext cx="828870" cy="653922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13</xdr:col>
      <xdr:colOff>412221</xdr:colOff>
      <xdr:row>59</xdr:row>
      <xdr:rowOff>60325</xdr:rowOff>
    </xdr:from>
    <xdr:to>
      <xdr:col>13</xdr:col>
      <xdr:colOff>805829</xdr:colOff>
      <xdr:row>60</xdr:row>
      <xdr:rowOff>127053</xdr:rowOff>
    </xdr:to>
    <xdr:sp macro="" textlink="">
      <xdr:nvSpPr>
        <xdr:cNvPr id="184" name="フリーフォーム 183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SpPr/>
      </xdr:nvSpPr>
      <xdr:spPr>
        <a:xfrm>
          <a:off x="10597621" y="9801225"/>
          <a:ext cx="393608" cy="231828"/>
        </a:xfrm>
        <a:custGeom>
          <a:avLst/>
          <a:gdLst>
            <a:gd name="connsiteX0" fmla="*/ 365709 w 731419"/>
            <a:gd name="connsiteY0" fmla="*/ 701621 h 701622"/>
            <a:gd name="connsiteX1" fmla="*/ 723619 w 731419"/>
            <a:gd name="connsiteY1" fmla="*/ 81053 h 701622"/>
            <a:gd name="connsiteX2" fmla="*/ 7800 w 731419"/>
            <a:gd name="connsiteY2" fmla="*/ 75280 h 701622"/>
            <a:gd name="connsiteX3" fmla="*/ 365709 w 731419"/>
            <a:gd name="connsiteY3" fmla="*/ 701621 h 701622"/>
            <a:gd name="connsiteX0" fmla="*/ 401872 w 767582"/>
            <a:gd name="connsiteY0" fmla="*/ 728815 h 728816"/>
            <a:gd name="connsiteX1" fmla="*/ 759782 w 767582"/>
            <a:gd name="connsiteY1" fmla="*/ 108247 h 728816"/>
            <a:gd name="connsiteX2" fmla="*/ 43963 w 767582"/>
            <a:gd name="connsiteY2" fmla="*/ 102474 h 728816"/>
            <a:gd name="connsiteX3" fmla="*/ 401872 w 767582"/>
            <a:gd name="connsiteY3" fmla="*/ 728815 h 728816"/>
            <a:gd name="connsiteX0" fmla="*/ 401872 w 767582"/>
            <a:gd name="connsiteY0" fmla="*/ 762923 h 762924"/>
            <a:gd name="connsiteX1" fmla="*/ 759782 w 767582"/>
            <a:gd name="connsiteY1" fmla="*/ 142355 h 762924"/>
            <a:gd name="connsiteX2" fmla="*/ 43963 w 767582"/>
            <a:gd name="connsiteY2" fmla="*/ 136582 h 762924"/>
            <a:gd name="connsiteX3" fmla="*/ 401872 w 767582"/>
            <a:gd name="connsiteY3" fmla="*/ 762923 h 762924"/>
            <a:gd name="connsiteX0" fmla="*/ 401872 w 799759"/>
            <a:gd name="connsiteY0" fmla="*/ 762923 h 762924"/>
            <a:gd name="connsiteX1" fmla="*/ 759782 w 799759"/>
            <a:gd name="connsiteY1" fmla="*/ 142355 h 762924"/>
            <a:gd name="connsiteX2" fmla="*/ 43963 w 799759"/>
            <a:gd name="connsiteY2" fmla="*/ 136582 h 762924"/>
            <a:gd name="connsiteX3" fmla="*/ 401872 w 799759"/>
            <a:gd name="connsiteY3" fmla="*/ 762923 h 762924"/>
            <a:gd name="connsiteX0" fmla="*/ 401872 w 799759"/>
            <a:gd name="connsiteY0" fmla="*/ 755635 h 755636"/>
            <a:gd name="connsiteX1" fmla="*/ 759782 w 799759"/>
            <a:gd name="connsiteY1" fmla="*/ 135067 h 755636"/>
            <a:gd name="connsiteX2" fmla="*/ 43963 w 799759"/>
            <a:gd name="connsiteY2" fmla="*/ 129294 h 755636"/>
            <a:gd name="connsiteX3" fmla="*/ 401872 w 799759"/>
            <a:gd name="connsiteY3" fmla="*/ 755635 h 755636"/>
            <a:gd name="connsiteX0" fmla="*/ 401872 w 803745"/>
            <a:gd name="connsiteY0" fmla="*/ 755635 h 755636"/>
            <a:gd name="connsiteX1" fmla="*/ 759782 w 803745"/>
            <a:gd name="connsiteY1" fmla="*/ 135067 h 755636"/>
            <a:gd name="connsiteX2" fmla="*/ 43963 w 803745"/>
            <a:gd name="connsiteY2" fmla="*/ 129294 h 755636"/>
            <a:gd name="connsiteX3" fmla="*/ 401872 w 803745"/>
            <a:gd name="connsiteY3" fmla="*/ 755635 h 755636"/>
            <a:gd name="connsiteX0" fmla="*/ 401872 w 797791"/>
            <a:gd name="connsiteY0" fmla="*/ 755635 h 755636"/>
            <a:gd name="connsiteX1" fmla="*/ 759782 w 797791"/>
            <a:gd name="connsiteY1" fmla="*/ 135067 h 755636"/>
            <a:gd name="connsiteX2" fmla="*/ 43963 w 797791"/>
            <a:gd name="connsiteY2" fmla="*/ 129294 h 755636"/>
            <a:gd name="connsiteX3" fmla="*/ 401872 w 797791"/>
            <a:gd name="connsiteY3" fmla="*/ 755635 h 7556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7791" h="755636">
              <a:moveTo>
                <a:pt x="401872" y="755635"/>
              </a:moveTo>
              <a:cubicBezTo>
                <a:pt x="521175" y="756597"/>
                <a:pt x="921722" y="297134"/>
                <a:pt x="759782" y="135067"/>
              </a:cubicBezTo>
              <a:cubicBezTo>
                <a:pt x="575109" y="-46220"/>
                <a:pt x="222955" y="-41900"/>
                <a:pt x="43963" y="129294"/>
              </a:cubicBezTo>
              <a:cubicBezTo>
                <a:pt x="-135029" y="300488"/>
                <a:pt x="282569" y="754673"/>
                <a:pt x="401872" y="755635"/>
              </a:cubicBezTo>
              <a:close/>
            </a:path>
          </a:pathLst>
        </a:cu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36000" rtlCol="0" anchor="ctr"/>
        <a:lstStyle/>
        <a:p>
          <a:pPr algn="ctr"/>
          <a:r>
            <a:rPr kumimoji="1" lang="en-US" altLang="ja-JP" sz="1200" b="1"/>
            <a:t>49</a:t>
          </a:r>
          <a:endParaRPr kumimoji="1" lang="ja-JP" altLang="en-US" sz="1200" b="1"/>
        </a:p>
      </xdr:txBody>
    </xdr:sp>
    <xdr:clientData/>
  </xdr:twoCellAnchor>
  <xdr:twoCellAnchor>
    <xdr:from>
      <xdr:col>13</xdr:col>
      <xdr:colOff>581025</xdr:colOff>
      <xdr:row>51</xdr:row>
      <xdr:rowOff>152400</xdr:rowOff>
    </xdr:from>
    <xdr:to>
      <xdr:col>14</xdr:col>
      <xdr:colOff>9527</xdr:colOff>
      <xdr:row>54</xdr:row>
      <xdr:rowOff>38101</xdr:rowOff>
    </xdr:to>
    <xdr:cxnSp macro="">
      <xdr:nvCxnSpPr>
        <xdr:cNvPr id="186" name="直線コネクタ 185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CxnSpPr/>
      </xdr:nvCxnSpPr>
      <xdr:spPr>
        <a:xfrm flipH="1" flipV="1">
          <a:off x="11715750" y="8896350"/>
          <a:ext cx="457202" cy="400051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9525</xdr:colOff>
      <xdr:row>51</xdr:row>
      <xdr:rowOff>104775</xdr:rowOff>
    </xdr:from>
    <xdr:to>
      <xdr:col>14</xdr:col>
      <xdr:colOff>600075</xdr:colOff>
      <xdr:row>56</xdr:row>
      <xdr:rowOff>152400</xdr:rowOff>
    </xdr:to>
    <xdr:sp macro="" textlink="">
      <xdr:nvSpPr>
        <xdr:cNvPr id="187" name="フリーフォーム 186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SpPr/>
      </xdr:nvSpPr>
      <xdr:spPr>
        <a:xfrm>
          <a:off x="12172950" y="8848725"/>
          <a:ext cx="590550" cy="904875"/>
        </a:xfrm>
        <a:custGeom>
          <a:avLst/>
          <a:gdLst>
            <a:gd name="connsiteX0" fmla="*/ 0 w 590550"/>
            <a:gd name="connsiteY0" fmla="*/ 904875 h 904875"/>
            <a:gd name="connsiteX1" fmla="*/ 0 w 590550"/>
            <a:gd name="connsiteY1" fmla="*/ 438150 h 904875"/>
            <a:gd name="connsiteX2" fmla="*/ 590550 w 590550"/>
            <a:gd name="connsiteY2" fmla="*/ 0 h 9048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90550" h="904875">
              <a:moveTo>
                <a:pt x="0" y="904875"/>
              </a:moveTo>
              <a:lnTo>
                <a:pt x="0" y="438150"/>
              </a:lnTo>
              <a:lnTo>
                <a:pt x="590550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87631</xdr:colOff>
      <xdr:row>52</xdr:row>
      <xdr:rowOff>95250</xdr:rowOff>
    </xdr:from>
    <xdr:to>
      <xdr:col>14</xdr:col>
      <xdr:colOff>455297</xdr:colOff>
      <xdr:row>53</xdr:row>
      <xdr:rowOff>112320</xdr:rowOff>
    </xdr:to>
    <xdr:sp macro="" textlink="">
      <xdr:nvSpPr>
        <xdr:cNvPr id="189" name="六角形 188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SpPr/>
      </xdr:nvSpPr>
      <xdr:spPr>
        <a:xfrm>
          <a:off x="12251056" y="9010650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42</a:t>
          </a:r>
          <a:endParaRPr kumimoji="1" lang="ja-JP" altLang="en-US" sz="1200" b="1"/>
        </a:p>
      </xdr:txBody>
    </xdr:sp>
    <xdr:clientData/>
  </xdr:twoCellAnchor>
  <xdr:twoCellAnchor>
    <xdr:from>
      <xdr:col>13</xdr:col>
      <xdr:colOff>190500</xdr:colOff>
      <xdr:row>47</xdr:row>
      <xdr:rowOff>0</xdr:rowOff>
    </xdr:from>
    <xdr:to>
      <xdr:col>14</xdr:col>
      <xdr:colOff>28575</xdr:colOff>
      <xdr:row>47</xdr:row>
      <xdr:rowOff>0</xdr:rowOff>
    </xdr:to>
    <xdr:cxnSp macro="">
      <xdr:nvCxnSpPr>
        <xdr:cNvPr id="190" name="直線コネクタ 189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CxnSpPr/>
      </xdr:nvCxnSpPr>
      <xdr:spPr>
        <a:xfrm flipH="1">
          <a:off x="11325225" y="8058150"/>
          <a:ext cx="866775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195</xdr:colOff>
      <xdr:row>47</xdr:row>
      <xdr:rowOff>12828</xdr:rowOff>
    </xdr:from>
    <xdr:to>
      <xdr:col>14</xdr:col>
      <xdr:colOff>942975</xdr:colOff>
      <xdr:row>49</xdr:row>
      <xdr:rowOff>142876</xdr:rowOff>
    </xdr:to>
    <xdr:sp macro="" textlink="">
      <xdr:nvSpPr>
        <xdr:cNvPr id="191" name="フリーフォーム 190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SpPr/>
      </xdr:nvSpPr>
      <xdr:spPr>
        <a:xfrm>
          <a:off x="12163620" y="8070978"/>
          <a:ext cx="942780" cy="472948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249556</xdr:colOff>
      <xdr:row>46</xdr:row>
      <xdr:rowOff>76200</xdr:rowOff>
    </xdr:from>
    <xdr:to>
      <xdr:col>14</xdr:col>
      <xdr:colOff>617222</xdr:colOff>
      <xdr:row>47</xdr:row>
      <xdr:rowOff>93270</xdr:rowOff>
    </xdr:to>
    <xdr:sp macro="" textlink="">
      <xdr:nvSpPr>
        <xdr:cNvPr id="193" name="六角形 192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SpPr/>
      </xdr:nvSpPr>
      <xdr:spPr>
        <a:xfrm>
          <a:off x="12412981" y="7962900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13</a:t>
          </a:r>
          <a:endParaRPr kumimoji="1" lang="ja-JP" altLang="en-US" sz="1200" b="1"/>
        </a:p>
      </xdr:txBody>
    </xdr:sp>
    <xdr:clientData/>
  </xdr:twoCellAnchor>
  <xdr:twoCellAnchor>
    <xdr:from>
      <xdr:col>13</xdr:col>
      <xdr:colOff>809625</xdr:colOff>
      <xdr:row>38</xdr:row>
      <xdr:rowOff>19050</xdr:rowOff>
    </xdr:from>
    <xdr:to>
      <xdr:col>13</xdr:col>
      <xdr:colOff>809626</xdr:colOff>
      <xdr:row>40</xdr:row>
      <xdr:rowOff>9526</xdr:rowOff>
    </xdr:to>
    <xdr:cxnSp macro="">
      <xdr:nvCxnSpPr>
        <xdr:cNvPr id="194" name="直線コネクタ 193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CxnSpPr/>
      </xdr:nvCxnSpPr>
      <xdr:spPr>
        <a:xfrm flipH="1" flipV="1">
          <a:off x="11944350" y="6534150"/>
          <a:ext cx="1" cy="333376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809819</xdr:colOff>
      <xdr:row>40</xdr:row>
      <xdr:rowOff>22353</xdr:rowOff>
    </xdr:from>
    <xdr:to>
      <xdr:col>14</xdr:col>
      <xdr:colOff>600074</xdr:colOff>
      <xdr:row>42</xdr:row>
      <xdr:rowOff>142875</xdr:rowOff>
    </xdr:to>
    <xdr:sp macro="" textlink="">
      <xdr:nvSpPr>
        <xdr:cNvPr id="195" name="フリーフォーム 194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SpPr/>
      </xdr:nvSpPr>
      <xdr:spPr>
        <a:xfrm>
          <a:off x="11944544" y="6880353"/>
          <a:ext cx="818955" cy="463422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13</xdr:col>
      <xdr:colOff>717550</xdr:colOff>
      <xdr:row>39</xdr:row>
      <xdr:rowOff>95250</xdr:rowOff>
    </xdr:from>
    <xdr:to>
      <xdr:col>13</xdr:col>
      <xdr:colOff>897550</xdr:colOff>
      <xdr:row>40</xdr:row>
      <xdr:rowOff>103800</xdr:rowOff>
    </xdr:to>
    <xdr:sp macro="" textlink="">
      <xdr:nvSpPr>
        <xdr:cNvPr id="196" name="円/楕円 195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SpPr/>
      </xdr:nvSpPr>
      <xdr:spPr>
        <a:xfrm>
          <a:off x="11852275" y="6781800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13</xdr:col>
      <xdr:colOff>1021081</xdr:colOff>
      <xdr:row>39</xdr:row>
      <xdr:rowOff>85725</xdr:rowOff>
    </xdr:from>
    <xdr:to>
      <xdr:col>14</xdr:col>
      <xdr:colOff>360047</xdr:colOff>
      <xdr:row>40</xdr:row>
      <xdr:rowOff>102795</xdr:rowOff>
    </xdr:to>
    <xdr:sp macro="" textlink="">
      <xdr:nvSpPr>
        <xdr:cNvPr id="197" name="六角形 196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SpPr/>
      </xdr:nvSpPr>
      <xdr:spPr>
        <a:xfrm>
          <a:off x="12155806" y="6772275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41</a:t>
          </a:r>
          <a:endParaRPr kumimoji="1" lang="ja-JP" altLang="en-US" sz="1200" b="1"/>
        </a:p>
      </xdr:txBody>
    </xdr:sp>
    <xdr:clientData/>
  </xdr:twoCellAnchor>
  <xdr:twoCellAnchor>
    <xdr:from>
      <xdr:col>13</xdr:col>
      <xdr:colOff>952499</xdr:colOff>
      <xdr:row>37</xdr:row>
      <xdr:rowOff>152400</xdr:rowOff>
    </xdr:from>
    <xdr:to>
      <xdr:col>14</xdr:col>
      <xdr:colOff>542925</xdr:colOff>
      <xdr:row>39</xdr:row>
      <xdr:rowOff>66675</xdr:rowOff>
    </xdr:to>
    <xdr:sp macro="" textlink="">
      <xdr:nvSpPr>
        <xdr:cNvPr id="198" name="正方形/長方形 197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SpPr/>
      </xdr:nvSpPr>
      <xdr:spPr>
        <a:xfrm>
          <a:off x="12087224" y="6496050"/>
          <a:ext cx="619126" cy="257175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ja-JP" altLang="en-US" sz="1050">
              <a:solidFill>
                <a:schemeClr val="tx1"/>
              </a:solidFill>
            </a:rPr>
            <a:t>あいたや</a:t>
          </a:r>
          <a:endParaRPr kumimoji="1" lang="en-US" altLang="ja-JP" sz="105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12324</xdr:colOff>
      <xdr:row>30</xdr:row>
      <xdr:rowOff>146686</xdr:rowOff>
    </xdr:from>
    <xdr:to>
      <xdr:col>14</xdr:col>
      <xdr:colOff>911289</xdr:colOff>
      <xdr:row>33</xdr:row>
      <xdr:rowOff>83122</xdr:rowOff>
    </xdr:to>
    <xdr:sp macro="" textlink="">
      <xdr:nvSpPr>
        <xdr:cNvPr id="200" name="フリーフォーム 199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SpPr/>
      </xdr:nvSpPr>
      <xdr:spPr>
        <a:xfrm flipH="1">
          <a:off x="11160102" y="5149716"/>
          <a:ext cx="898965" cy="436739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13</xdr:col>
      <xdr:colOff>209550</xdr:colOff>
      <xdr:row>33</xdr:row>
      <xdr:rowOff>89029</xdr:rowOff>
    </xdr:from>
    <xdr:to>
      <xdr:col>14</xdr:col>
      <xdr:colOff>9720</xdr:colOff>
      <xdr:row>35</xdr:row>
      <xdr:rowOff>161925</xdr:rowOff>
    </xdr:to>
    <xdr:sp macro="" textlink="">
      <xdr:nvSpPr>
        <xdr:cNvPr id="201" name="フリーフォーム 200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SpPr/>
      </xdr:nvSpPr>
      <xdr:spPr>
        <a:xfrm flipH="1">
          <a:off x="11344275" y="5746879"/>
          <a:ext cx="828870" cy="41579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13</xdr:col>
      <xdr:colOff>511181</xdr:colOff>
      <xdr:row>31</xdr:row>
      <xdr:rowOff>19633</xdr:rowOff>
    </xdr:from>
    <xdr:to>
      <xdr:col>13</xdr:col>
      <xdr:colOff>910648</xdr:colOff>
      <xdr:row>32</xdr:row>
      <xdr:rowOff>162508</xdr:rowOff>
    </xdr:to>
    <xdr:sp macro="" textlink="">
      <xdr:nvSpPr>
        <xdr:cNvPr id="203" name="正方形/長方形 202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SpPr/>
      </xdr:nvSpPr>
      <xdr:spPr>
        <a:xfrm>
          <a:off x="10696581" y="5137733"/>
          <a:ext cx="399467" cy="30797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PC2</a:t>
          </a:r>
          <a:endParaRPr kumimoji="1" lang="ja-JP" alt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13</xdr:col>
      <xdr:colOff>468631</xdr:colOff>
      <xdr:row>33</xdr:row>
      <xdr:rowOff>19050</xdr:rowOff>
    </xdr:from>
    <xdr:to>
      <xdr:col>13</xdr:col>
      <xdr:colOff>836297</xdr:colOff>
      <xdr:row>34</xdr:row>
      <xdr:rowOff>36120</xdr:rowOff>
    </xdr:to>
    <xdr:sp macro="" textlink="">
      <xdr:nvSpPr>
        <xdr:cNvPr id="204" name="六角形 203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SpPr/>
      </xdr:nvSpPr>
      <xdr:spPr>
        <a:xfrm>
          <a:off x="11603356" y="5676900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41</a:t>
          </a:r>
          <a:endParaRPr kumimoji="1" lang="ja-JP" altLang="en-US" sz="1200" b="1"/>
        </a:p>
      </xdr:txBody>
    </xdr:sp>
    <xdr:clientData/>
  </xdr:twoCellAnchor>
  <xdr:twoCellAnchor>
    <xdr:from>
      <xdr:col>4</xdr:col>
      <xdr:colOff>940858</xdr:colOff>
      <xdr:row>4</xdr:row>
      <xdr:rowOff>76200</xdr:rowOff>
    </xdr:from>
    <xdr:to>
      <xdr:col>5</xdr:col>
      <xdr:colOff>92158</xdr:colOff>
      <xdr:row>5</xdr:row>
      <xdr:rowOff>84750</xdr:rowOff>
    </xdr:to>
    <xdr:sp macro="" textlink="">
      <xdr:nvSpPr>
        <xdr:cNvPr id="171" name="円/楕円 44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SpPr/>
      </xdr:nvSpPr>
      <xdr:spPr>
        <a:xfrm>
          <a:off x="4160308" y="762000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934444</xdr:colOff>
      <xdr:row>32</xdr:row>
      <xdr:rowOff>146755</xdr:rowOff>
    </xdr:from>
    <xdr:to>
      <xdr:col>5</xdr:col>
      <xdr:colOff>85744</xdr:colOff>
      <xdr:row>33</xdr:row>
      <xdr:rowOff>155305</xdr:rowOff>
    </xdr:to>
    <xdr:sp macro="" textlink="">
      <xdr:nvSpPr>
        <xdr:cNvPr id="172" name="円/楕円 44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SpPr/>
      </xdr:nvSpPr>
      <xdr:spPr>
        <a:xfrm>
          <a:off x="4153894" y="563315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934444</xdr:colOff>
      <xdr:row>39</xdr:row>
      <xdr:rowOff>82422</xdr:rowOff>
    </xdr:from>
    <xdr:to>
      <xdr:col>5</xdr:col>
      <xdr:colOff>85744</xdr:colOff>
      <xdr:row>40</xdr:row>
      <xdr:rowOff>90972</xdr:rowOff>
    </xdr:to>
    <xdr:sp macro="" textlink="">
      <xdr:nvSpPr>
        <xdr:cNvPr id="175" name="円/楕円 44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SpPr/>
      </xdr:nvSpPr>
      <xdr:spPr>
        <a:xfrm>
          <a:off x="4153894" y="6768972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941468</xdr:colOff>
      <xdr:row>53</xdr:row>
      <xdr:rowOff>81845</xdr:rowOff>
    </xdr:from>
    <xdr:to>
      <xdr:col>8</xdr:col>
      <xdr:colOff>92768</xdr:colOff>
      <xdr:row>54</xdr:row>
      <xdr:rowOff>90395</xdr:rowOff>
    </xdr:to>
    <xdr:sp macro="" textlink="">
      <xdr:nvSpPr>
        <xdr:cNvPr id="176" name="円/楕円 81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SpPr/>
      </xdr:nvSpPr>
      <xdr:spPr>
        <a:xfrm>
          <a:off x="6799343" y="916869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665242</xdr:colOff>
      <xdr:row>60</xdr:row>
      <xdr:rowOff>88258</xdr:rowOff>
    </xdr:from>
    <xdr:to>
      <xdr:col>7</xdr:col>
      <xdr:colOff>845242</xdr:colOff>
      <xdr:row>61</xdr:row>
      <xdr:rowOff>96809</xdr:rowOff>
    </xdr:to>
    <xdr:sp macro="" textlink="">
      <xdr:nvSpPr>
        <xdr:cNvPr id="177" name="円/楕円 81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SpPr/>
      </xdr:nvSpPr>
      <xdr:spPr>
        <a:xfrm>
          <a:off x="6523117" y="10375258"/>
          <a:ext cx="180000" cy="180001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935246</xdr:colOff>
      <xdr:row>38</xdr:row>
      <xdr:rowOff>168339</xdr:rowOff>
    </xdr:from>
    <xdr:to>
      <xdr:col>8</xdr:col>
      <xdr:colOff>86546</xdr:colOff>
      <xdr:row>40</xdr:row>
      <xdr:rowOff>5439</xdr:rowOff>
    </xdr:to>
    <xdr:sp macro="" textlink="">
      <xdr:nvSpPr>
        <xdr:cNvPr id="178" name="円/楕円 81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SpPr/>
      </xdr:nvSpPr>
      <xdr:spPr>
        <a:xfrm>
          <a:off x="6793121" y="6683439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954296</xdr:colOff>
      <xdr:row>46</xdr:row>
      <xdr:rowOff>113915</xdr:rowOff>
    </xdr:from>
    <xdr:to>
      <xdr:col>11</xdr:col>
      <xdr:colOff>105596</xdr:colOff>
      <xdr:row>47</xdr:row>
      <xdr:rowOff>122465</xdr:rowOff>
    </xdr:to>
    <xdr:sp macro="" textlink="">
      <xdr:nvSpPr>
        <xdr:cNvPr id="205" name="円/楕円 81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SpPr/>
      </xdr:nvSpPr>
      <xdr:spPr>
        <a:xfrm>
          <a:off x="9450596" y="800061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954296</xdr:colOff>
      <xdr:row>38</xdr:row>
      <xdr:rowOff>81139</xdr:rowOff>
    </xdr:from>
    <xdr:to>
      <xdr:col>11</xdr:col>
      <xdr:colOff>105596</xdr:colOff>
      <xdr:row>39</xdr:row>
      <xdr:rowOff>89689</xdr:rowOff>
    </xdr:to>
    <xdr:sp macro="" textlink="">
      <xdr:nvSpPr>
        <xdr:cNvPr id="206" name="円/楕円 81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SpPr/>
      </xdr:nvSpPr>
      <xdr:spPr>
        <a:xfrm>
          <a:off x="9450596" y="6596239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941468</xdr:colOff>
      <xdr:row>32</xdr:row>
      <xdr:rowOff>101086</xdr:rowOff>
    </xdr:from>
    <xdr:to>
      <xdr:col>8</xdr:col>
      <xdr:colOff>92768</xdr:colOff>
      <xdr:row>33</xdr:row>
      <xdr:rowOff>109636</xdr:rowOff>
    </xdr:to>
    <xdr:sp macro="" textlink="">
      <xdr:nvSpPr>
        <xdr:cNvPr id="207" name="円/楕円 81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SpPr/>
      </xdr:nvSpPr>
      <xdr:spPr>
        <a:xfrm>
          <a:off x="6799343" y="5587486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954296</xdr:colOff>
      <xdr:row>32</xdr:row>
      <xdr:rowOff>164010</xdr:rowOff>
    </xdr:from>
    <xdr:to>
      <xdr:col>11</xdr:col>
      <xdr:colOff>105596</xdr:colOff>
      <xdr:row>34</xdr:row>
      <xdr:rowOff>1110</xdr:rowOff>
    </xdr:to>
    <xdr:sp macro="" textlink="">
      <xdr:nvSpPr>
        <xdr:cNvPr id="208" name="円/楕円 81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SpPr/>
      </xdr:nvSpPr>
      <xdr:spPr>
        <a:xfrm>
          <a:off x="9450596" y="5650410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941468</xdr:colOff>
      <xdr:row>25</xdr:row>
      <xdr:rowOff>81844</xdr:rowOff>
    </xdr:from>
    <xdr:to>
      <xdr:col>8</xdr:col>
      <xdr:colOff>92768</xdr:colOff>
      <xdr:row>26</xdr:row>
      <xdr:rowOff>90394</xdr:rowOff>
    </xdr:to>
    <xdr:sp macro="" textlink="">
      <xdr:nvSpPr>
        <xdr:cNvPr id="209" name="円/楕円 81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SpPr/>
      </xdr:nvSpPr>
      <xdr:spPr>
        <a:xfrm>
          <a:off x="6799343" y="4368094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941468</xdr:colOff>
      <xdr:row>18</xdr:row>
      <xdr:rowOff>94673</xdr:rowOff>
    </xdr:from>
    <xdr:to>
      <xdr:col>8</xdr:col>
      <xdr:colOff>92768</xdr:colOff>
      <xdr:row>19</xdr:row>
      <xdr:rowOff>103223</xdr:rowOff>
    </xdr:to>
    <xdr:sp macro="" textlink="">
      <xdr:nvSpPr>
        <xdr:cNvPr id="210" name="円/楕円 81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SpPr/>
      </xdr:nvSpPr>
      <xdr:spPr>
        <a:xfrm>
          <a:off x="6799343" y="3180773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13</xdr:col>
      <xdr:colOff>954296</xdr:colOff>
      <xdr:row>33</xdr:row>
      <xdr:rowOff>4875</xdr:rowOff>
    </xdr:from>
    <xdr:to>
      <xdr:col>14</xdr:col>
      <xdr:colOff>105596</xdr:colOff>
      <xdr:row>34</xdr:row>
      <xdr:rowOff>13425</xdr:rowOff>
    </xdr:to>
    <xdr:sp macro="" textlink="">
      <xdr:nvSpPr>
        <xdr:cNvPr id="211" name="円/楕円 81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SpPr/>
      </xdr:nvSpPr>
      <xdr:spPr>
        <a:xfrm>
          <a:off x="12089021" y="566272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13</xdr:col>
      <xdr:colOff>954296</xdr:colOff>
      <xdr:row>46</xdr:row>
      <xdr:rowOff>88259</xdr:rowOff>
    </xdr:from>
    <xdr:to>
      <xdr:col>14</xdr:col>
      <xdr:colOff>105596</xdr:colOff>
      <xdr:row>47</xdr:row>
      <xdr:rowOff>96809</xdr:rowOff>
    </xdr:to>
    <xdr:sp macro="" textlink="">
      <xdr:nvSpPr>
        <xdr:cNvPr id="212" name="円/楕円 81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SpPr/>
      </xdr:nvSpPr>
      <xdr:spPr>
        <a:xfrm>
          <a:off x="12089021" y="7974959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13</xdr:col>
      <xdr:colOff>954296</xdr:colOff>
      <xdr:row>53</xdr:row>
      <xdr:rowOff>113916</xdr:rowOff>
    </xdr:from>
    <xdr:to>
      <xdr:col>14</xdr:col>
      <xdr:colOff>105596</xdr:colOff>
      <xdr:row>54</xdr:row>
      <xdr:rowOff>122466</xdr:rowOff>
    </xdr:to>
    <xdr:sp macro="" textlink="">
      <xdr:nvSpPr>
        <xdr:cNvPr id="213" name="円/楕円 81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SpPr/>
      </xdr:nvSpPr>
      <xdr:spPr>
        <a:xfrm>
          <a:off x="12089021" y="9200766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13</xdr:col>
      <xdr:colOff>941468</xdr:colOff>
      <xdr:row>59</xdr:row>
      <xdr:rowOff>88260</xdr:rowOff>
    </xdr:from>
    <xdr:to>
      <xdr:col>14</xdr:col>
      <xdr:colOff>92768</xdr:colOff>
      <xdr:row>60</xdr:row>
      <xdr:rowOff>96810</xdr:rowOff>
    </xdr:to>
    <xdr:sp macro="" textlink="">
      <xdr:nvSpPr>
        <xdr:cNvPr id="214" name="円/楕円 81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SpPr/>
      </xdr:nvSpPr>
      <xdr:spPr>
        <a:xfrm>
          <a:off x="12076193" y="10203810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13</xdr:col>
      <xdr:colOff>209551</xdr:colOff>
      <xdr:row>26</xdr:row>
      <xdr:rowOff>0</xdr:rowOff>
    </xdr:from>
    <xdr:to>
      <xdr:col>13</xdr:col>
      <xdr:colOff>936625</xdr:colOff>
      <xdr:row>26</xdr:row>
      <xdr:rowOff>0</xdr:rowOff>
    </xdr:to>
    <xdr:cxnSp macro="">
      <xdr:nvCxnSpPr>
        <xdr:cNvPr id="215" name="直線コネクタ 214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CxnSpPr/>
      </xdr:nvCxnSpPr>
      <xdr:spPr>
        <a:xfrm flipH="1">
          <a:off x="10414450" y="4335960"/>
          <a:ext cx="727074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194</xdr:colOff>
      <xdr:row>26</xdr:row>
      <xdr:rowOff>3303</xdr:rowOff>
    </xdr:from>
    <xdr:to>
      <xdr:col>14</xdr:col>
      <xdr:colOff>819149</xdr:colOff>
      <xdr:row>28</xdr:row>
      <xdr:rowOff>123825</xdr:rowOff>
    </xdr:to>
    <xdr:sp macro="" textlink="">
      <xdr:nvSpPr>
        <xdr:cNvPr id="216" name="フリーフォーム 128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SpPr/>
      </xdr:nvSpPr>
      <xdr:spPr>
        <a:xfrm>
          <a:off x="11147972" y="4339263"/>
          <a:ext cx="818955" cy="454057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192406</xdr:colOff>
      <xdr:row>25</xdr:row>
      <xdr:rowOff>76200</xdr:rowOff>
    </xdr:from>
    <xdr:to>
      <xdr:col>14</xdr:col>
      <xdr:colOff>560072</xdr:colOff>
      <xdr:row>26</xdr:row>
      <xdr:rowOff>93270</xdr:rowOff>
    </xdr:to>
    <xdr:sp macro="" textlink="">
      <xdr:nvSpPr>
        <xdr:cNvPr id="217" name="六角形 216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SpPr/>
      </xdr:nvSpPr>
      <xdr:spPr>
        <a:xfrm>
          <a:off x="11340184" y="4245392"/>
          <a:ext cx="367666" cy="183838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19</a:t>
          </a:r>
          <a:endParaRPr kumimoji="1" lang="ja-JP" altLang="en-US" sz="1200" b="1"/>
        </a:p>
      </xdr:txBody>
    </xdr:sp>
    <xdr:clientData/>
  </xdr:twoCellAnchor>
  <xdr:twoCellAnchor>
    <xdr:from>
      <xdr:col>13</xdr:col>
      <xdr:colOff>941468</xdr:colOff>
      <xdr:row>25</xdr:row>
      <xdr:rowOff>81844</xdr:rowOff>
    </xdr:from>
    <xdr:to>
      <xdr:col>14</xdr:col>
      <xdr:colOff>92768</xdr:colOff>
      <xdr:row>26</xdr:row>
      <xdr:rowOff>90394</xdr:rowOff>
    </xdr:to>
    <xdr:sp macro="" textlink="">
      <xdr:nvSpPr>
        <xdr:cNvPr id="218" name="円/楕円 81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SpPr/>
      </xdr:nvSpPr>
      <xdr:spPr>
        <a:xfrm>
          <a:off x="12076193" y="4368094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13</xdr:col>
      <xdr:colOff>942878</xdr:colOff>
      <xdr:row>17</xdr:row>
      <xdr:rowOff>9525</xdr:rowOff>
    </xdr:from>
    <xdr:to>
      <xdr:col>14</xdr:col>
      <xdr:colOff>0</xdr:colOff>
      <xdr:row>19</xdr:row>
      <xdr:rowOff>1</xdr:rowOff>
    </xdr:to>
    <xdr:cxnSp macro="">
      <xdr:nvCxnSpPr>
        <xdr:cNvPr id="219" name="直線コネクタ 218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CxnSpPr/>
      </xdr:nvCxnSpPr>
      <xdr:spPr>
        <a:xfrm flipH="1" flipV="1">
          <a:off x="11147777" y="2844576"/>
          <a:ext cx="1" cy="324011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193</xdr:colOff>
      <xdr:row>19</xdr:row>
      <xdr:rowOff>12828</xdr:rowOff>
    </xdr:from>
    <xdr:to>
      <xdr:col>14</xdr:col>
      <xdr:colOff>865909</xdr:colOff>
      <xdr:row>21</xdr:row>
      <xdr:rowOff>133350</xdr:rowOff>
    </xdr:to>
    <xdr:sp macro="" textlink="">
      <xdr:nvSpPr>
        <xdr:cNvPr id="220" name="フリーフォーム 103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SpPr/>
      </xdr:nvSpPr>
      <xdr:spPr>
        <a:xfrm>
          <a:off x="11147971" y="3181414"/>
          <a:ext cx="865716" cy="454057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196510</xdr:colOff>
      <xdr:row>18</xdr:row>
      <xdr:rowOff>85725</xdr:rowOff>
    </xdr:from>
    <xdr:to>
      <xdr:col>14</xdr:col>
      <xdr:colOff>564176</xdr:colOff>
      <xdr:row>19</xdr:row>
      <xdr:rowOff>102795</xdr:rowOff>
    </xdr:to>
    <xdr:sp macro="" textlink="">
      <xdr:nvSpPr>
        <xdr:cNvPr id="221" name="六角形 220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SpPr/>
      </xdr:nvSpPr>
      <xdr:spPr>
        <a:xfrm>
          <a:off x="11344288" y="3087543"/>
          <a:ext cx="367666" cy="183838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145</a:t>
          </a:r>
          <a:endParaRPr kumimoji="1" lang="ja-JP" altLang="en-US" sz="1200" b="1"/>
        </a:p>
      </xdr:txBody>
    </xdr:sp>
    <xdr:clientData/>
  </xdr:twoCellAnchor>
  <xdr:twoCellAnchor>
    <xdr:from>
      <xdr:col>13</xdr:col>
      <xdr:colOff>209551</xdr:colOff>
      <xdr:row>12</xdr:row>
      <xdr:rowOff>6415</xdr:rowOff>
    </xdr:from>
    <xdr:to>
      <xdr:col>13</xdr:col>
      <xdr:colOff>936625</xdr:colOff>
      <xdr:row>12</xdr:row>
      <xdr:rowOff>6415</xdr:rowOff>
    </xdr:to>
    <xdr:cxnSp macro="">
      <xdr:nvCxnSpPr>
        <xdr:cNvPr id="222" name="直線コネクタ 221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CxnSpPr/>
      </xdr:nvCxnSpPr>
      <xdr:spPr>
        <a:xfrm flipH="1">
          <a:off x="10414450" y="2007627"/>
          <a:ext cx="727074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194</xdr:colOff>
      <xdr:row>12</xdr:row>
      <xdr:rowOff>9718</xdr:rowOff>
    </xdr:from>
    <xdr:to>
      <xdr:col>14</xdr:col>
      <xdr:colOff>819149</xdr:colOff>
      <xdr:row>14</xdr:row>
      <xdr:rowOff>130240</xdr:rowOff>
    </xdr:to>
    <xdr:sp macro="" textlink="">
      <xdr:nvSpPr>
        <xdr:cNvPr id="223" name="フリーフォーム 128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SpPr/>
      </xdr:nvSpPr>
      <xdr:spPr>
        <a:xfrm>
          <a:off x="11147972" y="2010930"/>
          <a:ext cx="818955" cy="454057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13</xdr:col>
      <xdr:colOff>941468</xdr:colOff>
      <xdr:row>11</xdr:row>
      <xdr:rowOff>88259</xdr:rowOff>
    </xdr:from>
    <xdr:to>
      <xdr:col>14</xdr:col>
      <xdr:colOff>92768</xdr:colOff>
      <xdr:row>12</xdr:row>
      <xdr:rowOff>96809</xdr:rowOff>
    </xdr:to>
    <xdr:sp macro="" textlink="">
      <xdr:nvSpPr>
        <xdr:cNvPr id="224" name="円/楕円 81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SpPr/>
      </xdr:nvSpPr>
      <xdr:spPr>
        <a:xfrm>
          <a:off x="12076193" y="1974209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164474</xdr:colOff>
      <xdr:row>11</xdr:row>
      <xdr:rowOff>57150</xdr:rowOff>
    </xdr:from>
    <xdr:to>
      <xdr:col>14</xdr:col>
      <xdr:colOff>558082</xdr:colOff>
      <xdr:row>12</xdr:row>
      <xdr:rowOff>123878</xdr:rowOff>
    </xdr:to>
    <xdr:sp macro="" textlink="">
      <xdr:nvSpPr>
        <xdr:cNvPr id="225" name="フリーフォーム 113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SpPr/>
      </xdr:nvSpPr>
      <xdr:spPr>
        <a:xfrm>
          <a:off x="11312252" y="1891594"/>
          <a:ext cx="393608" cy="233496"/>
        </a:xfrm>
        <a:custGeom>
          <a:avLst/>
          <a:gdLst>
            <a:gd name="connsiteX0" fmla="*/ 365709 w 731419"/>
            <a:gd name="connsiteY0" fmla="*/ 701621 h 701622"/>
            <a:gd name="connsiteX1" fmla="*/ 723619 w 731419"/>
            <a:gd name="connsiteY1" fmla="*/ 81053 h 701622"/>
            <a:gd name="connsiteX2" fmla="*/ 7800 w 731419"/>
            <a:gd name="connsiteY2" fmla="*/ 75280 h 701622"/>
            <a:gd name="connsiteX3" fmla="*/ 365709 w 731419"/>
            <a:gd name="connsiteY3" fmla="*/ 701621 h 701622"/>
            <a:gd name="connsiteX0" fmla="*/ 401872 w 767582"/>
            <a:gd name="connsiteY0" fmla="*/ 728815 h 728816"/>
            <a:gd name="connsiteX1" fmla="*/ 759782 w 767582"/>
            <a:gd name="connsiteY1" fmla="*/ 108247 h 728816"/>
            <a:gd name="connsiteX2" fmla="*/ 43963 w 767582"/>
            <a:gd name="connsiteY2" fmla="*/ 102474 h 728816"/>
            <a:gd name="connsiteX3" fmla="*/ 401872 w 767582"/>
            <a:gd name="connsiteY3" fmla="*/ 728815 h 728816"/>
            <a:gd name="connsiteX0" fmla="*/ 401872 w 767582"/>
            <a:gd name="connsiteY0" fmla="*/ 762923 h 762924"/>
            <a:gd name="connsiteX1" fmla="*/ 759782 w 767582"/>
            <a:gd name="connsiteY1" fmla="*/ 142355 h 762924"/>
            <a:gd name="connsiteX2" fmla="*/ 43963 w 767582"/>
            <a:gd name="connsiteY2" fmla="*/ 136582 h 762924"/>
            <a:gd name="connsiteX3" fmla="*/ 401872 w 767582"/>
            <a:gd name="connsiteY3" fmla="*/ 762923 h 762924"/>
            <a:gd name="connsiteX0" fmla="*/ 401872 w 799759"/>
            <a:gd name="connsiteY0" fmla="*/ 762923 h 762924"/>
            <a:gd name="connsiteX1" fmla="*/ 759782 w 799759"/>
            <a:gd name="connsiteY1" fmla="*/ 142355 h 762924"/>
            <a:gd name="connsiteX2" fmla="*/ 43963 w 799759"/>
            <a:gd name="connsiteY2" fmla="*/ 136582 h 762924"/>
            <a:gd name="connsiteX3" fmla="*/ 401872 w 799759"/>
            <a:gd name="connsiteY3" fmla="*/ 762923 h 762924"/>
            <a:gd name="connsiteX0" fmla="*/ 401872 w 799759"/>
            <a:gd name="connsiteY0" fmla="*/ 755635 h 755636"/>
            <a:gd name="connsiteX1" fmla="*/ 759782 w 799759"/>
            <a:gd name="connsiteY1" fmla="*/ 135067 h 755636"/>
            <a:gd name="connsiteX2" fmla="*/ 43963 w 799759"/>
            <a:gd name="connsiteY2" fmla="*/ 129294 h 755636"/>
            <a:gd name="connsiteX3" fmla="*/ 401872 w 799759"/>
            <a:gd name="connsiteY3" fmla="*/ 755635 h 755636"/>
            <a:gd name="connsiteX0" fmla="*/ 401872 w 803745"/>
            <a:gd name="connsiteY0" fmla="*/ 755635 h 755636"/>
            <a:gd name="connsiteX1" fmla="*/ 759782 w 803745"/>
            <a:gd name="connsiteY1" fmla="*/ 135067 h 755636"/>
            <a:gd name="connsiteX2" fmla="*/ 43963 w 803745"/>
            <a:gd name="connsiteY2" fmla="*/ 129294 h 755636"/>
            <a:gd name="connsiteX3" fmla="*/ 401872 w 803745"/>
            <a:gd name="connsiteY3" fmla="*/ 755635 h 755636"/>
            <a:gd name="connsiteX0" fmla="*/ 401872 w 797791"/>
            <a:gd name="connsiteY0" fmla="*/ 755635 h 755636"/>
            <a:gd name="connsiteX1" fmla="*/ 759782 w 797791"/>
            <a:gd name="connsiteY1" fmla="*/ 135067 h 755636"/>
            <a:gd name="connsiteX2" fmla="*/ 43963 w 797791"/>
            <a:gd name="connsiteY2" fmla="*/ 129294 h 755636"/>
            <a:gd name="connsiteX3" fmla="*/ 401872 w 797791"/>
            <a:gd name="connsiteY3" fmla="*/ 755635 h 7556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7791" h="755636">
              <a:moveTo>
                <a:pt x="401872" y="755635"/>
              </a:moveTo>
              <a:cubicBezTo>
                <a:pt x="521175" y="756597"/>
                <a:pt x="921722" y="297134"/>
                <a:pt x="759782" y="135067"/>
              </a:cubicBezTo>
              <a:cubicBezTo>
                <a:pt x="575109" y="-46220"/>
                <a:pt x="222955" y="-41900"/>
                <a:pt x="43963" y="129294"/>
              </a:cubicBezTo>
              <a:cubicBezTo>
                <a:pt x="-135029" y="300488"/>
                <a:pt x="282569" y="754673"/>
                <a:pt x="401872" y="755635"/>
              </a:cubicBezTo>
              <a:close/>
            </a:path>
          </a:pathLst>
        </a:cu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36000" rtlCol="0" anchor="ctr"/>
        <a:lstStyle/>
        <a:p>
          <a:pPr algn="ctr"/>
          <a:r>
            <a:rPr kumimoji="1" lang="en-US" altLang="ja-JP" sz="1200" b="1"/>
            <a:t>399</a:t>
          </a:r>
          <a:endParaRPr kumimoji="1" lang="ja-JP" altLang="en-US" sz="1200" b="1"/>
        </a:p>
      </xdr:txBody>
    </xdr:sp>
    <xdr:clientData/>
  </xdr:twoCellAnchor>
  <xdr:twoCellAnchor>
    <xdr:from>
      <xdr:col>14</xdr:col>
      <xdr:colOff>193</xdr:colOff>
      <xdr:row>5</xdr:row>
      <xdr:rowOff>6415</xdr:rowOff>
    </xdr:from>
    <xdr:to>
      <xdr:col>14</xdr:col>
      <xdr:colOff>885150</xdr:colOff>
      <xdr:row>7</xdr:row>
      <xdr:rowOff>126936</xdr:rowOff>
    </xdr:to>
    <xdr:sp macro="" textlink="">
      <xdr:nvSpPr>
        <xdr:cNvPr id="227" name="フリーフォーム 103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SpPr/>
      </xdr:nvSpPr>
      <xdr:spPr>
        <a:xfrm>
          <a:off x="11147971" y="840253"/>
          <a:ext cx="884957" cy="454057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13</xdr:col>
      <xdr:colOff>884318</xdr:colOff>
      <xdr:row>4</xdr:row>
      <xdr:rowOff>88259</xdr:rowOff>
    </xdr:from>
    <xdr:to>
      <xdr:col>14</xdr:col>
      <xdr:colOff>35618</xdr:colOff>
      <xdr:row>5</xdr:row>
      <xdr:rowOff>96809</xdr:rowOff>
    </xdr:to>
    <xdr:sp macro="" textlink="">
      <xdr:nvSpPr>
        <xdr:cNvPr id="228" name="円/楕円 81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SpPr/>
      </xdr:nvSpPr>
      <xdr:spPr>
        <a:xfrm>
          <a:off x="12019043" y="774059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164474</xdr:colOff>
      <xdr:row>4</xdr:row>
      <xdr:rowOff>82806</xdr:rowOff>
    </xdr:from>
    <xdr:to>
      <xdr:col>14</xdr:col>
      <xdr:colOff>558082</xdr:colOff>
      <xdr:row>5</xdr:row>
      <xdr:rowOff>149535</xdr:rowOff>
    </xdr:to>
    <xdr:sp macro="" textlink="">
      <xdr:nvSpPr>
        <xdr:cNvPr id="229" name="フリーフォーム 113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SpPr/>
      </xdr:nvSpPr>
      <xdr:spPr>
        <a:xfrm>
          <a:off x="11312252" y="749877"/>
          <a:ext cx="393608" cy="233496"/>
        </a:xfrm>
        <a:custGeom>
          <a:avLst/>
          <a:gdLst>
            <a:gd name="connsiteX0" fmla="*/ 365709 w 731419"/>
            <a:gd name="connsiteY0" fmla="*/ 701621 h 701622"/>
            <a:gd name="connsiteX1" fmla="*/ 723619 w 731419"/>
            <a:gd name="connsiteY1" fmla="*/ 81053 h 701622"/>
            <a:gd name="connsiteX2" fmla="*/ 7800 w 731419"/>
            <a:gd name="connsiteY2" fmla="*/ 75280 h 701622"/>
            <a:gd name="connsiteX3" fmla="*/ 365709 w 731419"/>
            <a:gd name="connsiteY3" fmla="*/ 701621 h 701622"/>
            <a:gd name="connsiteX0" fmla="*/ 401872 w 767582"/>
            <a:gd name="connsiteY0" fmla="*/ 728815 h 728816"/>
            <a:gd name="connsiteX1" fmla="*/ 759782 w 767582"/>
            <a:gd name="connsiteY1" fmla="*/ 108247 h 728816"/>
            <a:gd name="connsiteX2" fmla="*/ 43963 w 767582"/>
            <a:gd name="connsiteY2" fmla="*/ 102474 h 728816"/>
            <a:gd name="connsiteX3" fmla="*/ 401872 w 767582"/>
            <a:gd name="connsiteY3" fmla="*/ 728815 h 728816"/>
            <a:gd name="connsiteX0" fmla="*/ 401872 w 767582"/>
            <a:gd name="connsiteY0" fmla="*/ 762923 h 762924"/>
            <a:gd name="connsiteX1" fmla="*/ 759782 w 767582"/>
            <a:gd name="connsiteY1" fmla="*/ 142355 h 762924"/>
            <a:gd name="connsiteX2" fmla="*/ 43963 w 767582"/>
            <a:gd name="connsiteY2" fmla="*/ 136582 h 762924"/>
            <a:gd name="connsiteX3" fmla="*/ 401872 w 767582"/>
            <a:gd name="connsiteY3" fmla="*/ 762923 h 762924"/>
            <a:gd name="connsiteX0" fmla="*/ 401872 w 799759"/>
            <a:gd name="connsiteY0" fmla="*/ 762923 h 762924"/>
            <a:gd name="connsiteX1" fmla="*/ 759782 w 799759"/>
            <a:gd name="connsiteY1" fmla="*/ 142355 h 762924"/>
            <a:gd name="connsiteX2" fmla="*/ 43963 w 799759"/>
            <a:gd name="connsiteY2" fmla="*/ 136582 h 762924"/>
            <a:gd name="connsiteX3" fmla="*/ 401872 w 799759"/>
            <a:gd name="connsiteY3" fmla="*/ 762923 h 762924"/>
            <a:gd name="connsiteX0" fmla="*/ 401872 w 799759"/>
            <a:gd name="connsiteY0" fmla="*/ 755635 h 755636"/>
            <a:gd name="connsiteX1" fmla="*/ 759782 w 799759"/>
            <a:gd name="connsiteY1" fmla="*/ 135067 h 755636"/>
            <a:gd name="connsiteX2" fmla="*/ 43963 w 799759"/>
            <a:gd name="connsiteY2" fmla="*/ 129294 h 755636"/>
            <a:gd name="connsiteX3" fmla="*/ 401872 w 799759"/>
            <a:gd name="connsiteY3" fmla="*/ 755635 h 755636"/>
            <a:gd name="connsiteX0" fmla="*/ 401872 w 803745"/>
            <a:gd name="connsiteY0" fmla="*/ 755635 h 755636"/>
            <a:gd name="connsiteX1" fmla="*/ 759782 w 803745"/>
            <a:gd name="connsiteY1" fmla="*/ 135067 h 755636"/>
            <a:gd name="connsiteX2" fmla="*/ 43963 w 803745"/>
            <a:gd name="connsiteY2" fmla="*/ 129294 h 755636"/>
            <a:gd name="connsiteX3" fmla="*/ 401872 w 803745"/>
            <a:gd name="connsiteY3" fmla="*/ 755635 h 755636"/>
            <a:gd name="connsiteX0" fmla="*/ 401872 w 797791"/>
            <a:gd name="connsiteY0" fmla="*/ 755635 h 755636"/>
            <a:gd name="connsiteX1" fmla="*/ 759782 w 797791"/>
            <a:gd name="connsiteY1" fmla="*/ 135067 h 755636"/>
            <a:gd name="connsiteX2" fmla="*/ 43963 w 797791"/>
            <a:gd name="connsiteY2" fmla="*/ 129294 h 755636"/>
            <a:gd name="connsiteX3" fmla="*/ 401872 w 797791"/>
            <a:gd name="connsiteY3" fmla="*/ 755635 h 7556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7791" h="755636">
              <a:moveTo>
                <a:pt x="401872" y="755635"/>
              </a:moveTo>
              <a:cubicBezTo>
                <a:pt x="521175" y="756597"/>
                <a:pt x="921722" y="297134"/>
                <a:pt x="759782" y="135067"/>
              </a:cubicBezTo>
              <a:cubicBezTo>
                <a:pt x="575109" y="-46220"/>
                <a:pt x="222955" y="-41900"/>
                <a:pt x="43963" y="129294"/>
              </a:cubicBezTo>
              <a:cubicBezTo>
                <a:pt x="-135029" y="300488"/>
                <a:pt x="282569" y="754673"/>
                <a:pt x="401872" y="755635"/>
              </a:cubicBezTo>
              <a:close/>
            </a:path>
          </a:pathLst>
        </a:cu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36000" rtlCol="0" anchor="ctr"/>
        <a:lstStyle/>
        <a:p>
          <a:pPr algn="ctr"/>
          <a:r>
            <a:rPr kumimoji="1" lang="en-US" altLang="ja-JP" sz="1200" b="1"/>
            <a:t>399</a:t>
          </a:r>
          <a:endParaRPr kumimoji="1" lang="ja-JP" altLang="en-US" sz="1200" b="1"/>
        </a:p>
      </xdr:txBody>
    </xdr:sp>
    <xdr:clientData/>
  </xdr:twoCellAnchor>
  <xdr:twoCellAnchor>
    <xdr:from>
      <xdr:col>17</xdr:col>
      <xdr:colOff>3112</xdr:colOff>
      <xdr:row>58</xdr:row>
      <xdr:rowOff>163271</xdr:rowOff>
    </xdr:from>
    <xdr:to>
      <xdr:col>17</xdr:col>
      <xdr:colOff>3113</xdr:colOff>
      <xdr:row>60</xdr:row>
      <xdr:rowOff>153747</xdr:rowOff>
    </xdr:to>
    <xdr:cxnSp macro="">
      <xdr:nvCxnSpPr>
        <xdr:cNvPr id="230" name="直線コネクタ 229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CxnSpPr/>
      </xdr:nvCxnSpPr>
      <xdr:spPr>
        <a:xfrm flipH="1" flipV="1">
          <a:off x="13569021" y="9835796"/>
          <a:ext cx="1" cy="324012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83385</xdr:colOff>
      <xdr:row>60</xdr:row>
      <xdr:rowOff>166574</xdr:rowOff>
    </xdr:from>
    <xdr:to>
      <xdr:col>17</xdr:col>
      <xdr:colOff>3306</xdr:colOff>
      <xdr:row>63</xdr:row>
      <xdr:rowOff>120328</xdr:rowOff>
    </xdr:to>
    <xdr:sp macro="" textlink="">
      <xdr:nvSpPr>
        <xdr:cNvPr id="231" name="フリーフォーム 142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SpPr/>
      </xdr:nvSpPr>
      <xdr:spPr>
        <a:xfrm flipH="1">
          <a:off x="12706415" y="10172635"/>
          <a:ext cx="862800" cy="454057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16</xdr:col>
      <xdr:colOff>405259</xdr:colOff>
      <xdr:row>60</xdr:row>
      <xdr:rowOff>78733</xdr:rowOff>
    </xdr:from>
    <xdr:to>
      <xdr:col>16</xdr:col>
      <xdr:colOff>772925</xdr:colOff>
      <xdr:row>61</xdr:row>
      <xdr:rowOff>95804</xdr:rowOff>
    </xdr:to>
    <xdr:sp macro="" textlink="">
      <xdr:nvSpPr>
        <xdr:cNvPr id="232" name="六角形 231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SpPr/>
      </xdr:nvSpPr>
      <xdr:spPr>
        <a:xfrm>
          <a:off x="13028289" y="10084794"/>
          <a:ext cx="367666" cy="183838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250</a:t>
          </a:r>
          <a:endParaRPr kumimoji="1" lang="ja-JP" altLang="en-US" sz="1200" b="1"/>
        </a:p>
      </xdr:txBody>
    </xdr:sp>
    <xdr:clientData/>
  </xdr:twoCellAnchor>
  <xdr:twoCellAnchor>
    <xdr:from>
      <xdr:col>16</xdr:col>
      <xdr:colOff>190500</xdr:colOff>
      <xdr:row>54</xdr:row>
      <xdr:rowOff>0</xdr:rowOff>
    </xdr:from>
    <xdr:to>
      <xdr:col>17</xdr:col>
      <xdr:colOff>28575</xdr:colOff>
      <xdr:row>54</xdr:row>
      <xdr:rowOff>0</xdr:rowOff>
    </xdr:to>
    <xdr:cxnSp macro="">
      <xdr:nvCxnSpPr>
        <xdr:cNvPr id="233" name="直線コネクタ 232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CxnSpPr/>
      </xdr:nvCxnSpPr>
      <xdr:spPr>
        <a:xfrm flipH="1">
          <a:off x="12813530" y="9005455"/>
          <a:ext cx="780954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195</xdr:colOff>
      <xdr:row>54</xdr:row>
      <xdr:rowOff>12828</xdr:rowOff>
    </xdr:from>
    <xdr:to>
      <xdr:col>17</xdr:col>
      <xdr:colOff>936625</xdr:colOff>
      <xdr:row>56</xdr:row>
      <xdr:rowOff>142876</xdr:rowOff>
    </xdr:to>
    <xdr:sp macro="" textlink="">
      <xdr:nvSpPr>
        <xdr:cNvPr id="234" name="フリーフォーム 190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SpPr/>
      </xdr:nvSpPr>
      <xdr:spPr>
        <a:xfrm>
          <a:off x="13566104" y="9018283"/>
          <a:ext cx="936430" cy="463583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17</xdr:col>
      <xdr:colOff>249556</xdr:colOff>
      <xdr:row>53</xdr:row>
      <xdr:rowOff>76200</xdr:rowOff>
    </xdr:from>
    <xdr:to>
      <xdr:col>17</xdr:col>
      <xdr:colOff>617222</xdr:colOff>
      <xdr:row>54</xdr:row>
      <xdr:rowOff>93270</xdr:rowOff>
    </xdr:to>
    <xdr:sp macro="" textlink="">
      <xdr:nvSpPr>
        <xdr:cNvPr id="235" name="六角形 234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SpPr/>
      </xdr:nvSpPr>
      <xdr:spPr>
        <a:xfrm>
          <a:off x="13815465" y="8914887"/>
          <a:ext cx="367666" cy="183838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250</a:t>
          </a:r>
          <a:endParaRPr kumimoji="1" lang="ja-JP" altLang="en-US" sz="1200" b="1"/>
        </a:p>
      </xdr:txBody>
    </xdr:sp>
    <xdr:clientData/>
  </xdr:twoCellAnchor>
  <xdr:twoCellAnchor>
    <xdr:from>
      <xdr:col>16</xdr:col>
      <xdr:colOff>846666</xdr:colOff>
      <xdr:row>52</xdr:row>
      <xdr:rowOff>13897</xdr:rowOff>
    </xdr:from>
    <xdr:to>
      <xdr:col>16</xdr:col>
      <xdr:colOff>971550</xdr:colOff>
      <xdr:row>53</xdr:row>
      <xdr:rowOff>127225</xdr:rowOff>
    </xdr:to>
    <xdr:grpSp>
      <xdr:nvGrpSpPr>
        <xdr:cNvPr id="236" name="グループ化 64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GrpSpPr>
          <a:grpSpLocks/>
        </xdr:cNvGrpSpPr>
      </xdr:nvGrpSpPr>
      <xdr:grpSpPr bwMode="auto">
        <a:xfrm flipH="1">
          <a:off x="14619816" y="8929297"/>
          <a:ext cx="124884" cy="284778"/>
          <a:chOff x="1038225" y="5362576"/>
          <a:chExt cx="171450" cy="428624"/>
        </a:xfrm>
      </xdr:grpSpPr>
      <xdr:cxnSp macro="">
        <xdr:nvCxnSpPr>
          <xdr:cNvPr id="237" name="直線コネクタ 236">
            <a:extLst>
              <a:ext uri="{FF2B5EF4-FFF2-40B4-BE49-F238E27FC236}">
                <a16:creationId xmlns:a16="http://schemas.microsoft.com/office/drawing/2014/main" id="{00000000-0008-0000-0300-0000ED000000}"/>
              </a:ext>
            </a:extLst>
          </xdr:cNvPr>
          <xdr:cNvCxnSpPr/>
        </xdr:nvCxnSpPr>
        <xdr:spPr>
          <a:xfrm>
            <a:off x="1162050" y="5610225"/>
            <a:ext cx="0" cy="180975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8" name="円/楕円 31">
            <a:extLst>
              <a:ext uri="{FF2B5EF4-FFF2-40B4-BE49-F238E27FC236}">
                <a16:creationId xmlns:a16="http://schemas.microsoft.com/office/drawing/2014/main" id="{00000000-0008-0000-0300-0000EE000000}"/>
              </a:ext>
            </a:extLst>
          </xdr:cNvPr>
          <xdr:cNvSpPr/>
        </xdr:nvSpPr>
        <xdr:spPr>
          <a:xfrm rot="20512690">
            <a:off x="1038225" y="5362576"/>
            <a:ext cx="171450" cy="314324"/>
          </a:xfrm>
          <a:prstGeom prst="ellipse">
            <a:avLst/>
          </a:prstGeom>
          <a:gradFill flip="none" rotWithShape="1">
            <a:gsLst>
              <a:gs pos="23000">
                <a:schemeClr val="bg1"/>
              </a:gs>
              <a:gs pos="59000">
                <a:schemeClr val="bg1">
                  <a:lumMod val="75000"/>
                </a:schemeClr>
              </a:gs>
              <a:gs pos="100000">
                <a:schemeClr val="tx1"/>
              </a:gs>
            </a:gsLst>
            <a:path path="circle">
              <a:fillToRect t="100000" r="100000"/>
            </a:path>
            <a:tileRect l="-100000" b="-100000"/>
          </a:gra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16</xdr:col>
      <xdr:colOff>883301</xdr:colOff>
      <xdr:row>46</xdr:row>
      <xdr:rowOff>73080</xdr:rowOff>
    </xdr:from>
    <xdr:to>
      <xdr:col>17</xdr:col>
      <xdr:colOff>812067</xdr:colOff>
      <xdr:row>46</xdr:row>
      <xdr:rowOff>154680</xdr:rowOff>
    </xdr:to>
    <xdr:sp macro="" textlink="">
      <xdr:nvSpPr>
        <xdr:cNvPr id="6" name="フリーフォーム: 図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3485609" y="7656445"/>
          <a:ext cx="869054" cy="81600"/>
        </a:xfrm>
        <a:custGeom>
          <a:avLst/>
          <a:gdLst>
            <a:gd name="connsiteX0" fmla="*/ 0 w 869054"/>
            <a:gd name="connsiteY0" fmla="*/ 79375 h 79375"/>
            <a:gd name="connsiteX1" fmla="*/ 869054 w 869054"/>
            <a:gd name="connsiteY1" fmla="*/ 0 h 79375"/>
            <a:gd name="connsiteX2" fmla="*/ 869054 w 869054"/>
            <a:gd name="connsiteY2" fmla="*/ 0 h 79375"/>
            <a:gd name="connsiteX0" fmla="*/ 0 w 869054"/>
            <a:gd name="connsiteY0" fmla="*/ 79375 h 79375"/>
            <a:gd name="connsiteX1" fmla="*/ 869054 w 869054"/>
            <a:gd name="connsiteY1" fmla="*/ 0 h 79375"/>
            <a:gd name="connsiteX2" fmla="*/ 869054 w 869054"/>
            <a:gd name="connsiteY2" fmla="*/ 0 h 79375"/>
            <a:gd name="connsiteX0" fmla="*/ 0 w 869054"/>
            <a:gd name="connsiteY0" fmla="*/ 81600 h 81600"/>
            <a:gd name="connsiteX1" fmla="*/ 869054 w 869054"/>
            <a:gd name="connsiteY1" fmla="*/ 2225 h 81600"/>
            <a:gd name="connsiteX2" fmla="*/ 869054 w 869054"/>
            <a:gd name="connsiteY2" fmla="*/ 2225 h 81600"/>
            <a:gd name="connsiteX0" fmla="*/ 0 w 869054"/>
            <a:gd name="connsiteY0" fmla="*/ 80976 h 80976"/>
            <a:gd name="connsiteX1" fmla="*/ 869054 w 869054"/>
            <a:gd name="connsiteY1" fmla="*/ 1601 h 80976"/>
            <a:gd name="connsiteX2" fmla="*/ 869054 w 869054"/>
            <a:gd name="connsiteY2" fmla="*/ 1601 h 80976"/>
            <a:gd name="connsiteX0" fmla="*/ 0 w 869054"/>
            <a:gd name="connsiteY0" fmla="*/ 81600 h 81600"/>
            <a:gd name="connsiteX1" fmla="*/ 869054 w 869054"/>
            <a:gd name="connsiteY1" fmla="*/ 2225 h 81600"/>
            <a:gd name="connsiteX2" fmla="*/ 869054 w 869054"/>
            <a:gd name="connsiteY2" fmla="*/ 2225 h 81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69054" h="81600">
              <a:moveTo>
                <a:pt x="0" y="81600"/>
              </a:moveTo>
              <a:cubicBezTo>
                <a:pt x="65807" y="16472"/>
                <a:pt x="137718" y="-7950"/>
                <a:pt x="869054" y="2225"/>
              </a:cubicBezTo>
              <a:lnTo>
                <a:pt x="869054" y="2225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853081</xdr:colOff>
      <xdr:row>43</xdr:row>
      <xdr:rowOff>60112</xdr:rowOff>
    </xdr:from>
    <xdr:to>
      <xdr:col>16</xdr:col>
      <xdr:colOff>878738</xdr:colOff>
      <xdr:row>49</xdr:row>
      <xdr:rowOff>128283</xdr:rowOff>
    </xdr:to>
    <xdr:sp macro="" textlink="">
      <xdr:nvSpPr>
        <xdr:cNvPr id="4" name="フリーフォーム: 図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448640" y="7155819"/>
          <a:ext cx="25657" cy="1058270"/>
        </a:xfrm>
        <a:custGeom>
          <a:avLst/>
          <a:gdLst>
            <a:gd name="connsiteX0" fmla="*/ 0 w 25657"/>
            <a:gd name="connsiteY0" fmla="*/ 891566 h 891566"/>
            <a:gd name="connsiteX1" fmla="*/ 25657 w 25657"/>
            <a:gd name="connsiteY1" fmla="*/ 423334 h 891566"/>
            <a:gd name="connsiteX2" fmla="*/ 25657 w 25657"/>
            <a:gd name="connsiteY2" fmla="*/ 0 h 891566"/>
            <a:gd name="connsiteX0" fmla="*/ 0 w 25657"/>
            <a:gd name="connsiteY0" fmla="*/ 891566 h 891566"/>
            <a:gd name="connsiteX1" fmla="*/ 25657 w 25657"/>
            <a:gd name="connsiteY1" fmla="*/ 423334 h 891566"/>
            <a:gd name="connsiteX2" fmla="*/ 25657 w 25657"/>
            <a:gd name="connsiteY2" fmla="*/ 0 h 891566"/>
            <a:gd name="connsiteX0" fmla="*/ 0 w 25657"/>
            <a:gd name="connsiteY0" fmla="*/ 891566 h 891566"/>
            <a:gd name="connsiteX1" fmla="*/ 25657 w 25657"/>
            <a:gd name="connsiteY1" fmla="*/ 423334 h 891566"/>
            <a:gd name="connsiteX2" fmla="*/ 25657 w 25657"/>
            <a:gd name="connsiteY2" fmla="*/ 0 h 891566"/>
            <a:gd name="connsiteX0" fmla="*/ 0 w 25657"/>
            <a:gd name="connsiteY0" fmla="*/ 891566 h 891566"/>
            <a:gd name="connsiteX1" fmla="*/ 25657 w 25657"/>
            <a:gd name="connsiteY1" fmla="*/ 423334 h 891566"/>
            <a:gd name="connsiteX2" fmla="*/ 25657 w 25657"/>
            <a:gd name="connsiteY2" fmla="*/ 0 h 891566"/>
            <a:gd name="connsiteX0" fmla="*/ 0 w 25657"/>
            <a:gd name="connsiteY0" fmla="*/ 1068766 h 1068766"/>
            <a:gd name="connsiteX1" fmla="*/ 25657 w 25657"/>
            <a:gd name="connsiteY1" fmla="*/ 600534 h 1068766"/>
            <a:gd name="connsiteX2" fmla="*/ 25657 w 25657"/>
            <a:gd name="connsiteY2" fmla="*/ 0 h 10687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657" h="1068766">
              <a:moveTo>
                <a:pt x="0" y="1068766"/>
              </a:moveTo>
              <a:cubicBezTo>
                <a:pt x="410" y="682268"/>
                <a:pt x="2859" y="645516"/>
                <a:pt x="25657" y="600534"/>
              </a:cubicBezTo>
              <a:lnTo>
                <a:pt x="25657" y="0"/>
              </a:lnTo>
            </a:path>
          </a:pathLst>
        </a:custGeom>
        <a:noFill/>
        <a:ln w="57150">
          <a:solidFill>
            <a:srgbClr val="FF0000"/>
          </a:solidFill>
          <a:headEnd type="none" w="sm" len="sm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14606</xdr:colOff>
      <xdr:row>43</xdr:row>
      <xdr:rowOff>63500</xdr:rowOff>
    </xdr:from>
    <xdr:to>
      <xdr:col>17</xdr:col>
      <xdr:colOff>382272</xdr:colOff>
      <xdr:row>44</xdr:row>
      <xdr:rowOff>80570</xdr:rowOff>
    </xdr:to>
    <xdr:sp macro="" textlink="">
      <xdr:nvSpPr>
        <xdr:cNvPr id="244" name="六角形 243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SpPr/>
      </xdr:nvSpPr>
      <xdr:spPr>
        <a:xfrm>
          <a:off x="13552806" y="7162800"/>
          <a:ext cx="367666" cy="18217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250</a:t>
          </a:r>
          <a:endParaRPr kumimoji="1" lang="ja-JP" altLang="en-US" sz="1200" b="1"/>
        </a:p>
      </xdr:txBody>
    </xdr:sp>
    <xdr:clientData/>
  </xdr:twoCellAnchor>
  <xdr:twoCellAnchor>
    <xdr:from>
      <xdr:col>17</xdr:col>
      <xdr:colOff>288862</xdr:colOff>
      <xdr:row>37</xdr:row>
      <xdr:rowOff>156921</xdr:rowOff>
    </xdr:from>
    <xdr:to>
      <xdr:col>17</xdr:col>
      <xdr:colOff>288863</xdr:colOff>
      <xdr:row>39</xdr:row>
      <xdr:rowOff>147397</xdr:rowOff>
    </xdr:to>
    <xdr:cxnSp macro="">
      <xdr:nvCxnSpPr>
        <xdr:cNvPr id="245" name="直線コネクタ 244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CxnSpPr/>
      </xdr:nvCxnSpPr>
      <xdr:spPr>
        <a:xfrm flipH="1" flipV="1">
          <a:off x="13827062" y="6265621"/>
          <a:ext cx="1" cy="320676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203200</xdr:colOff>
      <xdr:row>39</xdr:row>
      <xdr:rowOff>160224</xdr:rowOff>
    </xdr:from>
    <xdr:to>
      <xdr:col>17</xdr:col>
      <xdr:colOff>289056</xdr:colOff>
      <xdr:row>42</xdr:row>
      <xdr:rowOff>113978</xdr:rowOff>
    </xdr:to>
    <xdr:sp macro="" textlink="">
      <xdr:nvSpPr>
        <xdr:cNvPr id="246" name="フリーフォーム 142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SpPr/>
      </xdr:nvSpPr>
      <xdr:spPr>
        <a:xfrm flipH="1">
          <a:off x="12801600" y="6599124"/>
          <a:ext cx="1025656" cy="449054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16</xdr:col>
      <xdr:colOff>411609</xdr:colOff>
      <xdr:row>39</xdr:row>
      <xdr:rowOff>72383</xdr:rowOff>
    </xdr:from>
    <xdr:to>
      <xdr:col>16</xdr:col>
      <xdr:colOff>779275</xdr:colOff>
      <xdr:row>40</xdr:row>
      <xdr:rowOff>89454</xdr:rowOff>
    </xdr:to>
    <xdr:sp macro="" textlink="">
      <xdr:nvSpPr>
        <xdr:cNvPr id="247" name="六角形 246">
          <a:extLst>
            <a:ext uri="{FF2B5EF4-FFF2-40B4-BE49-F238E27FC236}">
              <a16:creationId xmlns:a16="http://schemas.microsoft.com/office/drawing/2014/main" id="{00000000-0008-0000-0300-0000F7000000}"/>
            </a:ext>
          </a:extLst>
        </xdr:cNvPr>
        <xdr:cNvSpPr/>
      </xdr:nvSpPr>
      <xdr:spPr>
        <a:xfrm>
          <a:off x="13010009" y="6511283"/>
          <a:ext cx="367666" cy="182171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250</a:t>
          </a:r>
          <a:endParaRPr kumimoji="1" lang="ja-JP" altLang="en-US" sz="1200" b="1"/>
        </a:p>
      </xdr:txBody>
    </xdr:sp>
    <xdr:clientData/>
  </xdr:twoCellAnchor>
  <xdr:twoCellAnchor>
    <xdr:from>
      <xdr:col>16</xdr:col>
      <xdr:colOff>933450</xdr:colOff>
      <xdr:row>26</xdr:row>
      <xdr:rowOff>0</xdr:rowOff>
    </xdr:from>
    <xdr:to>
      <xdr:col>17</xdr:col>
      <xdr:colOff>771525</xdr:colOff>
      <xdr:row>26</xdr:row>
      <xdr:rowOff>0</xdr:rowOff>
    </xdr:to>
    <xdr:cxnSp macro="">
      <xdr:nvCxnSpPr>
        <xdr:cNvPr id="253" name="直線コネクタ 252">
          <a:extLst>
            <a:ext uri="{FF2B5EF4-FFF2-40B4-BE49-F238E27FC236}">
              <a16:creationId xmlns:a16="http://schemas.microsoft.com/office/drawing/2014/main" id="{00000000-0008-0000-0300-0000FD000000}"/>
            </a:ext>
          </a:extLst>
        </xdr:cNvPr>
        <xdr:cNvCxnSpPr/>
      </xdr:nvCxnSpPr>
      <xdr:spPr>
        <a:xfrm flipH="1">
          <a:off x="13531850" y="4292600"/>
          <a:ext cx="777875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82550</xdr:colOff>
      <xdr:row>25</xdr:row>
      <xdr:rowOff>158878</xdr:rowOff>
    </xdr:from>
    <xdr:to>
      <xdr:col>17</xdr:col>
      <xdr:colOff>195</xdr:colOff>
      <xdr:row>28</xdr:row>
      <xdr:rowOff>123826</xdr:rowOff>
    </xdr:to>
    <xdr:sp macro="" textlink="">
      <xdr:nvSpPr>
        <xdr:cNvPr id="254" name="フリーフォーム 190">
          <a:extLst>
            <a:ext uri="{FF2B5EF4-FFF2-40B4-BE49-F238E27FC236}">
              <a16:creationId xmlns:a16="http://schemas.microsoft.com/office/drawing/2014/main" id="{00000000-0008-0000-0300-0000FE000000}"/>
            </a:ext>
          </a:extLst>
        </xdr:cNvPr>
        <xdr:cNvSpPr/>
      </xdr:nvSpPr>
      <xdr:spPr>
        <a:xfrm flipH="1">
          <a:off x="12680950" y="4286378"/>
          <a:ext cx="857445" cy="460248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16</xdr:col>
      <xdr:colOff>338456</xdr:colOff>
      <xdr:row>25</xdr:row>
      <xdr:rowOff>76200</xdr:rowOff>
    </xdr:from>
    <xdr:to>
      <xdr:col>16</xdr:col>
      <xdr:colOff>706122</xdr:colOff>
      <xdr:row>26</xdr:row>
      <xdr:rowOff>93270</xdr:rowOff>
    </xdr:to>
    <xdr:sp macro="" textlink="">
      <xdr:nvSpPr>
        <xdr:cNvPr id="255" name="六角形 254">
          <a:extLst>
            <a:ext uri="{FF2B5EF4-FFF2-40B4-BE49-F238E27FC236}">
              <a16:creationId xmlns:a16="http://schemas.microsoft.com/office/drawing/2014/main" id="{00000000-0008-0000-0300-0000FF000000}"/>
            </a:ext>
          </a:extLst>
        </xdr:cNvPr>
        <xdr:cNvSpPr/>
      </xdr:nvSpPr>
      <xdr:spPr>
        <a:xfrm>
          <a:off x="12936856" y="4203700"/>
          <a:ext cx="367666" cy="18217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250</a:t>
          </a:r>
          <a:endParaRPr kumimoji="1" lang="ja-JP" altLang="en-US" sz="1200" b="1"/>
        </a:p>
      </xdr:txBody>
    </xdr:sp>
    <xdr:clientData/>
  </xdr:twoCellAnchor>
  <xdr:twoCellAnchor>
    <xdr:from>
      <xdr:col>17</xdr:col>
      <xdr:colOff>434719</xdr:colOff>
      <xdr:row>10</xdr:row>
      <xdr:rowOff>158878</xdr:rowOff>
    </xdr:from>
    <xdr:to>
      <xdr:col>17</xdr:col>
      <xdr:colOff>889000</xdr:colOff>
      <xdr:row>10</xdr:row>
      <xdr:rowOff>158878</xdr:rowOff>
    </xdr:to>
    <xdr:cxnSp macro="">
      <xdr:nvCxnSpPr>
        <xdr:cNvPr id="256" name="直線コネクタ 255">
          <a:extLst>
            <a:ext uri="{FF2B5EF4-FFF2-40B4-BE49-F238E27FC236}">
              <a16:creationId xmlns:a16="http://schemas.microsoft.com/office/drawing/2014/main" id="{00000000-0008-0000-0300-000000010000}"/>
            </a:ext>
          </a:extLst>
        </xdr:cNvPr>
        <xdr:cNvCxnSpPr/>
      </xdr:nvCxnSpPr>
      <xdr:spPr>
        <a:xfrm>
          <a:off x="13972919" y="1809878"/>
          <a:ext cx="454281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12700</xdr:colOff>
      <xdr:row>10</xdr:row>
      <xdr:rowOff>158878</xdr:rowOff>
    </xdr:from>
    <xdr:to>
      <xdr:col>17</xdr:col>
      <xdr:colOff>438344</xdr:colOff>
      <xdr:row>14</xdr:row>
      <xdr:rowOff>133350</xdr:rowOff>
    </xdr:to>
    <xdr:sp macro="" textlink="">
      <xdr:nvSpPr>
        <xdr:cNvPr id="257" name="フリーフォーム 181">
          <a:extLst>
            <a:ext uri="{FF2B5EF4-FFF2-40B4-BE49-F238E27FC236}">
              <a16:creationId xmlns:a16="http://schemas.microsoft.com/office/drawing/2014/main" id="{00000000-0008-0000-0300-000001010000}"/>
            </a:ext>
          </a:extLst>
        </xdr:cNvPr>
        <xdr:cNvSpPr/>
      </xdr:nvSpPr>
      <xdr:spPr>
        <a:xfrm flipH="1">
          <a:off x="12611100" y="1809878"/>
          <a:ext cx="1365444" cy="634872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16</xdr:col>
      <xdr:colOff>205106</xdr:colOff>
      <xdr:row>10</xdr:row>
      <xdr:rowOff>69850</xdr:rowOff>
    </xdr:from>
    <xdr:to>
      <xdr:col>16</xdr:col>
      <xdr:colOff>572772</xdr:colOff>
      <xdr:row>11</xdr:row>
      <xdr:rowOff>86920</xdr:rowOff>
    </xdr:to>
    <xdr:sp macro="" textlink="">
      <xdr:nvSpPr>
        <xdr:cNvPr id="259" name="六角形 258">
          <a:extLst>
            <a:ext uri="{FF2B5EF4-FFF2-40B4-BE49-F238E27FC236}">
              <a16:creationId xmlns:a16="http://schemas.microsoft.com/office/drawing/2014/main" id="{00000000-0008-0000-0300-000003010000}"/>
            </a:ext>
          </a:extLst>
        </xdr:cNvPr>
        <xdr:cNvSpPr/>
      </xdr:nvSpPr>
      <xdr:spPr>
        <a:xfrm>
          <a:off x="12803506" y="1720850"/>
          <a:ext cx="367666" cy="18217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35</a:t>
          </a:r>
          <a:endParaRPr kumimoji="1" lang="ja-JP" altLang="en-US" sz="1200" b="1"/>
        </a:p>
      </xdr:txBody>
    </xdr:sp>
    <xdr:clientData/>
  </xdr:twoCellAnchor>
  <xdr:twoCellAnchor>
    <xdr:from>
      <xdr:col>17</xdr:col>
      <xdr:colOff>132901</xdr:colOff>
      <xdr:row>11</xdr:row>
      <xdr:rowOff>53975</xdr:rowOff>
    </xdr:from>
    <xdr:to>
      <xdr:col>17</xdr:col>
      <xdr:colOff>375979</xdr:colOff>
      <xdr:row>12</xdr:row>
      <xdr:rowOff>92075</xdr:rowOff>
    </xdr:to>
    <xdr:sp macro="" textlink="">
      <xdr:nvSpPr>
        <xdr:cNvPr id="265" name="二等辺三角形 264">
          <a:extLst>
            <a:ext uri="{FF2B5EF4-FFF2-40B4-BE49-F238E27FC236}">
              <a16:creationId xmlns:a16="http://schemas.microsoft.com/office/drawing/2014/main" id="{00000000-0008-0000-0300-000009010000}"/>
            </a:ext>
          </a:extLst>
        </xdr:cNvPr>
        <xdr:cNvSpPr/>
      </xdr:nvSpPr>
      <xdr:spPr>
        <a:xfrm flipV="1">
          <a:off x="13671101" y="1870075"/>
          <a:ext cx="243078" cy="203200"/>
        </a:xfrm>
        <a:prstGeom prst="triangle">
          <a:avLst/>
        </a:prstGeom>
        <a:solidFill>
          <a:srgbClr val="FF0000"/>
        </a:solidFill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15499</xdr:colOff>
      <xdr:row>2</xdr:row>
      <xdr:rowOff>102236</xdr:rowOff>
    </xdr:from>
    <xdr:to>
      <xdr:col>17</xdr:col>
      <xdr:colOff>936625</xdr:colOff>
      <xdr:row>5</xdr:row>
      <xdr:rowOff>38672</xdr:rowOff>
    </xdr:to>
    <xdr:sp macro="" textlink="">
      <xdr:nvSpPr>
        <xdr:cNvPr id="266" name="フリーフォーム 199">
          <a:extLst>
            <a:ext uri="{FF2B5EF4-FFF2-40B4-BE49-F238E27FC236}">
              <a16:creationId xmlns:a16="http://schemas.microsoft.com/office/drawing/2014/main" id="{00000000-0008-0000-0300-00000A010000}"/>
            </a:ext>
          </a:extLst>
        </xdr:cNvPr>
        <xdr:cNvSpPr/>
      </xdr:nvSpPr>
      <xdr:spPr>
        <a:xfrm flipH="1">
          <a:off x="14817349" y="445136"/>
          <a:ext cx="921126" cy="450786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16</xdr:col>
      <xdr:colOff>136525</xdr:colOff>
      <xdr:row>5</xdr:row>
      <xdr:rowOff>44579</xdr:rowOff>
    </xdr:from>
    <xdr:to>
      <xdr:col>17</xdr:col>
      <xdr:colOff>12895</xdr:colOff>
      <xdr:row>7</xdr:row>
      <xdr:rowOff>117475</xdr:rowOff>
    </xdr:to>
    <xdr:sp macro="" textlink="">
      <xdr:nvSpPr>
        <xdr:cNvPr id="267" name="フリーフォーム 200">
          <a:extLst>
            <a:ext uri="{FF2B5EF4-FFF2-40B4-BE49-F238E27FC236}">
              <a16:creationId xmlns:a16="http://schemas.microsoft.com/office/drawing/2014/main" id="{00000000-0008-0000-0300-00000B010000}"/>
            </a:ext>
          </a:extLst>
        </xdr:cNvPr>
        <xdr:cNvSpPr/>
      </xdr:nvSpPr>
      <xdr:spPr>
        <a:xfrm flipH="1">
          <a:off x="13909675" y="901829"/>
          <a:ext cx="905070" cy="41579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16</xdr:col>
      <xdr:colOff>941596</xdr:colOff>
      <xdr:row>4</xdr:row>
      <xdr:rowOff>125525</xdr:rowOff>
    </xdr:from>
    <xdr:to>
      <xdr:col>17</xdr:col>
      <xdr:colOff>92896</xdr:colOff>
      <xdr:row>5</xdr:row>
      <xdr:rowOff>134075</xdr:rowOff>
    </xdr:to>
    <xdr:sp macro="" textlink="">
      <xdr:nvSpPr>
        <xdr:cNvPr id="268" name="円/楕円 81">
          <a:extLst>
            <a:ext uri="{FF2B5EF4-FFF2-40B4-BE49-F238E27FC236}">
              <a16:creationId xmlns:a16="http://schemas.microsoft.com/office/drawing/2014/main" id="{00000000-0008-0000-0300-00000C010000}"/>
            </a:ext>
          </a:extLst>
        </xdr:cNvPr>
        <xdr:cNvSpPr/>
      </xdr:nvSpPr>
      <xdr:spPr>
        <a:xfrm>
          <a:off x="14714746" y="81132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16</xdr:col>
      <xdr:colOff>440699</xdr:colOff>
      <xdr:row>4</xdr:row>
      <xdr:rowOff>95250</xdr:rowOff>
    </xdr:from>
    <xdr:to>
      <xdr:col>16</xdr:col>
      <xdr:colOff>834307</xdr:colOff>
      <xdr:row>5</xdr:row>
      <xdr:rowOff>161978</xdr:rowOff>
    </xdr:to>
    <xdr:sp macro="" textlink="">
      <xdr:nvSpPr>
        <xdr:cNvPr id="269" name="フリーフォーム 113">
          <a:extLst>
            <a:ext uri="{FF2B5EF4-FFF2-40B4-BE49-F238E27FC236}">
              <a16:creationId xmlns:a16="http://schemas.microsoft.com/office/drawing/2014/main" id="{00000000-0008-0000-0300-00000D010000}"/>
            </a:ext>
          </a:extLst>
        </xdr:cNvPr>
        <xdr:cNvSpPr/>
      </xdr:nvSpPr>
      <xdr:spPr>
        <a:xfrm>
          <a:off x="14213849" y="781050"/>
          <a:ext cx="393608" cy="238178"/>
        </a:xfrm>
        <a:custGeom>
          <a:avLst/>
          <a:gdLst>
            <a:gd name="connsiteX0" fmla="*/ 365709 w 731419"/>
            <a:gd name="connsiteY0" fmla="*/ 701621 h 701622"/>
            <a:gd name="connsiteX1" fmla="*/ 723619 w 731419"/>
            <a:gd name="connsiteY1" fmla="*/ 81053 h 701622"/>
            <a:gd name="connsiteX2" fmla="*/ 7800 w 731419"/>
            <a:gd name="connsiteY2" fmla="*/ 75280 h 701622"/>
            <a:gd name="connsiteX3" fmla="*/ 365709 w 731419"/>
            <a:gd name="connsiteY3" fmla="*/ 701621 h 701622"/>
            <a:gd name="connsiteX0" fmla="*/ 401872 w 767582"/>
            <a:gd name="connsiteY0" fmla="*/ 728815 h 728816"/>
            <a:gd name="connsiteX1" fmla="*/ 759782 w 767582"/>
            <a:gd name="connsiteY1" fmla="*/ 108247 h 728816"/>
            <a:gd name="connsiteX2" fmla="*/ 43963 w 767582"/>
            <a:gd name="connsiteY2" fmla="*/ 102474 h 728816"/>
            <a:gd name="connsiteX3" fmla="*/ 401872 w 767582"/>
            <a:gd name="connsiteY3" fmla="*/ 728815 h 728816"/>
            <a:gd name="connsiteX0" fmla="*/ 401872 w 767582"/>
            <a:gd name="connsiteY0" fmla="*/ 762923 h 762924"/>
            <a:gd name="connsiteX1" fmla="*/ 759782 w 767582"/>
            <a:gd name="connsiteY1" fmla="*/ 142355 h 762924"/>
            <a:gd name="connsiteX2" fmla="*/ 43963 w 767582"/>
            <a:gd name="connsiteY2" fmla="*/ 136582 h 762924"/>
            <a:gd name="connsiteX3" fmla="*/ 401872 w 767582"/>
            <a:gd name="connsiteY3" fmla="*/ 762923 h 762924"/>
            <a:gd name="connsiteX0" fmla="*/ 401872 w 799759"/>
            <a:gd name="connsiteY0" fmla="*/ 762923 h 762924"/>
            <a:gd name="connsiteX1" fmla="*/ 759782 w 799759"/>
            <a:gd name="connsiteY1" fmla="*/ 142355 h 762924"/>
            <a:gd name="connsiteX2" fmla="*/ 43963 w 799759"/>
            <a:gd name="connsiteY2" fmla="*/ 136582 h 762924"/>
            <a:gd name="connsiteX3" fmla="*/ 401872 w 799759"/>
            <a:gd name="connsiteY3" fmla="*/ 762923 h 762924"/>
            <a:gd name="connsiteX0" fmla="*/ 401872 w 799759"/>
            <a:gd name="connsiteY0" fmla="*/ 755635 h 755636"/>
            <a:gd name="connsiteX1" fmla="*/ 759782 w 799759"/>
            <a:gd name="connsiteY1" fmla="*/ 135067 h 755636"/>
            <a:gd name="connsiteX2" fmla="*/ 43963 w 799759"/>
            <a:gd name="connsiteY2" fmla="*/ 129294 h 755636"/>
            <a:gd name="connsiteX3" fmla="*/ 401872 w 799759"/>
            <a:gd name="connsiteY3" fmla="*/ 755635 h 755636"/>
            <a:gd name="connsiteX0" fmla="*/ 401872 w 803745"/>
            <a:gd name="connsiteY0" fmla="*/ 755635 h 755636"/>
            <a:gd name="connsiteX1" fmla="*/ 759782 w 803745"/>
            <a:gd name="connsiteY1" fmla="*/ 135067 h 755636"/>
            <a:gd name="connsiteX2" fmla="*/ 43963 w 803745"/>
            <a:gd name="connsiteY2" fmla="*/ 129294 h 755636"/>
            <a:gd name="connsiteX3" fmla="*/ 401872 w 803745"/>
            <a:gd name="connsiteY3" fmla="*/ 755635 h 755636"/>
            <a:gd name="connsiteX0" fmla="*/ 401872 w 797791"/>
            <a:gd name="connsiteY0" fmla="*/ 755635 h 755636"/>
            <a:gd name="connsiteX1" fmla="*/ 759782 w 797791"/>
            <a:gd name="connsiteY1" fmla="*/ 135067 h 755636"/>
            <a:gd name="connsiteX2" fmla="*/ 43963 w 797791"/>
            <a:gd name="connsiteY2" fmla="*/ 129294 h 755636"/>
            <a:gd name="connsiteX3" fmla="*/ 401872 w 797791"/>
            <a:gd name="connsiteY3" fmla="*/ 755635 h 7556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7791" h="755636">
              <a:moveTo>
                <a:pt x="401872" y="755635"/>
              </a:moveTo>
              <a:cubicBezTo>
                <a:pt x="521175" y="756597"/>
                <a:pt x="921722" y="297134"/>
                <a:pt x="759782" y="135067"/>
              </a:cubicBezTo>
              <a:cubicBezTo>
                <a:pt x="575109" y="-46220"/>
                <a:pt x="222955" y="-41900"/>
                <a:pt x="43963" y="129294"/>
              </a:cubicBezTo>
              <a:cubicBezTo>
                <a:pt x="-135029" y="300488"/>
                <a:pt x="282569" y="754673"/>
                <a:pt x="401872" y="755635"/>
              </a:cubicBezTo>
              <a:close/>
            </a:path>
          </a:pathLst>
        </a:cu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36000" rtlCol="0" anchor="ctr"/>
        <a:lstStyle/>
        <a:p>
          <a:pPr algn="ctr"/>
          <a:r>
            <a:rPr kumimoji="1" lang="en-US" altLang="ja-JP" sz="1200" b="1"/>
            <a:t>6</a:t>
          </a:r>
          <a:endParaRPr kumimoji="1" lang="ja-JP" altLang="en-US" sz="1200" b="1"/>
        </a:p>
      </xdr:txBody>
    </xdr:sp>
    <xdr:clientData/>
  </xdr:twoCellAnchor>
  <xdr:twoCellAnchor>
    <xdr:from>
      <xdr:col>1</xdr:col>
      <xdr:colOff>867833</xdr:colOff>
      <xdr:row>12</xdr:row>
      <xdr:rowOff>0</xdr:rowOff>
    </xdr:from>
    <xdr:to>
      <xdr:col>2</xdr:col>
      <xdr:colOff>104954</xdr:colOff>
      <xdr:row>13</xdr:row>
      <xdr:rowOff>8551</xdr:rowOff>
    </xdr:to>
    <xdr:sp macro="" textlink="">
      <xdr:nvSpPr>
        <xdr:cNvPr id="270" name="円/楕円 44">
          <a:extLst>
            <a:ext uri="{FF2B5EF4-FFF2-40B4-BE49-F238E27FC236}">
              <a16:creationId xmlns:a16="http://schemas.microsoft.com/office/drawing/2014/main" id="{00000000-0008-0000-0300-00000E010000}"/>
            </a:ext>
          </a:extLst>
        </xdr:cNvPr>
        <xdr:cNvSpPr/>
      </xdr:nvSpPr>
      <xdr:spPr>
        <a:xfrm>
          <a:off x="1401233" y="1981200"/>
          <a:ext cx="176921" cy="173651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20</xdr:col>
      <xdr:colOff>0</xdr:colOff>
      <xdr:row>60</xdr:row>
      <xdr:rowOff>152400</xdr:rowOff>
    </xdr:from>
    <xdr:to>
      <xdr:col>20</xdr:col>
      <xdr:colOff>0</xdr:colOff>
      <xdr:row>63</xdr:row>
      <xdr:rowOff>146050</xdr:rowOff>
    </xdr:to>
    <xdr:cxnSp macro="">
      <xdr:nvCxnSpPr>
        <xdr:cNvPr id="271" name="直線矢印コネクタ 270">
          <a:extLst>
            <a:ext uri="{FF2B5EF4-FFF2-40B4-BE49-F238E27FC236}">
              <a16:creationId xmlns:a16="http://schemas.microsoft.com/office/drawing/2014/main" id="{00000000-0008-0000-0300-00000F010000}"/>
            </a:ext>
          </a:extLst>
        </xdr:cNvPr>
        <xdr:cNvCxnSpPr/>
      </xdr:nvCxnSpPr>
      <xdr:spPr>
        <a:xfrm flipV="1">
          <a:off x="15951200" y="10058400"/>
          <a:ext cx="0" cy="488950"/>
        </a:xfrm>
        <a:prstGeom prst="straightConnector1">
          <a:avLst/>
        </a:prstGeom>
        <a:ln w="57150">
          <a:solidFill>
            <a:srgbClr val="FF0000"/>
          </a:solidFill>
          <a:headEnd type="arrow" w="sm" len="sm"/>
          <a:tailEnd type="arrow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6350</xdr:colOff>
      <xdr:row>58</xdr:row>
      <xdr:rowOff>85662</xdr:rowOff>
    </xdr:from>
    <xdr:to>
      <xdr:col>20</xdr:col>
      <xdr:colOff>6351</xdr:colOff>
      <xdr:row>60</xdr:row>
      <xdr:rowOff>77805</xdr:rowOff>
    </xdr:to>
    <xdr:cxnSp macro="">
      <xdr:nvCxnSpPr>
        <xdr:cNvPr id="273" name="直線コネクタ 272">
          <a:extLst>
            <a:ext uri="{FF2B5EF4-FFF2-40B4-BE49-F238E27FC236}">
              <a16:creationId xmlns:a16="http://schemas.microsoft.com/office/drawing/2014/main" id="{00000000-0008-0000-0300-000011010000}"/>
            </a:ext>
          </a:extLst>
        </xdr:cNvPr>
        <xdr:cNvCxnSpPr/>
      </xdr:nvCxnSpPr>
      <xdr:spPr>
        <a:xfrm flipH="1" flipV="1">
          <a:off x="15957550" y="9661462"/>
          <a:ext cx="1" cy="322343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209551</xdr:colOff>
      <xdr:row>60</xdr:row>
      <xdr:rowOff>76265</xdr:rowOff>
    </xdr:from>
    <xdr:to>
      <xdr:col>20</xdr:col>
      <xdr:colOff>787400</xdr:colOff>
      <xdr:row>60</xdr:row>
      <xdr:rowOff>76265</xdr:rowOff>
    </xdr:to>
    <xdr:cxnSp macro="">
      <xdr:nvCxnSpPr>
        <xdr:cNvPr id="274" name="直線コネクタ 273">
          <a:extLst>
            <a:ext uri="{FF2B5EF4-FFF2-40B4-BE49-F238E27FC236}">
              <a16:creationId xmlns:a16="http://schemas.microsoft.com/office/drawing/2014/main" id="{00000000-0008-0000-0300-000012010000}"/>
            </a:ext>
          </a:extLst>
        </xdr:cNvPr>
        <xdr:cNvCxnSpPr/>
      </xdr:nvCxnSpPr>
      <xdr:spPr>
        <a:xfrm flipH="1">
          <a:off x="15220951" y="9982265"/>
          <a:ext cx="1517649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941596</xdr:colOff>
      <xdr:row>59</xdr:row>
      <xdr:rowOff>157275</xdr:rowOff>
    </xdr:from>
    <xdr:to>
      <xdr:col>20</xdr:col>
      <xdr:colOff>92896</xdr:colOff>
      <xdr:row>60</xdr:row>
      <xdr:rowOff>165825</xdr:rowOff>
    </xdr:to>
    <xdr:sp macro="" textlink="">
      <xdr:nvSpPr>
        <xdr:cNvPr id="272" name="円/楕円 81">
          <a:extLst>
            <a:ext uri="{FF2B5EF4-FFF2-40B4-BE49-F238E27FC236}">
              <a16:creationId xmlns:a16="http://schemas.microsoft.com/office/drawing/2014/main" id="{00000000-0008-0000-0300-000010010000}"/>
            </a:ext>
          </a:extLst>
        </xdr:cNvPr>
        <xdr:cNvSpPr/>
      </xdr:nvSpPr>
      <xdr:spPr>
        <a:xfrm>
          <a:off x="17353171" y="1027282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20</xdr:col>
      <xdr:colOff>123831</xdr:colOff>
      <xdr:row>61</xdr:row>
      <xdr:rowOff>583</xdr:rowOff>
    </xdr:from>
    <xdr:to>
      <xdr:col>20</xdr:col>
      <xdr:colOff>523298</xdr:colOff>
      <xdr:row>62</xdr:row>
      <xdr:rowOff>143458</xdr:rowOff>
    </xdr:to>
    <xdr:sp macro="" textlink="">
      <xdr:nvSpPr>
        <xdr:cNvPr id="275" name="正方形/長方形 274">
          <a:extLst>
            <a:ext uri="{FF2B5EF4-FFF2-40B4-BE49-F238E27FC236}">
              <a16:creationId xmlns:a16="http://schemas.microsoft.com/office/drawing/2014/main" id="{00000000-0008-0000-0300-000013010000}"/>
            </a:ext>
          </a:extLst>
        </xdr:cNvPr>
        <xdr:cNvSpPr/>
      </xdr:nvSpPr>
      <xdr:spPr>
        <a:xfrm>
          <a:off x="16075031" y="10071683"/>
          <a:ext cx="399467" cy="30797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PC3</a:t>
          </a:r>
          <a:endParaRPr kumimoji="1" lang="ja-JP" altLang="en-US" sz="12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228600</xdr:colOff>
      <xdr:row>2</xdr:row>
      <xdr:rowOff>146050</xdr:rowOff>
    </xdr:from>
    <xdr:to>
      <xdr:col>8</xdr:col>
      <xdr:colOff>562021</xdr:colOff>
      <xdr:row>4</xdr:row>
      <xdr:rowOff>149271</xdr:rowOff>
    </xdr:to>
    <xdr:pic>
      <xdr:nvPicPr>
        <xdr:cNvPr id="276" name="図 275">
          <a:extLst>
            <a:ext uri="{FF2B5EF4-FFF2-40B4-BE49-F238E27FC236}">
              <a16:creationId xmlns:a16="http://schemas.microsoft.com/office/drawing/2014/main" id="{00000000-0008-0000-03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7800" y="476250"/>
          <a:ext cx="333421" cy="333421"/>
        </a:xfrm>
        <a:prstGeom prst="rect">
          <a:avLst/>
        </a:prstGeom>
      </xdr:spPr>
    </xdr:pic>
    <xdr:clientData/>
  </xdr:twoCellAnchor>
  <xdr:twoCellAnchor editAs="oneCell">
    <xdr:from>
      <xdr:col>13</xdr:col>
      <xdr:colOff>6350</xdr:colOff>
      <xdr:row>31</xdr:row>
      <xdr:rowOff>0</xdr:rowOff>
    </xdr:from>
    <xdr:to>
      <xdr:col>13</xdr:col>
      <xdr:colOff>488511</xdr:colOff>
      <xdr:row>32</xdr:row>
      <xdr:rowOff>150799</xdr:rowOff>
    </xdr:to>
    <xdr:pic>
      <xdr:nvPicPr>
        <xdr:cNvPr id="277" name="図 276">
          <a:extLst>
            <a:ext uri="{FF2B5EF4-FFF2-40B4-BE49-F238E27FC236}">
              <a16:creationId xmlns:a16="http://schemas.microsoft.com/office/drawing/2014/main" id="{00000000-0008-0000-03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1750" y="5118100"/>
          <a:ext cx="482161" cy="315899"/>
        </a:xfrm>
        <a:prstGeom prst="rect">
          <a:avLst/>
        </a:prstGeom>
      </xdr:spPr>
    </xdr:pic>
    <xdr:clientData/>
  </xdr:twoCellAnchor>
  <xdr:twoCellAnchor editAs="oneCell">
    <xdr:from>
      <xdr:col>20</xdr:col>
      <xdr:colOff>539750</xdr:colOff>
      <xdr:row>60</xdr:row>
      <xdr:rowOff>158750</xdr:rowOff>
    </xdr:from>
    <xdr:to>
      <xdr:col>20</xdr:col>
      <xdr:colOff>884745</xdr:colOff>
      <xdr:row>63</xdr:row>
      <xdr:rowOff>8445</xdr:rowOff>
    </xdr:to>
    <xdr:pic>
      <xdr:nvPicPr>
        <xdr:cNvPr id="278" name="図 277">
          <a:extLst>
            <a:ext uri="{FF2B5EF4-FFF2-40B4-BE49-F238E27FC236}">
              <a16:creationId xmlns:a16="http://schemas.microsoft.com/office/drawing/2014/main" id="{00000000-0008-0000-03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90950" y="10064750"/>
          <a:ext cx="344995" cy="344995"/>
        </a:xfrm>
        <a:prstGeom prst="rect">
          <a:avLst/>
        </a:prstGeom>
      </xdr:spPr>
    </xdr:pic>
    <xdr:clientData/>
  </xdr:twoCellAnchor>
  <xdr:twoCellAnchor>
    <xdr:from>
      <xdr:col>19</xdr:col>
      <xdr:colOff>520074</xdr:colOff>
      <xdr:row>61</xdr:row>
      <xdr:rowOff>158750</xdr:rowOff>
    </xdr:from>
    <xdr:to>
      <xdr:col>19</xdr:col>
      <xdr:colOff>913682</xdr:colOff>
      <xdr:row>63</xdr:row>
      <xdr:rowOff>60378</xdr:rowOff>
    </xdr:to>
    <xdr:sp macro="" textlink="">
      <xdr:nvSpPr>
        <xdr:cNvPr id="279" name="フリーフォーム 113">
          <a:extLst>
            <a:ext uri="{FF2B5EF4-FFF2-40B4-BE49-F238E27FC236}">
              <a16:creationId xmlns:a16="http://schemas.microsoft.com/office/drawing/2014/main" id="{00000000-0008-0000-0300-000017010000}"/>
            </a:ext>
          </a:extLst>
        </xdr:cNvPr>
        <xdr:cNvSpPr/>
      </xdr:nvSpPr>
      <xdr:spPr>
        <a:xfrm>
          <a:off x="15531474" y="10229850"/>
          <a:ext cx="393608" cy="231828"/>
        </a:xfrm>
        <a:custGeom>
          <a:avLst/>
          <a:gdLst>
            <a:gd name="connsiteX0" fmla="*/ 365709 w 731419"/>
            <a:gd name="connsiteY0" fmla="*/ 701621 h 701622"/>
            <a:gd name="connsiteX1" fmla="*/ 723619 w 731419"/>
            <a:gd name="connsiteY1" fmla="*/ 81053 h 701622"/>
            <a:gd name="connsiteX2" fmla="*/ 7800 w 731419"/>
            <a:gd name="connsiteY2" fmla="*/ 75280 h 701622"/>
            <a:gd name="connsiteX3" fmla="*/ 365709 w 731419"/>
            <a:gd name="connsiteY3" fmla="*/ 701621 h 701622"/>
            <a:gd name="connsiteX0" fmla="*/ 401872 w 767582"/>
            <a:gd name="connsiteY0" fmla="*/ 728815 h 728816"/>
            <a:gd name="connsiteX1" fmla="*/ 759782 w 767582"/>
            <a:gd name="connsiteY1" fmla="*/ 108247 h 728816"/>
            <a:gd name="connsiteX2" fmla="*/ 43963 w 767582"/>
            <a:gd name="connsiteY2" fmla="*/ 102474 h 728816"/>
            <a:gd name="connsiteX3" fmla="*/ 401872 w 767582"/>
            <a:gd name="connsiteY3" fmla="*/ 728815 h 728816"/>
            <a:gd name="connsiteX0" fmla="*/ 401872 w 767582"/>
            <a:gd name="connsiteY0" fmla="*/ 762923 h 762924"/>
            <a:gd name="connsiteX1" fmla="*/ 759782 w 767582"/>
            <a:gd name="connsiteY1" fmla="*/ 142355 h 762924"/>
            <a:gd name="connsiteX2" fmla="*/ 43963 w 767582"/>
            <a:gd name="connsiteY2" fmla="*/ 136582 h 762924"/>
            <a:gd name="connsiteX3" fmla="*/ 401872 w 767582"/>
            <a:gd name="connsiteY3" fmla="*/ 762923 h 762924"/>
            <a:gd name="connsiteX0" fmla="*/ 401872 w 799759"/>
            <a:gd name="connsiteY0" fmla="*/ 762923 h 762924"/>
            <a:gd name="connsiteX1" fmla="*/ 759782 w 799759"/>
            <a:gd name="connsiteY1" fmla="*/ 142355 h 762924"/>
            <a:gd name="connsiteX2" fmla="*/ 43963 w 799759"/>
            <a:gd name="connsiteY2" fmla="*/ 136582 h 762924"/>
            <a:gd name="connsiteX3" fmla="*/ 401872 w 799759"/>
            <a:gd name="connsiteY3" fmla="*/ 762923 h 762924"/>
            <a:gd name="connsiteX0" fmla="*/ 401872 w 799759"/>
            <a:gd name="connsiteY0" fmla="*/ 755635 h 755636"/>
            <a:gd name="connsiteX1" fmla="*/ 759782 w 799759"/>
            <a:gd name="connsiteY1" fmla="*/ 135067 h 755636"/>
            <a:gd name="connsiteX2" fmla="*/ 43963 w 799759"/>
            <a:gd name="connsiteY2" fmla="*/ 129294 h 755636"/>
            <a:gd name="connsiteX3" fmla="*/ 401872 w 799759"/>
            <a:gd name="connsiteY3" fmla="*/ 755635 h 755636"/>
            <a:gd name="connsiteX0" fmla="*/ 401872 w 803745"/>
            <a:gd name="connsiteY0" fmla="*/ 755635 h 755636"/>
            <a:gd name="connsiteX1" fmla="*/ 759782 w 803745"/>
            <a:gd name="connsiteY1" fmla="*/ 135067 h 755636"/>
            <a:gd name="connsiteX2" fmla="*/ 43963 w 803745"/>
            <a:gd name="connsiteY2" fmla="*/ 129294 h 755636"/>
            <a:gd name="connsiteX3" fmla="*/ 401872 w 803745"/>
            <a:gd name="connsiteY3" fmla="*/ 755635 h 755636"/>
            <a:gd name="connsiteX0" fmla="*/ 401872 w 797791"/>
            <a:gd name="connsiteY0" fmla="*/ 755635 h 755636"/>
            <a:gd name="connsiteX1" fmla="*/ 759782 w 797791"/>
            <a:gd name="connsiteY1" fmla="*/ 135067 h 755636"/>
            <a:gd name="connsiteX2" fmla="*/ 43963 w 797791"/>
            <a:gd name="connsiteY2" fmla="*/ 129294 h 755636"/>
            <a:gd name="connsiteX3" fmla="*/ 401872 w 797791"/>
            <a:gd name="connsiteY3" fmla="*/ 755635 h 7556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7791" h="755636">
              <a:moveTo>
                <a:pt x="401872" y="755635"/>
              </a:moveTo>
              <a:cubicBezTo>
                <a:pt x="521175" y="756597"/>
                <a:pt x="921722" y="297134"/>
                <a:pt x="759782" y="135067"/>
              </a:cubicBezTo>
              <a:cubicBezTo>
                <a:pt x="575109" y="-46220"/>
                <a:pt x="222955" y="-41900"/>
                <a:pt x="43963" y="129294"/>
              </a:cubicBezTo>
              <a:cubicBezTo>
                <a:pt x="-135029" y="300488"/>
                <a:pt x="282569" y="754673"/>
                <a:pt x="401872" y="755635"/>
              </a:cubicBezTo>
              <a:close/>
            </a:path>
          </a:pathLst>
        </a:cu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36000" rtlCol="0" anchor="ctr"/>
        <a:lstStyle/>
        <a:p>
          <a:pPr algn="ctr"/>
          <a:r>
            <a:rPr kumimoji="1" lang="en-US" altLang="ja-JP" sz="1200" b="1"/>
            <a:t>6</a:t>
          </a:r>
          <a:endParaRPr kumimoji="1" lang="ja-JP" altLang="en-US" sz="1200" b="1"/>
        </a:p>
      </xdr:txBody>
    </xdr:sp>
    <xdr:clientData/>
  </xdr:twoCellAnchor>
  <xdr:twoCellAnchor>
    <xdr:from>
      <xdr:col>20</xdr:col>
      <xdr:colOff>9525</xdr:colOff>
      <xdr:row>38</xdr:row>
      <xdr:rowOff>3112</xdr:rowOff>
    </xdr:from>
    <xdr:to>
      <xdr:col>20</xdr:col>
      <xdr:colOff>9526</xdr:colOff>
      <xdr:row>39</xdr:row>
      <xdr:rowOff>160355</xdr:rowOff>
    </xdr:to>
    <xdr:cxnSp macro="">
      <xdr:nvCxnSpPr>
        <xdr:cNvPr id="280" name="直線コネクタ 279">
          <a:extLst>
            <a:ext uri="{FF2B5EF4-FFF2-40B4-BE49-F238E27FC236}">
              <a16:creationId xmlns:a16="http://schemas.microsoft.com/office/drawing/2014/main" id="{00000000-0008-0000-0300-000018010000}"/>
            </a:ext>
          </a:extLst>
        </xdr:cNvPr>
        <xdr:cNvCxnSpPr/>
      </xdr:nvCxnSpPr>
      <xdr:spPr>
        <a:xfrm flipH="1" flipV="1">
          <a:off x="17449800" y="6518212"/>
          <a:ext cx="1" cy="328693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581025</xdr:colOff>
      <xdr:row>38</xdr:row>
      <xdr:rowOff>31815</xdr:rowOff>
    </xdr:from>
    <xdr:to>
      <xdr:col>20</xdr:col>
      <xdr:colOff>9718</xdr:colOff>
      <xdr:row>42</xdr:row>
      <xdr:rowOff>126936</xdr:rowOff>
    </xdr:to>
    <xdr:sp macro="" textlink="">
      <xdr:nvSpPr>
        <xdr:cNvPr id="281" name="フリーフォーム 103">
          <a:extLst>
            <a:ext uri="{FF2B5EF4-FFF2-40B4-BE49-F238E27FC236}">
              <a16:creationId xmlns:a16="http://schemas.microsoft.com/office/drawing/2014/main" id="{00000000-0008-0000-0300-000019010000}"/>
            </a:ext>
          </a:extLst>
        </xdr:cNvPr>
        <xdr:cNvSpPr/>
      </xdr:nvSpPr>
      <xdr:spPr>
        <a:xfrm flipH="1">
          <a:off x="16992600" y="6546915"/>
          <a:ext cx="457393" cy="780921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  <a:gd name="connsiteX0" fmla="*/ 0 w 664017"/>
            <a:gd name="connsiteY0" fmla="*/ 782023 h 782023"/>
            <a:gd name="connsiteX1" fmla="*/ 0 w 664017"/>
            <a:gd name="connsiteY1" fmla="*/ 315492 h 782023"/>
            <a:gd name="connsiteX2" fmla="*/ 664017 w 664017"/>
            <a:gd name="connsiteY2" fmla="*/ 0 h 782023"/>
            <a:gd name="connsiteX0" fmla="*/ 0 w 664017"/>
            <a:gd name="connsiteY0" fmla="*/ 782023 h 782023"/>
            <a:gd name="connsiteX1" fmla="*/ 0 w 664017"/>
            <a:gd name="connsiteY1" fmla="*/ 315492 h 782023"/>
            <a:gd name="connsiteX2" fmla="*/ 664017 w 664017"/>
            <a:gd name="connsiteY2" fmla="*/ 0 h 782023"/>
            <a:gd name="connsiteX0" fmla="*/ 0 w 664017"/>
            <a:gd name="connsiteY0" fmla="*/ 782023 h 782023"/>
            <a:gd name="connsiteX1" fmla="*/ 0 w 664017"/>
            <a:gd name="connsiteY1" fmla="*/ 315492 h 782023"/>
            <a:gd name="connsiteX2" fmla="*/ 664017 w 664017"/>
            <a:gd name="connsiteY2" fmla="*/ 0 h 7820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64017" h="782023">
              <a:moveTo>
                <a:pt x="0" y="782023"/>
              </a:moveTo>
              <a:lnTo>
                <a:pt x="0" y="315492"/>
              </a:lnTo>
              <a:cubicBezTo>
                <a:pt x="359617" y="144600"/>
                <a:pt x="295181" y="157746"/>
                <a:pt x="664017" y="0"/>
              </a:cubicBez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19</xdr:col>
      <xdr:colOff>954168</xdr:colOff>
      <xdr:row>39</xdr:row>
      <xdr:rowOff>88259</xdr:rowOff>
    </xdr:from>
    <xdr:to>
      <xdr:col>20</xdr:col>
      <xdr:colOff>105468</xdr:colOff>
      <xdr:row>40</xdr:row>
      <xdr:rowOff>96809</xdr:rowOff>
    </xdr:to>
    <xdr:sp macro="" textlink="">
      <xdr:nvSpPr>
        <xdr:cNvPr id="282" name="円/楕円 81">
          <a:extLst>
            <a:ext uri="{FF2B5EF4-FFF2-40B4-BE49-F238E27FC236}">
              <a16:creationId xmlns:a16="http://schemas.microsoft.com/office/drawing/2014/main" id="{00000000-0008-0000-0300-00001A010000}"/>
            </a:ext>
          </a:extLst>
        </xdr:cNvPr>
        <xdr:cNvSpPr/>
      </xdr:nvSpPr>
      <xdr:spPr>
        <a:xfrm>
          <a:off x="17365743" y="6774809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19</xdr:col>
      <xdr:colOff>282235</xdr:colOff>
      <xdr:row>38</xdr:row>
      <xdr:rowOff>98425</xdr:rowOff>
    </xdr:from>
    <xdr:to>
      <xdr:col>19</xdr:col>
      <xdr:colOff>649901</xdr:colOff>
      <xdr:row>39</xdr:row>
      <xdr:rowOff>115495</xdr:rowOff>
    </xdr:to>
    <xdr:sp macro="" textlink="">
      <xdr:nvSpPr>
        <xdr:cNvPr id="283" name="六角形 282">
          <a:extLst>
            <a:ext uri="{FF2B5EF4-FFF2-40B4-BE49-F238E27FC236}">
              <a16:creationId xmlns:a16="http://schemas.microsoft.com/office/drawing/2014/main" id="{00000000-0008-0000-0300-00001B010000}"/>
            </a:ext>
          </a:extLst>
        </xdr:cNvPr>
        <xdr:cNvSpPr/>
      </xdr:nvSpPr>
      <xdr:spPr>
        <a:xfrm>
          <a:off x="16693810" y="6613525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382</a:t>
          </a:r>
          <a:endParaRPr kumimoji="1" lang="ja-JP" altLang="en-US" sz="1200" b="1"/>
        </a:p>
      </xdr:txBody>
    </xdr:sp>
    <xdr:clientData/>
  </xdr:twoCellAnchor>
  <xdr:twoCellAnchor editAs="oneCell">
    <xdr:from>
      <xdr:col>4</xdr:col>
      <xdr:colOff>666750</xdr:colOff>
      <xdr:row>25</xdr:row>
      <xdr:rowOff>88900</xdr:rowOff>
    </xdr:from>
    <xdr:to>
      <xdr:col>5</xdr:col>
      <xdr:colOff>71945</xdr:colOff>
      <xdr:row>27</xdr:row>
      <xdr:rowOff>103695</xdr:rowOff>
    </xdr:to>
    <xdr:pic>
      <xdr:nvPicPr>
        <xdr:cNvPr id="286" name="図 285">
          <a:extLst>
            <a:ext uri="{FF2B5EF4-FFF2-40B4-BE49-F238E27FC236}">
              <a16:creationId xmlns:a16="http://schemas.microsoft.com/office/drawing/2014/main" id="{00000000-0008-0000-03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3150" y="4216400"/>
          <a:ext cx="344995" cy="344995"/>
        </a:xfrm>
        <a:prstGeom prst="rect">
          <a:avLst/>
        </a:prstGeom>
      </xdr:spPr>
    </xdr:pic>
    <xdr:clientData/>
  </xdr:twoCellAnchor>
  <xdr:twoCellAnchor editAs="oneCell">
    <xdr:from>
      <xdr:col>4</xdr:col>
      <xdr:colOff>355600</xdr:colOff>
      <xdr:row>20</xdr:row>
      <xdr:rowOff>0</xdr:rowOff>
    </xdr:from>
    <xdr:to>
      <xdr:col>4</xdr:col>
      <xdr:colOff>821135</xdr:colOff>
      <xdr:row>21</xdr:row>
      <xdr:rowOff>154956</xdr:rowOff>
    </xdr:to>
    <xdr:pic>
      <xdr:nvPicPr>
        <xdr:cNvPr id="287" name="図 286">
          <a:extLst>
            <a:ext uri="{FF2B5EF4-FFF2-40B4-BE49-F238E27FC236}">
              <a16:creationId xmlns:a16="http://schemas.microsoft.com/office/drawing/2014/main" id="{00000000-0008-0000-0300-00001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02000" y="3302000"/>
          <a:ext cx="465535" cy="320056"/>
        </a:xfrm>
        <a:prstGeom prst="rect">
          <a:avLst/>
        </a:prstGeom>
      </xdr:spPr>
    </xdr:pic>
    <xdr:clientData/>
  </xdr:twoCellAnchor>
  <xdr:twoCellAnchor editAs="oneCell">
    <xdr:from>
      <xdr:col>5</xdr:col>
      <xdr:colOff>88900</xdr:colOff>
      <xdr:row>19</xdr:row>
      <xdr:rowOff>63500</xdr:rowOff>
    </xdr:from>
    <xdr:to>
      <xdr:col>5</xdr:col>
      <xdr:colOff>422321</xdr:colOff>
      <xdr:row>21</xdr:row>
      <xdr:rowOff>66721</xdr:rowOff>
    </xdr:to>
    <xdr:pic>
      <xdr:nvPicPr>
        <xdr:cNvPr id="288" name="図 287">
          <a:extLst>
            <a:ext uri="{FF2B5EF4-FFF2-40B4-BE49-F238E27FC236}">
              <a16:creationId xmlns:a16="http://schemas.microsoft.com/office/drawing/2014/main" id="{00000000-0008-0000-03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75100" y="3200400"/>
          <a:ext cx="333421" cy="333421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5</xdr:row>
      <xdr:rowOff>69850</xdr:rowOff>
    </xdr:from>
    <xdr:to>
      <xdr:col>5</xdr:col>
      <xdr:colOff>478345</xdr:colOff>
      <xdr:row>7</xdr:row>
      <xdr:rowOff>84645</xdr:rowOff>
    </xdr:to>
    <xdr:pic>
      <xdr:nvPicPr>
        <xdr:cNvPr id="289" name="図 288">
          <a:extLst>
            <a:ext uri="{FF2B5EF4-FFF2-40B4-BE49-F238E27FC236}">
              <a16:creationId xmlns:a16="http://schemas.microsoft.com/office/drawing/2014/main" id="{00000000-0008-0000-03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9550" y="895350"/>
          <a:ext cx="344995" cy="344995"/>
        </a:xfrm>
        <a:prstGeom prst="rect">
          <a:avLst/>
        </a:prstGeom>
      </xdr:spPr>
    </xdr:pic>
    <xdr:clientData/>
  </xdr:twoCellAnchor>
  <xdr:twoCellAnchor editAs="oneCell">
    <xdr:from>
      <xdr:col>10</xdr:col>
      <xdr:colOff>787400</xdr:colOff>
      <xdr:row>51</xdr:row>
      <xdr:rowOff>139700</xdr:rowOff>
    </xdr:from>
    <xdr:to>
      <xdr:col>11</xdr:col>
      <xdr:colOff>174356</xdr:colOff>
      <xdr:row>53</xdr:row>
      <xdr:rowOff>141795</xdr:rowOff>
    </xdr:to>
    <xdr:pic>
      <xdr:nvPicPr>
        <xdr:cNvPr id="291" name="図 290">
          <a:extLst>
            <a:ext uri="{FF2B5EF4-FFF2-40B4-BE49-F238E27FC236}">
              <a16:creationId xmlns:a16="http://schemas.microsoft.com/office/drawing/2014/main" id="{00000000-0008-0000-03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3700" y="8883650"/>
          <a:ext cx="415656" cy="344995"/>
        </a:xfrm>
        <a:prstGeom prst="rect">
          <a:avLst/>
        </a:prstGeom>
      </xdr:spPr>
    </xdr:pic>
    <xdr:clientData/>
  </xdr:twoCellAnchor>
  <xdr:twoCellAnchor editAs="oneCell">
    <xdr:from>
      <xdr:col>14</xdr:col>
      <xdr:colOff>107950</xdr:colOff>
      <xdr:row>60</xdr:row>
      <xdr:rowOff>76200</xdr:rowOff>
    </xdr:from>
    <xdr:to>
      <xdr:col>14</xdr:col>
      <xdr:colOff>440475</xdr:colOff>
      <xdr:row>62</xdr:row>
      <xdr:rowOff>78525</xdr:rowOff>
    </xdr:to>
    <xdr:pic>
      <xdr:nvPicPr>
        <xdr:cNvPr id="292" name="図 291">
          <a:extLst>
            <a:ext uri="{FF2B5EF4-FFF2-40B4-BE49-F238E27FC236}">
              <a16:creationId xmlns:a16="http://schemas.microsoft.com/office/drawing/2014/main" id="{00000000-0008-0000-03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3150" y="9982200"/>
          <a:ext cx="332525" cy="332525"/>
        </a:xfrm>
        <a:prstGeom prst="rect">
          <a:avLst/>
        </a:prstGeom>
      </xdr:spPr>
    </xdr:pic>
    <xdr:clientData/>
  </xdr:twoCellAnchor>
  <xdr:twoCellAnchor editAs="oneCell">
    <xdr:from>
      <xdr:col>13</xdr:col>
      <xdr:colOff>355600</xdr:colOff>
      <xdr:row>41</xdr:row>
      <xdr:rowOff>6351</xdr:rowOff>
    </xdr:from>
    <xdr:to>
      <xdr:col>13</xdr:col>
      <xdr:colOff>730250</xdr:colOff>
      <xdr:row>42</xdr:row>
      <xdr:rowOff>60187</xdr:rowOff>
    </xdr:to>
    <xdr:pic>
      <xdr:nvPicPr>
        <xdr:cNvPr id="293" name="図 292">
          <a:extLst>
            <a:ext uri="{FF2B5EF4-FFF2-40B4-BE49-F238E27FC236}">
              <a16:creationId xmlns:a16="http://schemas.microsoft.com/office/drawing/2014/main" id="{00000000-0008-0000-0300-00002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0245" t="28885" r="22449" b="31783"/>
        <a:stretch/>
      </xdr:blipFill>
      <xdr:spPr>
        <a:xfrm>
          <a:off x="10541000" y="6775451"/>
          <a:ext cx="374650" cy="218936"/>
        </a:xfrm>
        <a:prstGeom prst="rect">
          <a:avLst/>
        </a:prstGeom>
      </xdr:spPr>
    </xdr:pic>
    <xdr:clientData/>
  </xdr:twoCellAnchor>
  <xdr:twoCellAnchor>
    <xdr:from>
      <xdr:col>14</xdr:col>
      <xdr:colOff>55530</xdr:colOff>
      <xdr:row>15</xdr:row>
      <xdr:rowOff>133352</xdr:rowOff>
    </xdr:from>
    <xdr:to>
      <xdr:col>14</xdr:col>
      <xdr:colOff>876300</xdr:colOff>
      <xdr:row>18</xdr:row>
      <xdr:rowOff>66677</xdr:rowOff>
    </xdr:to>
    <xdr:grpSp>
      <xdr:nvGrpSpPr>
        <xdr:cNvPr id="294" name="グループ化 26">
          <a:extLst>
            <a:ext uri="{FF2B5EF4-FFF2-40B4-BE49-F238E27FC236}">
              <a16:creationId xmlns:a16="http://schemas.microsoft.com/office/drawing/2014/main" id="{00000000-0008-0000-0300-000026010000}"/>
            </a:ext>
          </a:extLst>
        </xdr:cNvPr>
        <xdr:cNvGrpSpPr>
          <a:grpSpLocks/>
        </xdr:cNvGrpSpPr>
      </xdr:nvGrpSpPr>
      <xdr:grpSpPr bwMode="auto">
        <a:xfrm>
          <a:off x="12218955" y="2705102"/>
          <a:ext cx="820770" cy="447675"/>
          <a:chOff x="56340" y="3468461"/>
          <a:chExt cx="820770" cy="551089"/>
        </a:xfrm>
      </xdr:grpSpPr>
      <xdr:sp macro="" textlink="">
        <xdr:nvSpPr>
          <xdr:cNvPr id="295" name="正方形/長方形 294">
            <a:extLst>
              <a:ext uri="{FF2B5EF4-FFF2-40B4-BE49-F238E27FC236}">
                <a16:creationId xmlns:a16="http://schemas.microsoft.com/office/drawing/2014/main" id="{00000000-0008-0000-0300-000027010000}"/>
              </a:ext>
            </a:extLst>
          </xdr:cNvPr>
          <xdr:cNvSpPr/>
        </xdr:nvSpPr>
        <xdr:spPr>
          <a:xfrm>
            <a:off x="56340" y="3468461"/>
            <a:ext cx="820770" cy="468726"/>
          </a:xfrm>
          <a:prstGeom prst="rect">
            <a:avLst/>
          </a:prstGeom>
          <a:solidFill>
            <a:schemeClr val="tx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36000" tIns="0" rIns="36000" bIns="0" rtlCol="0" anchor="ctr"/>
          <a:lstStyle/>
          <a:p>
            <a:pPr algn="ctr"/>
            <a:r>
              <a:rPr kumimoji="1" lang="ja-JP" altLang="en-US" sz="1050" b="1">
                <a:solidFill>
                  <a:schemeClr val="bg1"/>
                </a:solidFill>
              </a:rPr>
              <a:t>田村東部</a:t>
            </a:r>
            <a:endParaRPr kumimoji="1" lang="en-US" altLang="ja-JP" sz="1050" b="1">
              <a:solidFill>
                <a:schemeClr val="bg1"/>
              </a:solidFill>
            </a:endParaRPr>
          </a:p>
          <a:p>
            <a:pPr algn="ctr"/>
            <a:r>
              <a:rPr kumimoji="1" lang="ja-JP" altLang="en-US" sz="1050" b="1">
                <a:solidFill>
                  <a:schemeClr val="bg1"/>
                </a:solidFill>
              </a:rPr>
              <a:t>環境センター</a:t>
            </a:r>
            <a:endParaRPr kumimoji="1" lang="en-US" altLang="ja-JP" sz="1050" b="1">
              <a:solidFill>
                <a:schemeClr val="bg1"/>
              </a:solidFill>
            </a:endParaRPr>
          </a:p>
        </xdr:txBody>
      </xdr:sp>
      <xdr:cxnSp macro="">
        <xdr:nvCxnSpPr>
          <xdr:cNvPr id="296" name="直線コネクタ 295">
            <a:extLst>
              <a:ext uri="{FF2B5EF4-FFF2-40B4-BE49-F238E27FC236}">
                <a16:creationId xmlns:a16="http://schemas.microsoft.com/office/drawing/2014/main" id="{00000000-0008-0000-0300-000028010000}"/>
              </a:ext>
            </a:extLst>
          </xdr:cNvPr>
          <xdr:cNvCxnSpPr/>
        </xdr:nvCxnSpPr>
        <xdr:spPr>
          <a:xfrm>
            <a:off x="447675" y="3925421"/>
            <a:ext cx="0" cy="94129"/>
          </a:xfrm>
          <a:prstGeom prst="line">
            <a:avLst/>
          </a:prstGeom>
          <a:ln w="28575">
            <a:solidFill>
              <a:schemeClr val="accent6">
                <a:lumMod val="5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13</xdr:col>
      <xdr:colOff>412750</xdr:colOff>
      <xdr:row>10</xdr:row>
      <xdr:rowOff>50800</xdr:rowOff>
    </xdr:from>
    <xdr:to>
      <xdr:col>13</xdr:col>
      <xdr:colOff>793803</xdr:colOff>
      <xdr:row>11</xdr:row>
      <xdr:rowOff>108997</xdr:rowOff>
    </xdr:to>
    <xdr:pic>
      <xdr:nvPicPr>
        <xdr:cNvPr id="297" name="図 296">
          <a:extLst>
            <a:ext uri="{FF2B5EF4-FFF2-40B4-BE49-F238E27FC236}">
              <a16:creationId xmlns:a16="http://schemas.microsoft.com/office/drawing/2014/main" id="{00000000-0008-0000-03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98150" y="1701800"/>
          <a:ext cx="381053" cy="223297"/>
        </a:xfrm>
        <a:prstGeom prst="rect">
          <a:avLst/>
        </a:prstGeom>
      </xdr:spPr>
    </xdr:pic>
    <xdr:clientData/>
  </xdr:twoCellAnchor>
  <xdr:oneCellAnchor>
    <xdr:from>
      <xdr:col>19</xdr:col>
      <xdr:colOff>349250</xdr:colOff>
      <xdr:row>58</xdr:row>
      <xdr:rowOff>133350</xdr:rowOff>
    </xdr:from>
    <xdr:ext cx="607859" cy="27571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15360650" y="9709150"/>
          <a:ext cx="607859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二枚橋</a:t>
          </a:r>
        </a:p>
      </xdr:txBody>
    </xdr:sp>
    <xdr:clientData/>
  </xdr:oneCellAnchor>
  <xdr:twoCellAnchor>
    <xdr:from>
      <xdr:col>19</xdr:col>
      <xdr:colOff>1028699</xdr:colOff>
      <xdr:row>10</xdr:row>
      <xdr:rowOff>133350</xdr:rowOff>
    </xdr:from>
    <xdr:to>
      <xdr:col>20</xdr:col>
      <xdr:colOff>908109</xdr:colOff>
      <xdr:row>12</xdr:row>
      <xdr:rowOff>50800</xdr:rowOff>
    </xdr:to>
    <xdr:sp macro="" textlink="">
      <xdr:nvSpPr>
        <xdr:cNvPr id="316" name="フリーフォーム 199">
          <a:extLst>
            <a:ext uri="{FF2B5EF4-FFF2-40B4-BE49-F238E27FC236}">
              <a16:creationId xmlns:a16="http://schemas.microsoft.com/office/drawing/2014/main" id="{00000000-0008-0000-0300-00003C010000}"/>
            </a:ext>
          </a:extLst>
        </xdr:cNvPr>
        <xdr:cNvSpPr/>
      </xdr:nvSpPr>
      <xdr:spPr>
        <a:xfrm flipH="1" flipV="1">
          <a:off x="17440274" y="1847850"/>
          <a:ext cx="908110" cy="260350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19</xdr:col>
      <xdr:colOff>727075</xdr:colOff>
      <xdr:row>10</xdr:row>
      <xdr:rowOff>133350</xdr:rowOff>
    </xdr:from>
    <xdr:to>
      <xdr:col>20</xdr:col>
      <xdr:colOff>282575</xdr:colOff>
      <xdr:row>12</xdr:row>
      <xdr:rowOff>57150</xdr:rowOff>
    </xdr:to>
    <xdr:sp macro="" textlink="">
      <xdr:nvSpPr>
        <xdr:cNvPr id="31" name="フリーフォーム: 図形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17138650" y="1847850"/>
          <a:ext cx="584200" cy="266700"/>
        </a:xfrm>
        <a:custGeom>
          <a:avLst/>
          <a:gdLst>
            <a:gd name="connsiteX0" fmla="*/ 241300 w 495300"/>
            <a:gd name="connsiteY0" fmla="*/ 254000 h 254000"/>
            <a:gd name="connsiteX1" fmla="*/ 495300 w 495300"/>
            <a:gd name="connsiteY1" fmla="*/ 0 h 254000"/>
            <a:gd name="connsiteX2" fmla="*/ 0 w 495300"/>
            <a:gd name="connsiteY2" fmla="*/ 0 h 25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95300" h="254000">
              <a:moveTo>
                <a:pt x="241300" y="254000"/>
              </a:moveTo>
              <a:lnTo>
                <a:pt x="495300" y="0"/>
              </a:lnTo>
              <a:lnTo>
                <a:pt x="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31750</xdr:colOff>
      <xdr:row>10</xdr:row>
      <xdr:rowOff>133350</xdr:rowOff>
    </xdr:from>
    <xdr:to>
      <xdr:col>20</xdr:col>
      <xdr:colOff>0</xdr:colOff>
      <xdr:row>15</xdr:row>
      <xdr:rowOff>0</xdr:rowOff>
    </xdr:to>
    <xdr:sp macro="" textlink="">
      <xdr:nvSpPr>
        <xdr:cNvPr id="30" name="フリーフォーム: 図形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16443325" y="1847850"/>
          <a:ext cx="996950" cy="723900"/>
        </a:xfrm>
        <a:custGeom>
          <a:avLst/>
          <a:gdLst>
            <a:gd name="connsiteX0" fmla="*/ 908050 w 908050"/>
            <a:gd name="connsiteY0" fmla="*/ 698500 h 698500"/>
            <a:gd name="connsiteX1" fmla="*/ 908050 w 908050"/>
            <a:gd name="connsiteY1" fmla="*/ 254000 h 698500"/>
            <a:gd name="connsiteX2" fmla="*/ 654050 w 908050"/>
            <a:gd name="connsiteY2" fmla="*/ 0 h 698500"/>
            <a:gd name="connsiteX3" fmla="*/ 0 w 908050"/>
            <a:gd name="connsiteY3" fmla="*/ 0 h 698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908050" h="698500">
              <a:moveTo>
                <a:pt x="908050" y="698500"/>
              </a:moveTo>
              <a:lnTo>
                <a:pt x="908050" y="254000"/>
              </a:lnTo>
              <a:lnTo>
                <a:pt x="654050" y="0"/>
              </a:lnTo>
              <a:lnTo>
                <a:pt x="0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941596</xdr:colOff>
      <xdr:row>10</xdr:row>
      <xdr:rowOff>49325</xdr:rowOff>
    </xdr:from>
    <xdr:to>
      <xdr:col>20</xdr:col>
      <xdr:colOff>92896</xdr:colOff>
      <xdr:row>11</xdr:row>
      <xdr:rowOff>57875</xdr:rowOff>
    </xdr:to>
    <xdr:sp macro="" textlink="">
      <xdr:nvSpPr>
        <xdr:cNvPr id="317" name="円/楕円 81">
          <a:extLst>
            <a:ext uri="{FF2B5EF4-FFF2-40B4-BE49-F238E27FC236}">
              <a16:creationId xmlns:a16="http://schemas.microsoft.com/office/drawing/2014/main" id="{00000000-0008-0000-0300-00003D010000}"/>
            </a:ext>
          </a:extLst>
        </xdr:cNvPr>
        <xdr:cNvSpPr/>
      </xdr:nvSpPr>
      <xdr:spPr>
        <a:xfrm>
          <a:off x="17353171" y="176382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19</xdr:col>
      <xdr:colOff>542482</xdr:colOff>
      <xdr:row>2</xdr:row>
      <xdr:rowOff>82550</xdr:rowOff>
    </xdr:from>
    <xdr:to>
      <xdr:col>19</xdr:col>
      <xdr:colOff>1028699</xdr:colOff>
      <xdr:row>7</xdr:row>
      <xdr:rowOff>152400</xdr:rowOff>
    </xdr:to>
    <xdr:sp macro="" textlink="">
      <xdr:nvSpPr>
        <xdr:cNvPr id="318" name="フリーフォーム: 図形 317">
          <a:extLst>
            <a:ext uri="{FF2B5EF4-FFF2-40B4-BE49-F238E27FC236}">
              <a16:creationId xmlns:a16="http://schemas.microsoft.com/office/drawing/2014/main" id="{00000000-0008-0000-0300-00003E010000}"/>
            </a:ext>
          </a:extLst>
        </xdr:cNvPr>
        <xdr:cNvSpPr/>
      </xdr:nvSpPr>
      <xdr:spPr>
        <a:xfrm rot="10800000">
          <a:off x="16954057" y="425450"/>
          <a:ext cx="486217" cy="927100"/>
        </a:xfrm>
        <a:custGeom>
          <a:avLst/>
          <a:gdLst>
            <a:gd name="connsiteX0" fmla="*/ 0 w 520700"/>
            <a:gd name="connsiteY0" fmla="*/ 958850 h 958850"/>
            <a:gd name="connsiteX1" fmla="*/ 0 w 520700"/>
            <a:gd name="connsiteY1" fmla="*/ 520700 h 958850"/>
            <a:gd name="connsiteX2" fmla="*/ 520700 w 520700"/>
            <a:gd name="connsiteY2" fmla="*/ 0 h 9588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0700" h="958850">
              <a:moveTo>
                <a:pt x="0" y="958850"/>
              </a:moveTo>
              <a:lnTo>
                <a:pt x="0" y="520700"/>
              </a:lnTo>
              <a:lnTo>
                <a:pt x="52070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0</xdr:colOff>
      <xdr:row>1</xdr:row>
      <xdr:rowOff>139700</xdr:rowOff>
    </xdr:from>
    <xdr:to>
      <xdr:col>20</xdr:col>
      <xdr:colOff>609600</xdr:colOff>
      <xdr:row>7</xdr:row>
      <xdr:rowOff>107950</xdr:rowOff>
    </xdr:to>
    <xdr:sp macro="" textlink="">
      <xdr:nvSpPr>
        <xdr:cNvPr id="9184" name="フリーフォーム: 図形 9183">
          <a:extLst>
            <a:ext uri="{FF2B5EF4-FFF2-40B4-BE49-F238E27FC236}">
              <a16:creationId xmlns:a16="http://schemas.microsoft.com/office/drawing/2014/main" id="{00000000-0008-0000-0300-0000E0230000}"/>
            </a:ext>
          </a:extLst>
        </xdr:cNvPr>
        <xdr:cNvSpPr/>
      </xdr:nvSpPr>
      <xdr:spPr>
        <a:xfrm>
          <a:off x="17440275" y="311150"/>
          <a:ext cx="609600" cy="996950"/>
        </a:xfrm>
        <a:custGeom>
          <a:avLst/>
          <a:gdLst>
            <a:gd name="connsiteX0" fmla="*/ 0 w 520700"/>
            <a:gd name="connsiteY0" fmla="*/ 958850 h 958850"/>
            <a:gd name="connsiteX1" fmla="*/ 0 w 520700"/>
            <a:gd name="connsiteY1" fmla="*/ 520700 h 958850"/>
            <a:gd name="connsiteX2" fmla="*/ 520700 w 520700"/>
            <a:gd name="connsiteY2" fmla="*/ 0 h 9588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0700" h="958850">
              <a:moveTo>
                <a:pt x="0" y="958850"/>
              </a:moveTo>
              <a:lnTo>
                <a:pt x="0" y="520700"/>
              </a:lnTo>
              <a:lnTo>
                <a:pt x="520700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944771</xdr:colOff>
      <xdr:row>4</xdr:row>
      <xdr:rowOff>81075</xdr:rowOff>
    </xdr:from>
    <xdr:to>
      <xdr:col>20</xdr:col>
      <xdr:colOff>96071</xdr:colOff>
      <xdr:row>5</xdr:row>
      <xdr:rowOff>89625</xdr:rowOff>
    </xdr:to>
    <xdr:sp macro="" textlink="">
      <xdr:nvSpPr>
        <xdr:cNvPr id="319" name="円/楕円 81">
          <a:extLst>
            <a:ext uri="{FF2B5EF4-FFF2-40B4-BE49-F238E27FC236}">
              <a16:creationId xmlns:a16="http://schemas.microsoft.com/office/drawing/2014/main" id="{00000000-0008-0000-0300-00003F010000}"/>
            </a:ext>
          </a:extLst>
        </xdr:cNvPr>
        <xdr:cNvSpPr/>
      </xdr:nvSpPr>
      <xdr:spPr>
        <a:xfrm>
          <a:off x="17356346" y="76687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19</xdr:col>
      <xdr:colOff>274956</xdr:colOff>
      <xdr:row>10</xdr:row>
      <xdr:rowOff>38100</xdr:rowOff>
    </xdr:from>
    <xdr:to>
      <xdr:col>19</xdr:col>
      <xdr:colOff>642622</xdr:colOff>
      <xdr:row>11</xdr:row>
      <xdr:rowOff>55170</xdr:rowOff>
    </xdr:to>
    <xdr:sp macro="" textlink="">
      <xdr:nvSpPr>
        <xdr:cNvPr id="320" name="六角形 319">
          <a:extLst>
            <a:ext uri="{FF2B5EF4-FFF2-40B4-BE49-F238E27FC236}">
              <a16:creationId xmlns:a16="http://schemas.microsoft.com/office/drawing/2014/main" id="{00000000-0008-0000-0300-000040010000}"/>
            </a:ext>
          </a:extLst>
        </xdr:cNvPr>
        <xdr:cNvSpPr/>
      </xdr:nvSpPr>
      <xdr:spPr>
        <a:xfrm>
          <a:off x="16686531" y="1752600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15</a:t>
          </a:r>
          <a:endParaRPr kumimoji="1" lang="ja-JP" altLang="en-US" sz="1200" b="1"/>
        </a:p>
      </xdr:txBody>
    </xdr:sp>
    <xdr:clientData/>
  </xdr:twoCellAnchor>
  <xdr:twoCellAnchor>
    <xdr:from>
      <xdr:col>20</xdr:col>
      <xdr:colOff>160656</xdr:colOff>
      <xdr:row>3</xdr:row>
      <xdr:rowOff>19050</xdr:rowOff>
    </xdr:from>
    <xdr:to>
      <xdr:col>20</xdr:col>
      <xdr:colOff>528322</xdr:colOff>
      <xdr:row>4</xdr:row>
      <xdr:rowOff>42470</xdr:rowOff>
    </xdr:to>
    <xdr:sp macro="" textlink="">
      <xdr:nvSpPr>
        <xdr:cNvPr id="321" name="六角形 320">
          <a:extLst>
            <a:ext uri="{FF2B5EF4-FFF2-40B4-BE49-F238E27FC236}">
              <a16:creationId xmlns:a16="http://schemas.microsoft.com/office/drawing/2014/main" id="{00000000-0008-0000-0300-000041010000}"/>
            </a:ext>
          </a:extLst>
        </xdr:cNvPr>
        <xdr:cNvSpPr/>
      </xdr:nvSpPr>
      <xdr:spPr>
        <a:xfrm>
          <a:off x="17600931" y="533400"/>
          <a:ext cx="367666" cy="19487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15</a:t>
          </a:r>
          <a:endParaRPr kumimoji="1" lang="ja-JP" altLang="en-US" sz="1200" b="1"/>
        </a:p>
      </xdr:txBody>
    </xdr:sp>
    <xdr:clientData/>
  </xdr:twoCellAnchor>
  <xdr:twoCellAnchor>
    <xdr:from>
      <xdr:col>23</xdr:col>
      <xdr:colOff>12700</xdr:colOff>
      <xdr:row>58</xdr:row>
      <xdr:rowOff>69850</xdr:rowOff>
    </xdr:from>
    <xdr:to>
      <xdr:col>23</xdr:col>
      <xdr:colOff>12700</xdr:colOff>
      <xdr:row>63</xdr:row>
      <xdr:rowOff>146050</xdr:rowOff>
    </xdr:to>
    <xdr:cxnSp macro="">
      <xdr:nvCxnSpPr>
        <xdr:cNvPr id="322" name="直線矢印コネクタ 321">
          <a:extLst>
            <a:ext uri="{FF2B5EF4-FFF2-40B4-BE49-F238E27FC236}">
              <a16:creationId xmlns:a16="http://schemas.microsoft.com/office/drawing/2014/main" id="{00000000-0008-0000-0300-000042010000}"/>
            </a:ext>
          </a:extLst>
        </xdr:cNvPr>
        <xdr:cNvCxnSpPr/>
      </xdr:nvCxnSpPr>
      <xdr:spPr>
        <a:xfrm flipV="1">
          <a:off x="20091400" y="10013950"/>
          <a:ext cx="0" cy="933450"/>
        </a:xfrm>
        <a:prstGeom prst="straightConnector1">
          <a:avLst/>
        </a:prstGeom>
        <a:ln w="57150">
          <a:solidFill>
            <a:srgbClr val="FF0000"/>
          </a:solidFill>
          <a:tailEnd type="arrow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88906</xdr:colOff>
      <xdr:row>60</xdr:row>
      <xdr:rowOff>76783</xdr:rowOff>
    </xdr:from>
    <xdr:to>
      <xdr:col>23</xdr:col>
      <xdr:colOff>488373</xdr:colOff>
      <xdr:row>62</xdr:row>
      <xdr:rowOff>54558</xdr:rowOff>
    </xdr:to>
    <xdr:sp macro="" textlink="">
      <xdr:nvSpPr>
        <xdr:cNvPr id="323" name="正方形/長方形 322">
          <a:extLst>
            <a:ext uri="{FF2B5EF4-FFF2-40B4-BE49-F238E27FC236}">
              <a16:creationId xmlns:a16="http://schemas.microsoft.com/office/drawing/2014/main" id="{00000000-0008-0000-0300-000043010000}"/>
            </a:ext>
          </a:extLst>
        </xdr:cNvPr>
        <xdr:cNvSpPr/>
      </xdr:nvSpPr>
      <xdr:spPr>
        <a:xfrm>
          <a:off x="20167606" y="10363783"/>
          <a:ext cx="399467" cy="32067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PC4</a:t>
          </a:r>
          <a:endParaRPr kumimoji="1" lang="ja-JP" altLang="en-US" sz="12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23</xdr:col>
      <xdr:colOff>511175</xdr:colOff>
      <xdr:row>60</xdr:row>
      <xdr:rowOff>63500</xdr:rowOff>
    </xdr:from>
    <xdr:to>
      <xdr:col>23</xdr:col>
      <xdr:colOff>856170</xdr:colOff>
      <xdr:row>62</xdr:row>
      <xdr:rowOff>78295</xdr:rowOff>
    </xdr:to>
    <xdr:pic>
      <xdr:nvPicPr>
        <xdr:cNvPr id="324" name="図 323">
          <a:extLst>
            <a:ext uri="{FF2B5EF4-FFF2-40B4-BE49-F238E27FC236}">
              <a16:creationId xmlns:a16="http://schemas.microsoft.com/office/drawing/2014/main" id="{00000000-0008-0000-03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9875" y="10350500"/>
          <a:ext cx="344995" cy="357695"/>
        </a:xfrm>
        <a:prstGeom prst="rect">
          <a:avLst/>
        </a:prstGeom>
      </xdr:spPr>
    </xdr:pic>
    <xdr:clientData/>
  </xdr:twoCellAnchor>
  <xdr:twoCellAnchor>
    <xdr:from>
      <xdr:col>22</xdr:col>
      <xdr:colOff>633731</xdr:colOff>
      <xdr:row>60</xdr:row>
      <xdr:rowOff>133350</xdr:rowOff>
    </xdr:from>
    <xdr:to>
      <xdr:col>22</xdr:col>
      <xdr:colOff>1000931</xdr:colOff>
      <xdr:row>61</xdr:row>
      <xdr:rowOff>150420</xdr:rowOff>
    </xdr:to>
    <xdr:sp macro="" textlink="">
      <xdr:nvSpPr>
        <xdr:cNvPr id="329" name="六角形 328">
          <a:extLst>
            <a:ext uri="{FF2B5EF4-FFF2-40B4-BE49-F238E27FC236}">
              <a16:creationId xmlns:a16="http://schemas.microsoft.com/office/drawing/2014/main" id="{00000000-0008-0000-0300-000049010000}"/>
            </a:ext>
          </a:extLst>
        </xdr:cNvPr>
        <xdr:cNvSpPr/>
      </xdr:nvSpPr>
      <xdr:spPr>
        <a:xfrm>
          <a:off x="19683731" y="10420350"/>
          <a:ext cx="367200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15</a:t>
          </a:r>
          <a:endParaRPr kumimoji="1" lang="ja-JP" altLang="en-US" sz="1200" b="1"/>
        </a:p>
      </xdr:txBody>
    </xdr:sp>
    <xdr:clientData/>
  </xdr:twoCellAnchor>
  <xdr:twoCellAnchor>
    <xdr:from>
      <xdr:col>22</xdr:col>
      <xdr:colOff>177800</xdr:colOff>
      <xdr:row>23</xdr:row>
      <xdr:rowOff>143511</xdr:rowOff>
    </xdr:from>
    <xdr:to>
      <xdr:col>22</xdr:col>
      <xdr:colOff>939424</xdr:colOff>
      <xdr:row>26</xdr:row>
      <xdr:rowOff>79947</xdr:rowOff>
    </xdr:to>
    <xdr:sp macro="" textlink="">
      <xdr:nvSpPr>
        <xdr:cNvPr id="339" name="フリーフォーム 199">
          <a:extLst>
            <a:ext uri="{FF2B5EF4-FFF2-40B4-BE49-F238E27FC236}">
              <a16:creationId xmlns:a16="http://schemas.microsoft.com/office/drawing/2014/main" id="{00000000-0008-0000-0300-000053010000}"/>
            </a:ext>
          </a:extLst>
        </xdr:cNvPr>
        <xdr:cNvSpPr/>
      </xdr:nvSpPr>
      <xdr:spPr>
        <a:xfrm>
          <a:off x="19227800" y="4086861"/>
          <a:ext cx="761624" cy="450786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936820</xdr:colOff>
      <xdr:row>26</xdr:row>
      <xdr:rowOff>85854</xdr:rowOff>
    </xdr:from>
    <xdr:to>
      <xdr:col>23</xdr:col>
      <xdr:colOff>844550</xdr:colOff>
      <xdr:row>28</xdr:row>
      <xdr:rowOff>158750</xdr:rowOff>
    </xdr:to>
    <xdr:sp macro="" textlink="">
      <xdr:nvSpPr>
        <xdr:cNvPr id="340" name="フリーフォーム 200">
          <a:extLst>
            <a:ext uri="{FF2B5EF4-FFF2-40B4-BE49-F238E27FC236}">
              <a16:creationId xmlns:a16="http://schemas.microsoft.com/office/drawing/2014/main" id="{00000000-0008-0000-0300-000054010000}"/>
            </a:ext>
          </a:extLst>
        </xdr:cNvPr>
        <xdr:cNvSpPr/>
      </xdr:nvSpPr>
      <xdr:spPr>
        <a:xfrm>
          <a:off x="19986820" y="4543554"/>
          <a:ext cx="936430" cy="41579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182881</xdr:colOff>
      <xdr:row>26</xdr:row>
      <xdr:rowOff>15875</xdr:rowOff>
    </xdr:from>
    <xdr:to>
      <xdr:col>23</xdr:col>
      <xdr:colOff>550547</xdr:colOff>
      <xdr:row>27</xdr:row>
      <xdr:rowOff>32945</xdr:rowOff>
    </xdr:to>
    <xdr:sp macro="" textlink="">
      <xdr:nvSpPr>
        <xdr:cNvPr id="341" name="六角形 340">
          <a:extLst>
            <a:ext uri="{FF2B5EF4-FFF2-40B4-BE49-F238E27FC236}">
              <a16:creationId xmlns:a16="http://schemas.microsoft.com/office/drawing/2014/main" id="{00000000-0008-0000-0300-000055010000}"/>
            </a:ext>
          </a:extLst>
        </xdr:cNvPr>
        <xdr:cNvSpPr/>
      </xdr:nvSpPr>
      <xdr:spPr>
        <a:xfrm>
          <a:off x="20261581" y="4473575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10</a:t>
          </a:r>
          <a:endParaRPr kumimoji="1" lang="ja-JP" altLang="en-US" sz="1200" b="1"/>
        </a:p>
      </xdr:txBody>
    </xdr:sp>
    <xdr:clientData/>
  </xdr:twoCellAnchor>
  <xdr:twoCellAnchor>
    <xdr:from>
      <xdr:col>22</xdr:col>
      <xdr:colOff>855871</xdr:colOff>
      <xdr:row>25</xdr:row>
      <xdr:rowOff>166800</xdr:rowOff>
    </xdr:from>
    <xdr:to>
      <xdr:col>23</xdr:col>
      <xdr:colOff>7171</xdr:colOff>
      <xdr:row>27</xdr:row>
      <xdr:rowOff>3900</xdr:rowOff>
    </xdr:to>
    <xdr:sp macro="" textlink="">
      <xdr:nvSpPr>
        <xdr:cNvPr id="342" name="円/楕円 81">
          <a:extLst>
            <a:ext uri="{FF2B5EF4-FFF2-40B4-BE49-F238E27FC236}">
              <a16:creationId xmlns:a16="http://schemas.microsoft.com/office/drawing/2014/main" id="{00000000-0008-0000-0300-000056010000}"/>
            </a:ext>
          </a:extLst>
        </xdr:cNvPr>
        <xdr:cNvSpPr/>
      </xdr:nvSpPr>
      <xdr:spPr>
        <a:xfrm>
          <a:off x="19905871" y="4453050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22</xdr:col>
      <xdr:colOff>482600</xdr:colOff>
      <xdr:row>24</xdr:row>
      <xdr:rowOff>15875</xdr:rowOff>
    </xdr:from>
    <xdr:to>
      <xdr:col>22</xdr:col>
      <xdr:colOff>827595</xdr:colOff>
      <xdr:row>26</xdr:row>
      <xdr:rowOff>30670</xdr:rowOff>
    </xdr:to>
    <xdr:pic>
      <xdr:nvPicPr>
        <xdr:cNvPr id="343" name="図 342">
          <a:extLst>
            <a:ext uri="{FF2B5EF4-FFF2-40B4-BE49-F238E27FC236}">
              <a16:creationId xmlns:a16="http://schemas.microsoft.com/office/drawing/2014/main" id="{00000000-0008-0000-03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4130675"/>
          <a:ext cx="344995" cy="357695"/>
        </a:xfrm>
        <a:prstGeom prst="rect">
          <a:avLst/>
        </a:prstGeom>
      </xdr:spPr>
    </xdr:pic>
    <xdr:clientData/>
  </xdr:twoCellAnchor>
  <xdr:twoCellAnchor>
    <xdr:from>
      <xdr:col>23</xdr:col>
      <xdr:colOff>291310</xdr:colOff>
      <xdr:row>17</xdr:row>
      <xdr:rowOff>108425</xdr:rowOff>
    </xdr:from>
    <xdr:to>
      <xdr:col>23</xdr:col>
      <xdr:colOff>727529</xdr:colOff>
      <xdr:row>21</xdr:row>
      <xdr:rowOff>49610</xdr:rowOff>
    </xdr:to>
    <xdr:sp macro="" textlink="">
      <xdr:nvSpPr>
        <xdr:cNvPr id="346" name="フリーフォーム 199">
          <a:extLst>
            <a:ext uri="{FF2B5EF4-FFF2-40B4-BE49-F238E27FC236}">
              <a16:creationId xmlns:a16="http://schemas.microsoft.com/office/drawing/2014/main" id="{00000000-0008-0000-0300-00005A010000}"/>
            </a:ext>
          </a:extLst>
        </xdr:cNvPr>
        <xdr:cNvSpPr/>
      </xdr:nvSpPr>
      <xdr:spPr>
        <a:xfrm rot="20791822" flipH="1" flipV="1">
          <a:off x="20370010" y="3023075"/>
          <a:ext cx="436219" cy="626985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  <a:gd name="connsiteX0" fmla="*/ -1 w 865643"/>
            <a:gd name="connsiteY0" fmla="*/ 357175 h 357175"/>
            <a:gd name="connsiteX1" fmla="*/ 865643 w 865643"/>
            <a:gd name="connsiteY1" fmla="*/ 340179 h 357175"/>
            <a:gd name="connsiteX2" fmla="*/ 865643 w 865643"/>
            <a:gd name="connsiteY2" fmla="*/ 0 h 357175"/>
            <a:gd name="connsiteX0" fmla="*/ 0 w 881686"/>
            <a:gd name="connsiteY0" fmla="*/ 377189 h 377189"/>
            <a:gd name="connsiteX1" fmla="*/ 881686 w 881686"/>
            <a:gd name="connsiteY1" fmla="*/ 340179 h 377189"/>
            <a:gd name="connsiteX2" fmla="*/ 881686 w 881686"/>
            <a:gd name="connsiteY2" fmla="*/ 0 h 377189"/>
            <a:gd name="connsiteX0" fmla="*/ -1 w 903016"/>
            <a:gd name="connsiteY0" fmla="*/ 382626 h 382626"/>
            <a:gd name="connsiteX1" fmla="*/ 903016 w 903016"/>
            <a:gd name="connsiteY1" fmla="*/ 340179 h 382626"/>
            <a:gd name="connsiteX2" fmla="*/ 903016 w 903016"/>
            <a:gd name="connsiteY2" fmla="*/ 0 h 382626"/>
            <a:gd name="connsiteX0" fmla="*/ -1 w 1132718"/>
            <a:gd name="connsiteY0" fmla="*/ 358031 h 358031"/>
            <a:gd name="connsiteX1" fmla="*/ 903016 w 1132718"/>
            <a:gd name="connsiteY1" fmla="*/ 315584 h 358031"/>
            <a:gd name="connsiteX2" fmla="*/ 1132717 w 1132718"/>
            <a:gd name="connsiteY2" fmla="*/ 0 h 358031"/>
            <a:gd name="connsiteX0" fmla="*/ -1 w 1061794"/>
            <a:gd name="connsiteY0" fmla="*/ 350680 h 350680"/>
            <a:gd name="connsiteX1" fmla="*/ 903016 w 1061794"/>
            <a:gd name="connsiteY1" fmla="*/ 308233 h 350680"/>
            <a:gd name="connsiteX2" fmla="*/ 1061793 w 1061794"/>
            <a:gd name="connsiteY2" fmla="*/ 0 h 3506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61794" h="350680">
              <a:moveTo>
                <a:pt x="-1" y="350680"/>
              </a:moveTo>
              <a:lnTo>
                <a:pt x="903016" y="308233"/>
              </a:lnTo>
              <a:lnTo>
                <a:pt x="1061793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768349</xdr:colOff>
      <xdr:row>16</xdr:row>
      <xdr:rowOff>9526</xdr:rowOff>
    </xdr:from>
    <xdr:to>
      <xdr:col>23</xdr:col>
      <xdr:colOff>304799</xdr:colOff>
      <xdr:row>21</xdr:row>
      <xdr:rowOff>136526</xdr:rowOff>
    </xdr:to>
    <xdr:sp macro="" textlink="">
      <xdr:nvSpPr>
        <xdr:cNvPr id="9186" name="フリーフォーム: 図形 9185">
          <a:extLst>
            <a:ext uri="{FF2B5EF4-FFF2-40B4-BE49-F238E27FC236}">
              <a16:creationId xmlns:a16="http://schemas.microsoft.com/office/drawing/2014/main" id="{00000000-0008-0000-0300-0000E2230000}"/>
            </a:ext>
          </a:extLst>
        </xdr:cNvPr>
        <xdr:cNvSpPr/>
      </xdr:nvSpPr>
      <xdr:spPr>
        <a:xfrm>
          <a:off x="19818349" y="2752726"/>
          <a:ext cx="565150" cy="984250"/>
        </a:xfrm>
        <a:custGeom>
          <a:avLst/>
          <a:gdLst>
            <a:gd name="connsiteX0" fmla="*/ 0 w 476250"/>
            <a:gd name="connsiteY0" fmla="*/ 952500 h 952500"/>
            <a:gd name="connsiteX1" fmla="*/ 0 w 476250"/>
            <a:gd name="connsiteY1" fmla="*/ 628650 h 952500"/>
            <a:gd name="connsiteX2" fmla="*/ 476250 w 476250"/>
            <a:gd name="connsiteY2" fmla="*/ 381000 h 952500"/>
            <a:gd name="connsiteX3" fmla="*/ 444500 w 476250"/>
            <a:gd name="connsiteY3" fmla="*/ 0 h 95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76250" h="952500">
              <a:moveTo>
                <a:pt x="0" y="952500"/>
              </a:moveTo>
              <a:lnTo>
                <a:pt x="0" y="628650"/>
              </a:lnTo>
              <a:lnTo>
                <a:pt x="476250" y="381000"/>
              </a:lnTo>
              <a:lnTo>
                <a:pt x="444500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309880</xdr:colOff>
      <xdr:row>15</xdr:row>
      <xdr:rowOff>85726</xdr:rowOff>
    </xdr:from>
    <xdr:to>
      <xdr:col>23</xdr:col>
      <xdr:colOff>677546</xdr:colOff>
      <xdr:row>16</xdr:row>
      <xdr:rowOff>102796</xdr:rowOff>
    </xdr:to>
    <xdr:sp macro="" textlink="">
      <xdr:nvSpPr>
        <xdr:cNvPr id="347" name="六角形 346">
          <a:extLst>
            <a:ext uri="{FF2B5EF4-FFF2-40B4-BE49-F238E27FC236}">
              <a16:creationId xmlns:a16="http://schemas.microsoft.com/office/drawing/2014/main" id="{00000000-0008-0000-0300-00005B010000}"/>
            </a:ext>
          </a:extLst>
        </xdr:cNvPr>
        <xdr:cNvSpPr/>
      </xdr:nvSpPr>
      <xdr:spPr>
        <a:xfrm>
          <a:off x="20388580" y="2657476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10</a:t>
          </a:r>
          <a:endParaRPr kumimoji="1" lang="ja-JP" altLang="en-US" sz="1200" b="1"/>
        </a:p>
      </xdr:txBody>
    </xdr:sp>
    <xdr:clientData/>
  </xdr:twoCellAnchor>
  <xdr:twoCellAnchor>
    <xdr:from>
      <xdr:col>23</xdr:col>
      <xdr:colOff>136462</xdr:colOff>
      <xdr:row>9</xdr:row>
      <xdr:rowOff>166447</xdr:rowOff>
    </xdr:from>
    <xdr:to>
      <xdr:col>23</xdr:col>
      <xdr:colOff>136463</xdr:colOff>
      <xdr:row>11</xdr:row>
      <xdr:rowOff>156923</xdr:rowOff>
    </xdr:to>
    <xdr:cxnSp macro="">
      <xdr:nvCxnSpPr>
        <xdr:cNvPr id="348" name="直線コネクタ 347">
          <a:extLst>
            <a:ext uri="{FF2B5EF4-FFF2-40B4-BE49-F238E27FC236}">
              <a16:creationId xmlns:a16="http://schemas.microsoft.com/office/drawing/2014/main" id="{00000000-0008-0000-0300-00005C010000}"/>
            </a:ext>
          </a:extLst>
        </xdr:cNvPr>
        <xdr:cNvCxnSpPr/>
      </xdr:nvCxnSpPr>
      <xdr:spPr>
        <a:xfrm flipH="1" flipV="1">
          <a:off x="20215162" y="1709497"/>
          <a:ext cx="1" cy="333376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266699</xdr:colOff>
      <xdr:row>11</xdr:row>
      <xdr:rowOff>169750</xdr:rowOff>
    </xdr:from>
    <xdr:to>
      <xdr:col>23</xdr:col>
      <xdr:colOff>136655</xdr:colOff>
      <xdr:row>14</xdr:row>
      <xdr:rowOff>117154</xdr:rowOff>
    </xdr:to>
    <xdr:sp macro="" textlink="">
      <xdr:nvSpPr>
        <xdr:cNvPr id="349" name="フリーフォーム 142">
          <a:extLst>
            <a:ext uri="{FF2B5EF4-FFF2-40B4-BE49-F238E27FC236}">
              <a16:creationId xmlns:a16="http://schemas.microsoft.com/office/drawing/2014/main" id="{00000000-0008-0000-0300-00005D010000}"/>
            </a:ext>
          </a:extLst>
        </xdr:cNvPr>
        <xdr:cNvSpPr/>
      </xdr:nvSpPr>
      <xdr:spPr>
        <a:xfrm flipH="1">
          <a:off x="19316699" y="2055700"/>
          <a:ext cx="898656" cy="461754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595630</xdr:colOff>
      <xdr:row>11</xdr:row>
      <xdr:rowOff>79376</xdr:rowOff>
    </xdr:from>
    <xdr:to>
      <xdr:col>22</xdr:col>
      <xdr:colOff>963296</xdr:colOff>
      <xdr:row>12</xdr:row>
      <xdr:rowOff>96446</xdr:rowOff>
    </xdr:to>
    <xdr:sp macro="" textlink="">
      <xdr:nvSpPr>
        <xdr:cNvPr id="350" name="六角形 349">
          <a:extLst>
            <a:ext uri="{FF2B5EF4-FFF2-40B4-BE49-F238E27FC236}">
              <a16:creationId xmlns:a16="http://schemas.microsoft.com/office/drawing/2014/main" id="{00000000-0008-0000-0300-00005E010000}"/>
            </a:ext>
          </a:extLst>
        </xdr:cNvPr>
        <xdr:cNvSpPr/>
      </xdr:nvSpPr>
      <xdr:spPr>
        <a:xfrm>
          <a:off x="19645630" y="1965326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10</a:t>
          </a:r>
          <a:endParaRPr kumimoji="1" lang="ja-JP" altLang="en-US" sz="1200" b="1"/>
        </a:p>
      </xdr:txBody>
    </xdr:sp>
    <xdr:clientData/>
  </xdr:twoCellAnchor>
  <xdr:twoCellAnchor>
    <xdr:from>
      <xdr:col>22</xdr:col>
      <xdr:colOff>292099</xdr:colOff>
      <xdr:row>3</xdr:row>
      <xdr:rowOff>149226</xdr:rowOff>
    </xdr:from>
    <xdr:to>
      <xdr:col>23</xdr:col>
      <xdr:colOff>41274</xdr:colOff>
      <xdr:row>3</xdr:row>
      <xdr:rowOff>149226</xdr:rowOff>
    </xdr:to>
    <xdr:cxnSp macro="">
      <xdr:nvCxnSpPr>
        <xdr:cNvPr id="351" name="直線コネクタ 350">
          <a:extLst>
            <a:ext uri="{FF2B5EF4-FFF2-40B4-BE49-F238E27FC236}">
              <a16:creationId xmlns:a16="http://schemas.microsoft.com/office/drawing/2014/main" id="{00000000-0008-0000-0300-00005F010000}"/>
            </a:ext>
          </a:extLst>
        </xdr:cNvPr>
        <xdr:cNvCxnSpPr/>
      </xdr:nvCxnSpPr>
      <xdr:spPr>
        <a:xfrm flipH="1">
          <a:off x="19342099" y="663576"/>
          <a:ext cx="777875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133543</xdr:colOff>
      <xdr:row>3</xdr:row>
      <xdr:rowOff>143004</xdr:rowOff>
    </xdr:from>
    <xdr:to>
      <xdr:col>23</xdr:col>
      <xdr:colOff>1003298</xdr:colOff>
      <xdr:row>7</xdr:row>
      <xdr:rowOff>123826</xdr:rowOff>
    </xdr:to>
    <xdr:sp macro="" textlink="">
      <xdr:nvSpPr>
        <xdr:cNvPr id="352" name="フリーフォーム 190">
          <a:extLst>
            <a:ext uri="{FF2B5EF4-FFF2-40B4-BE49-F238E27FC236}">
              <a16:creationId xmlns:a16="http://schemas.microsoft.com/office/drawing/2014/main" id="{00000000-0008-0000-0300-000060010000}"/>
            </a:ext>
          </a:extLst>
        </xdr:cNvPr>
        <xdr:cNvSpPr/>
      </xdr:nvSpPr>
      <xdr:spPr>
        <a:xfrm>
          <a:off x="20212243" y="657354"/>
          <a:ext cx="869755" cy="666622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344805</xdr:colOff>
      <xdr:row>3</xdr:row>
      <xdr:rowOff>60326</xdr:rowOff>
    </xdr:from>
    <xdr:to>
      <xdr:col>23</xdr:col>
      <xdr:colOff>712471</xdr:colOff>
      <xdr:row>4</xdr:row>
      <xdr:rowOff>77396</xdr:rowOff>
    </xdr:to>
    <xdr:sp macro="" textlink="">
      <xdr:nvSpPr>
        <xdr:cNvPr id="353" name="六角形 352">
          <a:extLst>
            <a:ext uri="{FF2B5EF4-FFF2-40B4-BE49-F238E27FC236}">
              <a16:creationId xmlns:a16="http://schemas.microsoft.com/office/drawing/2014/main" id="{00000000-0008-0000-0300-000061010000}"/>
            </a:ext>
          </a:extLst>
        </xdr:cNvPr>
        <xdr:cNvSpPr/>
      </xdr:nvSpPr>
      <xdr:spPr>
        <a:xfrm>
          <a:off x="20423505" y="574676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153</a:t>
          </a:r>
          <a:endParaRPr kumimoji="1" lang="ja-JP" altLang="en-US" sz="1200" b="1"/>
        </a:p>
      </xdr:txBody>
    </xdr:sp>
    <xdr:clientData/>
  </xdr:twoCellAnchor>
  <xdr:twoCellAnchor>
    <xdr:from>
      <xdr:col>23</xdr:col>
      <xdr:colOff>46245</xdr:colOff>
      <xdr:row>3</xdr:row>
      <xdr:rowOff>52501</xdr:rowOff>
    </xdr:from>
    <xdr:to>
      <xdr:col>23</xdr:col>
      <xdr:colOff>226245</xdr:colOff>
      <xdr:row>4</xdr:row>
      <xdr:rowOff>61051</xdr:rowOff>
    </xdr:to>
    <xdr:sp macro="" textlink="">
      <xdr:nvSpPr>
        <xdr:cNvPr id="354" name="円/楕円 81">
          <a:extLst>
            <a:ext uri="{FF2B5EF4-FFF2-40B4-BE49-F238E27FC236}">
              <a16:creationId xmlns:a16="http://schemas.microsoft.com/office/drawing/2014/main" id="{00000000-0008-0000-0300-000062010000}"/>
            </a:ext>
          </a:extLst>
        </xdr:cNvPr>
        <xdr:cNvSpPr/>
      </xdr:nvSpPr>
      <xdr:spPr>
        <a:xfrm>
          <a:off x="20124945" y="566851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218015</xdr:colOff>
      <xdr:row>11</xdr:row>
      <xdr:rowOff>61523</xdr:rowOff>
    </xdr:from>
    <xdr:to>
      <xdr:col>23</xdr:col>
      <xdr:colOff>328659</xdr:colOff>
      <xdr:row>13</xdr:row>
      <xdr:rowOff>9751</xdr:rowOff>
    </xdr:to>
    <xdr:grpSp>
      <xdr:nvGrpSpPr>
        <xdr:cNvPr id="360" name="グループ化 64">
          <a:extLst>
            <a:ext uri="{FF2B5EF4-FFF2-40B4-BE49-F238E27FC236}">
              <a16:creationId xmlns:a16="http://schemas.microsoft.com/office/drawing/2014/main" id="{00000000-0008-0000-0300-000068010000}"/>
            </a:ext>
          </a:extLst>
        </xdr:cNvPr>
        <xdr:cNvGrpSpPr>
          <a:grpSpLocks/>
        </xdr:cNvGrpSpPr>
      </xdr:nvGrpSpPr>
      <xdr:grpSpPr bwMode="auto">
        <a:xfrm flipH="1">
          <a:off x="20296715" y="1947473"/>
          <a:ext cx="110644" cy="291128"/>
          <a:chOff x="1038225" y="5362576"/>
          <a:chExt cx="171450" cy="428624"/>
        </a:xfrm>
      </xdr:grpSpPr>
      <xdr:cxnSp macro="">
        <xdr:nvCxnSpPr>
          <xdr:cNvPr id="361" name="直線コネクタ 360">
            <a:extLst>
              <a:ext uri="{FF2B5EF4-FFF2-40B4-BE49-F238E27FC236}">
                <a16:creationId xmlns:a16="http://schemas.microsoft.com/office/drawing/2014/main" id="{00000000-0008-0000-0300-000069010000}"/>
              </a:ext>
            </a:extLst>
          </xdr:cNvPr>
          <xdr:cNvCxnSpPr/>
        </xdr:nvCxnSpPr>
        <xdr:spPr>
          <a:xfrm>
            <a:off x="1162050" y="5610225"/>
            <a:ext cx="0" cy="180975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62" name="円/楕円 31">
            <a:extLst>
              <a:ext uri="{FF2B5EF4-FFF2-40B4-BE49-F238E27FC236}">
                <a16:creationId xmlns:a16="http://schemas.microsoft.com/office/drawing/2014/main" id="{00000000-0008-0000-0300-00006A010000}"/>
              </a:ext>
            </a:extLst>
          </xdr:cNvPr>
          <xdr:cNvSpPr/>
        </xdr:nvSpPr>
        <xdr:spPr>
          <a:xfrm rot="20512690">
            <a:off x="1038225" y="5362576"/>
            <a:ext cx="171450" cy="314324"/>
          </a:xfrm>
          <a:prstGeom prst="ellipse">
            <a:avLst/>
          </a:prstGeom>
          <a:gradFill flip="none" rotWithShape="1">
            <a:gsLst>
              <a:gs pos="23000">
                <a:schemeClr val="bg1"/>
              </a:gs>
              <a:gs pos="59000">
                <a:schemeClr val="bg1">
                  <a:lumMod val="75000"/>
                </a:schemeClr>
              </a:gs>
              <a:gs pos="100000">
                <a:schemeClr val="tx1"/>
              </a:gs>
            </a:gsLst>
            <a:path path="circle">
              <a:fillToRect t="100000" r="100000"/>
            </a:path>
            <a:tileRect l="-100000" b="-100000"/>
          </a:gra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26</xdr:col>
      <xdr:colOff>15693</xdr:colOff>
      <xdr:row>59</xdr:row>
      <xdr:rowOff>28575</xdr:rowOff>
    </xdr:from>
    <xdr:to>
      <xdr:col>26</xdr:col>
      <xdr:colOff>358775</xdr:colOff>
      <xdr:row>63</xdr:row>
      <xdr:rowOff>161925</xdr:rowOff>
    </xdr:to>
    <xdr:sp macro="" textlink="">
      <xdr:nvSpPr>
        <xdr:cNvPr id="9189" name="フリーフォーム: 図形 9188">
          <a:extLst>
            <a:ext uri="{FF2B5EF4-FFF2-40B4-BE49-F238E27FC236}">
              <a16:creationId xmlns:a16="http://schemas.microsoft.com/office/drawing/2014/main" id="{00000000-0008-0000-0300-0000E5230000}"/>
            </a:ext>
          </a:extLst>
        </xdr:cNvPr>
        <xdr:cNvSpPr/>
      </xdr:nvSpPr>
      <xdr:spPr>
        <a:xfrm>
          <a:off x="22732818" y="10144125"/>
          <a:ext cx="343082" cy="819150"/>
        </a:xfrm>
        <a:custGeom>
          <a:avLst/>
          <a:gdLst>
            <a:gd name="connsiteX0" fmla="*/ 24441 w 278441"/>
            <a:gd name="connsiteY0" fmla="*/ 793750 h 793750"/>
            <a:gd name="connsiteX1" fmla="*/ 24441 w 278441"/>
            <a:gd name="connsiteY1" fmla="*/ 412750 h 793750"/>
            <a:gd name="connsiteX2" fmla="*/ 278441 w 278441"/>
            <a:gd name="connsiteY2" fmla="*/ 0 h 793750"/>
            <a:gd name="connsiteX0" fmla="*/ 20523 w 274523"/>
            <a:gd name="connsiteY0" fmla="*/ 793750 h 793750"/>
            <a:gd name="connsiteX1" fmla="*/ 20523 w 274523"/>
            <a:gd name="connsiteY1" fmla="*/ 412750 h 793750"/>
            <a:gd name="connsiteX2" fmla="*/ 274523 w 274523"/>
            <a:gd name="connsiteY2" fmla="*/ 0 h 793750"/>
            <a:gd name="connsiteX0" fmla="*/ 5497 w 259497"/>
            <a:gd name="connsiteY0" fmla="*/ 793750 h 793750"/>
            <a:gd name="connsiteX1" fmla="*/ 5497 w 259497"/>
            <a:gd name="connsiteY1" fmla="*/ 412750 h 793750"/>
            <a:gd name="connsiteX2" fmla="*/ 259497 w 259497"/>
            <a:gd name="connsiteY2" fmla="*/ 0 h 793750"/>
            <a:gd name="connsiteX0" fmla="*/ 3361 w 257361"/>
            <a:gd name="connsiteY0" fmla="*/ 793750 h 793750"/>
            <a:gd name="connsiteX1" fmla="*/ 3361 w 257361"/>
            <a:gd name="connsiteY1" fmla="*/ 412750 h 793750"/>
            <a:gd name="connsiteX2" fmla="*/ 257361 w 257361"/>
            <a:gd name="connsiteY2" fmla="*/ 0 h 793750"/>
            <a:gd name="connsiteX0" fmla="*/ 270 w 254270"/>
            <a:gd name="connsiteY0" fmla="*/ 793750 h 793750"/>
            <a:gd name="connsiteX1" fmla="*/ 270 w 254270"/>
            <a:gd name="connsiteY1" fmla="*/ 412750 h 793750"/>
            <a:gd name="connsiteX2" fmla="*/ 254270 w 254270"/>
            <a:gd name="connsiteY2" fmla="*/ 0 h 793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4270" h="793750">
              <a:moveTo>
                <a:pt x="270" y="793750"/>
              </a:moveTo>
              <a:cubicBezTo>
                <a:pt x="37" y="625185"/>
                <a:pt x="-196" y="538062"/>
                <a:pt x="270" y="412750"/>
              </a:cubicBezTo>
              <a:cubicBezTo>
                <a:pt x="736" y="287438"/>
                <a:pt x="148436" y="140229"/>
                <a:pt x="254270" y="0"/>
              </a:cubicBez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26</xdr:col>
      <xdr:colOff>373381</xdr:colOff>
      <xdr:row>59</xdr:row>
      <xdr:rowOff>22225</xdr:rowOff>
    </xdr:from>
    <xdr:to>
      <xdr:col>26</xdr:col>
      <xdr:colOff>741047</xdr:colOff>
      <xdr:row>60</xdr:row>
      <xdr:rowOff>39295</xdr:rowOff>
    </xdr:to>
    <xdr:sp macro="" textlink="">
      <xdr:nvSpPr>
        <xdr:cNvPr id="366" name="六角形 365">
          <a:extLst>
            <a:ext uri="{FF2B5EF4-FFF2-40B4-BE49-F238E27FC236}">
              <a16:creationId xmlns:a16="http://schemas.microsoft.com/office/drawing/2014/main" id="{00000000-0008-0000-0300-00006E010000}"/>
            </a:ext>
          </a:extLst>
        </xdr:cNvPr>
        <xdr:cNvSpPr/>
      </xdr:nvSpPr>
      <xdr:spPr>
        <a:xfrm>
          <a:off x="23090506" y="10137775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153</a:t>
          </a:r>
          <a:endParaRPr kumimoji="1" lang="ja-JP" altLang="en-US" sz="1200" b="1"/>
        </a:p>
      </xdr:txBody>
    </xdr:sp>
    <xdr:clientData/>
  </xdr:twoCellAnchor>
  <xdr:twoCellAnchor>
    <xdr:from>
      <xdr:col>26</xdr:col>
      <xdr:colOff>3113</xdr:colOff>
      <xdr:row>52</xdr:row>
      <xdr:rowOff>48971</xdr:rowOff>
    </xdr:from>
    <xdr:to>
      <xdr:col>26</xdr:col>
      <xdr:colOff>3114</xdr:colOff>
      <xdr:row>54</xdr:row>
      <xdr:rowOff>39447</xdr:rowOff>
    </xdr:to>
    <xdr:cxnSp macro="">
      <xdr:nvCxnSpPr>
        <xdr:cNvPr id="367" name="直線コネクタ 366">
          <a:extLst>
            <a:ext uri="{FF2B5EF4-FFF2-40B4-BE49-F238E27FC236}">
              <a16:creationId xmlns:a16="http://schemas.microsoft.com/office/drawing/2014/main" id="{00000000-0008-0000-0300-00006F010000}"/>
            </a:ext>
          </a:extLst>
        </xdr:cNvPr>
        <xdr:cNvCxnSpPr/>
      </xdr:nvCxnSpPr>
      <xdr:spPr>
        <a:xfrm flipH="1" flipV="1">
          <a:off x="22720238" y="8964371"/>
          <a:ext cx="1" cy="333376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133350</xdr:colOff>
      <xdr:row>54</xdr:row>
      <xdr:rowOff>52274</xdr:rowOff>
    </xdr:from>
    <xdr:to>
      <xdr:col>26</xdr:col>
      <xdr:colOff>3306</xdr:colOff>
      <xdr:row>56</xdr:row>
      <xdr:rowOff>171128</xdr:rowOff>
    </xdr:to>
    <xdr:sp macro="" textlink="">
      <xdr:nvSpPr>
        <xdr:cNvPr id="368" name="フリーフォーム 142">
          <a:extLst>
            <a:ext uri="{FF2B5EF4-FFF2-40B4-BE49-F238E27FC236}">
              <a16:creationId xmlns:a16="http://schemas.microsoft.com/office/drawing/2014/main" id="{00000000-0008-0000-0300-000070010000}"/>
            </a:ext>
          </a:extLst>
        </xdr:cNvPr>
        <xdr:cNvSpPr/>
      </xdr:nvSpPr>
      <xdr:spPr>
        <a:xfrm flipH="1">
          <a:off x="21821775" y="9310574"/>
          <a:ext cx="898656" cy="461754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19</xdr:col>
      <xdr:colOff>945530</xdr:colOff>
      <xdr:row>12</xdr:row>
      <xdr:rowOff>101832</xdr:rowOff>
    </xdr:from>
    <xdr:to>
      <xdr:col>20</xdr:col>
      <xdr:colOff>78830</xdr:colOff>
      <xdr:row>13</xdr:row>
      <xdr:rowOff>91532</xdr:rowOff>
    </xdr:to>
    <xdr:sp macro="" textlink="">
      <xdr:nvSpPr>
        <xdr:cNvPr id="369" name="円弧 368">
          <a:extLst>
            <a:ext uri="{FF2B5EF4-FFF2-40B4-BE49-F238E27FC236}">
              <a16:creationId xmlns:a16="http://schemas.microsoft.com/office/drawing/2014/main" id="{00000000-0008-0000-0300-000071010000}"/>
            </a:ext>
          </a:extLst>
        </xdr:cNvPr>
        <xdr:cNvSpPr/>
      </xdr:nvSpPr>
      <xdr:spPr>
        <a:xfrm rot="10800000">
          <a:off x="17357105" y="2159232"/>
          <a:ext cx="162000" cy="161150"/>
        </a:xfrm>
        <a:prstGeom prst="arc">
          <a:avLst>
            <a:gd name="adj1" fmla="val 10781663"/>
            <a:gd name="adj2" fmla="val 0"/>
          </a:avLst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19</xdr:col>
      <xdr:colOff>948705</xdr:colOff>
      <xdr:row>5</xdr:row>
      <xdr:rowOff>101832</xdr:rowOff>
    </xdr:from>
    <xdr:to>
      <xdr:col>20</xdr:col>
      <xdr:colOff>82005</xdr:colOff>
      <xdr:row>6</xdr:row>
      <xdr:rowOff>91532</xdr:rowOff>
    </xdr:to>
    <xdr:sp macro="" textlink="">
      <xdr:nvSpPr>
        <xdr:cNvPr id="370" name="円弧 369">
          <a:extLst>
            <a:ext uri="{FF2B5EF4-FFF2-40B4-BE49-F238E27FC236}">
              <a16:creationId xmlns:a16="http://schemas.microsoft.com/office/drawing/2014/main" id="{00000000-0008-0000-0300-000072010000}"/>
            </a:ext>
          </a:extLst>
        </xdr:cNvPr>
        <xdr:cNvSpPr/>
      </xdr:nvSpPr>
      <xdr:spPr>
        <a:xfrm rot="10800000">
          <a:off x="17360280" y="959082"/>
          <a:ext cx="162000" cy="161150"/>
        </a:xfrm>
        <a:prstGeom prst="arc">
          <a:avLst>
            <a:gd name="adj1" fmla="val 10781663"/>
            <a:gd name="adj2" fmla="val 0"/>
          </a:avLst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25</xdr:col>
      <xdr:colOff>196850</xdr:colOff>
      <xdr:row>47</xdr:row>
      <xdr:rowOff>19050</xdr:rowOff>
    </xdr:from>
    <xdr:to>
      <xdr:col>26</xdr:col>
      <xdr:colOff>34925</xdr:colOff>
      <xdr:row>47</xdr:row>
      <xdr:rowOff>19050</xdr:rowOff>
    </xdr:to>
    <xdr:cxnSp macro="">
      <xdr:nvCxnSpPr>
        <xdr:cNvPr id="376" name="直線コネクタ 375">
          <a:extLst>
            <a:ext uri="{FF2B5EF4-FFF2-40B4-BE49-F238E27FC236}">
              <a16:creationId xmlns:a16="http://schemas.microsoft.com/office/drawing/2014/main" id="{00000000-0008-0000-0300-000078010000}"/>
            </a:ext>
          </a:extLst>
        </xdr:cNvPr>
        <xdr:cNvCxnSpPr/>
      </xdr:nvCxnSpPr>
      <xdr:spPr>
        <a:xfrm flipH="1">
          <a:off x="21885275" y="8077200"/>
          <a:ext cx="866775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6545</xdr:colOff>
      <xdr:row>47</xdr:row>
      <xdr:rowOff>31878</xdr:rowOff>
    </xdr:from>
    <xdr:to>
      <xdr:col>26</xdr:col>
      <xdr:colOff>863600</xdr:colOff>
      <xdr:row>49</xdr:row>
      <xdr:rowOff>161926</xdr:rowOff>
    </xdr:to>
    <xdr:sp macro="" textlink="">
      <xdr:nvSpPr>
        <xdr:cNvPr id="377" name="フリーフォーム 190">
          <a:extLst>
            <a:ext uri="{FF2B5EF4-FFF2-40B4-BE49-F238E27FC236}">
              <a16:creationId xmlns:a16="http://schemas.microsoft.com/office/drawing/2014/main" id="{00000000-0008-0000-0300-000079010000}"/>
            </a:ext>
          </a:extLst>
        </xdr:cNvPr>
        <xdr:cNvSpPr/>
      </xdr:nvSpPr>
      <xdr:spPr>
        <a:xfrm>
          <a:off x="22723670" y="8090028"/>
          <a:ext cx="857055" cy="472948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26</xdr:col>
      <xdr:colOff>255906</xdr:colOff>
      <xdr:row>46</xdr:row>
      <xdr:rowOff>95250</xdr:rowOff>
    </xdr:from>
    <xdr:to>
      <xdr:col>26</xdr:col>
      <xdr:colOff>623572</xdr:colOff>
      <xdr:row>47</xdr:row>
      <xdr:rowOff>112320</xdr:rowOff>
    </xdr:to>
    <xdr:sp macro="" textlink="">
      <xdr:nvSpPr>
        <xdr:cNvPr id="378" name="六角形 377">
          <a:extLst>
            <a:ext uri="{FF2B5EF4-FFF2-40B4-BE49-F238E27FC236}">
              <a16:creationId xmlns:a16="http://schemas.microsoft.com/office/drawing/2014/main" id="{00000000-0008-0000-0300-00007A010000}"/>
            </a:ext>
          </a:extLst>
        </xdr:cNvPr>
        <xdr:cNvSpPr/>
      </xdr:nvSpPr>
      <xdr:spPr>
        <a:xfrm>
          <a:off x="22973031" y="7981950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111</a:t>
          </a:r>
          <a:endParaRPr kumimoji="1" lang="ja-JP" altLang="en-US" sz="1200" b="1"/>
        </a:p>
      </xdr:txBody>
    </xdr:sp>
    <xdr:clientData/>
  </xdr:twoCellAnchor>
  <xdr:twoCellAnchor>
    <xdr:from>
      <xdr:col>25</xdr:col>
      <xdr:colOff>628201</xdr:colOff>
      <xdr:row>47</xdr:row>
      <xdr:rowOff>85725</xdr:rowOff>
    </xdr:from>
    <xdr:to>
      <xdr:col>25</xdr:col>
      <xdr:colOff>871279</xdr:colOff>
      <xdr:row>48</xdr:row>
      <xdr:rowOff>123825</xdr:rowOff>
    </xdr:to>
    <xdr:sp macro="" textlink="">
      <xdr:nvSpPr>
        <xdr:cNvPr id="379" name="二等辺三角形 378">
          <a:extLst>
            <a:ext uri="{FF2B5EF4-FFF2-40B4-BE49-F238E27FC236}">
              <a16:creationId xmlns:a16="http://schemas.microsoft.com/office/drawing/2014/main" id="{00000000-0008-0000-0300-00007B010000}"/>
            </a:ext>
          </a:extLst>
        </xdr:cNvPr>
        <xdr:cNvSpPr/>
      </xdr:nvSpPr>
      <xdr:spPr>
        <a:xfrm flipV="1">
          <a:off x="22316626" y="8143875"/>
          <a:ext cx="243078" cy="209550"/>
        </a:xfrm>
        <a:prstGeom prst="triangle">
          <a:avLst/>
        </a:prstGeom>
        <a:solidFill>
          <a:srgbClr val="FF0000"/>
        </a:solidFill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50798</xdr:colOff>
      <xdr:row>39</xdr:row>
      <xdr:rowOff>76200</xdr:rowOff>
    </xdr:from>
    <xdr:to>
      <xdr:col>26</xdr:col>
      <xdr:colOff>6543</xdr:colOff>
      <xdr:row>42</xdr:row>
      <xdr:rowOff>158750</xdr:rowOff>
    </xdr:to>
    <xdr:sp macro="" textlink="">
      <xdr:nvSpPr>
        <xdr:cNvPr id="381" name="フリーフォーム 190">
          <a:extLst>
            <a:ext uri="{FF2B5EF4-FFF2-40B4-BE49-F238E27FC236}">
              <a16:creationId xmlns:a16="http://schemas.microsoft.com/office/drawing/2014/main" id="{00000000-0008-0000-0300-00007D010000}"/>
            </a:ext>
          </a:extLst>
        </xdr:cNvPr>
        <xdr:cNvSpPr/>
      </xdr:nvSpPr>
      <xdr:spPr>
        <a:xfrm flipH="1">
          <a:off x="21739223" y="6762750"/>
          <a:ext cx="984445" cy="596900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25</xdr:col>
      <xdr:colOff>951880</xdr:colOff>
      <xdr:row>48</xdr:row>
      <xdr:rowOff>232</xdr:rowOff>
    </xdr:from>
    <xdr:to>
      <xdr:col>26</xdr:col>
      <xdr:colOff>85180</xdr:colOff>
      <xdr:row>48</xdr:row>
      <xdr:rowOff>161382</xdr:rowOff>
    </xdr:to>
    <xdr:sp macro="" textlink="">
      <xdr:nvSpPr>
        <xdr:cNvPr id="382" name="円弧 381">
          <a:extLst>
            <a:ext uri="{FF2B5EF4-FFF2-40B4-BE49-F238E27FC236}">
              <a16:creationId xmlns:a16="http://schemas.microsoft.com/office/drawing/2014/main" id="{00000000-0008-0000-0300-00007E010000}"/>
            </a:ext>
          </a:extLst>
        </xdr:cNvPr>
        <xdr:cNvSpPr/>
      </xdr:nvSpPr>
      <xdr:spPr>
        <a:xfrm rot="10800000">
          <a:off x="22640305" y="8229832"/>
          <a:ext cx="162000" cy="161150"/>
        </a:xfrm>
        <a:prstGeom prst="arc">
          <a:avLst>
            <a:gd name="adj1" fmla="val 10781663"/>
            <a:gd name="adj2" fmla="val 0"/>
          </a:avLst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26</xdr:col>
      <xdr:colOff>12700</xdr:colOff>
      <xdr:row>32</xdr:row>
      <xdr:rowOff>158750</xdr:rowOff>
    </xdr:from>
    <xdr:to>
      <xdr:col>26</xdr:col>
      <xdr:colOff>790575</xdr:colOff>
      <xdr:row>32</xdr:row>
      <xdr:rowOff>158750</xdr:rowOff>
    </xdr:to>
    <xdr:cxnSp macro="">
      <xdr:nvCxnSpPr>
        <xdr:cNvPr id="383" name="直線コネクタ 382">
          <a:extLst>
            <a:ext uri="{FF2B5EF4-FFF2-40B4-BE49-F238E27FC236}">
              <a16:creationId xmlns:a16="http://schemas.microsoft.com/office/drawing/2014/main" id="{00000000-0008-0000-0300-00007F010000}"/>
            </a:ext>
          </a:extLst>
        </xdr:cNvPr>
        <xdr:cNvCxnSpPr/>
      </xdr:nvCxnSpPr>
      <xdr:spPr>
        <a:xfrm flipH="1">
          <a:off x="22729825" y="5645150"/>
          <a:ext cx="777875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50800</xdr:colOff>
      <xdr:row>33</xdr:row>
      <xdr:rowOff>128</xdr:rowOff>
    </xdr:from>
    <xdr:to>
      <xdr:col>26</xdr:col>
      <xdr:colOff>6545</xdr:colOff>
      <xdr:row>35</xdr:row>
      <xdr:rowOff>136526</xdr:rowOff>
    </xdr:to>
    <xdr:sp macro="" textlink="">
      <xdr:nvSpPr>
        <xdr:cNvPr id="384" name="フリーフォーム 190">
          <a:extLst>
            <a:ext uri="{FF2B5EF4-FFF2-40B4-BE49-F238E27FC236}">
              <a16:creationId xmlns:a16="http://schemas.microsoft.com/office/drawing/2014/main" id="{00000000-0008-0000-0300-000080010000}"/>
            </a:ext>
          </a:extLst>
        </xdr:cNvPr>
        <xdr:cNvSpPr/>
      </xdr:nvSpPr>
      <xdr:spPr>
        <a:xfrm flipH="1">
          <a:off x="21739225" y="5657978"/>
          <a:ext cx="984445" cy="479298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25</xdr:col>
      <xdr:colOff>332565</xdr:colOff>
      <xdr:row>40</xdr:row>
      <xdr:rowOff>155575</xdr:rowOff>
    </xdr:from>
    <xdr:to>
      <xdr:col>25</xdr:col>
      <xdr:colOff>904065</xdr:colOff>
      <xdr:row>42</xdr:row>
      <xdr:rowOff>136525</xdr:rowOff>
    </xdr:to>
    <xdr:grpSp>
      <xdr:nvGrpSpPr>
        <xdr:cNvPr id="386" name="グループ化 26">
          <a:extLst>
            <a:ext uri="{FF2B5EF4-FFF2-40B4-BE49-F238E27FC236}">
              <a16:creationId xmlns:a16="http://schemas.microsoft.com/office/drawing/2014/main" id="{00000000-0008-0000-0300-000082010000}"/>
            </a:ext>
          </a:extLst>
        </xdr:cNvPr>
        <xdr:cNvGrpSpPr>
          <a:grpSpLocks/>
        </xdr:cNvGrpSpPr>
      </xdr:nvGrpSpPr>
      <xdr:grpSpPr bwMode="auto">
        <a:xfrm>
          <a:off x="22020990" y="7013575"/>
          <a:ext cx="571500" cy="323850"/>
          <a:chOff x="180975" y="3619500"/>
          <a:chExt cx="571500" cy="400050"/>
        </a:xfrm>
      </xdr:grpSpPr>
      <xdr:sp macro="" textlink="">
        <xdr:nvSpPr>
          <xdr:cNvPr id="387" name="正方形/長方形 386">
            <a:extLst>
              <a:ext uri="{FF2B5EF4-FFF2-40B4-BE49-F238E27FC236}">
                <a16:creationId xmlns:a16="http://schemas.microsoft.com/office/drawing/2014/main" id="{00000000-0008-0000-0300-000083010000}"/>
              </a:ext>
            </a:extLst>
          </xdr:cNvPr>
          <xdr:cNvSpPr/>
        </xdr:nvSpPr>
        <xdr:spPr>
          <a:xfrm>
            <a:off x="180975" y="3619500"/>
            <a:ext cx="571500" cy="317687"/>
          </a:xfrm>
          <a:prstGeom prst="rect">
            <a:avLst/>
          </a:prstGeom>
          <a:solidFill>
            <a:schemeClr val="tx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36000" tIns="0" rIns="36000" bIns="0" rtlCol="0" anchor="ctr"/>
          <a:lstStyle/>
          <a:p>
            <a:pPr algn="ctr"/>
            <a:r>
              <a:rPr kumimoji="1" lang="ja-JP" altLang="en-US" sz="1050" b="1">
                <a:solidFill>
                  <a:schemeClr val="bg1"/>
                </a:solidFill>
              </a:rPr>
              <a:t>けいさつ</a:t>
            </a:r>
          </a:p>
        </xdr:txBody>
      </xdr:sp>
      <xdr:cxnSp macro="">
        <xdr:nvCxnSpPr>
          <xdr:cNvPr id="388" name="直線コネクタ 387">
            <a:extLst>
              <a:ext uri="{FF2B5EF4-FFF2-40B4-BE49-F238E27FC236}">
                <a16:creationId xmlns:a16="http://schemas.microsoft.com/office/drawing/2014/main" id="{00000000-0008-0000-0300-000084010000}"/>
              </a:ext>
            </a:extLst>
          </xdr:cNvPr>
          <xdr:cNvCxnSpPr/>
        </xdr:nvCxnSpPr>
        <xdr:spPr>
          <a:xfrm>
            <a:off x="447675" y="3925421"/>
            <a:ext cx="0" cy="94129"/>
          </a:xfrm>
          <a:prstGeom prst="line">
            <a:avLst/>
          </a:prstGeom>
          <a:ln w="28575">
            <a:solidFill>
              <a:schemeClr val="accent6">
                <a:lumMod val="5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342274</xdr:colOff>
      <xdr:row>32</xdr:row>
      <xdr:rowOff>57150</xdr:rowOff>
    </xdr:from>
    <xdr:to>
      <xdr:col>25</xdr:col>
      <xdr:colOff>735882</xdr:colOff>
      <xdr:row>33</xdr:row>
      <xdr:rowOff>123878</xdr:rowOff>
    </xdr:to>
    <xdr:sp macro="" textlink="">
      <xdr:nvSpPr>
        <xdr:cNvPr id="394" name="フリーフォーム 113">
          <a:extLst>
            <a:ext uri="{FF2B5EF4-FFF2-40B4-BE49-F238E27FC236}">
              <a16:creationId xmlns:a16="http://schemas.microsoft.com/office/drawing/2014/main" id="{00000000-0008-0000-0300-00008A010000}"/>
            </a:ext>
          </a:extLst>
        </xdr:cNvPr>
        <xdr:cNvSpPr/>
      </xdr:nvSpPr>
      <xdr:spPr>
        <a:xfrm>
          <a:off x="22030699" y="5543550"/>
          <a:ext cx="393608" cy="238178"/>
        </a:xfrm>
        <a:custGeom>
          <a:avLst/>
          <a:gdLst>
            <a:gd name="connsiteX0" fmla="*/ 365709 w 731419"/>
            <a:gd name="connsiteY0" fmla="*/ 701621 h 701622"/>
            <a:gd name="connsiteX1" fmla="*/ 723619 w 731419"/>
            <a:gd name="connsiteY1" fmla="*/ 81053 h 701622"/>
            <a:gd name="connsiteX2" fmla="*/ 7800 w 731419"/>
            <a:gd name="connsiteY2" fmla="*/ 75280 h 701622"/>
            <a:gd name="connsiteX3" fmla="*/ 365709 w 731419"/>
            <a:gd name="connsiteY3" fmla="*/ 701621 h 701622"/>
            <a:gd name="connsiteX0" fmla="*/ 401872 w 767582"/>
            <a:gd name="connsiteY0" fmla="*/ 728815 h 728816"/>
            <a:gd name="connsiteX1" fmla="*/ 759782 w 767582"/>
            <a:gd name="connsiteY1" fmla="*/ 108247 h 728816"/>
            <a:gd name="connsiteX2" fmla="*/ 43963 w 767582"/>
            <a:gd name="connsiteY2" fmla="*/ 102474 h 728816"/>
            <a:gd name="connsiteX3" fmla="*/ 401872 w 767582"/>
            <a:gd name="connsiteY3" fmla="*/ 728815 h 728816"/>
            <a:gd name="connsiteX0" fmla="*/ 401872 w 767582"/>
            <a:gd name="connsiteY0" fmla="*/ 762923 h 762924"/>
            <a:gd name="connsiteX1" fmla="*/ 759782 w 767582"/>
            <a:gd name="connsiteY1" fmla="*/ 142355 h 762924"/>
            <a:gd name="connsiteX2" fmla="*/ 43963 w 767582"/>
            <a:gd name="connsiteY2" fmla="*/ 136582 h 762924"/>
            <a:gd name="connsiteX3" fmla="*/ 401872 w 767582"/>
            <a:gd name="connsiteY3" fmla="*/ 762923 h 762924"/>
            <a:gd name="connsiteX0" fmla="*/ 401872 w 799759"/>
            <a:gd name="connsiteY0" fmla="*/ 762923 h 762924"/>
            <a:gd name="connsiteX1" fmla="*/ 759782 w 799759"/>
            <a:gd name="connsiteY1" fmla="*/ 142355 h 762924"/>
            <a:gd name="connsiteX2" fmla="*/ 43963 w 799759"/>
            <a:gd name="connsiteY2" fmla="*/ 136582 h 762924"/>
            <a:gd name="connsiteX3" fmla="*/ 401872 w 799759"/>
            <a:gd name="connsiteY3" fmla="*/ 762923 h 762924"/>
            <a:gd name="connsiteX0" fmla="*/ 401872 w 799759"/>
            <a:gd name="connsiteY0" fmla="*/ 755635 h 755636"/>
            <a:gd name="connsiteX1" fmla="*/ 759782 w 799759"/>
            <a:gd name="connsiteY1" fmla="*/ 135067 h 755636"/>
            <a:gd name="connsiteX2" fmla="*/ 43963 w 799759"/>
            <a:gd name="connsiteY2" fmla="*/ 129294 h 755636"/>
            <a:gd name="connsiteX3" fmla="*/ 401872 w 799759"/>
            <a:gd name="connsiteY3" fmla="*/ 755635 h 755636"/>
            <a:gd name="connsiteX0" fmla="*/ 401872 w 803745"/>
            <a:gd name="connsiteY0" fmla="*/ 755635 h 755636"/>
            <a:gd name="connsiteX1" fmla="*/ 759782 w 803745"/>
            <a:gd name="connsiteY1" fmla="*/ 135067 h 755636"/>
            <a:gd name="connsiteX2" fmla="*/ 43963 w 803745"/>
            <a:gd name="connsiteY2" fmla="*/ 129294 h 755636"/>
            <a:gd name="connsiteX3" fmla="*/ 401872 w 803745"/>
            <a:gd name="connsiteY3" fmla="*/ 755635 h 755636"/>
            <a:gd name="connsiteX0" fmla="*/ 401872 w 797791"/>
            <a:gd name="connsiteY0" fmla="*/ 755635 h 755636"/>
            <a:gd name="connsiteX1" fmla="*/ 759782 w 797791"/>
            <a:gd name="connsiteY1" fmla="*/ 135067 h 755636"/>
            <a:gd name="connsiteX2" fmla="*/ 43963 w 797791"/>
            <a:gd name="connsiteY2" fmla="*/ 129294 h 755636"/>
            <a:gd name="connsiteX3" fmla="*/ 401872 w 797791"/>
            <a:gd name="connsiteY3" fmla="*/ 755635 h 7556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7791" h="755636">
              <a:moveTo>
                <a:pt x="401872" y="755635"/>
              </a:moveTo>
              <a:cubicBezTo>
                <a:pt x="521175" y="756597"/>
                <a:pt x="921722" y="297134"/>
                <a:pt x="759782" y="135067"/>
              </a:cubicBezTo>
              <a:cubicBezTo>
                <a:pt x="575109" y="-46220"/>
                <a:pt x="222955" y="-41900"/>
                <a:pt x="43963" y="129294"/>
              </a:cubicBezTo>
              <a:cubicBezTo>
                <a:pt x="-135029" y="300488"/>
                <a:pt x="282569" y="754673"/>
                <a:pt x="401872" y="755635"/>
              </a:cubicBezTo>
              <a:close/>
            </a:path>
          </a:pathLst>
        </a:cu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36000" rtlCol="0" anchor="ctr"/>
        <a:lstStyle/>
        <a:p>
          <a:pPr algn="ctr"/>
          <a:r>
            <a:rPr kumimoji="1" lang="en-US" altLang="ja-JP" sz="1200" b="1"/>
            <a:t>461</a:t>
          </a:r>
          <a:endParaRPr kumimoji="1" lang="ja-JP" altLang="en-US" sz="1200" b="1"/>
        </a:p>
      </xdr:txBody>
    </xdr:sp>
    <xdr:clientData/>
  </xdr:twoCellAnchor>
  <xdr:twoCellAnchor>
    <xdr:from>
      <xdr:col>25</xdr:col>
      <xdr:colOff>660400</xdr:colOff>
      <xdr:row>24</xdr:row>
      <xdr:rowOff>11113</xdr:rowOff>
    </xdr:from>
    <xdr:to>
      <xdr:col>26</xdr:col>
      <xdr:colOff>4763</xdr:colOff>
      <xdr:row>26</xdr:row>
      <xdr:rowOff>125413</xdr:rowOff>
    </xdr:to>
    <xdr:sp macro="" textlink="">
      <xdr:nvSpPr>
        <xdr:cNvPr id="9194" name="フリーフォーム: 図形 9193">
          <a:extLst>
            <a:ext uri="{FF2B5EF4-FFF2-40B4-BE49-F238E27FC236}">
              <a16:creationId xmlns:a16="http://schemas.microsoft.com/office/drawing/2014/main" id="{00000000-0008-0000-0300-0000EA230000}"/>
            </a:ext>
          </a:extLst>
        </xdr:cNvPr>
        <xdr:cNvSpPr/>
      </xdr:nvSpPr>
      <xdr:spPr>
        <a:xfrm>
          <a:off x="22348825" y="4125913"/>
          <a:ext cx="373063" cy="457200"/>
        </a:xfrm>
        <a:custGeom>
          <a:avLst/>
          <a:gdLst>
            <a:gd name="connsiteX0" fmla="*/ 284163 w 284163"/>
            <a:gd name="connsiteY0" fmla="*/ 438150 h 438150"/>
            <a:gd name="connsiteX1" fmla="*/ 284163 w 284163"/>
            <a:gd name="connsiteY1" fmla="*/ 0 h 438150"/>
            <a:gd name="connsiteX2" fmla="*/ 0 w 284163"/>
            <a:gd name="connsiteY2" fmla="*/ 234950 h 438150"/>
            <a:gd name="connsiteX0" fmla="*/ 284163 w 284163"/>
            <a:gd name="connsiteY0" fmla="*/ 438150 h 438150"/>
            <a:gd name="connsiteX1" fmla="*/ 284163 w 284163"/>
            <a:gd name="connsiteY1" fmla="*/ 0 h 438150"/>
            <a:gd name="connsiteX2" fmla="*/ 0 w 284163"/>
            <a:gd name="connsiteY2" fmla="*/ 234950 h 438150"/>
            <a:gd name="connsiteX0" fmla="*/ 284163 w 284163"/>
            <a:gd name="connsiteY0" fmla="*/ 438150 h 438150"/>
            <a:gd name="connsiteX1" fmla="*/ 284163 w 284163"/>
            <a:gd name="connsiteY1" fmla="*/ 0 h 438150"/>
            <a:gd name="connsiteX2" fmla="*/ 0 w 284163"/>
            <a:gd name="connsiteY2" fmla="*/ 234950 h 4381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84163" h="438150">
              <a:moveTo>
                <a:pt x="284163" y="438150"/>
              </a:moveTo>
              <a:lnTo>
                <a:pt x="284163" y="0"/>
              </a:lnTo>
              <a:cubicBezTo>
                <a:pt x="283104" y="100542"/>
                <a:pt x="150284" y="240770"/>
                <a:pt x="0" y="234950"/>
              </a:cubicBez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26</xdr:col>
      <xdr:colOff>4763</xdr:colOff>
      <xdr:row>24</xdr:row>
      <xdr:rowOff>19051</xdr:rowOff>
    </xdr:from>
    <xdr:to>
      <xdr:col>26</xdr:col>
      <xdr:colOff>387350</xdr:colOff>
      <xdr:row>28</xdr:row>
      <xdr:rowOff>95250</xdr:rowOff>
    </xdr:to>
    <xdr:sp macro="" textlink="">
      <xdr:nvSpPr>
        <xdr:cNvPr id="9195" name="フリーフォーム: 図形 9194">
          <a:extLst>
            <a:ext uri="{FF2B5EF4-FFF2-40B4-BE49-F238E27FC236}">
              <a16:creationId xmlns:a16="http://schemas.microsoft.com/office/drawing/2014/main" id="{00000000-0008-0000-0300-0000EB230000}"/>
            </a:ext>
          </a:extLst>
        </xdr:cNvPr>
        <xdr:cNvSpPr/>
      </xdr:nvSpPr>
      <xdr:spPr>
        <a:xfrm>
          <a:off x="22721888" y="4133851"/>
          <a:ext cx="382587" cy="761999"/>
        </a:xfrm>
        <a:custGeom>
          <a:avLst/>
          <a:gdLst>
            <a:gd name="connsiteX0" fmla="*/ 0 w 473075"/>
            <a:gd name="connsiteY0" fmla="*/ 0 h 777875"/>
            <a:gd name="connsiteX1" fmla="*/ 473075 w 473075"/>
            <a:gd name="connsiteY1" fmla="*/ 777875 h 777875"/>
            <a:gd name="connsiteX0" fmla="*/ 0 w 473075"/>
            <a:gd name="connsiteY0" fmla="*/ 0 h 777875"/>
            <a:gd name="connsiteX1" fmla="*/ 473075 w 473075"/>
            <a:gd name="connsiteY1" fmla="*/ 777875 h 777875"/>
            <a:gd name="connsiteX0" fmla="*/ 0 w 473075"/>
            <a:gd name="connsiteY0" fmla="*/ 0 h 777875"/>
            <a:gd name="connsiteX1" fmla="*/ 473075 w 473075"/>
            <a:gd name="connsiteY1" fmla="*/ 777875 h 777875"/>
            <a:gd name="connsiteX0" fmla="*/ 0 w 473075"/>
            <a:gd name="connsiteY0" fmla="*/ 0 h 777875"/>
            <a:gd name="connsiteX1" fmla="*/ 473075 w 473075"/>
            <a:gd name="connsiteY1" fmla="*/ 777875 h 777875"/>
            <a:gd name="connsiteX0" fmla="*/ 0 w 473075"/>
            <a:gd name="connsiteY0" fmla="*/ 0 h 777875"/>
            <a:gd name="connsiteX1" fmla="*/ 473075 w 473075"/>
            <a:gd name="connsiteY1" fmla="*/ 777875 h 7778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73075" h="777875">
              <a:moveTo>
                <a:pt x="0" y="0"/>
              </a:moveTo>
              <a:cubicBezTo>
                <a:pt x="530" y="221192"/>
                <a:pt x="221773" y="673323"/>
                <a:pt x="473075" y="777875"/>
              </a:cubicBez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387351</xdr:colOff>
      <xdr:row>26</xdr:row>
      <xdr:rowOff>134938</xdr:rowOff>
    </xdr:from>
    <xdr:to>
      <xdr:col>26</xdr:col>
      <xdr:colOff>487363</xdr:colOff>
      <xdr:row>28</xdr:row>
      <xdr:rowOff>141288</xdr:rowOff>
    </xdr:to>
    <xdr:sp macro="" textlink="">
      <xdr:nvSpPr>
        <xdr:cNvPr id="9193" name="フリーフォーム: 図形 9192">
          <a:extLst>
            <a:ext uri="{FF2B5EF4-FFF2-40B4-BE49-F238E27FC236}">
              <a16:creationId xmlns:a16="http://schemas.microsoft.com/office/drawing/2014/main" id="{00000000-0008-0000-0300-0000E9230000}"/>
            </a:ext>
          </a:extLst>
        </xdr:cNvPr>
        <xdr:cNvSpPr/>
      </xdr:nvSpPr>
      <xdr:spPr>
        <a:xfrm>
          <a:off x="22075776" y="4592638"/>
          <a:ext cx="1128712" cy="349250"/>
        </a:xfrm>
        <a:custGeom>
          <a:avLst/>
          <a:gdLst>
            <a:gd name="connsiteX0" fmla="*/ 0 w 1039812"/>
            <a:gd name="connsiteY0" fmla="*/ 0 h 336550"/>
            <a:gd name="connsiteX1" fmla="*/ 558800 w 1039812"/>
            <a:gd name="connsiteY1" fmla="*/ 209550 h 336550"/>
            <a:gd name="connsiteX2" fmla="*/ 1039812 w 1039812"/>
            <a:gd name="connsiteY2" fmla="*/ 336550 h 336550"/>
            <a:gd name="connsiteX0" fmla="*/ 0 w 1039812"/>
            <a:gd name="connsiteY0" fmla="*/ 0 h 336550"/>
            <a:gd name="connsiteX1" fmla="*/ 558800 w 1039812"/>
            <a:gd name="connsiteY1" fmla="*/ 209550 h 336550"/>
            <a:gd name="connsiteX2" fmla="*/ 1039812 w 1039812"/>
            <a:gd name="connsiteY2" fmla="*/ 336550 h 336550"/>
            <a:gd name="connsiteX0" fmla="*/ 0 w 1039812"/>
            <a:gd name="connsiteY0" fmla="*/ 0 h 336550"/>
            <a:gd name="connsiteX1" fmla="*/ 558800 w 1039812"/>
            <a:gd name="connsiteY1" fmla="*/ 209550 h 336550"/>
            <a:gd name="connsiteX2" fmla="*/ 1039812 w 1039812"/>
            <a:gd name="connsiteY2" fmla="*/ 336550 h 336550"/>
            <a:gd name="connsiteX0" fmla="*/ 0 w 1039812"/>
            <a:gd name="connsiteY0" fmla="*/ 0 h 336550"/>
            <a:gd name="connsiteX1" fmla="*/ 558800 w 1039812"/>
            <a:gd name="connsiteY1" fmla="*/ 209550 h 336550"/>
            <a:gd name="connsiteX2" fmla="*/ 1039812 w 1039812"/>
            <a:gd name="connsiteY2" fmla="*/ 336550 h 336550"/>
            <a:gd name="connsiteX0" fmla="*/ 0 w 1039812"/>
            <a:gd name="connsiteY0" fmla="*/ 0 h 336550"/>
            <a:gd name="connsiteX1" fmla="*/ 558800 w 1039812"/>
            <a:gd name="connsiteY1" fmla="*/ 209550 h 336550"/>
            <a:gd name="connsiteX2" fmla="*/ 1039812 w 1039812"/>
            <a:gd name="connsiteY2" fmla="*/ 336550 h 336550"/>
            <a:gd name="connsiteX0" fmla="*/ 0 w 1039812"/>
            <a:gd name="connsiteY0" fmla="*/ 0 h 336550"/>
            <a:gd name="connsiteX1" fmla="*/ 558800 w 1039812"/>
            <a:gd name="connsiteY1" fmla="*/ 209550 h 336550"/>
            <a:gd name="connsiteX2" fmla="*/ 1039812 w 1039812"/>
            <a:gd name="connsiteY2" fmla="*/ 336550 h 336550"/>
            <a:gd name="connsiteX0" fmla="*/ 0 w 1039812"/>
            <a:gd name="connsiteY0" fmla="*/ 0 h 336550"/>
            <a:gd name="connsiteX1" fmla="*/ 558800 w 1039812"/>
            <a:gd name="connsiteY1" fmla="*/ 209550 h 336550"/>
            <a:gd name="connsiteX2" fmla="*/ 1039812 w 1039812"/>
            <a:gd name="connsiteY2" fmla="*/ 336550 h 3365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39812" h="336550">
              <a:moveTo>
                <a:pt x="0" y="0"/>
              </a:moveTo>
              <a:cubicBezTo>
                <a:pt x="2249" y="227541"/>
                <a:pt x="360098" y="207433"/>
                <a:pt x="558800" y="209550"/>
              </a:cubicBezTo>
              <a:cubicBezTo>
                <a:pt x="757502" y="211667"/>
                <a:pt x="782770" y="215371"/>
                <a:pt x="1039812" y="336550"/>
              </a:cubicBez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923924</xdr:colOff>
      <xdr:row>27</xdr:row>
      <xdr:rowOff>33029</xdr:rowOff>
    </xdr:from>
    <xdr:to>
      <xdr:col>26</xdr:col>
      <xdr:colOff>121871</xdr:colOff>
      <xdr:row>28</xdr:row>
      <xdr:rowOff>138419</xdr:rowOff>
    </xdr:to>
    <xdr:grpSp>
      <xdr:nvGrpSpPr>
        <xdr:cNvPr id="398" name="グループ化 4933">
          <a:extLst>
            <a:ext uri="{FF2B5EF4-FFF2-40B4-BE49-F238E27FC236}">
              <a16:creationId xmlns:a16="http://schemas.microsoft.com/office/drawing/2014/main" id="{00000000-0008-0000-0300-00008E010000}"/>
            </a:ext>
          </a:extLst>
        </xdr:cNvPr>
        <xdr:cNvGrpSpPr>
          <a:grpSpLocks/>
        </xdr:cNvGrpSpPr>
      </xdr:nvGrpSpPr>
      <xdr:grpSpPr bwMode="auto">
        <a:xfrm rot="5400000">
          <a:off x="22587253" y="4687275"/>
          <a:ext cx="276840" cy="226647"/>
          <a:chOff x="724766" y="3132726"/>
          <a:chExt cx="414304" cy="247650"/>
        </a:xfrm>
      </xdr:grpSpPr>
      <xdr:sp macro="" textlink="">
        <xdr:nvSpPr>
          <xdr:cNvPr id="399" name="正方形/長方形 398">
            <a:extLst>
              <a:ext uri="{FF2B5EF4-FFF2-40B4-BE49-F238E27FC236}">
                <a16:creationId xmlns:a16="http://schemas.microsoft.com/office/drawing/2014/main" id="{00000000-0008-0000-0300-00008F010000}"/>
              </a:ext>
            </a:extLst>
          </xdr:cNvPr>
          <xdr:cNvSpPr/>
        </xdr:nvSpPr>
        <xdr:spPr bwMode="auto">
          <a:xfrm rot="10800000">
            <a:off x="800094" y="3189876"/>
            <a:ext cx="263648" cy="1333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400" name="フリーフォーム 91">
            <a:extLst>
              <a:ext uri="{FF2B5EF4-FFF2-40B4-BE49-F238E27FC236}">
                <a16:creationId xmlns:a16="http://schemas.microsoft.com/office/drawing/2014/main" id="{00000000-0008-0000-0300-000090010000}"/>
              </a:ext>
            </a:extLst>
          </xdr:cNvPr>
          <xdr:cNvSpPr/>
        </xdr:nvSpPr>
        <xdr:spPr bwMode="auto">
          <a:xfrm rot="5400000">
            <a:off x="903343" y="2954149"/>
            <a:ext cx="57150" cy="414304"/>
          </a:xfrm>
          <a:custGeom>
            <a:avLst/>
            <a:gdLst>
              <a:gd name="connsiteX0" fmla="*/ 0 w 114300"/>
              <a:gd name="connsiteY0" fmla="*/ 0 h 866775"/>
              <a:gd name="connsiteX1" fmla="*/ 114300 w 114300"/>
              <a:gd name="connsiteY1" fmla="*/ 133350 h 866775"/>
              <a:gd name="connsiteX2" fmla="*/ 114300 w 114300"/>
              <a:gd name="connsiteY2" fmla="*/ 752475 h 866775"/>
              <a:gd name="connsiteX3" fmla="*/ 9525 w 114300"/>
              <a:gd name="connsiteY3" fmla="*/ 866775 h 8667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4300" h="866775">
                <a:moveTo>
                  <a:pt x="0" y="0"/>
                </a:moveTo>
                <a:lnTo>
                  <a:pt x="114300" y="133350"/>
                </a:lnTo>
                <a:lnTo>
                  <a:pt x="114300" y="752475"/>
                </a:lnTo>
                <a:lnTo>
                  <a:pt x="9525" y="866775"/>
                </a:lnTo>
              </a:path>
            </a:pathLst>
          </a:cu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401" name="フリーフォーム 92">
            <a:extLst>
              <a:ext uri="{FF2B5EF4-FFF2-40B4-BE49-F238E27FC236}">
                <a16:creationId xmlns:a16="http://schemas.microsoft.com/office/drawing/2014/main" id="{00000000-0008-0000-0300-000091010000}"/>
              </a:ext>
            </a:extLst>
          </xdr:cNvPr>
          <xdr:cNvSpPr/>
        </xdr:nvSpPr>
        <xdr:spPr bwMode="auto">
          <a:xfrm rot="5400000" flipH="1">
            <a:off x="903343" y="3144649"/>
            <a:ext cx="57150" cy="414304"/>
          </a:xfrm>
          <a:custGeom>
            <a:avLst/>
            <a:gdLst>
              <a:gd name="connsiteX0" fmla="*/ 0 w 114300"/>
              <a:gd name="connsiteY0" fmla="*/ 0 h 866775"/>
              <a:gd name="connsiteX1" fmla="*/ 114300 w 114300"/>
              <a:gd name="connsiteY1" fmla="*/ 133350 h 866775"/>
              <a:gd name="connsiteX2" fmla="*/ 114300 w 114300"/>
              <a:gd name="connsiteY2" fmla="*/ 752475 h 866775"/>
              <a:gd name="connsiteX3" fmla="*/ 9525 w 114300"/>
              <a:gd name="connsiteY3" fmla="*/ 866775 h 8667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4300" h="866775">
                <a:moveTo>
                  <a:pt x="0" y="0"/>
                </a:moveTo>
                <a:lnTo>
                  <a:pt x="114300" y="133350"/>
                </a:lnTo>
                <a:lnTo>
                  <a:pt x="114300" y="752475"/>
                </a:lnTo>
                <a:lnTo>
                  <a:pt x="9525" y="866775"/>
                </a:lnTo>
              </a:path>
            </a:pathLst>
          </a:cu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25</xdr:col>
      <xdr:colOff>387350</xdr:colOff>
      <xdr:row>25</xdr:row>
      <xdr:rowOff>87713</xdr:rowOff>
    </xdr:from>
    <xdr:to>
      <xdr:col>26</xdr:col>
      <xdr:colOff>6536</xdr:colOff>
      <xdr:row>28</xdr:row>
      <xdr:rowOff>165099</xdr:rowOff>
    </xdr:to>
    <xdr:sp macro="" textlink="">
      <xdr:nvSpPr>
        <xdr:cNvPr id="9192" name="フリーフォーム: 図形 9191">
          <a:extLst>
            <a:ext uri="{FF2B5EF4-FFF2-40B4-BE49-F238E27FC236}">
              <a16:creationId xmlns:a16="http://schemas.microsoft.com/office/drawing/2014/main" id="{00000000-0008-0000-0300-0000E8230000}"/>
            </a:ext>
          </a:extLst>
        </xdr:cNvPr>
        <xdr:cNvSpPr/>
      </xdr:nvSpPr>
      <xdr:spPr>
        <a:xfrm>
          <a:off x="22075775" y="4373963"/>
          <a:ext cx="647886" cy="591736"/>
        </a:xfrm>
        <a:custGeom>
          <a:avLst/>
          <a:gdLst>
            <a:gd name="connsiteX0" fmla="*/ 558800 w 558800"/>
            <a:gd name="connsiteY0" fmla="*/ 355600 h 355600"/>
            <a:gd name="connsiteX1" fmla="*/ 558800 w 558800"/>
            <a:gd name="connsiteY1" fmla="*/ 0 h 355600"/>
            <a:gd name="connsiteX2" fmla="*/ 0 w 558800"/>
            <a:gd name="connsiteY2" fmla="*/ 0 h 355600"/>
            <a:gd name="connsiteX0" fmla="*/ 558800 w 600192"/>
            <a:gd name="connsiteY0" fmla="*/ 381940 h 381940"/>
            <a:gd name="connsiteX1" fmla="*/ 558800 w 600192"/>
            <a:gd name="connsiteY1" fmla="*/ 26340 h 381940"/>
            <a:gd name="connsiteX2" fmla="*/ 0 w 600192"/>
            <a:gd name="connsiteY2" fmla="*/ 26340 h 381940"/>
            <a:gd name="connsiteX0" fmla="*/ 558800 w 559270"/>
            <a:gd name="connsiteY0" fmla="*/ 404660 h 404660"/>
            <a:gd name="connsiteX1" fmla="*/ 558800 w 559270"/>
            <a:gd name="connsiteY1" fmla="*/ 49060 h 404660"/>
            <a:gd name="connsiteX2" fmla="*/ 0 w 559270"/>
            <a:gd name="connsiteY2" fmla="*/ 49060 h 404660"/>
            <a:gd name="connsiteX0" fmla="*/ 558800 w 559270"/>
            <a:gd name="connsiteY0" fmla="*/ 517009 h 517009"/>
            <a:gd name="connsiteX1" fmla="*/ 558800 w 559270"/>
            <a:gd name="connsiteY1" fmla="*/ 161409 h 517009"/>
            <a:gd name="connsiteX2" fmla="*/ 0 w 559270"/>
            <a:gd name="connsiteY2" fmla="*/ 161409 h 517009"/>
            <a:gd name="connsiteX0" fmla="*/ 558800 w 558986"/>
            <a:gd name="connsiteY0" fmla="*/ 572686 h 572686"/>
            <a:gd name="connsiteX1" fmla="*/ 558800 w 558986"/>
            <a:gd name="connsiteY1" fmla="*/ 217086 h 572686"/>
            <a:gd name="connsiteX2" fmla="*/ 0 w 558986"/>
            <a:gd name="connsiteY2" fmla="*/ 217086 h 5726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58986" h="572686">
              <a:moveTo>
                <a:pt x="558800" y="572686"/>
              </a:moveTo>
              <a:cubicBezTo>
                <a:pt x="558800" y="454153"/>
                <a:pt x="559219" y="327157"/>
                <a:pt x="558800" y="217086"/>
              </a:cubicBezTo>
              <a:cubicBezTo>
                <a:pt x="557739" y="-61576"/>
                <a:pt x="2117" y="-82952"/>
                <a:pt x="0" y="217086"/>
              </a:cubicBez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263524</xdr:colOff>
      <xdr:row>18</xdr:row>
      <xdr:rowOff>15876</xdr:rowOff>
    </xdr:from>
    <xdr:to>
      <xdr:col>26</xdr:col>
      <xdr:colOff>12699</xdr:colOff>
      <xdr:row>18</xdr:row>
      <xdr:rowOff>15876</xdr:rowOff>
    </xdr:to>
    <xdr:cxnSp macro="">
      <xdr:nvCxnSpPr>
        <xdr:cNvPr id="402" name="直線コネクタ 401">
          <a:extLst>
            <a:ext uri="{FF2B5EF4-FFF2-40B4-BE49-F238E27FC236}">
              <a16:creationId xmlns:a16="http://schemas.microsoft.com/office/drawing/2014/main" id="{00000000-0008-0000-0300-000092010000}"/>
            </a:ext>
          </a:extLst>
        </xdr:cNvPr>
        <xdr:cNvCxnSpPr/>
      </xdr:nvCxnSpPr>
      <xdr:spPr>
        <a:xfrm flipH="1">
          <a:off x="21951949" y="3101976"/>
          <a:ext cx="777875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6543</xdr:colOff>
      <xdr:row>18</xdr:row>
      <xdr:rowOff>19179</xdr:rowOff>
    </xdr:from>
    <xdr:to>
      <xdr:col>26</xdr:col>
      <xdr:colOff>882648</xdr:colOff>
      <xdr:row>20</xdr:row>
      <xdr:rowOff>149227</xdr:rowOff>
    </xdr:to>
    <xdr:sp macro="" textlink="">
      <xdr:nvSpPr>
        <xdr:cNvPr id="403" name="フリーフォーム 190">
          <a:extLst>
            <a:ext uri="{FF2B5EF4-FFF2-40B4-BE49-F238E27FC236}">
              <a16:creationId xmlns:a16="http://schemas.microsoft.com/office/drawing/2014/main" id="{00000000-0008-0000-0300-000093010000}"/>
            </a:ext>
          </a:extLst>
        </xdr:cNvPr>
        <xdr:cNvSpPr/>
      </xdr:nvSpPr>
      <xdr:spPr>
        <a:xfrm>
          <a:off x="22723668" y="3105279"/>
          <a:ext cx="876105" cy="472948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25</xdr:col>
      <xdr:colOff>628200</xdr:colOff>
      <xdr:row>18</xdr:row>
      <xdr:rowOff>66676</xdr:rowOff>
    </xdr:from>
    <xdr:to>
      <xdr:col>25</xdr:col>
      <xdr:colOff>871278</xdr:colOff>
      <xdr:row>19</xdr:row>
      <xdr:rowOff>104776</xdr:rowOff>
    </xdr:to>
    <xdr:sp macro="" textlink="">
      <xdr:nvSpPr>
        <xdr:cNvPr id="404" name="二等辺三角形 403">
          <a:extLst>
            <a:ext uri="{FF2B5EF4-FFF2-40B4-BE49-F238E27FC236}">
              <a16:creationId xmlns:a16="http://schemas.microsoft.com/office/drawing/2014/main" id="{00000000-0008-0000-0300-000094010000}"/>
            </a:ext>
          </a:extLst>
        </xdr:cNvPr>
        <xdr:cNvSpPr/>
      </xdr:nvSpPr>
      <xdr:spPr>
        <a:xfrm flipV="1">
          <a:off x="22316625" y="3152776"/>
          <a:ext cx="243078" cy="209550"/>
        </a:xfrm>
        <a:prstGeom prst="triangle">
          <a:avLst/>
        </a:prstGeom>
        <a:solidFill>
          <a:srgbClr val="FF0000"/>
        </a:solidFill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26</xdr:col>
      <xdr:colOff>201930</xdr:colOff>
      <xdr:row>17</xdr:row>
      <xdr:rowOff>88901</xdr:rowOff>
    </xdr:from>
    <xdr:to>
      <xdr:col>26</xdr:col>
      <xdr:colOff>569596</xdr:colOff>
      <xdr:row>18</xdr:row>
      <xdr:rowOff>105971</xdr:rowOff>
    </xdr:to>
    <xdr:sp macro="" textlink="">
      <xdr:nvSpPr>
        <xdr:cNvPr id="405" name="六角形 404">
          <a:extLst>
            <a:ext uri="{FF2B5EF4-FFF2-40B4-BE49-F238E27FC236}">
              <a16:creationId xmlns:a16="http://schemas.microsoft.com/office/drawing/2014/main" id="{00000000-0008-0000-0300-000095010000}"/>
            </a:ext>
          </a:extLst>
        </xdr:cNvPr>
        <xdr:cNvSpPr/>
      </xdr:nvSpPr>
      <xdr:spPr>
        <a:xfrm>
          <a:off x="22919055" y="3003551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60</a:t>
          </a:r>
          <a:endParaRPr kumimoji="1" lang="ja-JP" altLang="en-US" sz="1200" b="1"/>
        </a:p>
      </xdr:txBody>
    </xdr:sp>
    <xdr:clientData/>
  </xdr:twoCellAnchor>
  <xdr:twoCellAnchor>
    <xdr:from>
      <xdr:col>26</xdr:col>
      <xdr:colOff>139699</xdr:colOff>
      <xdr:row>8</xdr:row>
      <xdr:rowOff>133351</xdr:rowOff>
    </xdr:from>
    <xdr:to>
      <xdr:col>26</xdr:col>
      <xdr:colOff>139699</xdr:colOff>
      <xdr:row>11</xdr:row>
      <xdr:rowOff>120651</xdr:rowOff>
    </xdr:to>
    <xdr:cxnSp macro="">
      <xdr:nvCxnSpPr>
        <xdr:cNvPr id="406" name="直線コネクタ 405">
          <a:extLst>
            <a:ext uri="{FF2B5EF4-FFF2-40B4-BE49-F238E27FC236}">
              <a16:creationId xmlns:a16="http://schemas.microsoft.com/office/drawing/2014/main" id="{00000000-0008-0000-0300-000096010000}"/>
            </a:ext>
          </a:extLst>
        </xdr:cNvPr>
        <xdr:cNvCxnSpPr/>
      </xdr:nvCxnSpPr>
      <xdr:spPr>
        <a:xfrm flipV="1">
          <a:off x="22856824" y="1504951"/>
          <a:ext cx="0" cy="50165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298450</xdr:colOff>
      <xdr:row>11</xdr:row>
      <xdr:rowOff>120779</xdr:rowOff>
    </xdr:from>
    <xdr:to>
      <xdr:col>26</xdr:col>
      <xdr:colOff>133544</xdr:colOff>
      <xdr:row>14</xdr:row>
      <xdr:rowOff>133351</xdr:rowOff>
    </xdr:to>
    <xdr:sp macro="" textlink="">
      <xdr:nvSpPr>
        <xdr:cNvPr id="407" name="フリーフォーム 190">
          <a:extLst>
            <a:ext uri="{FF2B5EF4-FFF2-40B4-BE49-F238E27FC236}">
              <a16:creationId xmlns:a16="http://schemas.microsoft.com/office/drawing/2014/main" id="{00000000-0008-0000-0300-000097010000}"/>
            </a:ext>
          </a:extLst>
        </xdr:cNvPr>
        <xdr:cNvSpPr/>
      </xdr:nvSpPr>
      <xdr:spPr>
        <a:xfrm flipH="1">
          <a:off x="21986875" y="2006729"/>
          <a:ext cx="863794" cy="526922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25</xdr:col>
      <xdr:colOff>440514</xdr:colOff>
      <xdr:row>12</xdr:row>
      <xdr:rowOff>60326</xdr:rowOff>
    </xdr:from>
    <xdr:to>
      <xdr:col>25</xdr:col>
      <xdr:colOff>1012014</xdr:colOff>
      <xdr:row>14</xdr:row>
      <xdr:rowOff>41276</xdr:rowOff>
    </xdr:to>
    <xdr:grpSp>
      <xdr:nvGrpSpPr>
        <xdr:cNvPr id="412" name="グループ化 26">
          <a:extLst>
            <a:ext uri="{FF2B5EF4-FFF2-40B4-BE49-F238E27FC236}">
              <a16:creationId xmlns:a16="http://schemas.microsoft.com/office/drawing/2014/main" id="{00000000-0008-0000-0300-00009C010000}"/>
            </a:ext>
          </a:extLst>
        </xdr:cNvPr>
        <xdr:cNvGrpSpPr>
          <a:grpSpLocks/>
        </xdr:cNvGrpSpPr>
      </xdr:nvGrpSpPr>
      <xdr:grpSpPr bwMode="auto">
        <a:xfrm>
          <a:off x="22128939" y="2117726"/>
          <a:ext cx="571500" cy="323850"/>
          <a:chOff x="180975" y="3619500"/>
          <a:chExt cx="571500" cy="400050"/>
        </a:xfrm>
      </xdr:grpSpPr>
      <xdr:sp macro="" textlink="">
        <xdr:nvSpPr>
          <xdr:cNvPr id="413" name="正方形/長方形 412">
            <a:extLst>
              <a:ext uri="{FF2B5EF4-FFF2-40B4-BE49-F238E27FC236}">
                <a16:creationId xmlns:a16="http://schemas.microsoft.com/office/drawing/2014/main" id="{00000000-0008-0000-0300-00009D010000}"/>
              </a:ext>
            </a:extLst>
          </xdr:cNvPr>
          <xdr:cNvSpPr/>
        </xdr:nvSpPr>
        <xdr:spPr>
          <a:xfrm>
            <a:off x="180975" y="3619500"/>
            <a:ext cx="571500" cy="317687"/>
          </a:xfrm>
          <a:prstGeom prst="rect">
            <a:avLst/>
          </a:prstGeom>
          <a:solidFill>
            <a:schemeClr val="tx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36000" tIns="0" rIns="36000" bIns="0" rtlCol="0" anchor="ctr"/>
          <a:lstStyle/>
          <a:p>
            <a:pPr algn="ctr"/>
            <a:r>
              <a:rPr kumimoji="1" lang="ja-JP" altLang="en-US" sz="1050" b="1">
                <a:solidFill>
                  <a:schemeClr val="bg1"/>
                </a:solidFill>
              </a:rPr>
              <a:t>御岩神社</a:t>
            </a:r>
          </a:p>
        </xdr:txBody>
      </xdr:sp>
      <xdr:cxnSp macro="">
        <xdr:nvCxnSpPr>
          <xdr:cNvPr id="414" name="直線コネクタ 413">
            <a:extLst>
              <a:ext uri="{FF2B5EF4-FFF2-40B4-BE49-F238E27FC236}">
                <a16:creationId xmlns:a16="http://schemas.microsoft.com/office/drawing/2014/main" id="{00000000-0008-0000-0300-00009E010000}"/>
              </a:ext>
            </a:extLst>
          </xdr:cNvPr>
          <xdr:cNvCxnSpPr/>
        </xdr:nvCxnSpPr>
        <xdr:spPr>
          <a:xfrm>
            <a:off x="447675" y="3925421"/>
            <a:ext cx="0" cy="94129"/>
          </a:xfrm>
          <a:prstGeom prst="line">
            <a:avLst/>
          </a:prstGeom>
          <a:ln w="28575">
            <a:solidFill>
              <a:schemeClr val="accent6">
                <a:lumMod val="5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139323</xdr:colOff>
      <xdr:row>2</xdr:row>
      <xdr:rowOff>111762</xdr:rowOff>
    </xdr:from>
    <xdr:to>
      <xdr:col>26</xdr:col>
      <xdr:colOff>971549</xdr:colOff>
      <xdr:row>5</xdr:row>
      <xdr:rowOff>48198</xdr:rowOff>
    </xdr:to>
    <xdr:sp macro="" textlink="">
      <xdr:nvSpPr>
        <xdr:cNvPr id="415" name="フリーフォーム 199">
          <a:extLst>
            <a:ext uri="{FF2B5EF4-FFF2-40B4-BE49-F238E27FC236}">
              <a16:creationId xmlns:a16="http://schemas.microsoft.com/office/drawing/2014/main" id="{00000000-0008-0000-0300-00009F010000}"/>
            </a:ext>
          </a:extLst>
        </xdr:cNvPr>
        <xdr:cNvSpPr/>
      </xdr:nvSpPr>
      <xdr:spPr>
        <a:xfrm flipH="1">
          <a:off x="22856448" y="454662"/>
          <a:ext cx="832226" cy="450786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25</xdr:col>
      <xdr:colOff>171449</xdr:colOff>
      <xdr:row>5</xdr:row>
      <xdr:rowOff>54105</xdr:rowOff>
    </xdr:from>
    <xdr:to>
      <xdr:col>26</xdr:col>
      <xdr:colOff>136719</xdr:colOff>
      <xdr:row>7</xdr:row>
      <xdr:rowOff>127001</xdr:rowOff>
    </xdr:to>
    <xdr:sp macro="" textlink="">
      <xdr:nvSpPr>
        <xdr:cNvPr id="416" name="フリーフォーム 200">
          <a:extLst>
            <a:ext uri="{FF2B5EF4-FFF2-40B4-BE49-F238E27FC236}">
              <a16:creationId xmlns:a16="http://schemas.microsoft.com/office/drawing/2014/main" id="{00000000-0008-0000-0300-0000A0010000}"/>
            </a:ext>
          </a:extLst>
        </xdr:cNvPr>
        <xdr:cNvSpPr/>
      </xdr:nvSpPr>
      <xdr:spPr>
        <a:xfrm flipH="1">
          <a:off x="21859874" y="911355"/>
          <a:ext cx="993970" cy="41579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26</xdr:col>
      <xdr:colOff>43070</xdr:colOff>
      <xdr:row>4</xdr:row>
      <xdr:rowOff>135051</xdr:rowOff>
    </xdr:from>
    <xdr:to>
      <xdr:col>26</xdr:col>
      <xdr:colOff>223070</xdr:colOff>
      <xdr:row>5</xdr:row>
      <xdr:rowOff>143601</xdr:rowOff>
    </xdr:to>
    <xdr:sp macro="" textlink="">
      <xdr:nvSpPr>
        <xdr:cNvPr id="417" name="円/楕円 81">
          <a:extLst>
            <a:ext uri="{FF2B5EF4-FFF2-40B4-BE49-F238E27FC236}">
              <a16:creationId xmlns:a16="http://schemas.microsoft.com/office/drawing/2014/main" id="{00000000-0008-0000-0300-0000A1010000}"/>
            </a:ext>
          </a:extLst>
        </xdr:cNvPr>
        <xdr:cNvSpPr/>
      </xdr:nvSpPr>
      <xdr:spPr>
        <a:xfrm>
          <a:off x="22760195" y="820851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25</xdr:col>
      <xdr:colOff>456573</xdr:colOff>
      <xdr:row>4</xdr:row>
      <xdr:rowOff>117476</xdr:rowOff>
    </xdr:from>
    <xdr:to>
      <xdr:col>25</xdr:col>
      <xdr:colOff>850181</xdr:colOff>
      <xdr:row>6</xdr:row>
      <xdr:rowOff>19104</xdr:rowOff>
    </xdr:to>
    <xdr:sp macro="" textlink="">
      <xdr:nvSpPr>
        <xdr:cNvPr id="418" name="フリーフォーム 113">
          <a:extLst>
            <a:ext uri="{FF2B5EF4-FFF2-40B4-BE49-F238E27FC236}">
              <a16:creationId xmlns:a16="http://schemas.microsoft.com/office/drawing/2014/main" id="{00000000-0008-0000-0300-0000A2010000}"/>
            </a:ext>
          </a:extLst>
        </xdr:cNvPr>
        <xdr:cNvSpPr/>
      </xdr:nvSpPr>
      <xdr:spPr>
        <a:xfrm>
          <a:off x="22144998" y="803276"/>
          <a:ext cx="393608" cy="244528"/>
        </a:xfrm>
        <a:custGeom>
          <a:avLst/>
          <a:gdLst>
            <a:gd name="connsiteX0" fmla="*/ 365709 w 731419"/>
            <a:gd name="connsiteY0" fmla="*/ 701621 h 701622"/>
            <a:gd name="connsiteX1" fmla="*/ 723619 w 731419"/>
            <a:gd name="connsiteY1" fmla="*/ 81053 h 701622"/>
            <a:gd name="connsiteX2" fmla="*/ 7800 w 731419"/>
            <a:gd name="connsiteY2" fmla="*/ 75280 h 701622"/>
            <a:gd name="connsiteX3" fmla="*/ 365709 w 731419"/>
            <a:gd name="connsiteY3" fmla="*/ 701621 h 701622"/>
            <a:gd name="connsiteX0" fmla="*/ 401872 w 767582"/>
            <a:gd name="connsiteY0" fmla="*/ 728815 h 728816"/>
            <a:gd name="connsiteX1" fmla="*/ 759782 w 767582"/>
            <a:gd name="connsiteY1" fmla="*/ 108247 h 728816"/>
            <a:gd name="connsiteX2" fmla="*/ 43963 w 767582"/>
            <a:gd name="connsiteY2" fmla="*/ 102474 h 728816"/>
            <a:gd name="connsiteX3" fmla="*/ 401872 w 767582"/>
            <a:gd name="connsiteY3" fmla="*/ 728815 h 728816"/>
            <a:gd name="connsiteX0" fmla="*/ 401872 w 767582"/>
            <a:gd name="connsiteY0" fmla="*/ 762923 h 762924"/>
            <a:gd name="connsiteX1" fmla="*/ 759782 w 767582"/>
            <a:gd name="connsiteY1" fmla="*/ 142355 h 762924"/>
            <a:gd name="connsiteX2" fmla="*/ 43963 w 767582"/>
            <a:gd name="connsiteY2" fmla="*/ 136582 h 762924"/>
            <a:gd name="connsiteX3" fmla="*/ 401872 w 767582"/>
            <a:gd name="connsiteY3" fmla="*/ 762923 h 762924"/>
            <a:gd name="connsiteX0" fmla="*/ 401872 w 799759"/>
            <a:gd name="connsiteY0" fmla="*/ 762923 h 762924"/>
            <a:gd name="connsiteX1" fmla="*/ 759782 w 799759"/>
            <a:gd name="connsiteY1" fmla="*/ 142355 h 762924"/>
            <a:gd name="connsiteX2" fmla="*/ 43963 w 799759"/>
            <a:gd name="connsiteY2" fmla="*/ 136582 h 762924"/>
            <a:gd name="connsiteX3" fmla="*/ 401872 w 799759"/>
            <a:gd name="connsiteY3" fmla="*/ 762923 h 762924"/>
            <a:gd name="connsiteX0" fmla="*/ 401872 w 799759"/>
            <a:gd name="connsiteY0" fmla="*/ 755635 h 755636"/>
            <a:gd name="connsiteX1" fmla="*/ 759782 w 799759"/>
            <a:gd name="connsiteY1" fmla="*/ 135067 h 755636"/>
            <a:gd name="connsiteX2" fmla="*/ 43963 w 799759"/>
            <a:gd name="connsiteY2" fmla="*/ 129294 h 755636"/>
            <a:gd name="connsiteX3" fmla="*/ 401872 w 799759"/>
            <a:gd name="connsiteY3" fmla="*/ 755635 h 755636"/>
            <a:gd name="connsiteX0" fmla="*/ 401872 w 803745"/>
            <a:gd name="connsiteY0" fmla="*/ 755635 h 755636"/>
            <a:gd name="connsiteX1" fmla="*/ 759782 w 803745"/>
            <a:gd name="connsiteY1" fmla="*/ 135067 h 755636"/>
            <a:gd name="connsiteX2" fmla="*/ 43963 w 803745"/>
            <a:gd name="connsiteY2" fmla="*/ 129294 h 755636"/>
            <a:gd name="connsiteX3" fmla="*/ 401872 w 803745"/>
            <a:gd name="connsiteY3" fmla="*/ 755635 h 755636"/>
            <a:gd name="connsiteX0" fmla="*/ 401872 w 797791"/>
            <a:gd name="connsiteY0" fmla="*/ 755635 h 755636"/>
            <a:gd name="connsiteX1" fmla="*/ 759782 w 797791"/>
            <a:gd name="connsiteY1" fmla="*/ 135067 h 755636"/>
            <a:gd name="connsiteX2" fmla="*/ 43963 w 797791"/>
            <a:gd name="connsiteY2" fmla="*/ 129294 h 755636"/>
            <a:gd name="connsiteX3" fmla="*/ 401872 w 797791"/>
            <a:gd name="connsiteY3" fmla="*/ 755635 h 7556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7791" h="755636">
              <a:moveTo>
                <a:pt x="401872" y="755635"/>
              </a:moveTo>
              <a:cubicBezTo>
                <a:pt x="521175" y="756597"/>
                <a:pt x="921722" y="297134"/>
                <a:pt x="759782" y="135067"/>
              </a:cubicBezTo>
              <a:cubicBezTo>
                <a:pt x="575109" y="-46220"/>
                <a:pt x="222955" y="-41900"/>
                <a:pt x="43963" y="129294"/>
              </a:cubicBezTo>
              <a:cubicBezTo>
                <a:pt x="-135029" y="300488"/>
                <a:pt x="282569" y="754673"/>
                <a:pt x="401872" y="755635"/>
              </a:cubicBezTo>
              <a:close/>
            </a:path>
          </a:pathLst>
        </a:cu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36000" rtlCol="0" anchor="ctr"/>
        <a:lstStyle/>
        <a:p>
          <a:pPr algn="ctr"/>
          <a:r>
            <a:rPr kumimoji="1" lang="en-US" altLang="ja-JP" sz="1200" b="1"/>
            <a:t>349</a:t>
          </a:r>
          <a:endParaRPr kumimoji="1" lang="ja-JP" altLang="en-US" sz="1200" b="1"/>
        </a:p>
      </xdr:txBody>
    </xdr:sp>
    <xdr:clientData/>
  </xdr:twoCellAnchor>
  <xdr:twoCellAnchor>
    <xdr:from>
      <xdr:col>29</xdr:col>
      <xdr:colOff>12700</xdr:colOff>
      <xdr:row>58</xdr:row>
      <xdr:rowOff>92075</xdr:rowOff>
    </xdr:from>
    <xdr:to>
      <xdr:col>29</xdr:col>
      <xdr:colOff>12700</xdr:colOff>
      <xdr:row>63</xdr:row>
      <xdr:rowOff>168275</xdr:rowOff>
    </xdr:to>
    <xdr:cxnSp macro="">
      <xdr:nvCxnSpPr>
        <xdr:cNvPr id="419" name="直線矢印コネクタ 418">
          <a:extLst>
            <a:ext uri="{FF2B5EF4-FFF2-40B4-BE49-F238E27FC236}">
              <a16:creationId xmlns:a16="http://schemas.microsoft.com/office/drawing/2014/main" id="{00000000-0008-0000-0300-0000A3010000}"/>
            </a:ext>
          </a:extLst>
        </xdr:cNvPr>
        <xdr:cNvCxnSpPr/>
      </xdr:nvCxnSpPr>
      <xdr:spPr>
        <a:xfrm flipV="1">
          <a:off x="25368250" y="10036175"/>
          <a:ext cx="0" cy="933450"/>
        </a:xfrm>
        <a:prstGeom prst="straightConnector1">
          <a:avLst/>
        </a:prstGeom>
        <a:ln w="57150">
          <a:solidFill>
            <a:srgbClr val="FF0000"/>
          </a:solidFill>
          <a:tailEnd type="arrow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508006</xdr:colOff>
      <xdr:row>61</xdr:row>
      <xdr:rowOff>86308</xdr:rowOff>
    </xdr:from>
    <xdr:to>
      <xdr:col>28</xdr:col>
      <xdr:colOff>907473</xdr:colOff>
      <xdr:row>63</xdr:row>
      <xdr:rowOff>64083</xdr:rowOff>
    </xdr:to>
    <xdr:sp macro="" textlink="">
      <xdr:nvSpPr>
        <xdr:cNvPr id="420" name="正方形/長方形 419">
          <a:extLst>
            <a:ext uri="{FF2B5EF4-FFF2-40B4-BE49-F238E27FC236}">
              <a16:creationId xmlns:a16="http://schemas.microsoft.com/office/drawing/2014/main" id="{00000000-0008-0000-0300-0000A4010000}"/>
            </a:ext>
          </a:extLst>
        </xdr:cNvPr>
        <xdr:cNvSpPr/>
      </xdr:nvSpPr>
      <xdr:spPr>
        <a:xfrm>
          <a:off x="24834856" y="10544758"/>
          <a:ext cx="399467" cy="32067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PC5</a:t>
          </a:r>
          <a:endParaRPr kumimoji="1" lang="ja-JP" altLang="en-US" sz="12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28</xdr:col>
      <xdr:colOff>161925</xdr:colOff>
      <xdr:row>61</xdr:row>
      <xdr:rowOff>73025</xdr:rowOff>
    </xdr:from>
    <xdr:to>
      <xdr:col>28</xdr:col>
      <xdr:colOff>495346</xdr:colOff>
      <xdr:row>63</xdr:row>
      <xdr:rowOff>76246</xdr:rowOff>
    </xdr:to>
    <xdr:pic>
      <xdr:nvPicPr>
        <xdr:cNvPr id="421" name="図 420">
          <a:extLst>
            <a:ext uri="{FF2B5EF4-FFF2-40B4-BE49-F238E27FC236}">
              <a16:creationId xmlns:a16="http://schemas.microsoft.com/office/drawing/2014/main" id="{00000000-0008-0000-03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88775" y="10531475"/>
          <a:ext cx="333421" cy="346121"/>
        </a:xfrm>
        <a:prstGeom prst="rect">
          <a:avLst/>
        </a:prstGeom>
      </xdr:spPr>
    </xdr:pic>
    <xdr:clientData/>
  </xdr:twoCellAnchor>
  <xdr:twoCellAnchor>
    <xdr:from>
      <xdr:col>28</xdr:col>
      <xdr:colOff>843924</xdr:colOff>
      <xdr:row>59</xdr:row>
      <xdr:rowOff>149225</xdr:rowOff>
    </xdr:from>
    <xdr:to>
      <xdr:col>29</xdr:col>
      <xdr:colOff>207624</xdr:colOff>
      <xdr:row>61</xdr:row>
      <xdr:rowOff>50853</xdr:rowOff>
    </xdr:to>
    <xdr:sp macro="" textlink="">
      <xdr:nvSpPr>
        <xdr:cNvPr id="422" name="フリーフォーム 113">
          <a:extLst>
            <a:ext uri="{FF2B5EF4-FFF2-40B4-BE49-F238E27FC236}">
              <a16:creationId xmlns:a16="http://schemas.microsoft.com/office/drawing/2014/main" id="{00000000-0008-0000-0300-0000A6010000}"/>
            </a:ext>
          </a:extLst>
        </xdr:cNvPr>
        <xdr:cNvSpPr/>
      </xdr:nvSpPr>
      <xdr:spPr>
        <a:xfrm>
          <a:off x="25170774" y="10264775"/>
          <a:ext cx="392400" cy="244528"/>
        </a:xfrm>
        <a:custGeom>
          <a:avLst/>
          <a:gdLst>
            <a:gd name="connsiteX0" fmla="*/ 365709 w 731419"/>
            <a:gd name="connsiteY0" fmla="*/ 701621 h 701622"/>
            <a:gd name="connsiteX1" fmla="*/ 723619 w 731419"/>
            <a:gd name="connsiteY1" fmla="*/ 81053 h 701622"/>
            <a:gd name="connsiteX2" fmla="*/ 7800 w 731419"/>
            <a:gd name="connsiteY2" fmla="*/ 75280 h 701622"/>
            <a:gd name="connsiteX3" fmla="*/ 365709 w 731419"/>
            <a:gd name="connsiteY3" fmla="*/ 701621 h 701622"/>
            <a:gd name="connsiteX0" fmla="*/ 401872 w 767582"/>
            <a:gd name="connsiteY0" fmla="*/ 728815 h 728816"/>
            <a:gd name="connsiteX1" fmla="*/ 759782 w 767582"/>
            <a:gd name="connsiteY1" fmla="*/ 108247 h 728816"/>
            <a:gd name="connsiteX2" fmla="*/ 43963 w 767582"/>
            <a:gd name="connsiteY2" fmla="*/ 102474 h 728816"/>
            <a:gd name="connsiteX3" fmla="*/ 401872 w 767582"/>
            <a:gd name="connsiteY3" fmla="*/ 728815 h 728816"/>
            <a:gd name="connsiteX0" fmla="*/ 401872 w 767582"/>
            <a:gd name="connsiteY0" fmla="*/ 762923 h 762924"/>
            <a:gd name="connsiteX1" fmla="*/ 759782 w 767582"/>
            <a:gd name="connsiteY1" fmla="*/ 142355 h 762924"/>
            <a:gd name="connsiteX2" fmla="*/ 43963 w 767582"/>
            <a:gd name="connsiteY2" fmla="*/ 136582 h 762924"/>
            <a:gd name="connsiteX3" fmla="*/ 401872 w 767582"/>
            <a:gd name="connsiteY3" fmla="*/ 762923 h 762924"/>
            <a:gd name="connsiteX0" fmla="*/ 401872 w 799759"/>
            <a:gd name="connsiteY0" fmla="*/ 762923 h 762924"/>
            <a:gd name="connsiteX1" fmla="*/ 759782 w 799759"/>
            <a:gd name="connsiteY1" fmla="*/ 142355 h 762924"/>
            <a:gd name="connsiteX2" fmla="*/ 43963 w 799759"/>
            <a:gd name="connsiteY2" fmla="*/ 136582 h 762924"/>
            <a:gd name="connsiteX3" fmla="*/ 401872 w 799759"/>
            <a:gd name="connsiteY3" fmla="*/ 762923 h 762924"/>
            <a:gd name="connsiteX0" fmla="*/ 401872 w 799759"/>
            <a:gd name="connsiteY0" fmla="*/ 755635 h 755636"/>
            <a:gd name="connsiteX1" fmla="*/ 759782 w 799759"/>
            <a:gd name="connsiteY1" fmla="*/ 135067 h 755636"/>
            <a:gd name="connsiteX2" fmla="*/ 43963 w 799759"/>
            <a:gd name="connsiteY2" fmla="*/ 129294 h 755636"/>
            <a:gd name="connsiteX3" fmla="*/ 401872 w 799759"/>
            <a:gd name="connsiteY3" fmla="*/ 755635 h 755636"/>
            <a:gd name="connsiteX0" fmla="*/ 401872 w 803745"/>
            <a:gd name="connsiteY0" fmla="*/ 755635 h 755636"/>
            <a:gd name="connsiteX1" fmla="*/ 759782 w 803745"/>
            <a:gd name="connsiteY1" fmla="*/ 135067 h 755636"/>
            <a:gd name="connsiteX2" fmla="*/ 43963 w 803745"/>
            <a:gd name="connsiteY2" fmla="*/ 129294 h 755636"/>
            <a:gd name="connsiteX3" fmla="*/ 401872 w 803745"/>
            <a:gd name="connsiteY3" fmla="*/ 755635 h 755636"/>
            <a:gd name="connsiteX0" fmla="*/ 401872 w 797791"/>
            <a:gd name="connsiteY0" fmla="*/ 755635 h 755636"/>
            <a:gd name="connsiteX1" fmla="*/ 759782 w 797791"/>
            <a:gd name="connsiteY1" fmla="*/ 135067 h 755636"/>
            <a:gd name="connsiteX2" fmla="*/ 43963 w 797791"/>
            <a:gd name="connsiteY2" fmla="*/ 129294 h 755636"/>
            <a:gd name="connsiteX3" fmla="*/ 401872 w 797791"/>
            <a:gd name="connsiteY3" fmla="*/ 755635 h 7556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7791" h="755636">
              <a:moveTo>
                <a:pt x="401872" y="755635"/>
              </a:moveTo>
              <a:cubicBezTo>
                <a:pt x="521175" y="756597"/>
                <a:pt x="921722" y="297134"/>
                <a:pt x="759782" y="135067"/>
              </a:cubicBezTo>
              <a:cubicBezTo>
                <a:pt x="575109" y="-46220"/>
                <a:pt x="222955" y="-41900"/>
                <a:pt x="43963" y="129294"/>
              </a:cubicBezTo>
              <a:cubicBezTo>
                <a:pt x="-135029" y="300488"/>
                <a:pt x="282569" y="754673"/>
                <a:pt x="401872" y="755635"/>
              </a:cubicBezTo>
              <a:close/>
            </a:path>
          </a:pathLst>
        </a:cu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36000" rtlCol="0" anchor="ctr"/>
        <a:lstStyle/>
        <a:p>
          <a:pPr algn="ctr"/>
          <a:r>
            <a:rPr kumimoji="1" lang="en-US" altLang="ja-JP" sz="1200" b="1"/>
            <a:t>349</a:t>
          </a:r>
          <a:endParaRPr kumimoji="1" lang="ja-JP" altLang="en-US" sz="1200" b="1"/>
        </a:p>
      </xdr:txBody>
    </xdr:sp>
    <xdr:clientData/>
  </xdr:twoCellAnchor>
  <xdr:twoCellAnchor>
    <xdr:from>
      <xdr:col>28</xdr:col>
      <xdr:colOff>120650</xdr:colOff>
      <xdr:row>52</xdr:row>
      <xdr:rowOff>38100</xdr:rowOff>
    </xdr:from>
    <xdr:to>
      <xdr:col>29</xdr:col>
      <xdr:colOff>5974</xdr:colOff>
      <xdr:row>54</xdr:row>
      <xdr:rowOff>95822</xdr:rowOff>
    </xdr:to>
    <xdr:sp macro="" textlink="">
      <xdr:nvSpPr>
        <xdr:cNvPr id="423" name="フリーフォーム 199">
          <a:extLst>
            <a:ext uri="{FF2B5EF4-FFF2-40B4-BE49-F238E27FC236}">
              <a16:creationId xmlns:a16="http://schemas.microsoft.com/office/drawing/2014/main" id="{00000000-0008-0000-0300-0000A7010000}"/>
            </a:ext>
          </a:extLst>
        </xdr:cNvPr>
        <xdr:cNvSpPr/>
      </xdr:nvSpPr>
      <xdr:spPr>
        <a:xfrm>
          <a:off x="24447500" y="8953500"/>
          <a:ext cx="914024" cy="400622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29</xdr:col>
      <xdr:colOff>3370</xdr:colOff>
      <xdr:row>54</xdr:row>
      <xdr:rowOff>101729</xdr:rowOff>
    </xdr:from>
    <xdr:to>
      <xdr:col>29</xdr:col>
      <xdr:colOff>869950</xdr:colOff>
      <xdr:row>57</xdr:row>
      <xdr:rowOff>3175</xdr:rowOff>
    </xdr:to>
    <xdr:sp macro="" textlink="">
      <xdr:nvSpPr>
        <xdr:cNvPr id="424" name="フリーフォーム 200">
          <a:extLst>
            <a:ext uri="{FF2B5EF4-FFF2-40B4-BE49-F238E27FC236}">
              <a16:creationId xmlns:a16="http://schemas.microsoft.com/office/drawing/2014/main" id="{00000000-0008-0000-0300-0000A8010000}"/>
            </a:ext>
          </a:extLst>
        </xdr:cNvPr>
        <xdr:cNvSpPr/>
      </xdr:nvSpPr>
      <xdr:spPr>
        <a:xfrm>
          <a:off x="25358920" y="9360029"/>
          <a:ext cx="866580" cy="41579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28</xdr:col>
      <xdr:colOff>947946</xdr:colOff>
      <xdr:row>54</xdr:row>
      <xdr:rowOff>11225</xdr:rowOff>
    </xdr:from>
    <xdr:to>
      <xdr:col>29</xdr:col>
      <xdr:colOff>99246</xdr:colOff>
      <xdr:row>55</xdr:row>
      <xdr:rowOff>19775</xdr:rowOff>
    </xdr:to>
    <xdr:sp macro="" textlink="">
      <xdr:nvSpPr>
        <xdr:cNvPr id="425" name="円/楕円 81">
          <a:extLst>
            <a:ext uri="{FF2B5EF4-FFF2-40B4-BE49-F238E27FC236}">
              <a16:creationId xmlns:a16="http://schemas.microsoft.com/office/drawing/2014/main" id="{00000000-0008-0000-0300-0000A9010000}"/>
            </a:ext>
          </a:extLst>
        </xdr:cNvPr>
        <xdr:cNvSpPr/>
      </xdr:nvSpPr>
      <xdr:spPr>
        <a:xfrm>
          <a:off x="25274796" y="926952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29</xdr:col>
      <xdr:colOff>224156</xdr:colOff>
      <xdr:row>54</xdr:row>
      <xdr:rowOff>6350</xdr:rowOff>
    </xdr:from>
    <xdr:to>
      <xdr:col>29</xdr:col>
      <xdr:colOff>591822</xdr:colOff>
      <xdr:row>55</xdr:row>
      <xdr:rowOff>29770</xdr:rowOff>
    </xdr:to>
    <xdr:sp macro="" textlink="">
      <xdr:nvSpPr>
        <xdr:cNvPr id="426" name="六角形 425">
          <a:extLst>
            <a:ext uri="{FF2B5EF4-FFF2-40B4-BE49-F238E27FC236}">
              <a16:creationId xmlns:a16="http://schemas.microsoft.com/office/drawing/2014/main" id="{00000000-0008-0000-0300-0000AA010000}"/>
            </a:ext>
          </a:extLst>
        </xdr:cNvPr>
        <xdr:cNvSpPr/>
      </xdr:nvSpPr>
      <xdr:spPr>
        <a:xfrm>
          <a:off x="25579706" y="9264650"/>
          <a:ext cx="367666" cy="19487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29</a:t>
          </a:r>
          <a:endParaRPr kumimoji="1" lang="ja-JP" altLang="en-US" sz="1200" b="1"/>
        </a:p>
      </xdr:txBody>
    </xdr:sp>
    <xdr:clientData/>
  </xdr:twoCellAnchor>
  <xdr:twoCellAnchor>
    <xdr:from>
      <xdr:col>28</xdr:col>
      <xdr:colOff>931943</xdr:colOff>
      <xdr:row>46</xdr:row>
      <xdr:rowOff>120010</xdr:rowOff>
    </xdr:from>
    <xdr:to>
      <xdr:col>29</xdr:col>
      <xdr:colOff>83243</xdr:colOff>
      <xdr:row>47</xdr:row>
      <xdr:rowOff>128560</xdr:rowOff>
    </xdr:to>
    <xdr:sp macro="" textlink="">
      <xdr:nvSpPr>
        <xdr:cNvPr id="429" name="円/楕円 81">
          <a:extLst>
            <a:ext uri="{FF2B5EF4-FFF2-40B4-BE49-F238E27FC236}">
              <a16:creationId xmlns:a16="http://schemas.microsoft.com/office/drawing/2014/main" id="{00000000-0008-0000-0300-0000AD010000}"/>
            </a:ext>
          </a:extLst>
        </xdr:cNvPr>
        <xdr:cNvSpPr/>
      </xdr:nvSpPr>
      <xdr:spPr>
        <a:xfrm>
          <a:off x="25258793" y="8006710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28</xdr:col>
      <xdr:colOff>332106</xdr:colOff>
      <xdr:row>46</xdr:row>
      <xdr:rowOff>107950</xdr:rowOff>
    </xdr:from>
    <xdr:to>
      <xdr:col>28</xdr:col>
      <xdr:colOff>699772</xdr:colOff>
      <xdr:row>47</xdr:row>
      <xdr:rowOff>125020</xdr:rowOff>
    </xdr:to>
    <xdr:sp macro="" textlink="">
      <xdr:nvSpPr>
        <xdr:cNvPr id="430" name="六角形 429">
          <a:extLst>
            <a:ext uri="{FF2B5EF4-FFF2-40B4-BE49-F238E27FC236}">
              <a16:creationId xmlns:a16="http://schemas.microsoft.com/office/drawing/2014/main" id="{00000000-0008-0000-0300-0000AE010000}"/>
            </a:ext>
          </a:extLst>
        </xdr:cNvPr>
        <xdr:cNvSpPr/>
      </xdr:nvSpPr>
      <xdr:spPr>
        <a:xfrm>
          <a:off x="24658956" y="7994650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29</a:t>
          </a:r>
          <a:endParaRPr kumimoji="1" lang="ja-JP" altLang="en-US" sz="1200" b="1"/>
        </a:p>
      </xdr:txBody>
    </xdr:sp>
    <xdr:clientData/>
  </xdr:twoCellAnchor>
  <xdr:twoCellAnchor>
    <xdr:from>
      <xdr:col>28</xdr:col>
      <xdr:colOff>133350</xdr:colOff>
      <xdr:row>39</xdr:row>
      <xdr:rowOff>88900</xdr:rowOff>
    </xdr:from>
    <xdr:to>
      <xdr:col>28</xdr:col>
      <xdr:colOff>911225</xdr:colOff>
      <xdr:row>39</xdr:row>
      <xdr:rowOff>88900</xdr:rowOff>
    </xdr:to>
    <xdr:cxnSp macro="">
      <xdr:nvCxnSpPr>
        <xdr:cNvPr id="431" name="直線コネクタ 430">
          <a:extLst>
            <a:ext uri="{FF2B5EF4-FFF2-40B4-BE49-F238E27FC236}">
              <a16:creationId xmlns:a16="http://schemas.microsoft.com/office/drawing/2014/main" id="{00000000-0008-0000-0300-0000AF010000}"/>
            </a:ext>
          </a:extLst>
        </xdr:cNvPr>
        <xdr:cNvCxnSpPr/>
      </xdr:nvCxnSpPr>
      <xdr:spPr>
        <a:xfrm flipH="1">
          <a:off x="24460200" y="6775450"/>
          <a:ext cx="777875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194</xdr:colOff>
      <xdr:row>39</xdr:row>
      <xdr:rowOff>101728</xdr:rowOff>
    </xdr:from>
    <xdr:to>
      <xdr:col>29</xdr:col>
      <xdr:colOff>825499</xdr:colOff>
      <xdr:row>42</xdr:row>
      <xdr:rowOff>66676</xdr:rowOff>
    </xdr:to>
    <xdr:sp macro="" textlink="">
      <xdr:nvSpPr>
        <xdr:cNvPr id="432" name="フリーフォーム 190">
          <a:extLst>
            <a:ext uri="{FF2B5EF4-FFF2-40B4-BE49-F238E27FC236}">
              <a16:creationId xmlns:a16="http://schemas.microsoft.com/office/drawing/2014/main" id="{00000000-0008-0000-0300-0000B0010000}"/>
            </a:ext>
          </a:extLst>
        </xdr:cNvPr>
        <xdr:cNvSpPr/>
      </xdr:nvSpPr>
      <xdr:spPr>
        <a:xfrm>
          <a:off x="25355744" y="6788278"/>
          <a:ext cx="825305" cy="479298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28</xdr:col>
      <xdr:colOff>941468</xdr:colOff>
      <xdr:row>39</xdr:row>
      <xdr:rowOff>24760</xdr:rowOff>
    </xdr:from>
    <xdr:to>
      <xdr:col>29</xdr:col>
      <xdr:colOff>92768</xdr:colOff>
      <xdr:row>40</xdr:row>
      <xdr:rowOff>33310</xdr:rowOff>
    </xdr:to>
    <xdr:sp macro="" textlink="">
      <xdr:nvSpPr>
        <xdr:cNvPr id="433" name="円/楕円 81">
          <a:extLst>
            <a:ext uri="{FF2B5EF4-FFF2-40B4-BE49-F238E27FC236}">
              <a16:creationId xmlns:a16="http://schemas.microsoft.com/office/drawing/2014/main" id="{00000000-0008-0000-0300-0000B1010000}"/>
            </a:ext>
          </a:extLst>
        </xdr:cNvPr>
        <xdr:cNvSpPr/>
      </xdr:nvSpPr>
      <xdr:spPr>
        <a:xfrm>
          <a:off x="25268318" y="6711310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29</xdr:col>
      <xdr:colOff>211456</xdr:colOff>
      <xdr:row>39</xdr:row>
      <xdr:rowOff>6350</xdr:rowOff>
    </xdr:from>
    <xdr:to>
      <xdr:col>29</xdr:col>
      <xdr:colOff>579122</xdr:colOff>
      <xdr:row>40</xdr:row>
      <xdr:rowOff>29770</xdr:rowOff>
    </xdr:to>
    <xdr:sp macro="" textlink="">
      <xdr:nvSpPr>
        <xdr:cNvPr id="434" name="六角形 433">
          <a:extLst>
            <a:ext uri="{FF2B5EF4-FFF2-40B4-BE49-F238E27FC236}">
              <a16:creationId xmlns:a16="http://schemas.microsoft.com/office/drawing/2014/main" id="{00000000-0008-0000-0300-0000B2010000}"/>
            </a:ext>
          </a:extLst>
        </xdr:cNvPr>
        <xdr:cNvSpPr/>
      </xdr:nvSpPr>
      <xdr:spPr>
        <a:xfrm>
          <a:off x="25567006" y="6692900"/>
          <a:ext cx="367666" cy="19487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29</a:t>
          </a:r>
          <a:endParaRPr kumimoji="1" lang="ja-JP" altLang="en-US" sz="1200" b="1"/>
        </a:p>
      </xdr:txBody>
    </xdr:sp>
    <xdr:clientData/>
  </xdr:twoCellAnchor>
  <xdr:twoCellAnchor>
    <xdr:from>
      <xdr:col>28</xdr:col>
      <xdr:colOff>514349</xdr:colOff>
      <xdr:row>31</xdr:row>
      <xdr:rowOff>44450</xdr:rowOff>
    </xdr:from>
    <xdr:to>
      <xdr:col>29</xdr:col>
      <xdr:colOff>192</xdr:colOff>
      <xdr:row>35</xdr:row>
      <xdr:rowOff>158686</xdr:rowOff>
    </xdr:to>
    <xdr:sp macro="" textlink="">
      <xdr:nvSpPr>
        <xdr:cNvPr id="435" name="フリーフォーム 103">
          <a:extLst>
            <a:ext uri="{FF2B5EF4-FFF2-40B4-BE49-F238E27FC236}">
              <a16:creationId xmlns:a16="http://schemas.microsoft.com/office/drawing/2014/main" id="{00000000-0008-0000-0300-0000B3010000}"/>
            </a:ext>
          </a:extLst>
        </xdr:cNvPr>
        <xdr:cNvSpPr/>
      </xdr:nvSpPr>
      <xdr:spPr>
        <a:xfrm flipH="1">
          <a:off x="24841199" y="5359400"/>
          <a:ext cx="514543" cy="80003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  <a:gd name="connsiteX0" fmla="*/ 0 w 664017"/>
            <a:gd name="connsiteY0" fmla="*/ 782023 h 782023"/>
            <a:gd name="connsiteX1" fmla="*/ 0 w 664017"/>
            <a:gd name="connsiteY1" fmla="*/ 315492 h 782023"/>
            <a:gd name="connsiteX2" fmla="*/ 664017 w 664017"/>
            <a:gd name="connsiteY2" fmla="*/ 0 h 782023"/>
            <a:gd name="connsiteX0" fmla="*/ 0 w 664017"/>
            <a:gd name="connsiteY0" fmla="*/ 782023 h 782023"/>
            <a:gd name="connsiteX1" fmla="*/ 0 w 664017"/>
            <a:gd name="connsiteY1" fmla="*/ 315492 h 782023"/>
            <a:gd name="connsiteX2" fmla="*/ 664017 w 664017"/>
            <a:gd name="connsiteY2" fmla="*/ 0 h 782023"/>
            <a:gd name="connsiteX0" fmla="*/ 0 w 664017"/>
            <a:gd name="connsiteY0" fmla="*/ 782023 h 782023"/>
            <a:gd name="connsiteX1" fmla="*/ 0 w 664017"/>
            <a:gd name="connsiteY1" fmla="*/ 315492 h 782023"/>
            <a:gd name="connsiteX2" fmla="*/ 664017 w 664017"/>
            <a:gd name="connsiteY2" fmla="*/ 0 h 782023"/>
            <a:gd name="connsiteX0" fmla="*/ 0 w 617924"/>
            <a:gd name="connsiteY0" fmla="*/ 1072019 h 1072019"/>
            <a:gd name="connsiteX1" fmla="*/ 0 w 617924"/>
            <a:gd name="connsiteY1" fmla="*/ 605488 h 1072019"/>
            <a:gd name="connsiteX2" fmla="*/ 617924 w 617924"/>
            <a:gd name="connsiteY2" fmla="*/ 0 h 1072019"/>
            <a:gd name="connsiteX0" fmla="*/ 0 w 617924"/>
            <a:gd name="connsiteY0" fmla="*/ 1072019 h 1072019"/>
            <a:gd name="connsiteX1" fmla="*/ 0 w 617924"/>
            <a:gd name="connsiteY1" fmla="*/ 605488 h 1072019"/>
            <a:gd name="connsiteX2" fmla="*/ 617924 w 617924"/>
            <a:gd name="connsiteY2" fmla="*/ 0 h 1072019"/>
            <a:gd name="connsiteX0" fmla="*/ 0 w 617924"/>
            <a:gd name="connsiteY0" fmla="*/ 1072019 h 1072019"/>
            <a:gd name="connsiteX1" fmla="*/ 0 w 617924"/>
            <a:gd name="connsiteY1" fmla="*/ 605488 h 1072019"/>
            <a:gd name="connsiteX2" fmla="*/ 617924 w 617924"/>
            <a:gd name="connsiteY2" fmla="*/ 0 h 10720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17924" h="1072019">
              <a:moveTo>
                <a:pt x="0" y="1072019"/>
              </a:moveTo>
              <a:lnTo>
                <a:pt x="0" y="605488"/>
              </a:lnTo>
              <a:cubicBezTo>
                <a:pt x="433365" y="601563"/>
                <a:pt x="516427" y="438955"/>
                <a:pt x="617924" y="0"/>
              </a:cubicBez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28</xdr:col>
      <xdr:colOff>931943</xdr:colOff>
      <xdr:row>33</xdr:row>
      <xdr:rowOff>75559</xdr:rowOff>
    </xdr:from>
    <xdr:to>
      <xdr:col>29</xdr:col>
      <xdr:colOff>83243</xdr:colOff>
      <xdr:row>34</xdr:row>
      <xdr:rowOff>84109</xdr:rowOff>
    </xdr:to>
    <xdr:sp macro="" textlink="">
      <xdr:nvSpPr>
        <xdr:cNvPr id="436" name="円/楕円 81">
          <a:extLst>
            <a:ext uri="{FF2B5EF4-FFF2-40B4-BE49-F238E27FC236}">
              <a16:creationId xmlns:a16="http://schemas.microsoft.com/office/drawing/2014/main" id="{00000000-0008-0000-0300-0000B4010000}"/>
            </a:ext>
          </a:extLst>
        </xdr:cNvPr>
        <xdr:cNvSpPr/>
      </xdr:nvSpPr>
      <xdr:spPr>
        <a:xfrm>
          <a:off x="25258793" y="5733409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28</xdr:col>
      <xdr:colOff>342274</xdr:colOff>
      <xdr:row>32</xdr:row>
      <xdr:rowOff>120650</xdr:rowOff>
    </xdr:from>
    <xdr:to>
      <xdr:col>28</xdr:col>
      <xdr:colOff>735882</xdr:colOff>
      <xdr:row>34</xdr:row>
      <xdr:rowOff>22278</xdr:rowOff>
    </xdr:to>
    <xdr:sp macro="" textlink="">
      <xdr:nvSpPr>
        <xdr:cNvPr id="439" name="フリーフォーム 113">
          <a:extLst>
            <a:ext uri="{FF2B5EF4-FFF2-40B4-BE49-F238E27FC236}">
              <a16:creationId xmlns:a16="http://schemas.microsoft.com/office/drawing/2014/main" id="{00000000-0008-0000-0300-0000B7010000}"/>
            </a:ext>
          </a:extLst>
        </xdr:cNvPr>
        <xdr:cNvSpPr/>
      </xdr:nvSpPr>
      <xdr:spPr>
        <a:xfrm>
          <a:off x="24669124" y="5607050"/>
          <a:ext cx="393608" cy="244528"/>
        </a:xfrm>
        <a:custGeom>
          <a:avLst/>
          <a:gdLst>
            <a:gd name="connsiteX0" fmla="*/ 365709 w 731419"/>
            <a:gd name="connsiteY0" fmla="*/ 701621 h 701622"/>
            <a:gd name="connsiteX1" fmla="*/ 723619 w 731419"/>
            <a:gd name="connsiteY1" fmla="*/ 81053 h 701622"/>
            <a:gd name="connsiteX2" fmla="*/ 7800 w 731419"/>
            <a:gd name="connsiteY2" fmla="*/ 75280 h 701622"/>
            <a:gd name="connsiteX3" fmla="*/ 365709 w 731419"/>
            <a:gd name="connsiteY3" fmla="*/ 701621 h 701622"/>
            <a:gd name="connsiteX0" fmla="*/ 401872 w 767582"/>
            <a:gd name="connsiteY0" fmla="*/ 728815 h 728816"/>
            <a:gd name="connsiteX1" fmla="*/ 759782 w 767582"/>
            <a:gd name="connsiteY1" fmla="*/ 108247 h 728816"/>
            <a:gd name="connsiteX2" fmla="*/ 43963 w 767582"/>
            <a:gd name="connsiteY2" fmla="*/ 102474 h 728816"/>
            <a:gd name="connsiteX3" fmla="*/ 401872 w 767582"/>
            <a:gd name="connsiteY3" fmla="*/ 728815 h 728816"/>
            <a:gd name="connsiteX0" fmla="*/ 401872 w 767582"/>
            <a:gd name="connsiteY0" fmla="*/ 762923 h 762924"/>
            <a:gd name="connsiteX1" fmla="*/ 759782 w 767582"/>
            <a:gd name="connsiteY1" fmla="*/ 142355 h 762924"/>
            <a:gd name="connsiteX2" fmla="*/ 43963 w 767582"/>
            <a:gd name="connsiteY2" fmla="*/ 136582 h 762924"/>
            <a:gd name="connsiteX3" fmla="*/ 401872 w 767582"/>
            <a:gd name="connsiteY3" fmla="*/ 762923 h 762924"/>
            <a:gd name="connsiteX0" fmla="*/ 401872 w 799759"/>
            <a:gd name="connsiteY0" fmla="*/ 762923 h 762924"/>
            <a:gd name="connsiteX1" fmla="*/ 759782 w 799759"/>
            <a:gd name="connsiteY1" fmla="*/ 142355 h 762924"/>
            <a:gd name="connsiteX2" fmla="*/ 43963 w 799759"/>
            <a:gd name="connsiteY2" fmla="*/ 136582 h 762924"/>
            <a:gd name="connsiteX3" fmla="*/ 401872 w 799759"/>
            <a:gd name="connsiteY3" fmla="*/ 762923 h 762924"/>
            <a:gd name="connsiteX0" fmla="*/ 401872 w 799759"/>
            <a:gd name="connsiteY0" fmla="*/ 755635 h 755636"/>
            <a:gd name="connsiteX1" fmla="*/ 759782 w 799759"/>
            <a:gd name="connsiteY1" fmla="*/ 135067 h 755636"/>
            <a:gd name="connsiteX2" fmla="*/ 43963 w 799759"/>
            <a:gd name="connsiteY2" fmla="*/ 129294 h 755636"/>
            <a:gd name="connsiteX3" fmla="*/ 401872 w 799759"/>
            <a:gd name="connsiteY3" fmla="*/ 755635 h 755636"/>
            <a:gd name="connsiteX0" fmla="*/ 401872 w 803745"/>
            <a:gd name="connsiteY0" fmla="*/ 755635 h 755636"/>
            <a:gd name="connsiteX1" fmla="*/ 759782 w 803745"/>
            <a:gd name="connsiteY1" fmla="*/ 135067 h 755636"/>
            <a:gd name="connsiteX2" fmla="*/ 43963 w 803745"/>
            <a:gd name="connsiteY2" fmla="*/ 129294 h 755636"/>
            <a:gd name="connsiteX3" fmla="*/ 401872 w 803745"/>
            <a:gd name="connsiteY3" fmla="*/ 755635 h 755636"/>
            <a:gd name="connsiteX0" fmla="*/ 401872 w 797791"/>
            <a:gd name="connsiteY0" fmla="*/ 755635 h 755636"/>
            <a:gd name="connsiteX1" fmla="*/ 759782 w 797791"/>
            <a:gd name="connsiteY1" fmla="*/ 135067 h 755636"/>
            <a:gd name="connsiteX2" fmla="*/ 43963 w 797791"/>
            <a:gd name="connsiteY2" fmla="*/ 129294 h 755636"/>
            <a:gd name="connsiteX3" fmla="*/ 401872 w 797791"/>
            <a:gd name="connsiteY3" fmla="*/ 755635 h 7556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7791" h="755636">
              <a:moveTo>
                <a:pt x="401872" y="755635"/>
              </a:moveTo>
              <a:cubicBezTo>
                <a:pt x="521175" y="756597"/>
                <a:pt x="921722" y="297134"/>
                <a:pt x="759782" y="135067"/>
              </a:cubicBezTo>
              <a:cubicBezTo>
                <a:pt x="575109" y="-46220"/>
                <a:pt x="222955" y="-41900"/>
                <a:pt x="43963" y="129294"/>
              </a:cubicBezTo>
              <a:cubicBezTo>
                <a:pt x="-135029" y="300488"/>
                <a:pt x="282569" y="754673"/>
                <a:pt x="401872" y="755635"/>
              </a:cubicBezTo>
              <a:close/>
            </a:path>
          </a:pathLst>
        </a:cu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36000" rtlCol="0" anchor="ctr"/>
        <a:lstStyle/>
        <a:p>
          <a:pPr algn="ctr"/>
          <a:r>
            <a:rPr kumimoji="1" lang="en-US" altLang="ja-JP" sz="1200" b="1"/>
            <a:t>293</a:t>
          </a:r>
          <a:endParaRPr kumimoji="1" lang="ja-JP" altLang="en-US" sz="1200" b="1"/>
        </a:p>
      </xdr:txBody>
    </xdr:sp>
    <xdr:clientData/>
  </xdr:twoCellAnchor>
  <xdr:twoCellAnchor>
    <xdr:from>
      <xdr:col>28</xdr:col>
      <xdr:colOff>171450</xdr:colOff>
      <xdr:row>23</xdr:row>
      <xdr:rowOff>153036</xdr:rowOff>
    </xdr:from>
    <xdr:to>
      <xdr:col>28</xdr:col>
      <xdr:colOff>933074</xdr:colOff>
      <xdr:row>26</xdr:row>
      <xdr:rowOff>89472</xdr:rowOff>
    </xdr:to>
    <xdr:sp macro="" textlink="">
      <xdr:nvSpPr>
        <xdr:cNvPr id="440" name="フリーフォーム 199">
          <a:extLst>
            <a:ext uri="{FF2B5EF4-FFF2-40B4-BE49-F238E27FC236}">
              <a16:creationId xmlns:a16="http://schemas.microsoft.com/office/drawing/2014/main" id="{00000000-0008-0000-0300-0000B8010000}"/>
            </a:ext>
          </a:extLst>
        </xdr:cNvPr>
        <xdr:cNvSpPr/>
      </xdr:nvSpPr>
      <xdr:spPr>
        <a:xfrm>
          <a:off x="24498300" y="4096386"/>
          <a:ext cx="761624" cy="450786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28</xdr:col>
      <xdr:colOff>930470</xdr:colOff>
      <xdr:row>26</xdr:row>
      <xdr:rowOff>95379</xdr:rowOff>
    </xdr:from>
    <xdr:to>
      <xdr:col>29</xdr:col>
      <xdr:colOff>838200</xdr:colOff>
      <xdr:row>28</xdr:row>
      <xdr:rowOff>168275</xdr:rowOff>
    </xdr:to>
    <xdr:sp macro="" textlink="">
      <xdr:nvSpPr>
        <xdr:cNvPr id="441" name="フリーフォーム 200">
          <a:extLst>
            <a:ext uri="{FF2B5EF4-FFF2-40B4-BE49-F238E27FC236}">
              <a16:creationId xmlns:a16="http://schemas.microsoft.com/office/drawing/2014/main" id="{00000000-0008-0000-0300-0000B9010000}"/>
            </a:ext>
          </a:extLst>
        </xdr:cNvPr>
        <xdr:cNvSpPr/>
      </xdr:nvSpPr>
      <xdr:spPr>
        <a:xfrm>
          <a:off x="25257320" y="4553079"/>
          <a:ext cx="936430" cy="41579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28</xdr:col>
      <xdr:colOff>849521</xdr:colOff>
      <xdr:row>26</xdr:row>
      <xdr:rowOff>4875</xdr:rowOff>
    </xdr:from>
    <xdr:to>
      <xdr:col>29</xdr:col>
      <xdr:colOff>821</xdr:colOff>
      <xdr:row>27</xdr:row>
      <xdr:rowOff>13425</xdr:rowOff>
    </xdr:to>
    <xdr:sp macro="" textlink="">
      <xdr:nvSpPr>
        <xdr:cNvPr id="442" name="円/楕円 81">
          <a:extLst>
            <a:ext uri="{FF2B5EF4-FFF2-40B4-BE49-F238E27FC236}">
              <a16:creationId xmlns:a16="http://schemas.microsoft.com/office/drawing/2014/main" id="{00000000-0008-0000-0300-0000BA010000}"/>
            </a:ext>
          </a:extLst>
        </xdr:cNvPr>
        <xdr:cNvSpPr/>
      </xdr:nvSpPr>
      <xdr:spPr>
        <a:xfrm>
          <a:off x="25176371" y="446257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29</xdr:col>
      <xdr:colOff>189231</xdr:colOff>
      <xdr:row>26</xdr:row>
      <xdr:rowOff>0</xdr:rowOff>
    </xdr:from>
    <xdr:to>
      <xdr:col>29</xdr:col>
      <xdr:colOff>556897</xdr:colOff>
      <xdr:row>27</xdr:row>
      <xdr:rowOff>23420</xdr:rowOff>
    </xdr:to>
    <xdr:sp macro="" textlink="">
      <xdr:nvSpPr>
        <xdr:cNvPr id="443" name="六角形 442">
          <a:extLst>
            <a:ext uri="{FF2B5EF4-FFF2-40B4-BE49-F238E27FC236}">
              <a16:creationId xmlns:a16="http://schemas.microsoft.com/office/drawing/2014/main" id="{00000000-0008-0000-0300-0000BB010000}"/>
            </a:ext>
          </a:extLst>
        </xdr:cNvPr>
        <xdr:cNvSpPr/>
      </xdr:nvSpPr>
      <xdr:spPr>
        <a:xfrm>
          <a:off x="25544781" y="4457700"/>
          <a:ext cx="367666" cy="19487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167</a:t>
          </a:r>
          <a:endParaRPr kumimoji="1" lang="ja-JP" altLang="en-US" sz="1200" b="1"/>
        </a:p>
      </xdr:txBody>
    </xdr:sp>
    <xdr:clientData/>
  </xdr:twoCellAnchor>
  <xdr:twoCellAnchor>
    <xdr:from>
      <xdr:col>29</xdr:col>
      <xdr:colOff>37723</xdr:colOff>
      <xdr:row>9</xdr:row>
      <xdr:rowOff>114937</xdr:rowOff>
    </xdr:from>
    <xdr:to>
      <xdr:col>29</xdr:col>
      <xdr:colOff>882649</xdr:colOff>
      <xdr:row>12</xdr:row>
      <xdr:rowOff>51373</xdr:rowOff>
    </xdr:to>
    <xdr:sp macro="" textlink="">
      <xdr:nvSpPr>
        <xdr:cNvPr id="444" name="フリーフォーム 199">
          <a:extLst>
            <a:ext uri="{FF2B5EF4-FFF2-40B4-BE49-F238E27FC236}">
              <a16:creationId xmlns:a16="http://schemas.microsoft.com/office/drawing/2014/main" id="{00000000-0008-0000-0300-0000BC010000}"/>
            </a:ext>
          </a:extLst>
        </xdr:cNvPr>
        <xdr:cNvSpPr/>
      </xdr:nvSpPr>
      <xdr:spPr>
        <a:xfrm flipH="1">
          <a:off x="25393273" y="1657987"/>
          <a:ext cx="844926" cy="450786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28</xdr:col>
      <xdr:colOff>298449</xdr:colOff>
      <xdr:row>12</xdr:row>
      <xdr:rowOff>57280</xdr:rowOff>
    </xdr:from>
    <xdr:to>
      <xdr:col>29</xdr:col>
      <xdr:colOff>35119</xdr:colOff>
      <xdr:row>14</xdr:row>
      <xdr:rowOff>130176</xdr:rowOff>
    </xdr:to>
    <xdr:sp macro="" textlink="">
      <xdr:nvSpPr>
        <xdr:cNvPr id="445" name="フリーフォーム 200">
          <a:extLst>
            <a:ext uri="{FF2B5EF4-FFF2-40B4-BE49-F238E27FC236}">
              <a16:creationId xmlns:a16="http://schemas.microsoft.com/office/drawing/2014/main" id="{00000000-0008-0000-0300-0000BD010000}"/>
            </a:ext>
          </a:extLst>
        </xdr:cNvPr>
        <xdr:cNvSpPr/>
      </xdr:nvSpPr>
      <xdr:spPr>
        <a:xfrm flipH="1">
          <a:off x="24625299" y="2114680"/>
          <a:ext cx="765370" cy="41579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28</xdr:col>
      <xdr:colOff>982870</xdr:colOff>
      <xdr:row>11</xdr:row>
      <xdr:rowOff>138226</xdr:rowOff>
    </xdr:from>
    <xdr:to>
      <xdr:col>29</xdr:col>
      <xdr:colOff>134170</xdr:colOff>
      <xdr:row>12</xdr:row>
      <xdr:rowOff>146776</xdr:rowOff>
    </xdr:to>
    <xdr:sp macro="" textlink="">
      <xdr:nvSpPr>
        <xdr:cNvPr id="446" name="円/楕円 81">
          <a:extLst>
            <a:ext uri="{FF2B5EF4-FFF2-40B4-BE49-F238E27FC236}">
              <a16:creationId xmlns:a16="http://schemas.microsoft.com/office/drawing/2014/main" id="{00000000-0008-0000-0300-0000BE010000}"/>
            </a:ext>
          </a:extLst>
        </xdr:cNvPr>
        <xdr:cNvSpPr/>
      </xdr:nvSpPr>
      <xdr:spPr>
        <a:xfrm>
          <a:off x="25309720" y="2024176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28</xdr:col>
      <xdr:colOff>304799</xdr:colOff>
      <xdr:row>2</xdr:row>
      <xdr:rowOff>149226</xdr:rowOff>
    </xdr:from>
    <xdr:to>
      <xdr:col>29</xdr:col>
      <xdr:colOff>37723</xdr:colOff>
      <xdr:row>5</xdr:row>
      <xdr:rowOff>16448</xdr:rowOff>
    </xdr:to>
    <xdr:sp macro="" textlink="">
      <xdr:nvSpPr>
        <xdr:cNvPr id="447" name="フリーフォーム 199">
          <a:extLst>
            <a:ext uri="{FF2B5EF4-FFF2-40B4-BE49-F238E27FC236}">
              <a16:creationId xmlns:a16="http://schemas.microsoft.com/office/drawing/2014/main" id="{00000000-0008-0000-0300-0000BF010000}"/>
            </a:ext>
          </a:extLst>
        </xdr:cNvPr>
        <xdr:cNvSpPr/>
      </xdr:nvSpPr>
      <xdr:spPr>
        <a:xfrm>
          <a:off x="24631649" y="492126"/>
          <a:ext cx="761624" cy="381572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29</xdr:col>
      <xdr:colOff>35119</xdr:colOff>
      <xdr:row>5</xdr:row>
      <xdr:rowOff>22355</xdr:rowOff>
    </xdr:from>
    <xdr:to>
      <xdr:col>29</xdr:col>
      <xdr:colOff>971549</xdr:colOff>
      <xdr:row>7</xdr:row>
      <xdr:rowOff>95251</xdr:rowOff>
    </xdr:to>
    <xdr:sp macro="" textlink="">
      <xdr:nvSpPr>
        <xdr:cNvPr id="448" name="フリーフォーム 200">
          <a:extLst>
            <a:ext uri="{FF2B5EF4-FFF2-40B4-BE49-F238E27FC236}">
              <a16:creationId xmlns:a16="http://schemas.microsoft.com/office/drawing/2014/main" id="{00000000-0008-0000-0300-0000C0010000}"/>
            </a:ext>
          </a:extLst>
        </xdr:cNvPr>
        <xdr:cNvSpPr/>
      </xdr:nvSpPr>
      <xdr:spPr>
        <a:xfrm>
          <a:off x="25390669" y="879605"/>
          <a:ext cx="936430" cy="41579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28</xdr:col>
      <xdr:colOff>982870</xdr:colOff>
      <xdr:row>4</xdr:row>
      <xdr:rowOff>103301</xdr:rowOff>
    </xdr:from>
    <xdr:to>
      <xdr:col>29</xdr:col>
      <xdr:colOff>134170</xdr:colOff>
      <xdr:row>5</xdr:row>
      <xdr:rowOff>111851</xdr:rowOff>
    </xdr:to>
    <xdr:sp macro="" textlink="">
      <xdr:nvSpPr>
        <xdr:cNvPr id="449" name="円/楕円 81">
          <a:extLst>
            <a:ext uri="{FF2B5EF4-FFF2-40B4-BE49-F238E27FC236}">
              <a16:creationId xmlns:a16="http://schemas.microsoft.com/office/drawing/2014/main" id="{00000000-0008-0000-0300-0000C1010000}"/>
            </a:ext>
          </a:extLst>
        </xdr:cNvPr>
        <xdr:cNvSpPr/>
      </xdr:nvSpPr>
      <xdr:spPr>
        <a:xfrm>
          <a:off x="25309720" y="789101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29</xdr:col>
      <xdr:colOff>323223</xdr:colOff>
      <xdr:row>4</xdr:row>
      <xdr:rowOff>92076</xdr:rowOff>
    </xdr:from>
    <xdr:to>
      <xdr:col>29</xdr:col>
      <xdr:colOff>716831</xdr:colOff>
      <xdr:row>5</xdr:row>
      <xdr:rowOff>165154</xdr:rowOff>
    </xdr:to>
    <xdr:sp macro="" textlink="">
      <xdr:nvSpPr>
        <xdr:cNvPr id="450" name="フリーフォーム 113">
          <a:extLst>
            <a:ext uri="{FF2B5EF4-FFF2-40B4-BE49-F238E27FC236}">
              <a16:creationId xmlns:a16="http://schemas.microsoft.com/office/drawing/2014/main" id="{00000000-0008-0000-0300-0000C2010000}"/>
            </a:ext>
          </a:extLst>
        </xdr:cNvPr>
        <xdr:cNvSpPr/>
      </xdr:nvSpPr>
      <xdr:spPr>
        <a:xfrm>
          <a:off x="25678773" y="777876"/>
          <a:ext cx="393608" cy="244528"/>
        </a:xfrm>
        <a:custGeom>
          <a:avLst/>
          <a:gdLst>
            <a:gd name="connsiteX0" fmla="*/ 365709 w 731419"/>
            <a:gd name="connsiteY0" fmla="*/ 701621 h 701622"/>
            <a:gd name="connsiteX1" fmla="*/ 723619 w 731419"/>
            <a:gd name="connsiteY1" fmla="*/ 81053 h 701622"/>
            <a:gd name="connsiteX2" fmla="*/ 7800 w 731419"/>
            <a:gd name="connsiteY2" fmla="*/ 75280 h 701622"/>
            <a:gd name="connsiteX3" fmla="*/ 365709 w 731419"/>
            <a:gd name="connsiteY3" fmla="*/ 701621 h 701622"/>
            <a:gd name="connsiteX0" fmla="*/ 401872 w 767582"/>
            <a:gd name="connsiteY0" fmla="*/ 728815 h 728816"/>
            <a:gd name="connsiteX1" fmla="*/ 759782 w 767582"/>
            <a:gd name="connsiteY1" fmla="*/ 108247 h 728816"/>
            <a:gd name="connsiteX2" fmla="*/ 43963 w 767582"/>
            <a:gd name="connsiteY2" fmla="*/ 102474 h 728816"/>
            <a:gd name="connsiteX3" fmla="*/ 401872 w 767582"/>
            <a:gd name="connsiteY3" fmla="*/ 728815 h 728816"/>
            <a:gd name="connsiteX0" fmla="*/ 401872 w 767582"/>
            <a:gd name="connsiteY0" fmla="*/ 762923 h 762924"/>
            <a:gd name="connsiteX1" fmla="*/ 759782 w 767582"/>
            <a:gd name="connsiteY1" fmla="*/ 142355 h 762924"/>
            <a:gd name="connsiteX2" fmla="*/ 43963 w 767582"/>
            <a:gd name="connsiteY2" fmla="*/ 136582 h 762924"/>
            <a:gd name="connsiteX3" fmla="*/ 401872 w 767582"/>
            <a:gd name="connsiteY3" fmla="*/ 762923 h 762924"/>
            <a:gd name="connsiteX0" fmla="*/ 401872 w 799759"/>
            <a:gd name="connsiteY0" fmla="*/ 762923 h 762924"/>
            <a:gd name="connsiteX1" fmla="*/ 759782 w 799759"/>
            <a:gd name="connsiteY1" fmla="*/ 142355 h 762924"/>
            <a:gd name="connsiteX2" fmla="*/ 43963 w 799759"/>
            <a:gd name="connsiteY2" fmla="*/ 136582 h 762924"/>
            <a:gd name="connsiteX3" fmla="*/ 401872 w 799759"/>
            <a:gd name="connsiteY3" fmla="*/ 762923 h 762924"/>
            <a:gd name="connsiteX0" fmla="*/ 401872 w 799759"/>
            <a:gd name="connsiteY0" fmla="*/ 755635 h 755636"/>
            <a:gd name="connsiteX1" fmla="*/ 759782 w 799759"/>
            <a:gd name="connsiteY1" fmla="*/ 135067 h 755636"/>
            <a:gd name="connsiteX2" fmla="*/ 43963 w 799759"/>
            <a:gd name="connsiteY2" fmla="*/ 129294 h 755636"/>
            <a:gd name="connsiteX3" fmla="*/ 401872 w 799759"/>
            <a:gd name="connsiteY3" fmla="*/ 755635 h 755636"/>
            <a:gd name="connsiteX0" fmla="*/ 401872 w 803745"/>
            <a:gd name="connsiteY0" fmla="*/ 755635 h 755636"/>
            <a:gd name="connsiteX1" fmla="*/ 759782 w 803745"/>
            <a:gd name="connsiteY1" fmla="*/ 135067 h 755636"/>
            <a:gd name="connsiteX2" fmla="*/ 43963 w 803745"/>
            <a:gd name="connsiteY2" fmla="*/ 129294 h 755636"/>
            <a:gd name="connsiteX3" fmla="*/ 401872 w 803745"/>
            <a:gd name="connsiteY3" fmla="*/ 755635 h 755636"/>
            <a:gd name="connsiteX0" fmla="*/ 401872 w 797791"/>
            <a:gd name="connsiteY0" fmla="*/ 755635 h 755636"/>
            <a:gd name="connsiteX1" fmla="*/ 759782 w 797791"/>
            <a:gd name="connsiteY1" fmla="*/ 135067 h 755636"/>
            <a:gd name="connsiteX2" fmla="*/ 43963 w 797791"/>
            <a:gd name="connsiteY2" fmla="*/ 129294 h 755636"/>
            <a:gd name="connsiteX3" fmla="*/ 401872 w 797791"/>
            <a:gd name="connsiteY3" fmla="*/ 755635 h 7556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7791" h="755636">
              <a:moveTo>
                <a:pt x="401872" y="755635"/>
              </a:moveTo>
              <a:cubicBezTo>
                <a:pt x="521175" y="756597"/>
                <a:pt x="921722" y="297134"/>
                <a:pt x="759782" y="135067"/>
              </a:cubicBezTo>
              <a:cubicBezTo>
                <a:pt x="575109" y="-46220"/>
                <a:pt x="222955" y="-41900"/>
                <a:pt x="43963" y="129294"/>
              </a:cubicBezTo>
              <a:cubicBezTo>
                <a:pt x="-135029" y="300488"/>
                <a:pt x="282569" y="754673"/>
                <a:pt x="401872" y="755635"/>
              </a:cubicBezTo>
              <a:close/>
            </a:path>
          </a:pathLst>
        </a:cu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36000" rtlCol="0" anchor="ctr"/>
        <a:lstStyle/>
        <a:p>
          <a:pPr algn="ctr"/>
          <a:r>
            <a:rPr kumimoji="1" lang="en-US" altLang="ja-JP" sz="1200" b="1"/>
            <a:t>293</a:t>
          </a:r>
          <a:endParaRPr kumimoji="1" lang="ja-JP" altLang="en-US" sz="1200" b="1"/>
        </a:p>
      </xdr:txBody>
    </xdr:sp>
    <xdr:clientData/>
  </xdr:twoCellAnchor>
  <xdr:twoCellAnchor>
    <xdr:from>
      <xdr:col>32</xdr:col>
      <xdr:colOff>12700</xdr:colOff>
      <xdr:row>58</xdr:row>
      <xdr:rowOff>73025</xdr:rowOff>
    </xdr:from>
    <xdr:to>
      <xdr:col>32</xdr:col>
      <xdr:colOff>12700</xdr:colOff>
      <xdr:row>63</xdr:row>
      <xdr:rowOff>149225</xdr:rowOff>
    </xdr:to>
    <xdr:cxnSp macro="">
      <xdr:nvCxnSpPr>
        <xdr:cNvPr id="451" name="直線矢印コネクタ 450">
          <a:extLst>
            <a:ext uri="{FF2B5EF4-FFF2-40B4-BE49-F238E27FC236}">
              <a16:creationId xmlns:a16="http://schemas.microsoft.com/office/drawing/2014/main" id="{00000000-0008-0000-0300-0000C3010000}"/>
            </a:ext>
          </a:extLst>
        </xdr:cNvPr>
        <xdr:cNvCxnSpPr/>
      </xdr:nvCxnSpPr>
      <xdr:spPr>
        <a:xfrm flipV="1">
          <a:off x="28006675" y="10017125"/>
          <a:ext cx="0" cy="933450"/>
        </a:xfrm>
        <a:prstGeom prst="straightConnector1">
          <a:avLst/>
        </a:prstGeom>
        <a:ln w="57150">
          <a:solidFill>
            <a:srgbClr val="FF0000"/>
          </a:solidFill>
          <a:tailEnd type="arrow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904249</xdr:colOff>
      <xdr:row>59</xdr:row>
      <xdr:rowOff>130175</xdr:rowOff>
    </xdr:from>
    <xdr:to>
      <xdr:col>32</xdr:col>
      <xdr:colOff>267949</xdr:colOff>
      <xdr:row>61</xdr:row>
      <xdr:rowOff>31803</xdr:rowOff>
    </xdr:to>
    <xdr:sp macro="" textlink="">
      <xdr:nvSpPr>
        <xdr:cNvPr id="452" name="フリーフォーム 113">
          <a:extLst>
            <a:ext uri="{FF2B5EF4-FFF2-40B4-BE49-F238E27FC236}">
              <a16:creationId xmlns:a16="http://schemas.microsoft.com/office/drawing/2014/main" id="{00000000-0008-0000-0300-0000C4010000}"/>
            </a:ext>
          </a:extLst>
        </xdr:cNvPr>
        <xdr:cNvSpPr/>
      </xdr:nvSpPr>
      <xdr:spPr>
        <a:xfrm>
          <a:off x="27869524" y="10245725"/>
          <a:ext cx="392400" cy="244528"/>
        </a:xfrm>
        <a:custGeom>
          <a:avLst/>
          <a:gdLst>
            <a:gd name="connsiteX0" fmla="*/ 365709 w 731419"/>
            <a:gd name="connsiteY0" fmla="*/ 701621 h 701622"/>
            <a:gd name="connsiteX1" fmla="*/ 723619 w 731419"/>
            <a:gd name="connsiteY1" fmla="*/ 81053 h 701622"/>
            <a:gd name="connsiteX2" fmla="*/ 7800 w 731419"/>
            <a:gd name="connsiteY2" fmla="*/ 75280 h 701622"/>
            <a:gd name="connsiteX3" fmla="*/ 365709 w 731419"/>
            <a:gd name="connsiteY3" fmla="*/ 701621 h 701622"/>
            <a:gd name="connsiteX0" fmla="*/ 401872 w 767582"/>
            <a:gd name="connsiteY0" fmla="*/ 728815 h 728816"/>
            <a:gd name="connsiteX1" fmla="*/ 759782 w 767582"/>
            <a:gd name="connsiteY1" fmla="*/ 108247 h 728816"/>
            <a:gd name="connsiteX2" fmla="*/ 43963 w 767582"/>
            <a:gd name="connsiteY2" fmla="*/ 102474 h 728816"/>
            <a:gd name="connsiteX3" fmla="*/ 401872 w 767582"/>
            <a:gd name="connsiteY3" fmla="*/ 728815 h 728816"/>
            <a:gd name="connsiteX0" fmla="*/ 401872 w 767582"/>
            <a:gd name="connsiteY0" fmla="*/ 762923 h 762924"/>
            <a:gd name="connsiteX1" fmla="*/ 759782 w 767582"/>
            <a:gd name="connsiteY1" fmla="*/ 142355 h 762924"/>
            <a:gd name="connsiteX2" fmla="*/ 43963 w 767582"/>
            <a:gd name="connsiteY2" fmla="*/ 136582 h 762924"/>
            <a:gd name="connsiteX3" fmla="*/ 401872 w 767582"/>
            <a:gd name="connsiteY3" fmla="*/ 762923 h 762924"/>
            <a:gd name="connsiteX0" fmla="*/ 401872 w 799759"/>
            <a:gd name="connsiteY0" fmla="*/ 762923 h 762924"/>
            <a:gd name="connsiteX1" fmla="*/ 759782 w 799759"/>
            <a:gd name="connsiteY1" fmla="*/ 142355 h 762924"/>
            <a:gd name="connsiteX2" fmla="*/ 43963 w 799759"/>
            <a:gd name="connsiteY2" fmla="*/ 136582 h 762924"/>
            <a:gd name="connsiteX3" fmla="*/ 401872 w 799759"/>
            <a:gd name="connsiteY3" fmla="*/ 762923 h 762924"/>
            <a:gd name="connsiteX0" fmla="*/ 401872 w 799759"/>
            <a:gd name="connsiteY0" fmla="*/ 755635 h 755636"/>
            <a:gd name="connsiteX1" fmla="*/ 759782 w 799759"/>
            <a:gd name="connsiteY1" fmla="*/ 135067 h 755636"/>
            <a:gd name="connsiteX2" fmla="*/ 43963 w 799759"/>
            <a:gd name="connsiteY2" fmla="*/ 129294 h 755636"/>
            <a:gd name="connsiteX3" fmla="*/ 401872 w 799759"/>
            <a:gd name="connsiteY3" fmla="*/ 755635 h 755636"/>
            <a:gd name="connsiteX0" fmla="*/ 401872 w 803745"/>
            <a:gd name="connsiteY0" fmla="*/ 755635 h 755636"/>
            <a:gd name="connsiteX1" fmla="*/ 759782 w 803745"/>
            <a:gd name="connsiteY1" fmla="*/ 135067 h 755636"/>
            <a:gd name="connsiteX2" fmla="*/ 43963 w 803745"/>
            <a:gd name="connsiteY2" fmla="*/ 129294 h 755636"/>
            <a:gd name="connsiteX3" fmla="*/ 401872 w 803745"/>
            <a:gd name="connsiteY3" fmla="*/ 755635 h 755636"/>
            <a:gd name="connsiteX0" fmla="*/ 401872 w 797791"/>
            <a:gd name="connsiteY0" fmla="*/ 755635 h 755636"/>
            <a:gd name="connsiteX1" fmla="*/ 759782 w 797791"/>
            <a:gd name="connsiteY1" fmla="*/ 135067 h 755636"/>
            <a:gd name="connsiteX2" fmla="*/ 43963 w 797791"/>
            <a:gd name="connsiteY2" fmla="*/ 129294 h 755636"/>
            <a:gd name="connsiteX3" fmla="*/ 401872 w 797791"/>
            <a:gd name="connsiteY3" fmla="*/ 755635 h 7556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7791" h="755636">
              <a:moveTo>
                <a:pt x="401872" y="755635"/>
              </a:moveTo>
              <a:cubicBezTo>
                <a:pt x="521175" y="756597"/>
                <a:pt x="921722" y="297134"/>
                <a:pt x="759782" y="135067"/>
              </a:cubicBezTo>
              <a:cubicBezTo>
                <a:pt x="575109" y="-46220"/>
                <a:pt x="222955" y="-41900"/>
                <a:pt x="43963" y="129294"/>
              </a:cubicBezTo>
              <a:cubicBezTo>
                <a:pt x="-135029" y="300488"/>
                <a:pt x="282569" y="754673"/>
                <a:pt x="401872" y="755635"/>
              </a:cubicBezTo>
              <a:close/>
            </a:path>
          </a:pathLst>
        </a:cu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36000" rtlCol="0" anchor="ctr"/>
        <a:lstStyle/>
        <a:p>
          <a:pPr algn="ctr"/>
          <a:r>
            <a:rPr kumimoji="1" lang="en-US" altLang="ja-JP" sz="1200" b="1"/>
            <a:t>123</a:t>
          </a:r>
          <a:endParaRPr kumimoji="1" lang="ja-JP" altLang="en-US" sz="1200" b="1"/>
        </a:p>
      </xdr:txBody>
    </xdr:sp>
    <xdr:clientData/>
  </xdr:twoCellAnchor>
  <xdr:twoCellAnchor>
    <xdr:from>
      <xdr:col>31</xdr:col>
      <xdr:colOff>951121</xdr:colOff>
      <xdr:row>61</xdr:row>
      <xdr:rowOff>109650</xdr:rowOff>
    </xdr:from>
    <xdr:to>
      <xdr:col>32</xdr:col>
      <xdr:colOff>102421</xdr:colOff>
      <xdr:row>62</xdr:row>
      <xdr:rowOff>118200</xdr:rowOff>
    </xdr:to>
    <xdr:sp macro="" textlink="">
      <xdr:nvSpPr>
        <xdr:cNvPr id="453" name="円/楕円 81">
          <a:extLst>
            <a:ext uri="{FF2B5EF4-FFF2-40B4-BE49-F238E27FC236}">
              <a16:creationId xmlns:a16="http://schemas.microsoft.com/office/drawing/2014/main" id="{00000000-0008-0000-0300-0000C5010000}"/>
            </a:ext>
          </a:extLst>
        </xdr:cNvPr>
        <xdr:cNvSpPr/>
      </xdr:nvSpPr>
      <xdr:spPr>
        <a:xfrm>
          <a:off x="27916396" y="10568100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31</xdr:col>
      <xdr:colOff>444506</xdr:colOff>
      <xdr:row>59</xdr:row>
      <xdr:rowOff>118058</xdr:rowOff>
    </xdr:from>
    <xdr:to>
      <xdr:col>31</xdr:col>
      <xdr:colOff>843973</xdr:colOff>
      <xdr:row>61</xdr:row>
      <xdr:rowOff>95833</xdr:rowOff>
    </xdr:to>
    <xdr:sp macro="" textlink="">
      <xdr:nvSpPr>
        <xdr:cNvPr id="456" name="正方形/長方形 455">
          <a:extLst>
            <a:ext uri="{FF2B5EF4-FFF2-40B4-BE49-F238E27FC236}">
              <a16:creationId xmlns:a16="http://schemas.microsoft.com/office/drawing/2014/main" id="{00000000-0008-0000-0300-0000C8010000}"/>
            </a:ext>
          </a:extLst>
        </xdr:cNvPr>
        <xdr:cNvSpPr/>
      </xdr:nvSpPr>
      <xdr:spPr>
        <a:xfrm>
          <a:off x="27409781" y="10233608"/>
          <a:ext cx="399467" cy="320675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PC6</a:t>
          </a:r>
          <a:endParaRPr kumimoji="1" lang="ja-JP" altLang="en-US" sz="12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31</xdr:col>
      <xdr:colOff>98425</xdr:colOff>
      <xdr:row>59</xdr:row>
      <xdr:rowOff>104775</xdr:rowOff>
    </xdr:from>
    <xdr:to>
      <xdr:col>31</xdr:col>
      <xdr:colOff>431846</xdr:colOff>
      <xdr:row>61</xdr:row>
      <xdr:rowOff>107996</xdr:rowOff>
    </xdr:to>
    <xdr:pic>
      <xdr:nvPicPr>
        <xdr:cNvPr id="457" name="図 456">
          <a:extLst>
            <a:ext uri="{FF2B5EF4-FFF2-40B4-BE49-F238E27FC236}">
              <a16:creationId xmlns:a16="http://schemas.microsoft.com/office/drawing/2014/main" id="{00000000-0008-0000-03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63700" y="10220325"/>
          <a:ext cx="333421" cy="346121"/>
        </a:xfrm>
        <a:prstGeom prst="rect">
          <a:avLst/>
        </a:prstGeom>
      </xdr:spPr>
    </xdr:pic>
    <xdr:clientData/>
  </xdr:twoCellAnchor>
  <xdr:twoCellAnchor>
    <xdr:from>
      <xdr:col>31</xdr:col>
      <xdr:colOff>31750</xdr:colOff>
      <xdr:row>51</xdr:row>
      <xdr:rowOff>165736</xdr:rowOff>
    </xdr:from>
    <xdr:to>
      <xdr:col>31</xdr:col>
      <xdr:colOff>520324</xdr:colOff>
      <xdr:row>54</xdr:row>
      <xdr:rowOff>88900</xdr:rowOff>
    </xdr:to>
    <xdr:sp macro="" textlink="">
      <xdr:nvSpPr>
        <xdr:cNvPr id="458" name="フリーフォーム 199">
          <a:extLst>
            <a:ext uri="{FF2B5EF4-FFF2-40B4-BE49-F238E27FC236}">
              <a16:creationId xmlns:a16="http://schemas.microsoft.com/office/drawing/2014/main" id="{00000000-0008-0000-0300-0000CA010000}"/>
            </a:ext>
          </a:extLst>
        </xdr:cNvPr>
        <xdr:cNvSpPr/>
      </xdr:nvSpPr>
      <xdr:spPr>
        <a:xfrm>
          <a:off x="26997025" y="8909686"/>
          <a:ext cx="488574" cy="437514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31</xdr:col>
      <xdr:colOff>517720</xdr:colOff>
      <xdr:row>54</xdr:row>
      <xdr:rowOff>89029</xdr:rowOff>
    </xdr:from>
    <xdr:to>
      <xdr:col>32</xdr:col>
      <xdr:colOff>882650</xdr:colOff>
      <xdr:row>56</xdr:row>
      <xdr:rowOff>149533</xdr:rowOff>
    </xdr:to>
    <xdr:sp macro="" textlink="">
      <xdr:nvSpPr>
        <xdr:cNvPr id="459" name="フリーフォーム 200">
          <a:extLst>
            <a:ext uri="{FF2B5EF4-FFF2-40B4-BE49-F238E27FC236}">
              <a16:creationId xmlns:a16="http://schemas.microsoft.com/office/drawing/2014/main" id="{00000000-0008-0000-0300-0000CB010000}"/>
            </a:ext>
          </a:extLst>
        </xdr:cNvPr>
        <xdr:cNvSpPr/>
      </xdr:nvSpPr>
      <xdr:spPr>
        <a:xfrm>
          <a:off x="27482995" y="9347329"/>
          <a:ext cx="1393630" cy="403404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31</xdr:col>
      <xdr:colOff>436771</xdr:colOff>
      <xdr:row>53</xdr:row>
      <xdr:rowOff>169975</xdr:rowOff>
    </xdr:from>
    <xdr:to>
      <xdr:col>31</xdr:col>
      <xdr:colOff>613692</xdr:colOff>
      <xdr:row>55</xdr:row>
      <xdr:rowOff>1737</xdr:rowOff>
    </xdr:to>
    <xdr:sp macro="" textlink="">
      <xdr:nvSpPr>
        <xdr:cNvPr id="460" name="円/楕円 81">
          <a:extLst>
            <a:ext uri="{FF2B5EF4-FFF2-40B4-BE49-F238E27FC236}">
              <a16:creationId xmlns:a16="http://schemas.microsoft.com/office/drawing/2014/main" id="{00000000-0008-0000-0300-0000CC010000}"/>
            </a:ext>
          </a:extLst>
        </xdr:cNvPr>
        <xdr:cNvSpPr/>
      </xdr:nvSpPr>
      <xdr:spPr>
        <a:xfrm>
          <a:off x="27402046" y="9256825"/>
          <a:ext cx="176921" cy="174662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31</xdr:col>
      <xdr:colOff>171450</xdr:colOff>
      <xdr:row>45</xdr:row>
      <xdr:rowOff>25400</xdr:rowOff>
    </xdr:from>
    <xdr:to>
      <xdr:col>31</xdr:col>
      <xdr:colOff>933074</xdr:colOff>
      <xdr:row>47</xdr:row>
      <xdr:rowOff>572</xdr:rowOff>
    </xdr:to>
    <xdr:sp macro="" textlink="">
      <xdr:nvSpPr>
        <xdr:cNvPr id="461" name="フリーフォーム 199">
          <a:extLst>
            <a:ext uri="{FF2B5EF4-FFF2-40B4-BE49-F238E27FC236}">
              <a16:creationId xmlns:a16="http://schemas.microsoft.com/office/drawing/2014/main" id="{00000000-0008-0000-0300-0000CD010000}"/>
            </a:ext>
          </a:extLst>
        </xdr:cNvPr>
        <xdr:cNvSpPr/>
      </xdr:nvSpPr>
      <xdr:spPr>
        <a:xfrm>
          <a:off x="27136725" y="7740650"/>
          <a:ext cx="761624" cy="318072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31</xdr:col>
      <xdr:colOff>930470</xdr:colOff>
      <xdr:row>47</xdr:row>
      <xdr:rowOff>6478</xdr:rowOff>
    </xdr:from>
    <xdr:to>
      <xdr:col>32</xdr:col>
      <xdr:colOff>838200</xdr:colOff>
      <xdr:row>49</xdr:row>
      <xdr:rowOff>139699</xdr:rowOff>
    </xdr:to>
    <xdr:sp macro="" textlink="">
      <xdr:nvSpPr>
        <xdr:cNvPr id="462" name="フリーフォーム 200">
          <a:extLst>
            <a:ext uri="{FF2B5EF4-FFF2-40B4-BE49-F238E27FC236}">
              <a16:creationId xmlns:a16="http://schemas.microsoft.com/office/drawing/2014/main" id="{00000000-0008-0000-0300-0000CE010000}"/>
            </a:ext>
          </a:extLst>
        </xdr:cNvPr>
        <xdr:cNvSpPr/>
      </xdr:nvSpPr>
      <xdr:spPr>
        <a:xfrm>
          <a:off x="27895745" y="8064628"/>
          <a:ext cx="936430" cy="476121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31</xdr:col>
      <xdr:colOff>849521</xdr:colOff>
      <xdr:row>46</xdr:row>
      <xdr:rowOff>93775</xdr:rowOff>
    </xdr:from>
    <xdr:to>
      <xdr:col>32</xdr:col>
      <xdr:colOff>821</xdr:colOff>
      <xdr:row>47</xdr:row>
      <xdr:rowOff>102325</xdr:rowOff>
    </xdr:to>
    <xdr:sp macro="" textlink="">
      <xdr:nvSpPr>
        <xdr:cNvPr id="463" name="円/楕円 81">
          <a:extLst>
            <a:ext uri="{FF2B5EF4-FFF2-40B4-BE49-F238E27FC236}">
              <a16:creationId xmlns:a16="http://schemas.microsoft.com/office/drawing/2014/main" id="{00000000-0008-0000-0300-0000CF010000}"/>
            </a:ext>
          </a:extLst>
        </xdr:cNvPr>
        <xdr:cNvSpPr/>
      </xdr:nvSpPr>
      <xdr:spPr>
        <a:xfrm>
          <a:off x="27814796" y="798047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32</xdr:col>
      <xdr:colOff>205106</xdr:colOff>
      <xdr:row>46</xdr:row>
      <xdr:rowOff>82550</xdr:rowOff>
    </xdr:from>
    <xdr:to>
      <xdr:col>32</xdr:col>
      <xdr:colOff>572772</xdr:colOff>
      <xdr:row>47</xdr:row>
      <xdr:rowOff>99620</xdr:rowOff>
    </xdr:to>
    <xdr:sp macro="" textlink="">
      <xdr:nvSpPr>
        <xdr:cNvPr id="464" name="六角形 463">
          <a:extLst>
            <a:ext uri="{FF2B5EF4-FFF2-40B4-BE49-F238E27FC236}">
              <a16:creationId xmlns:a16="http://schemas.microsoft.com/office/drawing/2014/main" id="{00000000-0008-0000-0300-0000D0010000}"/>
            </a:ext>
          </a:extLst>
        </xdr:cNvPr>
        <xdr:cNvSpPr/>
      </xdr:nvSpPr>
      <xdr:spPr>
        <a:xfrm>
          <a:off x="28199081" y="7969250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158</a:t>
          </a:r>
          <a:endParaRPr kumimoji="1" lang="ja-JP" altLang="en-US" sz="1200" b="1"/>
        </a:p>
      </xdr:txBody>
    </xdr:sp>
    <xdr:clientData/>
  </xdr:twoCellAnchor>
  <xdr:twoCellAnchor>
    <xdr:from>
      <xdr:col>31</xdr:col>
      <xdr:colOff>666751</xdr:colOff>
      <xdr:row>53</xdr:row>
      <xdr:rowOff>41023</xdr:rowOff>
    </xdr:from>
    <xdr:to>
      <xdr:col>32</xdr:col>
      <xdr:colOff>677683</xdr:colOff>
      <xdr:row>55</xdr:row>
      <xdr:rowOff>141148</xdr:rowOff>
    </xdr:to>
    <xdr:sp macro="" textlink="">
      <xdr:nvSpPr>
        <xdr:cNvPr id="465" name="六角形 464">
          <a:extLst>
            <a:ext uri="{FF2B5EF4-FFF2-40B4-BE49-F238E27FC236}">
              <a16:creationId xmlns:a16="http://schemas.microsoft.com/office/drawing/2014/main" id="{00000000-0008-0000-0300-0000D1010000}"/>
            </a:ext>
          </a:extLst>
        </xdr:cNvPr>
        <xdr:cNvSpPr/>
      </xdr:nvSpPr>
      <xdr:spPr>
        <a:xfrm>
          <a:off x="27632026" y="9127873"/>
          <a:ext cx="1039632" cy="443025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0" tIns="0" rIns="0" bIns="0" rtlCol="0" anchor="ctr"/>
        <a:lstStyle/>
        <a:p>
          <a:pPr algn="ctr"/>
          <a:r>
            <a:rPr kumimoji="1" lang="ja-JP" altLang="en-US" sz="1200" b="1"/>
            <a:t>宇都宮</a:t>
          </a:r>
          <a:endParaRPr kumimoji="1" lang="en-US" altLang="ja-JP" sz="1200" b="1"/>
        </a:p>
        <a:p>
          <a:pPr algn="ctr"/>
          <a:r>
            <a:rPr kumimoji="1" lang="ja-JP" altLang="en-US" sz="1200" b="1"/>
            <a:t>テクノ街道</a:t>
          </a:r>
        </a:p>
      </xdr:txBody>
    </xdr:sp>
    <xdr:clientData/>
  </xdr:twoCellAnchor>
  <xdr:twoCellAnchor>
    <xdr:from>
      <xdr:col>32</xdr:col>
      <xdr:colOff>5974</xdr:colOff>
      <xdr:row>37</xdr:row>
      <xdr:rowOff>127636</xdr:rowOff>
    </xdr:from>
    <xdr:to>
      <xdr:col>32</xdr:col>
      <xdr:colOff>812800</xdr:colOff>
      <xdr:row>40</xdr:row>
      <xdr:rowOff>64072</xdr:rowOff>
    </xdr:to>
    <xdr:sp macro="" textlink="">
      <xdr:nvSpPr>
        <xdr:cNvPr id="467" name="フリーフォーム 199">
          <a:extLst>
            <a:ext uri="{FF2B5EF4-FFF2-40B4-BE49-F238E27FC236}">
              <a16:creationId xmlns:a16="http://schemas.microsoft.com/office/drawing/2014/main" id="{00000000-0008-0000-0300-0000D3010000}"/>
            </a:ext>
          </a:extLst>
        </xdr:cNvPr>
        <xdr:cNvSpPr/>
      </xdr:nvSpPr>
      <xdr:spPr>
        <a:xfrm flipH="1">
          <a:off x="27999949" y="6471286"/>
          <a:ext cx="806826" cy="450786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31</xdr:col>
      <xdr:colOff>203200</xdr:colOff>
      <xdr:row>40</xdr:row>
      <xdr:rowOff>69979</xdr:rowOff>
    </xdr:from>
    <xdr:to>
      <xdr:col>32</xdr:col>
      <xdr:colOff>3370</xdr:colOff>
      <xdr:row>42</xdr:row>
      <xdr:rowOff>142875</xdr:rowOff>
    </xdr:to>
    <xdr:sp macro="" textlink="">
      <xdr:nvSpPr>
        <xdr:cNvPr id="468" name="フリーフォーム 200">
          <a:extLst>
            <a:ext uri="{FF2B5EF4-FFF2-40B4-BE49-F238E27FC236}">
              <a16:creationId xmlns:a16="http://schemas.microsoft.com/office/drawing/2014/main" id="{00000000-0008-0000-0300-0000D4010000}"/>
            </a:ext>
          </a:extLst>
        </xdr:cNvPr>
        <xdr:cNvSpPr/>
      </xdr:nvSpPr>
      <xdr:spPr>
        <a:xfrm flipH="1">
          <a:off x="27168475" y="6927979"/>
          <a:ext cx="828870" cy="41579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31</xdr:col>
      <xdr:colOff>455931</xdr:colOff>
      <xdr:row>39</xdr:row>
      <xdr:rowOff>146050</xdr:rowOff>
    </xdr:from>
    <xdr:to>
      <xdr:col>31</xdr:col>
      <xdr:colOff>823597</xdr:colOff>
      <xdr:row>40</xdr:row>
      <xdr:rowOff>163120</xdr:rowOff>
    </xdr:to>
    <xdr:sp macro="" textlink="">
      <xdr:nvSpPr>
        <xdr:cNvPr id="469" name="六角形 468">
          <a:extLst>
            <a:ext uri="{FF2B5EF4-FFF2-40B4-BE49-F238E27FC236}">
              <a16:creationId xmlns:a16="http://schemas.microsoft.com/office/drawing/2014/main" id="{00000000-0008-0000-0300-0000D5010000}"/>
            </a:ext>
          </a:extLst>
        </xdr:cNvPr>
        <xdr:cNvSpPr/>
      </xdr:nvSpPr>
      <xdr:spPr>
        <a:xfrm>
          <a:off x="27421206" y="6832600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73</a:t>
          </a:r>
          <a:endParaRPr kumimoji="1" lang="ja-JP" altLang="en-US" sz="1200" b="1"/>
        </a:p>
      </xdr:txBody>
    </xdr:sp>
    <xdr:clientData/>
  </xdr:twoCellAnchor>
  <xdr:twoCellAnchor>
    <xdr:from>
      <xdr:col>31</xdr:col>
      <xdr:colOff>938421</xdr:colOff>
      <xdr:row>39</xdr:row>
      <xdr:rowOff>150925</xdr:rowOff>
    </xdr:from>
    <xdr:to>
      <xdr:col>32</xdr:col>
      <xdr:colOff>89721</xdr:colOff>
      <xdr:row>40</xdr:row>
      <xdr:rowOff>159475</xdr:rowOff>
    </xdr:to>
    <xdr:sp macro="" textlink="">
      <xdr:nvSpPr>
        <xdr:cNvPr id="470" name="円/楕円 81">
          <a:extLst>
            <a:ext uri="{FF2B5EF4-FFF2-40B4-BE49-F238E27FC236}">
              <a16:creationId xmlns:a16="http://schemas.microsoft.com/office/drawing/2014/main" id="{00000000-0008-0000-0300-0000D6010000}"/>
            </a:ext>
          </a:extLst>
        </xdr:cNvPr>
        <xdr:cNvSpPr/>
      </xdr:nvSpPr>
      <xdr:spPr>
        <a:xfrm>
          <a:off x="27903696" y="683747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32</xdr:col>
      <xdr:colOff>133349</xdr:colOff>
      <xdr:row>40</xdr:row>
      <xdr:rowOff>139700</xdr:rowOff>
    </xdr:from>
    <xdr:to>
      <xdr:col>32</xdr:col>
      <xdr:colOff>676275</xdr:colOff>
      <xdr:row>42</xdr:row>
      <xdr:rowOff>53975</xdr:rowOff>
    </xdr:to>
    <xdr:sp macro="" textlink="">
      <xdr:nvSpPr>
        <xdr:cNvPr id="471" name="正方形/長方形 470">
          <a:extLst>
            <a:ext uri="{FF2B5EF4-FFF2-40B4-BE49-F238E27FC236}">
              <a16:creationId xmlns:a16="http://schemas.microsoft.com/office/drawing/2014/main" id="{00000000-0008-0000-0300-0000D7010000}"/>
            </a:ext>
          </a:extLst>
        </xdr:cNvPr>
        <xdr:cNvSpPr/>
      </xdr:nvSpPr>
      <xdr:spPr>
        <a:xfrm>
          <a:off x="28127324" y="6997700"/>
          <a:ext cx="542926" cy="257175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ja-JP" altLang="en-US" sz="1050">
              <a:solidFill>
                <a:schemeClr val="tx1"/>
              </a:solidFill>
            </a:rPr>
            <a:t>寿司</a:t>
          </a:r>
          <a:endParaRPr kumimoji="1" lang="en-US" altLang="ja-JP" sz="1050">
            <a:solidFill>
              <a:schemeClr val="tx1"/>
            </a:solidFill>
          </a:endParaRPr>
        </a:p>
      </xdr:txBody>
    </xdr:sp>
    <xdr:clientData/>
  </xdr:twoCellAnchor>
  <xdr:twoCellAnchor>
    <xdr:from>
      <xdr:col>31</xdr:col>
      <xdr:colOff>190500</xdr:colOff>
      <xdr:row>30</xdr:row>
      <xdr:rowOff>64136</xdr:rowOff>
    </xdr:from>
    <xdr:to>
      <xdr:col>32</xdr:col>
      <xdr:colOff>12324</xdr:colOff>
      <xdr:row>32</xdr:row>
      <xdr:rowOff>165672</xdr:rowOff>
    </xdr:to>
    <xdr:sp macro="" textlink="">
      <xdr:nvSpPr>
        <xdr:cNvPr id="472" name="フリーフォーム 199">
          <a:extLst>
            <a:ext uri="{FF2B5EF4-FFF2-40B4-BE49-F238E27FC236}">
              <a16:creationId xmlns:a16="http://schemas.microsoft.com/office/drawing/2014/main" id="{00000000-0008-0000-0300-0000D8010000}"/>
            </a:ext>
          </a:extLst>
        </xdr:cNvPr>
        <xdr:cNvSpPr/>
      </xdr:nvSpPr>
      <xdr:spPr>
        <a:xfrm>
          <a:off x="27155775" y="5207636"/>
          <a:ext cx="850524" cy="444436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32</xdr:col>
      <xdr:colOff>9720</xdr:colOff>
      <xdr:row>33</xdr:row>
      <xdr:rowOff>129</xdr:rowOff>
    </xdr:from>
    <xdr:to>
      <xdr:col>32</xdr:col>
      <xdr:colOff>857250</xdr:colOff>
      <xdr:row>35</xdr:row>
      <xdr:rowOff>79375</xdr:rowOff>
    </xdr:to>
    <xdr:sp macro="" textlink="">
      <xdr:nvSpPr>
        <xdr:cNvPr id="473" name="フリーフォーム 200">
          <a:extLst>
            <a:ext uri="{FF2B5EF4-FFF2-40B4-BE49-F238E27FC236}">
              <a16:creationId xmlns:a16="http://schemas.microsoft.com/office/drawing/2014/main" id="{00000000-0008-0000-0300-0000D9010000}"/>
            </a:ext>
          </a:extLst>
        </xdr:cNvPr>
        <xdr:cNvSpPr/>
      </xdr:nvSpPr>
      <xdr:spPr>
        <a:xfrm>
          <a:off x="28003695" y="5657979"/>
          <a:ext cx="847530" cy="42214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31</xdr:col>
      <xdr:colOff>954296</xdr:colOff>
      <xdr:row>32</xdr:row>
      <xdr:rowOff>87425</xdr:rowOff>
    </xdr:from>
    <xdr:to>
      <xdr:col>32</xdr:col>
      <xdr:colOff>105596</xdr:colOff>
      <xdr:row>33</xdr:row>
      <xdr:rowOff>95975</xdr:rowOff>
    </xdr:to>
    <xdr:sp macro="" textlink="">
      <xdr:nvSpPr>
        <xdr:cNvPr id="474" name="円/楕円 81">
          <a:extLst>
            <a:ext uri="{FF2B5EF4-FFF2-40B4-BE49-F238E27FC236}">
              <a16:creationId xmlns:a16="http://schemas.microsoft.com/office/drawing/2014/main" id="{00000000-0008-0000-0300-0000DA010000}"/>
            </a:ext>
          </a:extLst>
        </xdr:cNvPr>
        <xdr:cNvSpPr/>
      </xdr:nvSpPr>
      <xdr:spPr>
        <a:xfrm>
          <a:off x="27919571" y="557382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32</xdr:col>
      <xdr:colOff>214631</xdr:colOff>
      <xdr:row>32</xdr:row>
      <xdr:rowOff>95250</xdr:rowOff>
    </xdr:from>
    <xdr:to>
      <xdr:col>32</xdr:col>
      <xdr:colOff>582297</xdr:colOff>
      <xdr:row>33</xdr:row>
      <xdr:rowOff>112320</xdr:rowOff>
    </xdr:to>
    <xdr:sp macro="" textlink="">
      <xdr:nvSpPr>
        <xdr:cNvPr id="475" name="六角形 474">
          <a:extLst>
            <a:ext uri="{FF2B5EF4-FFF2-40B4-BE49-F238E27FC236}">
              <a16:creationId xmlns:a16="http://schemas.microsoft.com/office/drawing/2014/main" id="{00000000-0008-0000-0300-0000DB010000}"/>
            </a:ext>
          </a:extLst>
        </xdr:cNvPr>
        <xdr:cNvSpPr/>
      </xdr:nvSpPr>
      <xdr:spPr>
        <a:xfrm>
          <a:off x="28208606" y="5581650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157</a:t>
          </a:r>
          <a:endParaRPr kumimoji="1" lang="ja-JP" altLang="en-US" sz="1200" b="1"/>
        </a:p>
      </xdr:txBody>
    </xdr:sp>
    <xdr:clientData/>
  </xdr:twoCellAnchor>
  <xdr:twoCellAnchor>
    <xdr:from>
      <xdr:col>32</xdr:col>
      <xdr:colOff>133349</xdr:colOff>
      <xdr:row>30</xdr:row>
      <xdr:rowOff>82550</xdr:rowOff>
    </xdr:from>
    <xdr:to>
      <xdr:col>32</xdr:col>
      <xdr:colOff>676275</xdr:colOff>
      <xdr:row>31</xdr:row>
      <xdr:rowOff>161925</xdr:rowOff>
    </xdr:to>
    <xdr:sp macro="" textlink="">
      <xdr:nvSpPr>
        <xdr:cNvPr id="476" name="正方形/長方形 475">
          <a:extLst>
            <a:ext uri="{FF2B5EF4-FFF2-40B4-BE49-F238E27FC236}">
              <a16:creationId xmlns:a16="http://schemas.microsoft.com/office/drawing/2014/main" id="{00000000-0008-0000-0300-0000DC010000}"/>
            </a:ext>
          </a:extLst>
        </xdr:cNvPr>
        <xdr:cNvSpPr/>
      </xdr:nvSpPr>
      <xdr:spPr>
        <a:xfrm>
          <a:off x="28127324" y="5226050"/>
          <a:ext cx="542926" cy="250825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en-US" altLang="ja-JP" sz="1050">
              <a:solidFill>
                <a:schemeClr val="tx1"/>
              </a:solidFill>
            </a:rPr>
            <a:t>OTANI</a:t>
          </a:r>
        </a:p>
      </xdr:txBody>
    </xdr:sp>
    <xdr:clientData/>
  </xdr:twoCellAnchor>
  <xdr:twoCellAnchor>
    <xdr:from>
      <xdr:col>32</xdr:col>
      <xdr:colOff>76200</xdr:colOff>
      <xdr:row>33</xdr:row>
      <xdr:rowOff>133350</xdr:rowOff>
    </xdr:from>
    <xdr:to>
      <xdr:col>32</xdr:col>
      <xdr:colOff>825499</xdr:colOff>
      <xdr:row>35</xdr:row>
      <xdr:rowOff>57149</xdr:rowOff>
    </xdr:to>
    <xdr:sp macro="" textlink="">
      <xdr:nvSpPr>
        <xdr:cNvPr id="477" name="正方形/長方形 476">
          <a:extLst>
            <a:ext uri="{FF2B5EF4-FFF2-40B4-BE49-F238E27FC236}">
              <a16:creationId xmlns:a16="http://schemas.microsoft.com/office/drawing/2014/main" id="{00000000-0008-0000-0300-0000DD010000}"/>
            </a:ext>
          </a:extLst>
        </xdr:cNvPr>
        <xdr:cNvSpPr/>
      </xdr:nvSpPr>
      <xdr:spPr>
        <a:xfrm>
          <a:off x="28070175" y="5791200"/>
          <a:ext cx="749299" cy="266699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ja-JP" altLang="en-US" sz="1050">
              <a:solidFill>
                <a:schemeClr val="tx1"/>
              </a:solidFill>
            </a:rPr>
            <a:t>まねきねこ</a:t>
          </a:r>
          <a:endParaRPr kumimoji="1" lang="en-US" altLang="ja-JP" sz="1050">
            <a:solidFill>
              <a:schemeClr val="tx1"/>
            </a:solidFill>
          </a:endParaRPr>
        </a:p>
      </xdr:txBody>
    </xdr:sp>
    <xdr:clientData/>
  </xdr:twoCellAnchor>
  <xdr:twoCellAnchor>
    <xdr:from>
      <xdr:col>32</xdr:col>
      <xdr:colOff>5974</xdr:colOff>
      <xdr:row>23</xdr:row>
      <xdr:rowOff>57786</xdr:rowOff>
    </xdr:from>
    <xdr:to>
      <xdr:col>32</xdr:col>
      <xdr:colOff>812800</xdr:colOff>
      <xdr:row>25</xdr:row>
      <xdr:rowOff>159322</xdr:rowOff>
    </xdr:to>
    <xdr:sp macro="" textlink="">
      <xdr:nvSpPr>
        <xdr:cNvPr id="478" name="フリーフォーム 199">
          <a:extLst>
            <a:ext uri="{FF2B5EF4-FFF2-40B4-BE49-F238E27FC236}">
              <a16:creationId xmlns:a16="http://schemas.microsoft.com/office/drawing/2014/main" id="{00000000-0008-0000-0300-0000DE010000}"/>
            </a:ext>
          </a:extLst>
        </xdr:cNvPr>
        <xdr:cNvSpPr/>
      </xdr:nvSpPr>
      <xdr:spPr>
        <a:xfrm flipH="1">
          <a:off x="27999949" y="4001136"/>
          <a:ext cx="806826" cy="444436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31</xdr:col>
      <xdr:colOff>203200</xdr:colOff>
      <xdr:row>25</xdr:row>
      <xdr:rowOff>165229</xdr:rowOff>
    </xdr:from>
    <xdr:to>
      <xdr:col>32</xdr:col>
      <xdr:colOff>3370</xdr:colOff>
      <xdr:row>28</xdr:row>
      <xdr:rowOff>73025</xdr:rowOff>
    </xdr:to>
    <xdr:sp macro="" textlink="">
      <xdr:nvSpPr>
        <xdr:cNvPr id="479" name="フリーフォーム 200">
          <a:extLst>
            <a:ext uri="{FF2B5EF4-FFF2-40B4-BE49-F238E27FC236}">
              <a16:creationId xmlns:a16="http://schemas.microsoft.com/office/drawing/2014/main" id="{00000000-0008-0000-0300-0000DF010000}"/>
            </a:ext>
          </a:extLst>
        </xdr:cNvPr>
        <xdr:cNvSpPr/>
      </xdr:nvSpPr>
      <xdr:spPr>
        <a:xfrm flipH="1">
          <a:off x="27168475" y="4451479"/>
          <a:ext cx="828870" cy="42214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31</xdr:col>
      <xdr:colOff>947946</xdr:colOff>
      <xdr:row>25</xdr:row>
      <xdr:rowOff>74725</xdr:rowOff>
    </xdr:from>
    <xdr:to>
      <xdr:col>32</xdr:col>
      <xdr:colOff>99246</xdr:colOff>
      <xdr:row>26</xdr:row>
      <xdr:rowOff>83275</xdr:rowOff>
    </xdr:to>
    <xdr:sp macro="" textlink="">
      <xdr:nvSpPr>
        <xdr:cNvPr id="480" name="円/楕円 81">
          <a:extLst>
            <a:ext uri="{FF2B5EF4-FFF2-40B4-BE49-F238E27FC236}">
              <a16:creationId xmlns:a16="http://schemas.microsoft.com/office/drawing/2014/main" id="{00000000-0008-0000-0300-0000E0010000}"/>
            </a:ext>
          </a:extLst>
        </xdr:cNvPr>
        <xdr:cNvSpPr/>
      </xdr:nvSpPr>
      <xdr:spPr>
        <a:xfrm>
          <a:off x="27913221" y="436097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ja-JP" altLang="en-US"/>
            <a:t>○○○あああああああああああああああああああああああああ○</a:t>
          </a:r>
        </a:p>
      </xdr:txBody>
    </xdr:sp>
    <xdr:clientData/>
  </xdr:twoCellAnchor>
  <xdr:twoCellAnchor>
    <xdr:from>
      <xdr:col>31</xdr:col>
      <xdr:colOff>507999</xdr:colOff>
      <xdr:row>16</xdr:row>
      <xdr:rowOff>139701</xdr:rowOff>
    </xdr:from>
    <xdr:to>
      <xdr:col>32</xdr:col>
      <xdr:colOff>285749</xdr:colOff>
      <xdr:row>21</xdr:row>
      <xdr:rowOff>139701</xdr:rowOff>
    </xdr:to>
    <xdr:sp macro="" textlink="">
      <xdr:nvSpPr>
        <xdr:cNvPr id="9203" name="フリーフォーム: 図形 9202">
          <a:extLst>
            <a:ext uri="{FF2B5EF4-FFF2-40B4-BE49-F238E27FC236}">
              <a16:creationId xmlns:a16="http://schemas.microsoft.com/office/drawing/2014/main" id="{00000000-0008-0000-0300-0000F3230000}"/>
            </a:ext>
          </a:extLst>
        </xdr:cNvPr>
        <xdr:cNvSpPr/>
      </xdr:nvSpPr>
      <xdr:spPr>
        <a:xfrm>
          <a:off x="27473274" y="2882901"/>
          <a:ext cx="806450" cy="857250"/>
        </a:xfrm>
        <a:custGeom>
          <a:avLst/>
          <a:gdLst>
            <a:gd name="connsiteX0" fmla="*/ 0 w 717550"/>
            <a:gd name="connsiteY0" fmla="*/ 825500 h 825500"/>
            <a:gd name="connsiteX1" fmla="*/ 0 w 717550"/>
            <a:gd name="connsiteY1" fmla="*/ 419100 h 825500"/>
            <a:gd name="connsiteX2" fmla="*/ 495300 w 717550"/>
            <a:gd name="connsiteY2" fmla="*/ 419100 h 825500"/>
            <a:gd name="connsiteX3" fmla="*/ 717550 w 717550"/>
            <a:gd name="connsiteY3" fmla="*/ 0 h 825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17550" h="825500">
              <a:moveTo>
                <a:pt x="0" y="825500"/>
              </a:moveTo>
              <a:lnTo>
                <a:pt x="0" y="419100"/>
              </a:lnTo>
              <a:lnTo>
                <a:pt x="495300" y="419100"/>
              </a:lnTo>
              <a:lnTo>
                <a:pt x="717550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</xdr:col>
      <xdr:colOff>792480</xdr:colOff>
      <xdr:row>18</xdr:row>
      <xdr:rowOff>1</xdr:rowOff>
    </xdr:from>
    <xdr:to>
      <xdr:col>32</xdr:col>
      <xdr:colOff>220346</xdr:colOff>
      <xdr:row>19</xdr:row>
      <xdr:rowOff>23421</xdr:rowOff>
    </xdr:to>
    <xdr:sp macro="" textlink="">
      <xdr:nvSpPr>
        <xdr:cNvPr id="483" name="六角形 482">
          <a:extLst>
            <a:ext uri="{FF2B5EF4-FFF2-40B4-BE49-F238E27FC236}">
              <a16:creationId xmlns:a16="http://schemas.microsoft.com/office/drawing/2014/main" id="{00000000-0008-0000-0300-0000E3010000}"/>
            </a:ext>
          </a:extLst>
        </xdr:cNvPr>
        <xdr:cNvSpPr/>
      </xdr:nvSpPr>
      <xdr:spPr>
        <a:xfrm>
          <a:off x="27757755" y="3086101"/>
          <a:ext cx="456566" cy="19487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157</a:t>
          </a:r>
          <a:endParaRPr kumimoji="1" lang="ja-JP" altLang="en-US" sz="1200" b="1"/>
        </a:p>
      </xdr:txBody>
    </xdr:sp>
    <xdr:clientData/>
  </xdr:twoCellAnchor>
  <xdr:twoCellAnchor>
    <xdr:from>
      <xdr:col>31</xdr:col>
      <xdr:colOff>430531</xdr:colOff>
      <xdr:row>25</xdr:row>
      <xdr:rowOff>76200</xdr:rowOff>
    </xdr:from>
    <xdr:to>
      <xdr:col>31</xdr:col>
      <xdr:colOff>798197</xdr:colOff>
      <xdr:row>26</xdr:row>
      <xdr:rowOff>93270</xdr:rowOff>
    </xdr:to>
    <xdr:sp macro="" textlink="">
      <xdr:nvSpPr>
        <xdr:cNvPr id="484" name="六角形 483">
          <a:extLst>
            <a:ext uri="{FF2B5EF4-FFF2-40B4-BE49-F238E27FC236}">
              <a16:creationId xmlns:a16="http://schemas.microsoft.com/office/drawing/2014/main" id="{00000000-0008-0000-0300-0000E4010000}"/>
            </a:ext>
          </a:extLst>
        </xdr:cNvPr>
        <xdr:cNvSpPr/>
      </xdr:nvSpPr>
      <xdr:spPr>
        <a:xfrm>
          <a:off x="27395806" y="4362450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157</a:t>
          </a:r>
          <a:endParaRPr kumimoji="1" lang="ja-JP" altLang="en-US" sz="1200" b="1"/>
        </a:p>
      </xdr:txBody>
    </xdr:sp>
    <xdr:clientData/>
  </xdr:twoCellAnchor>
  <xdr:twoCellAnchor>
    <xdr:from>
      <xdr:col>32</xdr:col>
      <xdr:colOff>133349</xdr:colOff>
      <xdr:row>8</xdr:row>
      <xdr:rowOff>114301</xdr:rowOff>
    </xdr:from>
    <xdr:to>
      <xdr:col>32</xdr:col>
      <xdr:colOff>133349</xdr:colOff>
      <xdr:row>11</xdr:row>
      <xdr:rowOff>101601</xdr:rowOff>
    </xdr:to>
    <xdr:cxnSp macro="">
      <xdr:nvCxnSpPr>
        <xdr:cNvPr id="485" name="直線コネクタ 484">
          <a:extLst>
            <a:ext uri="{FF2B5EF4-FFF2-40B4-BE49-F238E27FC236}">
              <a16:creationId xmlns:a16="http://schemas.microsoft.com/office/drawing/2014/main" id="{00000000-0008-0000-0300-0000E5010000}"/>
            </a:ext>
          </a:extLst>
        </xdr:cNvPr>
        <xdr:cNvCxnSpPr/>
      </xdr:nvCxnSpPr>
      <xdr:spPr>
        <a:xfrm flipV="1">
          <a:off x="28127324" y="1485901"/>
          <a:ext cx="0" cy="50165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298450</xdr:colOff>
      <xdr:row>11</xdr:row>
      <xdr:rowOff>101729</xdr:rowOff>
    </xdr:from>
    <xdr:to>
      <xdr:col>32</xdr:col>
      <xdr:colOff>133544</xdr:colOff>
      <xdr:row>14</xdr:row>
      <xdr:rowOff>114301</xdr:rowOff>
    </xdr:to>
    <xdr:sp macro="" textlink="">
      <xdr:nvSpPr>
        <xdr:cNvPr id="486" name="フリーフォーム 190">
          <a:extLst>
            <a:ext uri="{FF2B5EF4-FFF2-40B4-BE49-F238E27FC236}">
              <a16:creationId xmlns:a16="http://schemas.microsoft.com/office/drawing/2014/main" id="{00000000-0008-0000-0300-0000E6010000}"/>
            </a:ext>
          </a:extLst>
        </xdr:cNvPr>
        <xdr:cNvSpPr/>
      </xdr:nvSpPr>
      <xdr:spPr>
        <a:xfrm flipH="1">
          <a:off x="27263725" y="1987679"/>
          <a:ext cx="863794" cy="526922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32</xdr:col>
      <xdr:colOff>49420</xdr:colOff>
      <xdr:row>11</xdr:row>
      <xdr:rowOff>17576</xdr:rowOff>
    </xdr:from>
    <xdr:to>
      <xdr:col>32</xdr:col>
      <xdr:colOff>229420</xdr:colOff>
      <xdr:row>12</xdr:row>
      <xdr:rowOff>26126</xdr:rowOff>
    </xdr:to>
    <xdr:sp macro="" textlink="">
      <xdr:nvSpPr>
        <xdr:cNvPr id="487" name="円/楕円 81">
          <a:extLst>
            <a:ext uri="{FF2B5EF4-FFF2-40B4-BE49-F238E27FC236}">
              <a16:creationId xmlns:a16="http://schemas.microsoft.com/office/drawing/2014/main" id="{00000000-0008-0000-0300-0000E7010000}"/>
            </a:ext>
          </a:extLst>
        </xdr:cNvPr>
        <xdr:cNvSpPr/>
      </xdr:nvSpPr>
      <xdr:spPr>
        <a:xfrm>
          <a:off x="28043395" y="1903526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31</xdr:col>
      <xdr:colOff>532130</xdr:colOff>
      <xdr:row>11</xdr:row>
      <xdr:rowOff>12701</xdr:rowOff>
    </xdr:from>
    <xdr:to>
      <xdr:col>31</xdr:col>
      <xdr:colOff>899796</xdr:colOff>
      <xdr:row>12</xdr:row>
      <xdr:rowOff>29771</xdr:rowOff>
    </xdr:to>
    <xdr:sp macro="" textlink="">
      <xdr:nvSpPr>
        <xdr:cNvPr id="488" name="六角形 487">
          <a:extLst>
            <a:ext uri="{FF2B5EF4-FFF2-40B4-BE49-F238E27FC236}">
              <a16:creationId xmlns:a16="http://schemas.microsoft.com/office/drawing/2014/main" id="{00000000-0008-0000-0300-0000E8010000}"/>
            </a:ext>
          </a:extLst>
        </xdr:cNvPr>
        <xdr:cNvSpPr/>
      </xdr:nvSpPr>
      <xdr:spPr>
        <a:xfrm>
          <a:off x="27497405" y="1898651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157</a:t>
          </a:r>
          <a:endParaRPr kumimoji="1" lang="ja-JP" altLang="en-US" sz="1200" b="1"/>
        </a:p>
      </xdr:txBody>
    </xdr:sp>
    <xdr:clientData/>
  </xdr:twoCellAnchor>
  <xdr:twoCellAnchor>
    <xdr:from>
      <xdr:col>32</xdr:col>
      <xdr:colOff>133349</xdr:colOff>
      <xdr:row>1</xdr:row>
      <xdr:rowOff>104776</xdr:rowOff>
    </xdr:from>
    <xdr:to>
      <xdr:col>32</xdr:col>
      <xdr:colOff>133349</xdr:colOff>
      <xdr:row>4</xdr:row>
      <xdr:rowOff>92076</xdr:rowOff>
    </xdr:to>
    <xdr:cxnSp macro="">
      <xdr:nvCxnSpPr>
        <xdr:cNvPr id="489" name="直線コネクタ 488">
          <a:extLst>
            <a:ext uri="{FF2B5EF4-FFF2-40B4-BE49-F238E27FC236}">
              <a16:creationId xmlns:a16="http://schemas.microsoft.com/office/drawing/2014/main" id="{00000000-0008-0000-0300-0000E9010000}"/>
            </a:ext>
          </a:extLst>
        </xdr:cNvPr>
        <xdr:cNvCxnSpPr/>
      </xdr:nvCxnSpPr>
      <xdr:spPr>
        <a:xfrm flipV="1">
          <a:off x="28127324" y="276226"/>
          <a:ext cx="0" cy="50165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133543</xdr:colOff>
      <xdr:row>4</xdr:row>
      <xdr:rowOff>92204</xdr:rowOff>
    </xdr:from>
    <xdr:to>
      <xdr:col>32</xdr:col>
      <xdr:colOff>895348</xdr:colOff>
      <xdr:row>7</xdr:row>
      <xdr:rowOff>104776</xdr:rowOff>
    </xdr:to>
    <xdr:sp macro="" textlink="">
      <xdr:nvSpPr>
        <xdr:cNvPr id="490" name="フリーフォーム 190">
          <a:extLst>
            <a:ext uri="{FF2B5EF4-FFF2-40B4-BE49-F238E27FC236}">
              <a16:creationId xmlns:a16="http://schemas.microsoft.com/office/drawing/2014/main" id="{00000000-0008-0000-0300-0000EA010000}"/>
            </a:ext>
          </a:extLst>
        </xdr:cNvPr>
        <xdr:cNvSpPr/>
      </xdr:nvSpPr>
      <xdr:spPr>
        <a:xfrm>
          <a:off x="28127518" y="778004"/>
          <a:ext cx="761805" cy="526922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31</xdr:col>
      <xdr:colOff>469897</xdr:colOff>
      <xdr:row>9</xdr:row>
      <xdr:rowOff>47626</xdr:rowOff>
    </xdr:from>
    <xdr:to>
      <xdr:col>32</xdr:col>
      <xdr:colOff>63498</xdr:colOff>
      <xdr:row>10</xdr:row>
      <xdr:rowOff>136526</xdr:rowOff>
    </xdr:to>
    <xdr:sp macro="" textlink="">
      <xdr:nvSpPr>
        <xdr:cNvPr id="492" name="正方形/長方形 491">
          <a:extLst>
            <a:ext uri="{FF2B5EF4-FFF2-40B4-BE49-F238E27FC236}">
              <a16:creationId xmlns:a16="http://schemas.microsoft.com/office/drawing/2014/main" id="{00000000-0008-0000-0300-0000EC010000}"/>
            </a:ext>
          </a:extLst>
        </xdr:cNvPr>
        <xdr:cNvSpPr/>
      </xdr:nvSpPr>
      <xdr:spPr>
        <a:xfrm>
          <a:off x="27435172" y="1590676"/>
          <a:ext cx="622301" cy="260350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ja-JP" altLang="en-US" sz="1050">
              <a:solidFill>
                <a:schemeClr val="tx1"/>
              </a:solidFill>
            </a:rPr>
            <a:t>消防倉庫</a:t>
          </a:r>
          <a:endParaRPr kumimoji="1" lang="en-US" altLang="ja-JP" sz="1050">
            <a:solidFill>
              <a:schemeClr val="tx1"/>
            </a:solidFill>
          </a:endParaRPr>
        </a:p>
      </xdr:txBody>
    </xdr:sp>
    <xdr:clientData/>
  </xdr:twoCellAnchor>
  <xdr:twoCellAnchor>
    <xdr:from>
      <xdr:col>35</xdr:col>
      <xdr:colOff>15499</xdr:colOff>
      <xdr:row>58</xdr:row>
      <xdr:rowOff>48173</xdr:rowOff>
    </xdr:from>
    <xdr:to>
      <xdr:col>35</xdr:col>
      <xdr:colOff>771525</xdr:colOff>
      <xdr:row>60</xdr:row>
      <xdr:rowOff>149797</xdr:rowOff>
    </xdr:to>
    <xdr:sp macro="" textlink="">
      <xdr:nvSpPr>
        <xdr:cNvPr id="493" name="フリーフォーム 199">
          <a:extLst>
            <a:ext uri="{FF2B5EF4-FFF2-40B4-BE49-F238E27FC236}">
              <a16:creationId xmlns:a16="http://schemas.microsoft.com/office/drawing/2014/main" id="{00000000-0008-0000-0300-0000ED010000}"/>
            </a:ext>
          </a:extLst>
        </xdr:cNvPr>
        <xdr:cNvSpPr/>
      </xdr:nvSpPr>
      <xdr:spPr>
        <a:xfrm flipH="1">
          <a:off x="30647899" y="9992273"/>
          <a:ext cx="756026" cy="444524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34</xdr:col>
      <xdr:colOff>85725</xdr:colOff>
      <xdr:row>60</xdr:row>
      <xdr:rowOff>9525</xdr:rowOff>
    </xdr:from>
    <xdr:to>
      <xdr:col>35</xdr:col>
      <xdr:colOff>12895</xdr:colOff>
      <xdr:row>63</xdr:row>
      <xdr:rowOff>142874</xdr:rowOff>
    </xdr:to>
    <xdr:sp macro="" textlink="">
      <xdr:nvSpPr>
        <xdr:cNvPr id="494" name="フリーフォーム 200">
          <a:extLst>
            <a:ext uri="{FF2B5EF4-FFF2-40B4-BE49-F238E27FC236}">
              <a16:creationId xmlns:a16="http://schemas.microsoft.com/office/drawing/2014/main" id="{00000000-0008-0000-0300-0000EE010000}"/>
            </a:ext>
          </a:extLst>
        </xdr:cNvPr>
        <xdr:cNvSpPr/>
      </xdr:nvSpPr>
      <xdr:spPr>
        <a:xfrm flipH="1">
          <a:off x="29689425" y="10296525"/>
          <a:ext cx="955870" cy="647699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34</xdr:col>
      <xdr:colOff>957471</xdr:colOff>
      <xdr:row>59</xdr:row>
      <xdr:rowOff>90565</xdr:rowOff>
    </xdr:from>
    <xdr:to>
      <xdr:col>35</xdr:col>
      <xdr:colOff>108771</xdr:colOff>
      <xdr:row>60</xdr:row>
      <xdr:rowOff>99115</xdr:rowOff>
    </xdr:to>
    <xdr:sp macro="" textlink="">
      <xdr:nvSpPr>
        <xdr:cNvPr id="495" name="円/楕円 81">
          <a:extLst>
            <a:ext uri="{FF2B5EF4-FFF2-40B4-BE49-F238E27FC236}">
              <a16:creationId xmlns:a16="http://schemas.microsoft.com/office/drawing/2014/main" id="{00000000-0008-0000-0300-0000EF010000}"/>
            </a:ext>
          </a:extLst>
        </xdr:cNvPr>
        <xdr:cNvSpPr/>
      </xdr:nvSpPr>
      <xdr:spPr>
        <a:xfrm>
          <a:off x="30561171" y="1020611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35</xdr:col>
      <xdr:colOff>92075</xdr:colOff>
      <xdr:row>61</xdr:row>
      <xdr:rowOff>60239</xdr:rowOff>
    </xdr:from>
    <xdr:to>
      <xdr:col>35</xdr:col>
      <xdr:colOff>871505</xdr:colOff>
      <xdr:row>63</xdr:row>
      <xdr:rowOff>146050</xdr:rowOff>
    </xdr:to>
    <xdr:grpSp>
      <xdr:nvGrpSpPr>
        <xdr:cNvPr id="496" name="グループ化 26">
          <a:extLst>
            <a:ext uri="{FF2B5EF4-FFF2-40B4-BE49-F238E27FC236}">
              <a16:creationId xmlns:a16="http://schemas.microsoft.com/office/drawing/2014/main" id="{00000000-0008-0000-0300-0000F0010000}"/>
            </a:ext>
          </a:extLst>
        </xdr:cNvPr>
        <xdr:cNvGrpSpPr>
          <a:grpSpLocks/>
        </xdr:cNvGrpSpPr>
      </xdr:nvGrpSpPr>
      <xdr:grpSpPr bwMode="auto">
        <a:xfrm>
          <a:off x="30724475" y="10518689"/>
          <a:ext cx="779430" cy="428711"/>
          <a:chOff x="77010" y="3484788"/>
          <a:chExt cx="779430" cy="534762"/>
        </a:xfrm>
      </xdr:grpSpPr>
      <xdr:sp macro="" textlink="">
        <xdr:nvSpPr>
          <xdr:cNvPr id="497" name="正方形/長方形 496">
            <a:extLst>
              <a:ext uri="{FF2B5EF4-FFF2-40B4-BE49-F238E27FC236}">
                <a16:creationId xmlns:a16="http://schemas.microsoft.com/office/drawing/2014/main" id="{00000000-0008-0000-0300-0000F1010000}"/>
              </a:ext>
            </a:extLst>
          </xdr:cNvPr>
          <xdr:cNvSpPr/>
        </xdr:nvSpPr>
        <xdr:spPr>
          <a:xfrm>
            <a:off x="77010" y="3484788"/>
            <a:ext cx="779430" cy="452399"/>
          </a:xfrm>
          <a:prstGeom prst="rect">
            <a:avLst/>
          </a:prstGeom>
          <a:solidFill>
            <a:schemeClr val="tx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36000" tIns="0" rIns="36000" bIns="0" rtlCol="0" anchor="ctr"/>
          <a:lstStyle/>
          <a:p>
            <a:pPr algn="ctr"/>
            <a:r>
              <a:rPr kumimoji="1" lang="en-US" altLang="ja-JP" sz="1050" b="1">
                <a:solidFill>
                  <a:schemeClr val="bg1"/>
                </a:solidFill>
              </a:rPr>
              <a:t>JGM</a:t>
            </a:r>
          </a:p>
          <a:p>
            <a:pPr algn="ctr"/>
            <a:r>
              <a:rPr kumimoji="1" lang="ja-JP" altLang="en-US" sz="1050" b="1">
                <a:solidFill>
                  <a:schemeClr val="bg1"/>
                </a:solidFill>
              </a:rPr>
              <a:t>ゴルフコース</a:t>
            </a:r>
          </a:p>
        </xdr:txBody>
      </xdr:sp>
      <xdr:cxnSp macro="">
        <xdr:nvCxnSpPr>
          <xdr:cNvPr id="498" name="直線コネクタ 497">
            <a:extLst>
              <a:ext uri="{FF2B5EF4-FFF2-40B4-BE49-F238E27FC236}">
                <a16:creationId xmlns:a16="http://schemas.microsoft.com/office/drawing/2014/main" id="{00000000-0008-0000-0300-0000F2010000}"/>
              </a:ext>
            </a:extLst>
          </xdr:cNvPr>
          <xdr:cNvCxnSpPr/>
        </xdr:nvCxnSpPr>
        <xdr:spPr>
          <a:xfrm>
            <a:off x="447675" y="3925421"/>
            <a:ext cx="0" cy="94129"/>
          </a:xfrm>
          <a:prstGeom prst="line">
            <a:avLst/>
          </a:prstGeom>
          <a:ln w="28575">
            <a:solidFill>
              <a:schemeClr val="accent6">
                <a:lumMod val="5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35</xdr:col>
      <xdr:colOff>194</xdr:colOff>
      <xdr:row>54</xdr:row>
      <xdr:rowOff>89028</xdr:rowOff>
    </xdr:from>
    <xdr:to>
      <xdr:col>35</xdr:col>
      <xdr:colOff>876299</xdr:colOff>
      <xdr:row>56</xdr:row>
      <xdr:rowOff>152400</xdr:rowOff>
    </xdr:to>
    <xdr:sp macro="" textlink="">
      <xdr:nvSpPr>
        <xdr:cNvPr id="500" name="フリーフォーム 190">
          <a:extLst>
            <a:ext uri="{FF2B5EF4-FFF2-40B4-BE49-F238E27FC236}">
              <a16:creationId xmlns:a16="http://schemas.microsoft.com/office/drawing/2014/main" id="{00000000-0008-0000-0300-0000F4010000}"/>
            </a:ext>
          </a:extLst>
        </xdr:cNvPr>
        <xdr:cNvSpPr/>
      </xdr:nvSpPr>
      <xdr:spPr>
        <a:xfrm>
          <a:off x="30632594" y="9347328"/>
          <a:ext cx="876105" cy="406272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34</xdr:col>
      <xdr:colOff>941596</xdr:colOff>
      <xdr:row>54</xdr:row>
      <xdr:rowOff>4875</xdr:rowOff>
    </xdr:from>
    <xdr:to>
      <xdr:col>35</xdr:col>
      <xdr:colOff>92896</xdr:colOff>
      <xdr:row>55</xdr:row>
      <xdr:rowOff>13425</xdr:rowOff>
    </xdr:to>
    <xdr:sp macro="" textlink="">
      <xdr:nvSpPr>
        <xdr:cNvPr id="501" name="円/楕円 81">
          <a:extLst>
            <a:ext uri="{FF2B5EF4-FFF2-40B4-BE49-F238E27FC236}">
              <a16:creationId xmlns:a16="http://schemas.microsoft.com/office/drawing/2014/main" id="{00000000-0008-0000-0300-0000F5010000}"/>
            </a:ext>
          </a:extLst>
        </xdr:cNvPr>
        <xdr:cNvSpPr/>
      </xdr:nvSpPr>
      <xdr:spPr>
        <a:xfrm>
          <a:off x="30545296" y="926317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34</xdr:col>
      <xdr:colOff>82548</xdr:colOff>
      <xdr:row>48</xdr:row>
      <xdr:rowOff>25400</xdr:rowOff>
    </xdr:from>
    <xdr:to>
      <xdr:col>34</xdr:col>
      <xdr:colOff>787400</xdr:colOff>
      <xdr:row>49</xdr:row>
      <xdr:rowOff>133350</xdr:rowOff>
    </xdr:to>
    <xdr:sp macro="" textlink="">
      <xdr:nvSpPr>
        <xdr:cNvPr id="502" name="正方形/長方形 501">
          <a:extLst>
            <a:ext uri="{FF2B5EF4-FFF2-40B4-BE49-F238E27FC236}">
              <a16:creationId xmlns:a16="http://schemas.microsoft.com/office/drawing/2014/main" id="{00000000-0008-0000-0300-0000F6010000}"/>
            </a:ext>
          </a:extLst>
        </xdr:cNvPr>
        <xdr:cNvSpPr/>
      </xdr:nvSpPr>
      <xdr:spPr>
        <a:xfrm>
          <a:off x="29686248" y="8255000"/>
          <a:ext cx="704852" cy="279400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ja-JP" altLang="en-US" sz="1050">
              <a:solidFill>
                <a:schemeClr val="tx1"/>
              </a:solidFill>
            </a:rPr>
            <a:t>富士屋食品</a:t>
          </a:r>
          <a:endParaRPr kumimoji="1" lang="en-US" altLang="ja-JP" sz="1050">
            <a:solidFill>
              <a:schemeClr val="tx1"/>
            </a:solidFill>
          </a:endParaRPr>
        </a:p>
      </xdr:txBody>
    </xdr:sp>
    <xdr:clientData/>
  </xdr:twoCellAnchor>
  <xdr:twoCellAnchor>
    <xdr:from>
      <xdr:col>34</xdr:col>
      <xdr:colOff>571500</xdr:colOff>
      <xdr:row>46</xdr:row>
      <xdr:rowOff>120650</xdr:rowOff>
    </xdr:from>
    <xdr:to>
      <xdr:col>35</xdr:col>
      <xdr:colOff>334930</xdr:colOff>
      <xdr:row>48</xdr:row>
      <xdr:rowOff>53976</xdr:rowOff>
    </xdr:to>
    <xdr:grpSp>
      <xdr:nvGrpSpPr>
        <xdr:cNvPr id="503" name="グループ化 26">
          <a:extLst>
            <a:ext uri="{FF2B5EF4-FFF2-40B4-BE49-F238E27FC236}">
              <a16:creationId xmlns:a16="http://schemas.microsoft.com/office/drawing/2014/main" id="{00000000-0008-0000-0300-0000F7010000}"/>
            </a:ext>
          </a:extLst>
        </xdr:cNvPr>
        <xdr:cNvGrpSpPr>
          <a:grpSpLocks/>
        </xdr:cNvGrpSpPr>
      </xdr:nvGrpSpPr>
      <xdr:grpSpPr bwMode="auto">
        <a:xfrm>
          <a:off x="30175200" y="8007350"/>
          <a:ext cx="792130" cy="276226"/>
          <a:chOff x="115110" y="3680731"/>
          <a:chExt cx="703230" cy="338819"/>
        </a:xfrm>
      </xdr:grpSpPr>
      <xdr:sp macro="" textlink="">
        <xdr:nvSpPr>
          <xdr:cNvPr id="504" name="正方形/長方形 503">
            <a:extLst>
              <a:ext uri="{FF2B5EF4-FFF2-40B4-BE49-F238E27FC236}">
                <a16:creationId xmlns:a16="http://schemas.microsoft.com/office/drawing/2014/main" id="{00000000-0008-0000-0300-0000F8010000}"/>
              </a:ext>
            </a:extLst>
          </xdr:cNvPr>
          <xdr:cNvSpPr/>
        </xdr:nvSpPr>
        <xdr:spPr>
          <a:xfrm>
            <a:off x="115110" y="3680731"/>
            <a:ext cx="703230" cy="256455"/>
          </a:xfrm>
          <a:prstGeom prst="rect">
            <a:avLst/>
          </a:prstGeom>
          <a:solidFill>
            <a:schemeClr val="tx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36000" tIns="0" rIns="36000" bIns="0" rtlCol="0" anchor="ctr"/>
          <a:lstStyle/>
          <a:p>
            <a:pPr algn="ctr"/>
            <a:r>
              <a:rPr kumimoji="1" lang="ja-JP" altLang="en-US" sz="1050" b="1">
                <a:solidFill>
                  <a:schemeClr val="bg1"/>
                </a:solidFill>
              </a:rPr>
              <a:t>ガラスの恋</a:t>
            </a:r>
          </a:p>
        </xdr:txBody>
      </xdr:sp>
      <xdr:cxnSp macro="">
        <xdr:nvCxnSpPr>
          <xdr:cNvPr id="505" name="直線コネクタ 504">
            <a:extLst>
              <a:ext uri="{FF2B5EF4-FFF2-40B4-BE49-F238E27FC236}">
                <a16:creationId xmlns:a16="http://schemas.microsoft.com/office/drawing/2014/main" id="{00000000-0008-0000-0300-0000F9010000}"/>
              </a:ext>
            </a:extLst>
          </xdr:cNvPr>
          <xdr:cNvCxnSpPr/>
        </xdr:nvCxnSpPr>
        <xdr:spPr>
          <a:xfrm>
            <a:off x="447675" y="3925421"/>
            <a:ext cx="0" cy="94129"/>
          </a:xfrm>
          <a:prstGeom prst="line">
            <a:avLst/>
          </a:prstGeom>
          <a:ln w="28575">
            <a:solidFill>
              <a:schemeClr val="accent6">
                <a:lumMod val="5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35</xdr:col>
      <xdr:colOff>189874</xdr:colOff>
      <xdr:row>53</xdr:row>
      <xdr:rowOff>139700</xdr:rowOff>
    </xdr:from>
    <xdr:to>
      <xdr:col>35</xdr:col>
      <xdr:colOff>583482</xdr:colOff>
      <xdr:row>55</xdr:row>
      <xdr:rowOff>41328</xdr:rowOff>
    </xdr:to>
    <xdr:sp macro="" textlink="">
      <xdr:nvSpPr>
        <xdr:cNvPr id="506" name="フリーフォーム 113">
          <a:extLst>
            <a:ext uri="{FF2B5EF4-FFF2-40B4-BE49-F238E27FC236}">
              <a16:creationId xmlns:a16="http://schemas.microsoft.com/office/drawing/2014/main" id="{00000000-0008-0000-0300-0000FA010000}"/>
            </a:ext>
          </a:extLst>
        </xdr:cNvPr>
        <xdr:cNvSpPr/>
      </xdr:nvSpPr>
      <xdr:spPr>
        <a:xfrm>
          <a:off x="30822274" y="9226550"/>
          <a:ext cx="393608" cy="244528"/>
        </a:xfrm>
        <a:custGeom>
          <a:avLst/>
          <a:gdLst>
            <a:gd name="connsiteX0" fmla="*/ 365709 w 731419"/>
            <a:gd name="connsiteY0" fmla="*/ 701621 h 701622"/>
            <a:gd name="connsiteX1" fmla="*/ 723619 w 731419"/>
            <a:gd name="connsiteY1" fmla="*/ 81053 h 701622"/>
            <a:gd name="connsiteX2" fmla="*/ 7800 w 731419"/>
            <a:gd name="connsiteY2" fmla="*/ 75280 h 701622"/>
            <a:gd name="connsiteX3" fmla="*/ 365709 w 731419"/>
            <a:gd name="connsiteY3" fmla="*/ 701621 h 701622"/>
            <a:gd name="connsiteX0" fmla="*/ 401872 w 767582"/>
            <a:gd name="connsiteY0" fmla="*/ 728815 h 728816"/>
            <a:gd name="connsiteX1" fmla="*/ 759782 w 767582"/>
            <a:gd name="connsiteY1" fmla="*/ 108247 h 728816"/>
            <a:gd name="connsiteX2" fmla="*/ 43963 w 767582"/>
            <a:gd name="connsiteY2" fmla="*/ 102474 h 728816"/>
            <a:gd name="connsiteX3" fmla="*/ 401872 w 767582"/>
            <a:gd name="connsiteY3" fmla="*/ 728815 h 728816"/>
            <a:gd name="connsiteX0" fmla="*/ 401872 w 767582"/>
            <a:gd name="connsiteY0" fmla="*/ 762923 h 762924"/>
            <a:gd name="connsiteX1" fmla="*/ 759782 w 767582"/>
            <a:gd name="connsiteY1" fmla="*/ 142355 h 762924"/>
            <a:gd name="connsiteX2" fmla="*/ 43963 w 767582"/>
            <a:gd name="connsiteY2" fmla="*/ 136582 h 762924"/>
            <a:gd name="connsiteX3" fmla="*/ 401872 w 767582"/>
            <a:gd name="connsiteY3" fmla="*/ 762923 h 762924"/>
            <a:gd name="connsiteX0" fmla="*/ 401872 w 799759"/>
            <a:gd name="connsiteY0" fmla="*/ 762923 h 762924"/>
            <a:gd name="connsiteX1" fmla="*/ 759782 w 799759"/>
            <a:gd name="connsiteY1" fmla="*/ 142355 h 762924"/>
            <a:gd name="connsiteX2" fmla="*/ 43963 w 799759"/>
            <a:gd name="connsiteY2" fmla="*/ 136582 h 762924"/>
            <a:gd name="connsiteX3" fmla="*/ 401872 w 799759"/>
            <a:gd name="connsiteY3" fmla="*/ 762923 h 762924"/>
            <a:gd name="connsiteX0" fmla="*/ 401872 w 799759"/>
            <a:gd name="connsiteY0" fmla="*/ 755635 h 755636"/>
            <a:gd name="connsiteX1" fmla="*/ 759782 w 799759"/>
            <a:gd name="connsiteY1" fmla="*/ 135067 h 755636"/>
            <a:gd name="connsiteX2" fmla="*/ 43963 w 799759"/>
            <a:gd name="connsiteY2" fmla="*/ 129294 h 755636"/>
            <a:gd name="connsiteX3" fmla="*/ 401872 w 799759"/>
            <a:gd name="connsiteY3" fmla="*/ 755635 h 755636"/>
            <a:gd name="connsiteX0" fmla="*/ 401872 w 803745"/>
            <a:gd name="connsiteY0" fmla="*/ 755635 h 755636"/>
            <a:gd name="connsiteX1" fmla="*/ 759782 w 803745"/>
            <a:gd name="connsiteY1" fmla="*/ 135067 h 755636"/>
            <a:gd name="connsiteX2" fmla="*/ 43963 w 803745"/>
            <a:gd name="connsiteY2" fmla="*/ 129294 h 755636"/>
            <a:gd name="connsiteX3" fmla="*/ 401872 w 803745"/>
            <a:gd name="connsiteY3" fmla="*/ 755635 h 755636"/>
            <a:gd name="connsiteX0" fmla="*/ 401872 w 797791"/>
            <a:gd name="connsiteY0" fmla="*/ 755635 h 755636"/>
            <a:gd name="connsiteX1" fmla="*/ 759782 w 797791"/>
            <a:gd name="connsiteY1" fmla="*/ 135067 h 755636"/>
            <a:gd name="connsiteX2" fmla="*/ 43963 w 797791"/>
            <a:gd name="connsiteY2" fmla="*/ 129294 h 755636"/>
            <a:gd name="connsiteX3" fmla="*/ 401872 w 797791"/>
            <a:gd name="connsiteY3" fmla="*/ 755635 h 7556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7791" h="755636">
              <a:moveTo>
                <a:pt x="401872" y="755635"/>
              </a:moveTo>
              <a:cubicBezTo>
                <a:pt x="521175" y="756597"/>
                <a:pt x="921722" y="297134"/>
                <a:pt x="759782" y="135067"/>
              </a:cubicBezTo>
              <a:cubicBezTo>
                <a:pt x="575109" y="-46220"/>
                <a:pt x="222955" y="-41900"/>
                <a:pt x="43963" y="129294"/>
              </a:cubicBezTo>
              <a:cubicBezTo>
                <a:pt x="-135029" y="300488"/>
                <a:pt x="282569" y="754673"/>
                <a:pt x="401872" y="755635"/>
              </a:cubicBezTo>
              <a:close/>
            </a:path>
          </a:pathLst>
        </a:cu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36000" rtlCol="0" anchor="ctr"/>
        <a:lstStyle/>
        <a:p>
          <a:pPr algn="ctr"/>
          <a:r>
            <a:rPr kumimoji="1" lang="en-US" altLang="ja-JP" sz="1200" b="1"/>
            <a:t>119</a:t>
          </a:r>
          <a:endParaRPr kumimoji="1" lang="ja-JP" altLang="en-US" sz="1200" b="1"/>
        </a:p>
      </xdr:txBody>
    </xdr:sp>
    <xdr:clientData/>
  </xdr:twoCellAnchor>
  <xdr:twoCellAnchor>
    <xdr:from>
      <xdr:col>35</xdr:col>
      <xdr:colOff>368300</xdr:colOff>
      <xdr:row>43</xdr:row>
      <xdr:rowOff>25400</xdr:rowOff>
    </xdr:from>
    <xdr:to>
      <xdr:col>35</xdr:col>
      <xdr:colOff>368300</xdr:colOff>
      <xdr:row>46</xdr:row>
      <xdr:rowOff>6350</xdr:rowOff>
    </xdr:to>
    <xdr:cxnSp macro="">
      <xdr:nvCxnSpPr>
        <xdr:cNvPr id="507" name="直線コネクタ 506">
          <a:extLst>
            <a:ext uri="{FF2B5EF4-FFF2-40B4-BE49-F238E27FC236}">
              <a16:creationId xmlns:a16="http://schemas.microsoft.com/office/drawing/2014/main" id="{00000000-0008-0000-0300-0000FB010000}"/>
            </a:ext>
          </a:extLst>
        </xdr:cNvPr>
        <xdr:cNvCxnSpPr/>
      </xdr:nvCxnSpPr>
      <xdr:spPr>
        <a:xfrm flipV="1">
          <a:off x="31000700" y="7397750"/>
          <a:ext cx="0" cy="49530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57149</xdr:colOff>
      <xdr:row>45</xdr:row>
      <xdr:rowOff>165100</xdr:rowOff>
    </xdr:from>
    <xdr:to>
      <xdr:col>35</xdr:col>
      <xdr:colOff>368493</xdr:colOff>
      <xdr:row>49</xdr:row>
      <xdr:rowOff>139700</xdr:rowOff>
    </xdr:to>
    <xdr:sp macro="" textlink="">
      <xdr:nvSpPr>
        <xdr:cNvPr id="508" name="フリーフォーム 190">
          <a:extLst>
            <a:ext uri="{FF2B5EF4-FFF2-40B4-BE49-F238E27FC236}">
              <a16:creationId xmlns:a16="http://schemas.microsoft.com/office/drawing/2014/main" id="{00000000-0008-0000-0300-0000FC010000}"/>
            </a:ext>
          </a:extLst>
        </xdr:cNvPr>
        <xdr:cNvSpPr/>
      </xdr:nvSpPr>
      <xdr:spPr>
        <a:xfrm flipH="1">
          <a:off x="29660849" y="7880350"/>
          <a:ext cx="1340044" cy="660400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35</xdr:col>
      <xdr:colOff>278021</xdr:colOff>
      <xdr:row>45</xdr:row>
      <xdr:rowOff>81075</xdr:rowOff>
    </xdr:from>
    <xdr:to>
      <xdr:col>35</xdr:col>
      <xdr:colOff>454942</xdr:colOff>
      <xdr:row>46</xdr:row>
      <xdr:rowOff>89625</xdr:rowOff>
    </xdr:to>
    <xdr:sp macro="" textlink="">
      <xdr:nvSpPr>
        <xdr:cNvPr id="509" name="円/楕円 81">
          <a:extLst>
            <a:ext uri="{FF2B5EF4-FFF2-40B4-BE49-F238E27FC236}">
              <a16:creationId xmlns:a16="http://schemas.microsoft.com/office/drawing/2014/main" id="{00000000-0008-0000-0300-0000FD010000}"/>
            </a:ext>
          </a:extLst>
        </xdr:cNvPr>
        <xdr:cNvSpPr/>
      </xdr:nvSpPr>
      <xdr:spPr>
        <a:xfrm>
          <a:off x="30910421" y="7796325"/>
          <a:ext cx="176921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ja-JP" altLang="en-US"/>
            <a:t>○○</a:t>
          </a:r>
        </a:p>
      </xdr:txBody>
    </xdr:sp>
    <xdr:clientData/>
  </xdr:twoCellAnchor>
  <xdr:twoCellAnchor>
    <xdr:from>
      <xdr:col>34</xdr:col>
      <xdr:colOff>927100</xdr:colOff>
      <xdr:row>39</xdr:row>
      <xdr:rowOff>165100</xdr:rowOff>
    </xdr:from>
    <xdr:to>
      <xdr:col>35</xdr:col>
      <xdr:colOff>765175</xdr:colOff>
      <xdr:row>39</xdr:row>
      <xdr:rowOff>165100</xdr:rowOff>
    </xdr:to>
    <xdr:cxnSp macro="">
      <xdr:nvCxnSpPr>
        <xdr:cNvPr id="510" name="直線コネクタ 509">
          <a:extLst>
            <a:ext uri="{FF2B5EF4-FFF2-40B4-BE49-F238E27FC236}">
              <a16:creationId xmlns:a16="http://schemas.microsoft.com/office/drawing/2014/main" id="{00000000-0008-0000-0300-0000FE010000}"/>
            </a:ext>
          </a:extLst>
        </xdr:cNvPr>
        <xdr:cNvCxnSpPr/>
      </xdr:nvCxnSpPr>
      <xdr:spPr>
        <a:xfrm flipH="1">
          <a:off x="30530800" y="6851650"/>
          <a:ext cx="866775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38100</xdr:colOff>
      <xdr:row>40</xdr:row>
      <xdr:rowOff>6478</xdr:rowOff>
    </xdr:from>
    <xdr:to>
      <xdr:col>35</xdr:col>
      <xdr:colOff>195</xdr:colOff>
      <xdr:row>42</xdr:row>
      <xdr:rowOff>142876</xdr:rowOff>
    </xdr:to>
    <xdr:sp macro="" textlink="">
      <xdr:nvSpPr>
        <xdr:cNvPr id="511" name="フリーフォーム 190">
          <a:extLst>
            <a:ext uri="{FF2B5EF4-FFF2-40B4-BE49-F238E27FC236}">
              <a16:creationId xmlns:a16="http://schemas.microsoft.com/office/drawing/2014/main" id="{00000000-0008-0000-0300-0000FF010000}"/>
            </a:ext>
          </a:extLst>
        </xdr:cNvPr>
        <xdr:cNvSpPr/>
      </xdr:nvSpPr>
      <xdr:spPr>
        <a:xfrm flipH="1">
          <a:off x="29641800" y="6864478"/>
          <a:ext cx="990795" cy="479298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34</xdr:col>
      <xdr:colOff>941468</xdr:colOff>
      <xdr:row>39</xdr:row>
      <xdr:rowOff>100960</xdr:rowOff>
    </xdr:from>
    <xdr:to>
      <xdr:col>35</xdr:col>
      <xdr:colOff>92768</xdr:colOff>
      <xdr:row>40</xdr:row>
      <xdr:rowOff>109510</xdr:rowOff>
    </xdr:to>
    <xdr:sp macro="" textlink="">
      <xdr:nvSpPr>
        <xdr:cNvPr id="512" name="円/楕円 81">
          <a:extLst>
            <a:ext uri="{FF2B5EF4-FFF2-40B4-BE49-F238E27FC236}">
              <a16:creationId xmlns:a16="http://schemas.microsoft.com/office/drawing/2014/main" id="{00000000-0008-0000-0300-000000020000}"/>
            </a:ext>
          </a:extLst>
        </xdr:cNvPr>
        <xdr:cNvSpPr/>
      </xdr:nvSpPr>
      <xdr:spPr>
        <a:xfrm>
          <a:off x="30545168" y="6787510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34</xdr:col>
      <xdr:colOff>354331</xdr:colOff>
      <xdr:row>39</xdr:row>
      <xdr:rowOff>82550</xdr:rowOff>
    </xdr:from>
    <xdr:to>
      <xdr:col>34</xdr:col>
      <xdr:colOff>721997</xdr:colOff>
      <xdr:row>40</xdr:row>
      <xdr:rowOff>99620</xdr:rowOff>
    </xdr:to>
    <xdr:sp macro="" textlink="">
      <xdr:nvSpPr>
        <xdr:cNvPr id="513" name="六角形 512">
          <a:extLst>
            <a:ext uri="{FF2B5EF4-FFF2-40B4-BE49-F238E27FC236}">
              <a16:creationId xmlns:a16="http://schemas.microsoft.com/office/drawing/2014/main" id="{00000000-0008-0000-0300-000001020000}"/>
            </a:ext>
          </a:extLst>
        </xdr:cNvPr>
        <xdr:cNvSpPr/>
      </xdr:nvSpPr>
      <xdr:spPr>
        <a:xfrm>
          <a:off x="29958031" y="6769100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22</a:t>
          </a:r>
          <a:endParaRPr kumimoji="1" lang="ja-JP" altLang="en-US" sz="1200" b="1"/>
        </a:p>
      </xdr:txBody>
    </xdr:sp>
    <xdr:clientData/>
  </xdr:twoCellAnchor>
  <xdr:twoCellAnchor>
    <xdr:from>
      <xdr:col>35</xdr:col>
      <xdr:colOff>88898</xdr:colOff>
      <xdr:row>40</xdr:row>
      <xdr:rowOff>127000</xdr:rowOff>
    </xdr:from>
    <xdr:to>
      <xdr:col>35</xdr:col>
      <xdr:colOff>761999</xdr:colOff>
      <xdr:row>42</xdr:row>
      <xdr:rowOff>41275</xdr:rowOff>
    </xdr:to>
    <xdr:sp macro="" textlink="">
      <xdr:nvSpPr>
        <xdr:cNvPr id="514" name="正方形/長方形 513">
          <a:extLst>
            <a:ext uri="{FF2B5EF4-FFF2-40B4-BE49-F238E27FC236}">
              <a16:creationId xmlns:a16="http://schemas.microsoft.com/office/drawing/2014/main" id="{00000000-0008-0000-0300-000002020000}"/>
            </a:ext>
          </a:extLst>
        </xdr:cNvPr>
        <xdr:cNvSpPr/>
      </xdr:nvSpPr>
      <xdr:spPr>
        <a:xfrm>
          <a:off x="30721298" y="6985000"/>
          <a:ext cx="673101" cy="257175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ja-JP" altLang="en-US" sz="1050">
              <a:solidFill>
                <a:schemeClr val="tx1"/>
              </a:solidFill>
            </a:rPr>
            <a:t>セトヤ工機</a:t>
          </a:r>
          <a:endParaRPr kumimoji="1" lang="en-US" altLang="ja-JP" sz="1050">
            <a:solidFill>
              <a:schemeClr val="tx1"/>
            </a:solidFill>
          </a:endParaRPr>
        </a:p>
      </xdr:txBody>
    </xdr:sp>
    <xdr:clientData/>
  </xdr:twoCellAnchor>
  <xdr:twoCellAnchor>
    <xdr:from>
      <xdr:col>35</xdr:col>
      <xdr:colOff>0</xdr:colOff>
      <xdr:row>29</xdr:row>
      <xdr:rowOff>139700</xdr:rowOff>
    </xdr:from>
    <xdr:to>
      <xdr:col>35</xdr:col>
      <xdr:colOff>0</xdr:colOff>
      <xdr:row>32</xdr:row>
      <xdr:rowOff>127000</xdr:rowOff>
    </xdr:to>
    <xdr:cxnSp macro="">
      <xdr:nvCxnSpPr>
        <xdr:cNvPr id="515" name="直線コネクタ 514">
          <a:extLst>
            <a:ext uri="{FF2B5EF4-FFF2-40B4-BE49-F238E27FC236}">
              <a16:creationId xmlns:a16="http://schemas.microsoft.com/office/drawing/2014/main" id="{00000000-0008-0000-0300-000003020000}"/>
            </a:ext>
          </a:extLst>
        </xdr:cNvPr>
        <xdr:cNvCxnSpPr/>
      </xdr:nvCxnSpPr>
      <xdr:spPr>
        <a:xfrm flipV="1">
          <a:off x="30632400" y="5111750"/>
          <a:ext cx="0" cy="50165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194</xdr:colOff>
      <xdr:row>32</xdr:row>
      <xdr:rowOff>127128</xdr:rowOff>
    </xdr:from>
    <xdr:to>
      <xdr:col>35</xdr:col>
      <xdr:colOff>876299</xdr:colOff>
      <xdr:row>35</xdr:row>
      <xdr:rowOff>139700</xdr:rowOff>
    </xdr:to>
    <xdr:sp macro="" textlink="">
      <xdr:nvSpPr>
        <xdr:cNvPr id="516" name="フリーフォーム 190">
          <a:extLst>
            <a:ext uri="{FF2B5EF4-FFF2-40B4-BE49-F238E27FC236}">
              <a16:creationId xmlns:a16="http://schemas.microsoft.com/office/drawing/2014/main" id="{00000000-0008-0000-0300-000004020000}"/>
            </a:ext>
          </a:extLst>
        </xdr:cNvPr>
        <xdr:cNvSpPr/>
      </xdr:nvSpPr>
      <xdr:spPr>
        <a:xfrm>
          <a:off x="30632594" y="5613528"/>
          <a:ext cx="876105" cy="526922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34</xdr:col>
      <xdr:colOff>935246</xdr:colOff>
      <xdr:row>32</xdr:row>
      <xdr:rowOff>42975</xdr:rowOff>
    </xdr:from>
    <xdr:to>
      <xdr:col>35</xdr:col>
      <xdr:colOff>86546</xdr:colOff>
      <xdr:row>33</xdr:row>
      <xdr:rowOff>51525</xdr:rowOff>
    </xdr:to>
    <xdr:sp macro="" textlink="">
      <xdr:nvSpPr>
        <xdr:cNvPr id="517" name="円/楕円 81">
          <a:extLst>
            <a:ext uri="{FF2B5EF4-FFF2-40B4-BE49-F238E27FC236}">
              <a16:creationId xmlns:a16="http://schemas.microsoft.com/office/drawing/2014/main" id="{00000000-0008-0000-0300-000005020000}"/>
            </a:ext>
          </a:extLst>
        </xdr:cNvPr>
        <xdr:cNvSpPr/>
      </xdr:nvSpPr>
      <xdr:spPr>
        <a:xfrm>
          <a:off x="30538946" y="552937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35</xdr:col>
      <xdr:colOff>88898</xdr:colOff>
      <xdr:row>33</xdr:row>
      <xdr:rowOff>107950</xdr:rowOff>
    </xdr:from>
    <xdr:to>
      <xdr:col>35</xdr:col>
      <xdr:colOff>869950</xdr:colOff>
      <xdr:row>35</xdr:row>
      <xdr:rowOff>38100</xdr:rowOff>
    </xdr:to>
    <xdr:sp macro="" textlink="">
      <xdr:nvSpPr>
        <xdr:cNvPr id="519" name="正方形/長方形 518">
          <a:extLst>
            <a:ext uri="{FF2B5EF4-FFF2-40B4-BE49-F238E27FC236}">
              <a16:creationId xmlns:a16="http://schemas.microsoft.com/office/drawing/2014/main" id="{00000000-0008-0000-0300-000007020000}"/>
            </a:ext>
          </a:extLst>
        </xdr:cNvPr>
        <xdr:cNvSpPr/>
      </xdr:nvSpPr>
      <xdr:spPr>
        <a:xfrm>
          <a:off x="30721298" y="5765800"/>
          <a:ext cx="781052" cy="273050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ja-JP" altLang="en-US" sz="1050">
              <a:solidFill>
                <a:schemeClr val="tx1"/>
              </a:solidFill>
            </a:rPr>
            <a:t>クリーニング</a:t>
          </a:r>
          <a:endParaRPr kumimoji="1" lang="en-US" altLang="ja-JP" sz="1050">
            <a:solidFill>
              <a:schemeClr val="tx1"/>
            </a:solidFill>
          </a:endParaRPr>
        </a:p>
      </xdr:txBody>
    </xdr:sp>
    <xdr:clientData/>
  </xdr:twoCellAnchor>
  <xdr:twoCellAnchor>
    <xdr:from>
      <xdr:col>34</xdr:col>
      <xdr:colOff>927100</xdr:colOff>
      <xdr:row>24</xdr:row>
      <xdr:rowOff>152400</xdr:rowOff>
    </xdr:from>
    <xdr:to>
      <xdr:col>35</xdr:col>
      <xdr:colOff>765175</xdr:colOff>
      <xdr:row>24</xdr:row>
      <xdr:rowOff>152400</xdr:rowOff>
    </xdr:to>
    <xdr:cxnSp macro="">
      <xdr:nvCxnSpPr>
        <xdr:cNvPr id="520" name="直線コネクタ 519">
          <a:extLst>
            <a:ext uri="{FF2B5EF4-FFF2-40B4-BE49-F238E27FC236}">
              <a16:creationId xmlns:a16="http://schemas.microsoft.com/office/drawing/2014/main" id="{00000000-0008-0000-0300-000008020000}"/>
            </a:ext>
          </a:extLst>
        </xdr:cNvPr>
        <xdr:cNvCxnSpPr/>
      </xdr:nvCxnSpPr>
      <xdr:spPr>
        <a:xfrm flipH="1">
          <a:off x="30530800" y="4267200"/>
          <a:ext cx="866775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38099</xdr:colOff>
      <xdr:row>24</xdr:row>
      <xdr:rowOff>165228</xdr:rowOff>
    </xdr:from>
    <xdr:to>
      <xdr:col>35</xdr:col>
      <xdr:colOff>194</xdr:colOff>
      <xdr:row>28</xdr:row>
      <xdr:rowOff>114300</xdr:rowOff>
    </xdr:to>
    <xdr:sp macro="" textlink="">
      <xdr:nvSpPr>
        <xdr:cNvPr id="521" name="フリーフォーム 190">
          <a:extLst>
            <a:ext uri="{FF2B5EF4-FFF2-40B4-BE49-F238E27FC236}">
              <a16:creationId xmlns:a16="http://schemas.microsoft.com/office/drawing/2014/main" id="{00000000-0008-0000-0300-000009020000}"/>
            </a:ext>
          </a:extLst>
        </xdr:cNvPr>
        <xdr:cNvSpPr/>
      </xdr:nvSpPr>
      <xdr:spPr>
        <a:xfrm flipH="1">
          <a:off x="29641799" y="4280028"/>
          <a:ext cx="990795" cy="634872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34</xdr:col>
      <xdr:colOff>647251</xdr:colOff>
      <xdr:row>25</xdr:row>
      <xdr:rowOff>92075</xdr:rowOff>
    </xdr:from>
    <xdr:to>
      <xdr:col>34</xdr:col>
      <xdr:colOff>890329</xdr:colOff>
      <xdr:row>26</xdr:row>
      <xdr:rowOff>130175</xdr:rowOff>
    </xdr:to>
    <xdr:sp macro="" textlink="">
      <xdr:nvSpPr>
        <xdr:cNvPr id="522" name="二等辺三角形 521">
          <a:extLst>
            <a:ext uri="{FF2B5EF4-FFF2-40B4-BE49-F238E27FC236}">
              <a16:creationId xmlns:a16="http://schemas.microsoft.com/office/drawing/2014/main" id="{00000000-0008-0000-0300-00000A020000}"/>
            </a:ext>
          </a:extLst>
        </xdr:cNvPr>
        <xdr:cNvSpPr/>
      </xdr:nvSpPr>
      <xdr:spPr>
        <a:xfrm flipV="1">
          <a:off x="30250951" y="4378325"/>
          <a:ext cx="243078" cy="209550"/>
        </a:xfrm>
        <a:prstGeom prst="triangle">
          <a:avLst/>
        </a:prstGeom>
        <a:solidFill>
          <a:srgbClr val="FF0000"/>
        </a:solidFill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</xdr:col>
      <xdr:colOff>12699</xdr:colOff>
      <xdr:row>16</xdr:row>
      <xdr:rowOff>64137</xdr:rowOff>
    </xdr:from>
    <xdr:to>
      <xdr:col>34</xdr:col>
      <xdr:colOff>558423</xdr:colOff>
      <xdr:row>18</xdr:row>
      <xdr:rowOff>165673</xdr:rowOff>
    </xdr:to>
    <xdr:sp macro="" textlink="">
      <xdr:nvSpPr>
        <xdr:cNvPr id="523" name="フリーフォーム 199">
          <a:extLst>
            <a:ext uri="{FF2B5EF4-FFF2-40B4-BE49-F238E27FC236}">
              <a16:creationId xmlns:a16="http://schemas.microsoft.com/office/drawing/2014/main" id="{00000000-0008-0000-0300-00000B020000}"/>
            </a:ext>
          </a:extLst>
        </xdr:cNvPr>
        <xdr:cNvSpPr/>
      </xdr:nvSpPr>
      <xdr:spPr>
        <a:xfrm>
          <a:off x="29616399" y="2807337"/>
          <a:ext cx="545724" cy="444436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34</xdr:col>
      <xdr:colOff>555819</xdr:colOff>
      <xdr:row>19</xdr:row>
      <xdr:rowOff>130</xdr:rowOff>
    </xdr:from>
    <xdr:to>
      <xdr:col>35</xdr:col>
      <xdr:colOff>869949</xdr:colOff>
      <xdr:row>21</xdr:row>
      <xdr:rowOff>79376</xdr:rowOff>
    </xdr:to>
    <xdr:sp macro="" textlink="">
      <xdr:nvSpPr>
        <xdr:cNvPr id="524" name="フリーフォーム 200">
          <a:extLst>
            <a:ext uri="{FF2B5EF4-FFF2-40B4-BE49-F238E27FC236}">
              <a16:creationId xmlns:a16="http://schemas.microsoft.com/office/drawing/2014/main" id="{00000000-0008-0000-0300-00000C020000}"/>
            </a:ext>
          </a:extLst>
        </xdr:cNvPr>
        <xdr:cNvSpPr/>
      </xdr:nvSpPr>
      <xdr:spPr>
        <a:xfrm>
          <a:off x="30159519" y="3257680"/>
          <a:ext cx="1342830" cy="42214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34</xdr:col>
      <xdr:colOff>266250</xdr:colOff>
      <xdr:row>19</xdr:row>
      <xdr:rowOff>66676</xdr:rowOff>
    </xdr:from>
    <xdr:to>
      <xdr:col>34</xdr:col>
      <xdr:colOff>509328</xdr:colOff>
      <xdr:row>20</xdr:row>
      <xdr:rowOff>104776</xdr:rowOff>
    </xdr:to>
    <xdr:sp macro="" textlink="">
      <xdr:nvSpPr>
        <xdr:cNvPr id="525" name="二等辺三角形 524">
          <a:extLst>
            <a:ext uri="{FF2B5EF4-FFF2-40B4-BE49-F238E27FC236}">
              <a16:creationId xmlns:a16="http://schemas.microsoft.com/office/drawing/2014/main" id="{00000000-0008-0000-0300-00000D020000}"/>
            </a:ext>
          </a:extLst>
        </xdr:cNvPr>
        <xdr:cNvSpPr/>
      </xdr:nvSpPr>
      <xdr:spPr>
        <a:xfrm flipV="1">
          <a:off x="29869950" y="3324226"/>
          <a:ext cx="243078" cy="209550"/>
        </a:xfrm>
        <a:prstGeom prst="triangle">
          <a:avLst/>
        </a:prstGeom>
        <a:solidFill>
          <a:srgbClr val="FF0000"/>
        </a:solidFill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</xdr:col>
      <xdr:colOff>627380</xdr:colOff>
      <xdr:row>18</xdr:row>
      <xdr:rowOff>88901</xdr:rowOff>
    </xdr:from>
    <xdr:to>
      <xdr:col>35</xdr:col>
      <xdr:colOff>648953</xdr:colOff>
      <xdr:row>19</xdr:row>
      <xdr:rowOff>105971</xdr:rowOff>
    </xdr:to>
    <xdr:sp macro="" textlink="">
      <xdr:nvSpPr>
        <xdr:cNvPr id="529" name="六角形 528">
          <a:extLst>
            <a:ext uri="{FF2B5EF4-FFF2-40B4-BE49-F238E27FC236}">
              <a16:creationId xmlns:a16="http://schemas.microsoft.com/office/drawing/2014/main" id="{00000000-0008-0000-0300-000011020000}"/>
            </a:ext>
          </a:extLst>
        </xdr:cNvPr>
        <xdr:cNvSpPr/>
      </xdr:nvSpPr>
      <xdr:spPr>
        <a:xfrm>
          <a:off x="30231080" y="3175001"/>
          <a:ext cx="1050273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ja-JP" altLang="en-US" sz="1200" b="1"/>
            <a:t>下野萩の道</a:t>
          </a:r>
        </a:p>
      </xdr:txBody>
    </xdr:sp>
    <xdr:clientData/>
  </xdr:twoCellAnchor>
  <xdr:twoCellAnchor>
    <xdr:from>
      <xdr:col>34</xdr:col>
      <xdr:colOff>146049</xdr:colOff>
      <xdr:row>9</xdr:row>
      <xdr:rowOff>32387</xdr:rowOff>
    </xdr:from>
    <xdr:to>
      <xdr:col>34</xdr:col>
      <xdr:colOff>691773</xdr:colOff>
      <xdr:row>11</xdr:row>
      <xdr:rowOff>133923</xdr:rowOff>
    </xdr:to>
    <xdr:sp macro="" textlink="">
      <xdr:nvSpPr>
        <xdr:cNvPr id="530" name="フリーフォーム 199">
          <a:extLst>
            <a:ext uri="{FF2B5EF4-FFF2-40B4-BE49-F238E27FC236}">
              <a16:creationId xmlns:a16="http://schemas.microsoft.com/office/drawing/2014/main" id="{00000000-0008-0000-0300-000012020000}"/>
            </a:ext>
          </a:extLst>
        </xdr:cNvPr>
        <xdr:cNvSpPr/>
      </xdr:nvSpPr>
      <xdr:spPr>
        <a:xfrm>
          <a:off x="29749749" y="1575437"/>
          <a:ext cx="545724" cy="444436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34</xdr:col>
      <xdr:colOff>689169</xdr:colOff>
      <xdr:row>11</xdr:row>
      <xdr:rowOff>139830</xdr:rowOff>
    </xdr:from>
    <xdr:to>
      <xdr:col>35</xdr:col>
      <xdr:colOff>1003299</xdr:colOff>
      <xdr:row>14</xdr:row>
      <xdr:rowOff>47626</xdr:rowOff>
    </xdr:to>
    <xdr:sp macro="" textlink="">
      <xdr:nvSpPr>
        <xdr:cNvPr id="531" name="フリーフォーム 200">
          <a:extLst>
            <a:ext uri="{FF2B5EF4-FFF2-40B4-BE49-F238E27FC236}">
              <a16:creationId xmlns:a16="http://schemas.microsoft.com/office/drawing/2014/main" id="{00000000-0008-0000-0300-000013020000}"/>
            </a:ext>
          </a:extLst>
        </xdr:cNvPr>
        <xdr:cNvSpPr/>
      </xdr:nvSpPr>
      <xdr:spPr>
        <a:xfrm>
          <a:off x="30292869" y="2025780"/>
          <a:ext cx="1342830" cy="42214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34</xdr:col>
      <xdr:colOff>399600</xdr:colOff>
      <xdr:row>12</xdr:row>
      <xdr:rowOff>34926</xdr:rowOff>
    </xdr:from>
    <xdr:to>
      <xdr:col>34</xdr:col>
      <xdr:colOff>642678</xdr:colOff>
      <xdr:row>13</xdr:row>
      <xdr:rowOff>73026</xdr:rowOff>
    </xdr:to>
    <xdr:sp macro="" textlink="">
      <xdr:nvSpPr>
        <xdr:cNvPr id="532" name="二等辺三角形 531">
          <a:extLst>
            <a:ext uri="{FF2B5EF4-FFF2-40B4-BE49-F238E27FC236}">
              <a16:creationId xmlns:a16="http://schemas.microsoft.com/office/drawing/2014/main" id="{00000000-0008-0000-0300-000014020000}"/>
            </a:ext>
          </a:extLst>
        </xdr:cNvPr>
        <xdr:cNvSpPr/>
      </xdr:nvSpPr>
      <xdr:spPr>
        <a:xfrm flipV="1">
          <a:off x="30003300" y="2092326"/>
          <a:ext cx="243078" cy="209550"/>
        </a:xfrm>
        <a:prstGeom prst="triangle">
          <a:avLst/>
        </a:prstGeom>
        <a:solidFill>
          <a:srgbClr val="FF0000"/>
        </a:solidFill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</xdr:col>
      <xdr:colOff>760730</xdr:colOff>
      <xdr:row>10</xdr:row>
      <xdr:rowOff>25401</xdr:rowOff>
    </xdr:from>
    <xdr:to>
      <xdr:col>35</xdr:col>
      <xdr:colOff>939799</xdr:colOff>
      <xdr:row>11</xdr:row>
      <xdr:rowOff>38101</xdr:rowOff>
    </xdr:to>
    <xdr:sp macro="" textlink="">
      <xdr:nvSpPr>
        <xdr:cNvPr id="533" name="六角形 532">
          <a:extLst>
            <a:ext uri="{FF2B5EF4-FFF2-40B4-BE49-F238E27FC236}">
              <a16:creationId xmlns:a16="http://schemas.microsoft.com/office/drawing/2014/main" id="{00000000-0008-0000-0300-000015020000}"/>
            </a:ext>
          </a:extLst>
        </xdr:cNvPr>
        <xdr:cNvSpPr/>
      </xdr:nvSpPr>
      <xdr:spPr>
        <a:xfrm>
          <a:off x="30364430" y="1739901"/>
          <a:ext cx="1207769" cy="18415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ja-JP" altLang="en-US" sz="1200" b="1"/>
            <a:t>森林公園通り</a:t>
          </a:r>
        </a:p>
      </xdr:txBody>
    </xdr:sp>
    <xdr:clientData/>
  </xdr:twoCellAnchor>
  <xdr:twoCellAnchor>
    <xdr:from>
      <xdr:col>35</xdr:col>
      <xdr:colOff>542619</xdr:colOff>
      <xdr:row>2</xdr:row>
      <xdr:rowOff>127763</xdr:rowOff>
    </xdr:from>
    <xdr:to>
      <xdr:col>35</xdr:col>
      <xdr:colOff>542619</xdr:colOff>
      <xdr:row>5</xdr:row>
      <xdr:rowOff>52705</xdr:rowOff>
    </xdr:to>
    <xdr:cxnSp macro="">
      <xdr:nvCxnSpPr>
        <xdr:cNvPr id="536" name="直線コネクタ 535">
          <a:extLst>
            <a:ext uri="{FF2B5EF4-FFF2-40B4-BE49-F238E27FC236}">
              <a16:creationId xmlns:a16="http://schemas.microsoft.com/office/drawing/2014/main" id="{00000000-0008-0000-0300-000018020000}"/>
            </a:ext>
          </a:extLst>
        </xdr:cNvPr>
        <xdr:cNvCxnSpPr/>
      </xdr:nvCxnSpPr>
      <xdr:spPr>
        <a:xfrm flipV="1">
          <a:off x="31175019" y="470663"/>
          <a:ext cx="0" cy="439292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361949</xdr:colOff>
      <xdr:row>5</xdr:row>
      <xdr:rowOff>53729</xdr:rowOff>
    </xdr:from>
    <xdr:to>
      <xdr:col>35</xdr:col>
      <xdr:colOff>544173</xdr:colOff>
      <xdr:row>7</xdr:row>
      <xdr:rowOff>86103</xdr:rowOff>
    </xdr:to>
    <xdr:sp macro="" textlink="">
      <xdr:nvSpPr>
        <xdr:cNvPr id="537" name="フリーフォーム 178">
          <a:extLst>
            <a:ext uri="{FF2B5EF4-FFF2-40B4-BE49-F238E27FC236}">
              <a16:creationId xmlns:a16="http://schemas.microsoft.com/office/drawing/2014/main" id="{00000000-0008-0000-0300-000019020000}"/>
            </a:ext>
          </a:extLst>
        </xdr:cNvPr>
        <xdr:cNvSpPr/>
      </xdr:nvSpPr>
      <xdr:spPr>
        <a:xfrm flipH="1">
          <a:off x="29965649" y="910979"/>
          <a:ext cx="1210924" cy="375274"/>
        </a:xfrm>
        <a:custGeom>
          <a:avLst/>
          <a:gdLst>
            <a:gd name="connsiteX0" fmla="*/ 0 w 809625"/>
            <a:gd name="connsiteY0" fmla="*/ 381000 h 381000"/>
            <a:gd name="connsiteX1" fmla="*/ 0 w 809625"/>
            <a:gd name="connsiteY1" fmla="*/ 0 h 381000"/>
            <a:gd name="connsiteX2" fmla="*/ 809625 w 809625"/>
            <a:gd name="connsiteY2" fmla="*/ 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09625" h="381000">
              <a:moveTo>
                <a:pt x="0" y="381000"/>
              </a:moveTo>
              <a:lnTo>
                <a:pt x="0" y="0"/>
              </a:lnTo>
              <a:lnTo>
                <a:pt x="809625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34</xdr:col>
      <xdr:colOff>600073</xdr:colOff>
      <xdr:row>2</xdr:row>
      <xdr:rowOff>123826</xdr:rowOff>
    </xdr:from>
    <xdr:to>
      <xdr:col>35</xdr:col>
      <xdr:colOff>492918</xdr:colOff>
      <xdr:row>4</xdr:row>
      <xdr:rowOff>143686</xdr:rowOff>
    </xdr:to>
    <xdr:sp macro="" textlink="">
      <xdr:nvSpPr>
        <xdr:cNvPr id="538" name="正方形/長方形 537">
          <a:extLst>
            <a:ext uri="{FF2B5EF4-FFF2-40B4-BE49-F238E27FC236}">
              <a16:creationId xmlns:a16="http://schemas.microsoft.com/office/drawing/2014/main" id="{00000000-0008-0000-0300-00001A020000}"/>
            </a:ext>
          </a:extLst>
        </xdr:cNvPr>
        <xdr:cNvSpPr/>
      </xdr:nvSpPr>
      <xdr:spPr>
        <a:xfrm>
          <a:off x="30203773" y="466726"/>
          <a:ext cx="921545" cy="362760"/>
        </a:xfrm>
        <a:prstGeom prst="rect">
          <a:avLst/>
        </a:prstGeom>
        <a:gradFill flip="none" rotWithShape="1">
          <a:gsLst>
            <a:gs pos="50000">
              <a:schemeClr val="accent1">
                <a:tint val="44500"/>
                <a:satMod val="160000"/>
              </a:schemeClr>
            </a:gs>
            <a:gs pos="100000">
              <a:schemeClr val="tx2">
                <a:lumMod val="60000"/>
                <a:lumOff val="40000"/>
              </a:schemeClr>
            </a:gs>
          </a:gsLst>
          <a:path path="rect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ja-JP" altLang="en-US">
              <a:solidFill>
                <a:schemeClr val="tx1"/>
              </a:solidFill>
            </a:rPr>
            <a:t>赤川ダム</a:t>
          </a:r>
        </a:p>
      </xdr:txBody>
    </xdr:sp>
    <xdr:clientData/>
  </xdr:twoCellAnchor>
  <xdr:twoCellAnchor>
    <xdr:from>
      <xdr:col>38</xdr:col>
      <xdr:colOff>70645</xdr:colOff>
      <xdr:row>62</xdr:row>
      <xdr:rowOff>13513</xdr:rowOff>
    </xdr:from>
    <xdr:to>
      <xdr:col>38</xdr:col>
      <xdr:colOff>504517</xdr:colOff>
      <xdr:row>62</xdr:row>
      <xdr:rowOff>70366</xdr:rowOff>
    </xdr:to>
    <xdr:cxnSp macro="">
      <xdr:nvCxnSpPr>
        <xdr:cNvPr id="539" name="直線コネクタ 538">
          <a:extLst>
            <a:ext uri="{FF2B5EF4-FFF2-40B4-BE49-F238E27FC236}">
              <a16:creationId xmlns:a16="http://schemas.microsoft.com/office/drawing/2014/main" id="{00000000-0008-0000-0300-00001B020000}"/>
            </a:ext>
          </a:extLst>
        </xdr:cNvPr>
        <xdr:cNvCxnSpPr/>
      </xdr:nvCxnSpPr>
      <xdr:spPr>
        <a:xfrm flipV="1">
          <a:off x="33341470" y="10643413"/>
          <a:ext cx="433872" cy="56853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485775</xdr:colOff>
      <xdr:row>60</xdr:row>
      <xdr:rowOff>110251</xdr:rowOff>
    </xdr:from>
    <xdr:to>
      <xdr:col>38</xdr:col>
      <xdr:colOff>80169</xdr:colOff>
      <xdr:row>63</xdr:row>
      <xdr:rowOff>133802</xdr:rowOff>
    </xdr:to>
    <xdr:sp macro="" textlink="">
      <xdr:nvSpPr>
        <xdr:cNvPr id="540" name="フリーフォーム 180">
          <a:extLst>
            <a:ext uri="{FF2B5EF4-FFF2-40B4-BE49-F238E27FC236}">
              <a16:creationId xmlns:a16="http://schemas.microsoft.com/office/drawing/2014/main" id="{00000000-0008-0000-0300-00001C020000}"/>
            </a:ext>
          </a:extLst>
        </xdr:cNvPr>
        <xdr:cNvSpPr/>
      </xdr:nvSpPr>
      <xdr:spPr>
        <a:xfrm>
          <a:off x="32727900" y="10397251"/>
          <a:ext cx="623094" cy="537901"/>
        </a:xfrm>
        <a:custGeom>
          <a:avLst/>
          <a:gdLst>
            <a:gd name="connsiteX0" fmla="*/ 0 w 609600"/>
            <a:gd name="connsiteY0" fmla="*/ 714375 h 714375"/>
            <a:gd name="connsiteX1" fmla="*/ 0 w 609600"/>
            <a:gd name="connsiteY1" fmla="*/ 371475 h 714375"/>
            <a:gd name="connsiteX2" fmla="*/ 609600 w 609600"/>
            <a:gd name="connsiteY2" fmla="*/ 304800 h 714375"/>
            <a:gd name="connsiteX3" fmla="*/ 19050 w 609600"/>
            <a:gd name="connsiteY3" fmla="*/ 171450 h 714375"/>
            <a:gd name="connsiteX4" fmla="*/ 19050 w 609600"/>
            <a:gd name="connsiteY4" fmla="*/ 0 h 714375"/>
            <a:gd name="connsiteX5" fmla="*/ 609600 w 609600"/>
            <a:gd name="connsiteY5" fmla="*/ 0 h 714375"/>
            <a:gd name="connsiteX0" fmla="*/ 19050 w 609600"/>
            <a:gd name="connsiteY0" fmla="*/ 619125 h 619125"/>
            <a:gd name="connsiteX1" fmla="*/ 0 w 609600"/>
            <a:gd name="connsiteY1" fmla="*/ 371475 h 619125"/>
            <a:gd name="connsiteX2" fmla="*/ 609600 w 609600"/>
            <a:gd name="connsiteY2" fmla="*/ 304800 h 619125"/>
            <a:gd name="connsiteX3" fmla="*/ 19050 w 609600"/>
            <a:gd name="connsiteY3" fmla="*/ 171450 h 619125"/>
            <a:gd name="connsiteX4" fmla="*/ 19050 w 609600"/>
            <a:gd name="connsiteY4" fmla="*/ 0 h 619125"/>
            <a:gd name="connsiteX5" fmla="*/ 609600 w 609600"/>
            <a:gd name="connsiteY5" fmla="*/ 0 h 619125"/>
            <a:gd name="connsiteX0" fmla="*/ 0 w 617177"/>
            <a:gd name="connsiteY0" fmla="*/ 578848 h 578848"/>
            <a:gd name="connsiteX1" fmla="*/ 7577 w 617177"/>
            <a:gd name="connsiteY1" fmla="*/ 371475 h 578848"/>
            <a:gd name="connsiteX2" fmla="*/ 617177 w 617177"/>
            <a:gd name="connsiteY2" fmla="*/ 304800 h 578848"/>
            <a:gd name="connsiteX3" fmla="*/ 26627 w 617177"/>
            <a:gd name="connsiteY3" fmla="*/ 171450 h 578848"/>
            <a:gd name="connsiteX4" fmla="*/ 26627 w 617177"/>
            <a:gd name="connsiteY4" fmla="*/ 0 h 578848"/>
            <a:gd name="connsiteX5" fmla="*/ 617177 w 617177"/>
            <a:gd name="connsiteY5" fmla="*/ 0 h 578848"/>
            <a:gd name="connsiteX0" fmla="*/ 0 w 613848"/>
            <a:gd name="connsiteY0" fmla="*/ 568779 h 568779"/>
            <a:gd name="connsiteX1" fmla="*/ 4248 w 613848"/>
            <a:gd name="connsiteY1" fmla="*/ 371475 h 568779"/>
            <a:gd name="connsiteX2" fmla="*/ 613848 w 613848"/>
            <a:gd name="connsiteY2" fmla="*/ 304800 h 568779"/>
            <a:gd name="connsiteX3" fmla="*/ 23298 w 613848"/>
            <a:gd name="connsiteY3" fmla="*/ 171450 h 568779"/>
            <a:gd name="connsiteX4" fmla="*/ 23298 w 613848"/>
            <a:gd name="connsiteY4" fmla="*/ 0 h 568779"/>
            <a:gd name="connsiteX5" fmla="*/ 613848 w 613848"/>
            <a:gd name="connsiteY5" fmla="*/ 0 h 568779"/>
            <a:gd name="connsiteX0" fmla="*/ 2409 w 609600"/>
            <a:gd name="connsiteY0" fmla="*/ 568779 h 568779"/>
            <a:gd name="connsiteX1" fmla="*/ 0 w 609600"/>
            <a:gd name="connsiteY1" fmla="*/ 371475 h 568779"/>
            <a:gd name="connsiteX2" fmla="*/ 609600 w 609600"/>
            <a:gd name="connsiteY2" fmla="*/ 304800 h 568779"/>
            <a:gd name="connsiteX3" fmla="*/ 19050 w 609600"/>
            <a:gd name="connsiteY3" fmla="*/ 171450 h 568779"/>
            <a:gd name="connsiteX4" fmla="*/ 19050 w 609600"/>
            <a:gd name="connsiteY4" fmla="*/ 0 h 568779"/>
            <a:gd name="connsiteX5" fmla="*/ 609600 w 609600"/>
            <a:gd name="connsiteY5" fmla="*/ 0 h 568779"/>
            <a:gd name="connsiteX0" fmla="*/ 2409 w 609600"/>
            <a:gd name="connsiteY0" fmla="*/ 568779 h 568779"/>
            <a:gd name="connsiteX1" fmla="*/ 665 w 609600"/>
            <a:gd name="connsiteY1" fmla="*/ 546090 h 568779"/>
            <a:gd name="connsiteX2" fmla="*/ 0 w 609600"/>
            <a:gd name="connsiteY2" fmla="*/ 371475 h 568779"/>
            <a:gd name="connsiteX3" fmla="*/ 609600 w 609600"/>
            <a:gd name="connsiteY3" fmla="*/ 304800 h 568779"/>
            <a:gd name="connsiteX4" fmla="*/ 19050 w 609600"/>
            <a:gd name="connsiteY4" fmla="*/ 171450 h 568779"/>
            <a:gd name="connsiteX5" fmla="*/ 19050 w 609600"/>
            <a:gd name="connsiteY5" fmla="*/ 0 h 568779"/>
            <a:gd name="connsiteX6" fmla="*/ 609600 w 609600"/>
            <a:gd name="connsiteY6" fmla="*/ 0 h 568779"/>
            <a:gd name="connsiteX0" fmla="*/ 665 w 609600"/>
            <a:gd name="connsiteY0" fmla="*/ 546090 h 546090"/>
            <a:gd name="connsiteX1" fmla="*/ 0 w 609600"/>
            <a:gd name="connsiteY1" fmla="*/ 371475 h 546090"/>
            <a:gd name="connsiteX2" fmla="*/ 609600 w 609600"/>
            <a:gd name="connsiteY2" fmla="*/ 304800 h 546090"/>
            <a:gd name="connsiteX3" fmla="*/ 19050 w 609600"/>
            <a:gd name="connsiteY3" fmla="*/ 171450 h 546090"/>
            <a:gd name="connsiteX4" fmla="*/ 19050 w 609600"/>
            <a:gd name="connsiteY4" fmla="*/ 0 h 546090"/>
            <a:gd name="connsiteX5" fmla="*/ 609600 w 609600"/>
            <a:gd name="connsiteY5" fmla="*/ 0 h 5460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609600" h="546090">
              <a:moveTo>
                <a:pt x="665" y="546090"/>
              </a:moveTo>
              <a:cubicBezTo>
                <a:pt x="443" y="487885"/>
                <a:pt x="222" y="429680"/>
                <a:pt x="0" y="371475"/>
              </a:cubicBezTo>
              <a:lnTo>
                <a:pt x="609600" y="304800"/>
              </a:lnTo>
              <a:lnTo>
                <a:pt x="19050" y="171450"/>
              </a:lnTo>
              <a:lnTo>
                <a:pt x="19050" y="0"/>
              </a:lnTo>
              <a:lnTo>
                <a:pt x="609600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561973</xdr:colOff>
      <xdr:row>62</xdr:row>
      <xdr:rowOff>171157</xdr:rowOff>
    </xdr:from>
    <xdr:to>
      <xdr:col>38</xdr:col>
      <xdr:colOff>418792</xdr:colOff>
      <xdr:row>63</xdr:row>
      <xdr:rowOff>157576</xdr:rowOff>
    </xdr:to>
    <xdr:sp macro="" textlink="">
      <xdr:nvSpPr>
        <xdr:cNvPr id="541" name="正方形/長方形 540">
          <a:extLst>
            <a:ext uri="{FF2B5EF4-FFF2-40B4-BE49-F238E27FC236}">
              <a16:creationId xmlns:a16="http://schemas.microsoft.com/office/drawing/2014/main" id="{00000000-0008-0000-0300-00001D020000}"/>
            </a:ext>
          </a:extLst>
        </xdr:cNvPr>
        <xdr:cNvSpPr/>
      </xdr:nvSpPr>
      <xdr:spPr>
        <a:xfrm>
          <a:off x="32804098" y="10801057"/>
          <a:ext cx="885519" cy="157869"/>
        </a:xfrm>
        <a:prstGeom prst="rect">
          <a:avLst/>
        </a:prstGeom>
        <a:gradFill flip="none" rotWithShape="1">
          <a:gsLst>
            <a:gs pos="50000">
              <a:schemeClr val="accent1">
                <a:tint val="44500"/>
                <a:satMod val="160000"/>
              </a:schemeClr>
            </a:gs>
            <a:gs pos="100000">
              <a:schemeClr val="tx2">
                <a:lumMod val="60000"/>
                <a:lumOff val="40000"/>
              </a:schemeClr>
            </a:gs>
          </a:gsLst>
          <a:path path="rect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ja-JP" altLang="en-US">
            <a:solidFill>
              <a:schemeClr val="tx1"/>
            </a:solidFill>
          </a:endParaRPr>
        </a:p>
      </xdr:txBody>
    </xdr:sp>
    <xdr:clientData/>
  </xdr:twoCellAnchor>
  <xdr:twoCellAnchor>
    <xdr:from>
      <xdr:col>38</xdr:col>
      <xdr:colOff>89693</xdr:colOff>
      <xdr:row>58</xdr:row>
      <xdr:rowOff>104775</xdr:rowOff>
    </xdr:from>
    <xdr:to>
      <xdr:col>38</xdr:col>
      <xdr:colOff>533092</xdr:colOff>
      <xdr:row>60</xdr:row>
      <xdr:rowOff>77406</xdr:rowOff>
    </xdr:to>
    <xdr:sp macro="" textlink="">
      <xdr:nvSpPr>
        <xdr:cNvPr id="542" name="正方形/長方形 541">
          <a:extLst>
            <a:ext uri="{FF2B5EF4-FFF2-40B4-BE49-F238E27FC236}">
              <a16:creationId xmlns:a16="http://schemas.microsoft.com/office/drawing/2014/main" id="{00000000-0008-0000-0300-00001E020000}"/>
            </a:ext>
          </a:extLst>
        </xdr:cNvPr>
        <xdr:cNvSpPr/>
      </xdr:nvSpPr>
      <xdr:spPr>
        <a:xfrm>
          <a:off x="33360518" y="10048875"/>
          <a:ext cx="443399" cy="315531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finish</a:t>
          </a:r>
          <a:endParaRPr kumimoji="1" lang="ja-JP" alt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934444</xdr:colOff>
      <xdr:row>18</xdr:row>
      <xdr:rowOff>89605</xdr:rowOff>
    </xdr:from>
    <xdr:to>
      <xdr:col>5</xdr:col>
      <xdr:colOff>85744</xdr:colOff>
      <xdr:row>19</xdr:row>
      <xdr:rowOff>98155</xdr:rowOff>
    </xdr:to>
    <xdr:sp macro="" textlink="">
      <xdr:nvSpPr>
        <xdr:cNvPr id="491" name="円/楕円 44">
          <a:extLst>
            <a:ext uri="{FF2B5EF4-FFF2-40B4-BE49-F238E27FC236}">
              <a16:creationId xmlns:a16="http://schemas.microsoft.com/office/drawing/2014/main" id="{00000000-0008-0000-0300-0000EB010000}"/>
            </a:ext>
          </a:extLst>
        </xdr:cNvPr>
        <xdr:cNvSpPr/>
      </xdr:nvSpPr>
      <xdr:spPr>
        <a:xfrm>
          <a:off x="4153894" y="317570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940794</xdr:colOff>
      <xdr:row>11</xdr:row>
      <xdr:rowOff>159455</xdr:rowOff>
    </xdr:from>
    <xdr:to>
      <xdr:col>5</xdr:col>
      <xdr:colOff>92094</xdr:colOff>
      <xdr:row>12</xdr:row>
      <xdr:rowOff>168005</xdr:rowOff>
    </xdr:to>
    <xdr:sp macro="" textlink="">
      <xdr:nvSpPr>
        <xdr:cNvPr id="518" name="円/楕円 44">
          <a:extLst>
            <a:ext uri="{FF2B5EF4-FFF2-40B4-BE49-F238E27FC236}">
              <a16:creationId xmlns:a16="http://schemas.microsoft.com/office/drawing/2014/main" id="{00000000-0008-0000-0300-000006020000}"/>
            </a:ext>
          </a:extLst>
        </xdr:cNvPr>
        <xdr:cNvSpPr/>
      </xdr:nvSpPr>
      <xdr:spPr>
        <a:xfrm>
          <a:off x="4160244" y="204540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17</xdr:col>
      <xdr:colOff>194</xdr:colOff>
      <xdr:row>31</xdr:row>
      <xdr:rowOff>98552</xdr:rowOff>
    </xdr:from>
    <xdr:to>
      <xdr:col>17</xdr:col>
      <xdr:colOff>628649</xdr:colOff>
      <xdr:row>35</xdr:row>
      <xdr:rowOff>152399</xdr:rowOff>
    </xdr:to>
    <xdr:sp macro="" textlink="">
      <xdr:nvSpPr>
        <xdr:cNvPr id="543" name="フリーフォーム 83">
          <a:extLst>
            <a:ext uri="{FF2B5EF4-FFF2-40B4-BE49-F238E27FC236}">
              <a16:creationId xmlns:a16="http://schemas.microsoft.com/office/drawing/2014/main" id="{00000000-0008-0000-0300-00001F020000}"/>
            </a:ext>
          </a:extLst>
        </xdr:cNvPr>
        <xdr:cNvSpPr/>
      </xdr:nvSpPr>
      <xdr:spPr>
        <a:xfrm>
          <a:off x="13538394" y="5216652"/>
          <a:ext cx="628455" cy="714247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  <a:gd name="connsiteX0" fmla="*/ 0 w 1004466"/>
            <a:gd name="connsiteY0" fmla="*/ 582054 h 582054"/>
            <a:gd name="connsiteX1" fmla="*/ 0 w 1004466"/>
            <a:gd name="connsiteY1" fmla="*/ 115523 h 582054"/>
            <a:gd name="connsiteX2" fmla="*/ 1004466 w 1004466"/>
            <a:gd name="connsiteY2" fmla="*/ 0 h 582054"/>
            <a:gd name="connsiteX0" fmla="*/ 0 w 1004466"/>
            <a:gd name="connsiteY0" fmla="*/ 582054 h 582054"/>
            <a:gd name="connsiteX1" fmla="*/ 0 w 1004466"/>
            <a:gd name="connsiteY1" fmla="*/ 115523 h 582054"/>
            <a:gd name="connsiteX2" fmla="*/ 1004466 w 1004466"/>
            <a:gd name="connsiteY2" fmla="*/ 0 h 582054"/>
            <a:gd name="connsiteX0" fmla="*/ 0 w 1004466"/>
            <a:gd name="connsiteY0" fmla="*/ 582054 h 582054"/>
            <a:gd name="connsiteX1" fmla="*/ 0 w 1004466"/>
            <a:gd name="connsiteY1" fmla="*/ 115523 h 582054"/>
            <a:gd name="connsiteX2" fmla="*/ 1004466 w 1004466"/>
            <a:gd name="connsiteY2" fmla="*/ 0 h 582054"/>
            <a:gd name="connsiteX0" fmla="*/ 0 w 1004466"/>
            <a:gd name="connsiteY0" fmla="*/ 582054 h 582054"/>
            <a:gd name="connsiteX1" fmla="*/ 0 w 1004466"/>
            <a:gd name="connsiteY1" fmla="*/ 115523 h 582054"/>
            <a:gd name="connsiteX2" fmla="*/ 1004466 w 1004466"/>
            <a:gd name="connsiteY2" fmla="*/ 0 h 582054"/>
            <a:gd name="connsiteX0" fmla="*/ 0 w 1004466"/>
            <a:gd name="connsiteY0" fmla="*/ 582054 h 582054"/>
            <a:gd name="connsiteX1" fmla="*/ 0 w 1004466"/>
            <a:gd name="connsiteY1" fmla="*/ 115523 h 582054"/>
            <a:gd name="connsiteX2" fmla="*/ 1004466 w 1004466"/>
            <a:gd name="connsiteY2" fmla="*/ 0 h 582054"/>
            <a:gd name="connsiteX0" fmla="*/ 0 w 1004466"/>
            <a:gd name="connsiteY0" fmla="*/ 582054 h 582054"/>
            <a:gd name="connsiteX1" fmla="*/ 0 w 1004466"/>
            <a:gd name="connsiteY1" fmla="*/ 115523 h 582054"/>
            <a:gd name="connsiteX2" fmla="*/ 1004466 w 1004466"/>
            <a:gd name="connsiteY2" fmla="*/ 0 h 582054"/>
            <a:gd name="connsiteX0" fmla="*/ 0 w 1004466"/>
            <a:gd name="connsiteY0" fmla="*/ 527690 h 527690"/>
            <a:gd name="connsiteX1" fmla="*/ 0 w 1004466"/>
            <a:gd name="connsiteY1" fmla="*/ 115523 h 527690"/>
            <a:gd name="connsiteX2" fmla="*/ 1004466 w 1004466"/>
            <a:gd name="connsiteY2" fmla="*/ 0 h 5276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4466" h="527690">
              <a:moveTo>
                <a:pt x="0" y="527690"/>
              </a:moveTo>
              <a:lnTo>
                <a:pt x="0" y="115523"/>
              </a:lnTo>
              <a:lnTo>
                <a:pt x="1004466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17</xdr:col>
      <xdr:colOff>509906</xdr:colOff>
      <xdr:row>32</xdr:row>
      <xdr:rowOff>38100</xdr:rowOff>
    </xdr:from>
    <xdr:to>
      <xdr:col>17</xdr:col>
      <xdr:colOff>877572</xdr:colOff>
      <xdr:row>33</xdr:row>
      <xdr:rowOff>55170</xdr:rowOff>
    </xdr:to>
    <xdr:sp macro="" textlink="">
      <xdr:nvSpPr>
        <xdr:cNvPr id="544" name="六角形 543">
          <a:extLst>
            <a:ext uri="{FF2B5EF4-FFF2-40B4-BE49-F238E27FC236}">
              <a16:creationId xmlns:a16="http://schemas.microsoft.com/office/drawing/2014/main" id="{00000000-0008-0000-0300-000020020000}"/>
            </a:ext>
          </a:extLst>
        </xdr:cNvPr>
        <xdr:cNvSpPr/>
      </xdr:nvSpPr>
      <xdr:spPr>
        <a:xfrm>
          <a:off x="14048106" y="5321300"/>
          <a:ext cx="367666" cy="18217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250</a:t>
          </a:r>
          <a:endParaRPr kumimoji="1" lang="ja-JP" altLang="en-US" sz="1200" b="1"/>
        </a:p>
      </xdr:txBody>
    </xdr:sp>
    <xdr:clientData/>
  </xdr:twoCellAnchor>
  <xdr:twoCellAnchor>
    <xdr:from>
      <xdr:col>17</xdr:col>
      <xdr:colOff>6350</xdr:colOff>
      <xdr:row>17</xdr:row>
      <xdr:rowOff>12700</xdr:rowOff>
    </xdr:from>
    <xdr:to>
      <xdr:col>17</xdr:col>
      <xdr:colOff>508000</xdr:colOff>
      <xdr:row>21</xdr:row>
      <xdr:rowOff>133350</xdr:rowOff>
    </xdr:to>
    <xdr:sp macro="" textlink="">
      <xdr:nvSpPr>
        <xdr:cNvPr id="546" name="フリーフォーム: 図形 545">
          <a:extLst>
            <a:ext uri="{FF2B5EF4-FFF2-40B4-BE49-F238E27FC236}">
              <a16:creationId xmlns:a16="http://schemas.microsoft.com/office/drawing/2014/main" id="{00000000-0008-0000-0300-000022020000}"/>
            </a:ext>
          </a:extLst>
        </xdr:cNvPr>
        <xdr:cNvSpPr/>
      </xdr:nvSpPr>
      <xdr:spPr>
        <a:xfrm flipH="1">
          <a:off x="13544550" y="2819400"/>
          <a:ext cx="501650" cy="781050"/>
        </a:xfrm>
        <a:custGeom>
          <a:avLst/>
          <a:gdLst>
            <a:gd name="connsiteX0" fmla="*/ 311150 w 311150"/>
            <a:gd name="connsiteY0" fmla="*/ 781050 h 781050"/>
            <a:gd name="connsiteX1" fmla="*/ 311150 w 311150"/>
            <a:gd name="connsiteY1" fmla="*/ 419100 h 781050"/>
            <a:gd name="connsiteX2" fmla="*/ 0 w 311150"/>
            <a:gd name="connsiteY2" fmla="*/ 0 h 781050"/>
            <a:gd name="connsiteX0" fmla="*/ 311150 w 311150"/>
            <a:gd name="connsiteY0" fmla="*/ 781050 h 781050"/>
            <a:gd name="connsiteX1" fmla="*/ 311150 w 311150"/>
            <a:gd name="connsiteY1" fmla="*/ 419100 h 781050"/>
            <a:gd name="connsiteX2" fmla="*/ 0 w 311150"/>
            <a:gd name="connsiteY2" fmla="*/ 0 h 781050"/>
            <a:gd name="connsiteX0" fmla="*/ 311150 w 311150"/>
            <a:gd name="connsiteY0" fmla="*/ 781050 h 781050"/>
            <a:gd name="connsiteX1" fmla="*/ 311150 w 311150"/>
            <a:gd name="connsiteY1" fmla="*/ 419100 h 781050"/>
            <a:gd name="connsiteX2" fmla="*/ 0 w 311150"/>
            <a:gd name="connsiteY2" fmla="*/ 0 h 7810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11150" h="781050">
              <a:moveTo>
                <a:pt x="311150" y="781050"/>
              </a:moveTo>
              <a:lnTo>
                <a:pt x="311150" y="419100"/>
              </a:lnTo>
              <a:cubicBezTo>
                <a:pt x="182033" y="330200"/>
                <a:pt x="103717" y="228600"/>
                <a:pt x="0" y="0"/>
              </a:cubicBez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528956</xdr:colOff>
      <xdr:row>16</xdr:row>
      <xdr:rowOff>63500</xdr:rowOff>
    </xdr:from>
    <xdr:to>
      <xdr:col>17</xdr:col>
      <xdr:colOff>896622</xdr:colOff>
      <xdr:row>17</xdr:row>
      <xdr:rowOff>80570</xdr:rowOff>
    </xdr:to>
    <xdr:sp macro="" textlink="">
      <xdr:nvSpPr>
        <xdr:cNvPr id="548" name="六角形 547">
          <a:extLst>
            <a:ext uri="{FF2B5EF4-FFF2-40B4-BE49-F238E27FC236}">
              <a16:creationId xmlns:a16="http://schemas.microsoft.com/office/drawing/2014/main" id="{00000000-0008-0000-0300-000024020000}"/>
            </a:ext>
          </a:extLst>
        </xdr:cNvPr>
        <xdr:cNvSpPr/>
      </xdr:nvSpPr>
      <xdr:spPr>
        <a:xfrm>
          <a:off x="14067156" y="2705100"/>
          <a:ext cx="367666" cy="18217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250</a:t>
          </a:r>
          <a:endParaRPr kumimoji="1" lang="ja-JP" altLang="en-US" sz="1200" b="1"/>
        </a:p>
      </xdr:txBody>
    </xdr:sp>
    <xdr:clientData/>
  </xdr:twoCellAnchor>
  <xdr:twoCellAnchor>
    <xdr:from>
      <xdr:col>22</xdr:col>
      <xdr:colOff>254000</xdr:colOff>
      <xdr:row>45</xdr:row>
      <xdr:rowOff>34925</xdr:rowOff>
    </xdr:from>
    <xdr:to>
      <xdr:col>23</xdr:col>
      <xdr:colOff>6350</xdr:colOff>
      <xdr:row>48</xdr:row>
      <xdr:rowOff>73597</xdr:rowOff>
    </xdr:to>
    <xdr:sp macro="" textlink="">
      <xdr:nvSpPr>
        <xdr:cNvPr id="562" name="フリーフォーム 135">
          <a:extLst>
            <a:ext uri="{FF2B5EF4-FFF2-40B4-BE49-F238E27FC236}">
              <a16:creationId xmlns:a16="http://schemas.microsoft.com/office/drawing/2014/main" id="{00000000-0008-0000-0300-000032020000}"/>
            </a:ext>
          </a:extLst>
        </xdr:cNvPr>
        <xdr:cNvSpPr/>
      </xdr:nvSpPr>
      <xdr:spPr>
        <a:xfrm>
          <a:off x="19304000" y="7750175"/>
          <a:ext cx="781050" cy="553022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194</xdr:colOff>
      <xdr:row>48</xdr:row>
      <xdr:rowOff>79503</xdr:rowOff>
    </xdr:from>
    <xdr:to>
      <xdr:col>23</xdr:col>
      <xdr:colOff>781049</xdr:colOff>
      <xdr:row>49</xdr:row>
      <xdr:rowOff>155575</xdr:rowOff>
    </xdr:to>
    <xdr:sp macro="" textlink="">
      <xdr:nvSpPr>
        <xdr:cNvPr id="563" name="フリーフォーム 181">
          <a:extLst>
            <a:ext uri="{FF2B5EF4-FFF2-40B4-BE49-F238E27FC236}">
              <a16:creationId xmlns:a16="http://schemas.microsoft.com/office/drawing/2014/main" id="{00000000-0008-0000-0300-000033020000}"/>
            </a:ext>
          </a:extLst>
        </xdr:cNvPr>
        <xdr:cNvSpPr/>
      </xdr:nvSpPr>
      <xdr:spPr>
        <a:xfrm>
          <a:off x="20078894" y="8309103"/>
          <a:ext cx="780855" cy="247522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941468</xdr:colOff>
      <xdr:row>47</xdr:row>
      <xdr:rowOff>154935</xdr:rowOff>
    </xdr:from>
    <xdr:to>
      <xdr:col>23</xdr:col>
      <xdr:colOff>92768</xdr:colOff>
      <xdr:row>48</xdr:row>
      <xdr:rowOff>163485</xdr:rowOff>
    </xdr:to>
    <xdr:sp macro="" textlink="">
      <xdr:nvSpPr>
        <xdr:cNvPr id="564" name="円/楕円 81">
          <a:extLst>
            <a:ext uri="{FF2B5EF4-FFF2-40B4-BE49-F238E27FC236}">
              <a16:creationId xmlns:a16="http://schemas.microsoft.com/office/drawing/2014/main" id="{00000000-0008-0000-0300-000034020000}"/>
            </a:ext>
          </a:extLst>
        </xdr:cNvPr>
        <xdr:cNvSpPr/>
      </xdr:nvSpPr>
      <xdr:spPr>
        <a:xfrm>
          <a:off x="19991468" y="821308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266700</xdr:colOff>
      <xdr:row>45</xdr:row>
      <xdr:rowOff>85725</xdr:rowOff>
    </xdr:from>
    <xdr:to>
      <xdr:col>23</xdr:col>
      <xdr:colOff>673100</xdr:colOff>
      <xdr:row>46</xdr:row>
      <xdr:rowOff>66675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19316700" y="7800975"/>
          <a:ext cx="1435100" cy="152400"/>
        </a:xfrm>
        <a:prstGeom prst="rect">
          <a:avLst/>
        </a:prstGeom>
        <a:solidFill>
          <a:schemeClr val="bg2">
            <a:lumMod val="50000"/>
          </a:schemeClr>
        </a:solidFill>
        <a:ln w="28575">
          <a:noFill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ベルトコンベア</a:t>
          </a:r>
        </a:p>
      </xdr:txBody>
    </xdr:sp>
    <xdr:clientData/>
  </xdr:twoCellAnchor>
  <xdr:twoCellAnchor>
    <xdr:from>
      <xdr:col>7</xdr:col>
      <xdr:colOff>844550</xdr:colOff>
      <xdr:row>61</xdr:row>
      <xdr:rowOff>104775</xdr:rowOff>
    </xdr:from>
    <xdr:to>
      <xdr:col>8</xdr:col>
      <xdr:colOff>793750</xdr:colOff>
      <xdr:row>63</xdr:row>
      <xdr:rowOff>76200</xdr:rowOff>
    </xdr:to>
    <xdr:sp macro="" textlink="">
      <xdr:nvSpPr>
        <xdr:cNvPr id="549" name="正方形/長方形 548">
          <a:extLst>
            <a:ext uri="{FF2B5EF4-FFF2-40B4-BE49-F238E27FC236}">
              <a16:creationId xmlns:a16="http://schemas.microsoft.com/office/drawing/2014/main" id="{00000000-0008-0000-0300-000025020000}"/>
            </a:ext>
          </a:extLst>
        </xdr:cNvPr>
        <xdr:cNvSpPr/>
      </xdr:nvSpPr>
      <xdr:spPr>
        <a:xfrm>
          <a:off x="6203950" y="10175875"/>
          <a:ext cx="889000" cy="301625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ja-JP" altLang="en-US" sz="1050">
              <a:solidFill>
                <a:schemeClr val="tx1"/>
              </a:solidFill>
            </a:rPr>
            <a:t>農産物直売所</a:t>
          </a:r>
          <a:endParaRPr kumimoji="1" lang="en-US" altLang="ja-JP" sz="105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805921</xdr:colOff>
      <xdr:row>46</xdr:row>
      <xdr:rowOff>123825</xdr:rowOff>
    </xdr:from>
    <xdr:to>
      <xdr:col>8</xdr:col>
      <xdr:colOff>169621</xdr:colOff>
      <xdr:row>48</xdr:row>
      <xdr:rowOff>19103</xdr:rowOff>
    </xdr:to>
    <xdr:sp macro="" textlink="">
      <xdr:nvSpPr>
        <xdr:cNvPr id="551" name="フリーフォーム 116">
          <a:extLst>
            <a:ext uri="{FF2B5EF4-FFF2-40B4-BE49-F238E27FC236}">
              <a16:creationId xmlns:a16="http://schemas.microsoft.com/office/drawing/2014/main" id="{00000000-0008-0000-0300-000027020000}"/>
            </a:ext>
          </a:extLst>
        </xdr:cNvPr>
        <xdr:cNvSpPr/>
      </xdr:nvSpPr>
      <xdr:spPr>
        <a:xfrm>
          <a:off x="6663796" y="8010525"/>
          <a:ext cx="392400" cy="238178"/>
        </a:xfrm>
        <a:custGeom>
          <a:avLst/>
          <a:gdLst>
            <a:gd name="connsiteX0" fmla="*/ 365709 w 731419"/>
            <a:gd name="connsiteY0" fmla="*/ 701621 h 701622"/>
            <a:gd name="connsiteX1" fmla="*/ 723619 w 731419"/>
            <a:gd name="connsiteY1" fmla="*/ 81053 h 701622"/>
            <a:gd name="connsiteX2" fmla="*/ 7800 w 731419"/>
            <a:gd name="connsiteY2" fmla="*/ 75280 h 701622"/>
            <a:gd name="connsiteX3" fmla="*/ 365709 w 731419"/>
            <a:gd name="connsiteY3" fmla="*/ 701621 h 701622"/>
            <a:gd name="connsiteX0" fmla="*/ 401872 w 767582"/>
            <a:gd name="connsiteY0" fmla="*/ 728815 h 728816"/>
            <a:gd name="connsiteX1" fmla="*/ 759782 w 767582"/>
            <a:gd name="connsiteY1" fmla="*/ 108247 h 728816"/>
            <a:gd name="connsiteX2" fmla="*/ 43963 w 767582"/>
            <a:gd name="connsiteY2" fmla="*/ 102474 h 728816"/>
            <a:gd name="connsiteX3" fmla="*/ 401872 w 767582"/>
            <a:gd name="connsiteY3" fmla="*/ 728815 h 728816"/>
            <a:gd name="connsiteX0" fmla="*/ 401872 w 767582"/>
            <a:gd name="connsiteY0" fmla="*/ 762923 h 762924"/>
            <a:gd name="connsiteX1" fmla="*/ 759782 w 767582"/>
            <a:gd name="connsiteY1" fmla="*/ 142355 h 762924"/>
            <a:gd name="connsiteX2" fmla="*/ 43963 w 767582"/>
            <a:gd name="connsiteY2" fmla="*/ 136582 h 762924"/>
            <a:gd name="connsiteX3" fmla="*/ 401872 w 767582"/>
            <a:gd name="connsiteY3" fmla="*/ 762923 h 762924"/>
            <a:gd name="connsiteX0" fmla="*/ 401872 w 799759"/>
            <a:gd name="connsiteY0" fmla="*/ 762923 h 762924"/>
            <a:gd name="connsiteX1" fmla="*/ 759782 w 799759"/>
            <a:gd name="connsiteY1" fmla="*/ 142355 h 762924"/>
            <a:gd name="connsiteX2" fmla="*/ 43963 w 799759"/>
            <a:gd name="connsiteY2" fmla="*/ 136582 h 762924"/>
            <a:gd name="connsiteX3" fmla="*/ 401872 w 799759"/>
            <a:gd name="connsiteY3" fmla="*/ 762923 h 762924"/>
            <a:gd name="connsiteX0" fmla="*/ 401872 w 799759"/>
            <a:gd name="connsiteY0" fmla="*/ 755635 h 755636"/>
            <a:gd name="connsiteX1" fmla="*/ 759782 w 799759"/>
            <a:gd name="connsiteY1" fmla="*/ 135067 h 755636"/>
            <a:gd name="connsiteX2" fmla="*/ 43963 w 799759"/>
            <a:gd name="connsiteY2" fmla="*/ 129294 h 755636"/>
            <a:gd name="connsiteX3" fmla="*/ 401872 w 799759"/>
            <a:gd name="connsiteY3" fmla="*/ 755635 h 755636"/>
            <a:gd name="connsiteX0" fmla="*/ 401872 w 803745"/>
            <a:gd name="connsiteY0" fmla="*/ 755635 h 755636"/>
            <a:gd name="connsiteX1" fmla="*/ 759782 w 803745"/>
            <a:gd name="connsiteY1" fmla="*/ 135067 h 755636"/>
            <a:gd name="connsiteX2" fmla="*/ 43963 w 803745"/>
            <a:gd name="connsiteY2" fmla="*/ 129294 h 755636"/>
            <a:gd name="connsiteX3" fmla="*/ 401872 w 803745"/>
            <a:gd name="connsiteY3" fmla="*/ 755635 h 755636"/>
            <a:gd name="connsiteX0" fmla="*/ 401872 w 797791"/>
            <a:gd name="connsiteY0" fmla="*/ 755635 h 755636"/>
            <a:gd name="connsiteX1" fmla="*/ 759782 w 797791"/>
            <a:gd name="connsiteY1" fmla="*/ 135067 h 755636"/>
            <a:gd name="connsiteX2" fmla="*/ 43963 w 797791"/>
            <a:gd name="connsiteY2" fmla="*/ 129294 h 755636"/>
            <a:gd name="connsiteX3" fmla="*/ 401872 w 797791"/>
            <a:gd name="connsiteY3" fmla="*/ 755635 h 7556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7791" h="755636">
              <a:moveTo>
                <a:pt x="401872" y="755635"/>
              </a:moveTo>
              <a:cubicBezTo>
                <a:pt x="521175" y="756597"/>
                <a:pt x="921722" y="297134"/>
                <a:pt x="759782" y="135067"/>
              </a:cubicBezTo>
              <a:cubicBezTo>
                <a:pt x="575109" y="-46220"/>
                <a:pt x="222955" y="-41900"/>
                <a:pt x="43963" y="129294"/>
              </a:cubicBezTo>
              <a:cubicBezTo>
                <a:pt x="-135029" y="300488"/>
                <a:pt x="282569" y="754673"/>
                <a:pt x="401872" y="755635"/>
              </a:cubicBezTo>
              <a:close/>
            </a:path>
          </a:pathLst>
        </a:cu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36000" rtlCol="0" anchor="ctr"/>
        <a:lstStyle/>
        <a:p>
          <a:pPr algn="ctr"/>
          <a:r>
            <a:rPr kumimoji="1" lang="en-US" altLang="ja-JP" sz="1200" b="1"/>
            <a:t>400</a:t>
          </a:r>
          <a:endParaRPr kumimoji="1" lang="ja-JP" altLang="en-US" sz="1200" b="1"/>
        </a:p>
      </xdr:txBody>
    </xdr:sp>
    <xdr:clientData/>
  </xdr:twoCellAnchor>
  <xdr:twoCellAnchor>
    <xdr:from>
      <xdr:col>7</xdr:col>
      <xdr:colOff>979806</xdr:colOff>
      <xdr:row>4</xdr:row>
      <xdr:rowOff>161925</xdr:rowOff>
    </xdr:from>
    <xdr:to>
      <xdr:col>8</xdr:col>
      <xdr:colOff>318306</xdr:colOff>
      <xdr:row>6</xdr:row>
      <xdr:rowOff>7545</xdr:rowOff>
    </xdr:to>
    <xdr:sp macro="" textlink="">
      <xdr:nvSpPr>
        <xdr:cNvPr id="552" name="六角形 551">
          <a:extLst>
            <a:ext uri="{FF2B5EF4-FFF2-40B4-BE49-F238E27FC236}">
              <a16:creationId xmlns:a16="http://schemas.microsoft.com/office/drawing/2014/main" id="{00000000-0008-0000-0300-000028020000}"/>
            </a:ext>
          </a:extLst>
        </xdr:cNvPr>
        <xdr:cNvSpPr/>
      </xdr:nvSpPr>
      <xdr:spPr>
        <a:xfrm>
          <a:off x="6837681" y="847725"/>
          <a:ext cx="367200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28</a:t>
          </a:r>
          <a:endParaRPr kumimoji="1" lang="ja-JP" altLang="en-US" sz="1200" b="1"/>
        </a:p>
      </xdr:txBody>
    </xdr:sp>
    <xdr:clientData/>
  </xdr:twoCellAnchor>
  <xdr:twoCellAnchor>
    <xdr:from>
      <xdr:col>10</xdr:col>
      <xdr:colOff>758296</xdr:colOff>
      <xdr:row>54</xdr:row>
      <xdr:rowOff>19050</xdr:rowOff>
    </xdr:from>
    <xdr:to>
      <xdr:col>11</xdr:col>
      <xdr:colOff>212104</xdr:colOff>
      <xdr:row>55</xdr:row>
      <xdr:rowOff>85778</xdr:rowOff>
    </xdr:to>
    <xdr:sp macro="" textlink="">
      <xdr:nvSpPr>
        <xdr:cNvPr id="578" name="フリーフォーム 138">
          <a:extLst>
            <a:ext uri="{FF2B5EF4-FFF2-40B4-BE49-F238E27FC236}">
              <a16:creationId xmlns:a16="http://schemas.microsoft.com/office/drawing/2014/main" id="{00000000-0008-0000-0300-000042020000}"/>
            </a:ext>
          </a:extLst>
        </xdr:cNvPr>
        <xdr:cNvSpPr/>
      </xdr:nvSpPr>
      <xdr:spPr>
        <a:xfrm>
          <a:off x="8530696" y="8934450"/>
          <a:ext cx="393608" cy="231828"/>
        </a:xfrm>
        <a:custGeom>
          <a:avLst/>
          <a:gdLst>
            <a:gd name="connsiteX0" fmla="*/ 365709 w 731419"/>
            <a:gd name="connsiteY0" fmla="*/ 701621 h 701622"/>
            <a:gd name="connsiteX1" fmla="*/ 723619 w 731419"/>
            <a:gd name="connsiteY1" fmla="*/ 81053 h 701622"/>
            <a:gd name="connsiteX2" fmla="*/ 7800 w 731419"/>
            <a:gd name="connsiteY2" fmla="*/ 75280 h 701622"/>
            <a:gd name="connsiteX3" fmla="*/ 365709 w 731419"/>
            <a:gd name="connsiteY3" fmla="*/ 701621 h 701622"/>
            <a:gd name="connsiteX0" fmla="*/ 401872 w 767582"/>
            <a:gd name="connsiteY0" fmla="*/ 728815 h 728816"/>
            <a:gd name="connsiteX1" fmla="*/ 759782 w 767582"/>
            <a:gd name="connsiteY1" fmla="*/ 108247 h 728816"/>
            <a:gd name="connsiteX2" fmla="*/ 43963 w 767582"/>
            <a:gd name="connsiteY2" fmla="*/ 102474 h 728816"/>
            <a:gd name="connsiteX3" fmla="*/ 401872 w 767582"/>
            <a:gd name="connsiteY3" fmla="*/ 728815 h 728816"/>
            <a:gd name="connsiteX0" fmla="*/ 401872 w 767582"/>
            <a:gd name="connsiteY0" fmla="*/ 762923 h 762924"/>
            <a:gd name="connsiteX1" fmla="*/ 759782 w 767582"/>
            <a:gd name="connsiteY1" fmla="*/ 142355 h 762924"/>
            <a:gd name="connsiteX2" fmla="*/ 43963 w 767582"/>
            <a:gd name="connsiteY2" fmla="*/ 136582 h 762924"/>
            <a:gd name="connsiteX3" fmla="*/ 401872 w 767582"/>
            <a:gd name="connsiteY3" fmla="*/ 762923 h 762924"/>
            <a:gd name="connsiteX0" fmla="*/ 401872 w 799759"/>
            <a:gd name="connsiteY0" fmla="*/ 762923 h 762924"/>
            <a:gd name="connsiteX1" fmla="*/ 759782 w 799759"/>
            <a:gd name="connsiteY1" fmla="*/ 142355 h 762924"/>
            <a:gd name="connsiteX2" fmla="*/ 43963 w 799759"/>
            <a:gd name="connsiteY2" fmla="*/ 136582 h 762924"/>
            <a:gd name="connsiteX3" fmla="*/ 401872 w 799759"/>
            <a:gd name="connsiteY3" fmla="*/ 762923 h 762924"/>
            <a:gd name="connsiteX0" fmla="*/ 401872 w 799759"/>
            <a:gd name="connsiteY0" fmla="*/ 755635 h 755636"/>
            <a:gd name="connsiteX1" fmla="*/ 759782 w 799759"/>
            <a:gd name="connsiteY1" fmla="*/ 135067 h 755636"/>
            <a:gd name="connsiteX2" fmla="*/ 43963 w 799759"/>
            <a:gd name="connsiteY2" fmla="*/ 129294 h 755636"/>
            <a:gd name="connsiteX3" fmla="*/ 401872 w 799759"/>
            <a:gd name="connsiteY3" fmla="*/ 755635 h 755636"/>
            <a:gd name="connsiteX0" fmla="*/ 401872 w 803745"/>
            <a:gd name="connsiteY0" fmla="*/ 755635 h 755636"/>
            <a:gd name="connsiteX1" fmla="*/ 759782 w 803745"/>
            <a:gd name="connsiteY1" fmla="*/ 135067 h 755636"/>
            <a:gd name="connsiteX2" fmla="*/ 43963 w 803745"/>
            <a:gd name="connsiteY2" fmla="*/ 129294 h 755636"/>
            <a:gd name="connsiteX3" fmla="*/ 401872 w 803745"/>
            <a:gd name="connsiteY3" fmla="*/ 755635 h 755636"/>
            <a:gd name="connsiteX0" fmla="*/ 401872 w 797791"/>
            <a:gd name="connsiteY0" fmla="*/ 755635 h 755636"/>
            <a:gd name="connsiteX1" fmla="*/ 759782 w 797791"/>
            <a:gd name="connsiteY1" fmla="*/ 135067 h 755636"/>
            <a:gd name="connsiteX2" fmla="*/ 43963 w 797791"/>
            <a:gd name="connsiteY2" fmla="*/ 129294 h 755636"/>
            <a:gd name="connsiteX3" fmla="*/ 401872 w 797791"/>
            <a:gd name="connsiteY3" fmla="*/ 755635 h 7556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7791" h="755636">
              <a:moveTo>
                <a:pt x="401872" y="755635"/>
              </a:moveTo>
              <a:cubicBezTo>
                <a:pt x="521175" y="756597"/>
                <a:pt x="921722" y="297134"/>
                <a:pt x="759782" y="135067"/>
              </a:cubicBezTo>
              <a:cubicBezTo>
                <a:pt x="575109" y="-46220"/>
                <a:pt x="222955" y="-41900"/>
                <a:pt x="43963" y="129294"/>
              </a:cubicBezTo>
              <a:cubicBezTo>
                <a:pt x="-135029" y="300488"/>
                <a:pt x="282569" y="754673"/>
                <a:pt x="401872" y="755635"/>
              </a:cubicBezTo>
              <a:close/>
            </a:path>
          </a:pathLst>
        </a:cu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36000" rtlCol="0" anchor="ctr"/>
        <a:lstStyle/>
        <a:p>
          <a:pPr algn="ctr"/>
          <a:r>
            <a:rPr kumimoji="1" lang="en-US" altLang="ja-JP" sz="1200" b="1"/>
            <a:t>289</a:t>
          </a:r>
          <a:endParaRPr kumimoji="1" lang="ja-JP" altLang="en-US" sz="1200" b="1"/>
        </a:p>
      </xdr:txBody>
    </xdr:sp>
    <xdr:clientData/>
  </xdr:twoCellAnchor>
  <xdr:twoCellAnchor>
    <xdr:from>
      <xdr:col>11</xdr:col>
      <xdr:colOff>129469</xdr:colOff>
      <xdr:row>39</xdr:row>
      <xdr:rowOff>63501</xdr:rowOff>
    </xdr:from>
    <xdr:to>
      <xdr:col>11</xdr:col>
      <xdr:colOff>698500</xdr:colOff>
      <xdr:row>40</xdr:row>
      <xdr:rowOff>82551</xdr:rowOff>
    </xdr:to>
    <xdr:sp macro="" textlink="">
      <xdr:nvSpPr>
        <xdr:cNvPr id="579" name="正方形/長方形 578">
          <a:extLst>
            <a:ext uri="{FF2B5EF4-FFF2-40B4-BE49-F238E27FC236}">
              <a16:creationId xmlns:a16="http://schemas.microsoft.com/office/drawing/2014/main" id="{00000000-0008-0000-0300-000043020000}"/>
            </a:ext>
          </a:extLst>
        </xdr:cNvPr>
        <xdr:cNvSpPr/>
      </xdr:nvSpPr>
      <xdr:spPr>
        <a:xfrm>
          <a:off x="8841669" y="6502401"/>
          <a:ext cx="569031" cy="184150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ja-JP" altLang="en-US" sz="1050">
              <a:solidFill>
                <a:schemeClr val="tx1"/>
              </a:solidFill>
            </a:rPr>
            <a:t>中田屋</a:t>
          </a:r>
          <a:endParaRPr kumimoji="1" lang="en-US" altLang="ja-JP" sz="1050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46919</xdr:colOff>
      <xdr:row>37</xdr:row>
      <xdr:rowOff>6351</xdr:rowOff>
    </xdr:from>
    <xdr:to>
      <xdr:col>11</xdr:col>
      <xdr:colOff>615950</xdr:colOff>
      <xdr:row>38</xdr:row>
      <xdr:rowOff>25401</xdr:rowOff>
    </xdr:to>
    <xdr:sp macro="" textlink="">
      <xdr:nvSpPr>
        <xdr:cNvPr id="580" name="正方形/長方形 579">
          <a:extLst>
            <a:ext uri="{FF2B5EF4-FFF2-40B4-BE49-F238E27FC236}">
              <a16:creationId xmlns:a16="http://schemas.microsoft.com/office/drawing/2014/main" id="{00000000-0008-0000-0300-000044020000}"/>
            </a:ext>
          </a:extLst>
        </xdr:cNvPr>
        <xdr:cNvSpPr/>
      </xdr:nvSpPr>
      <xdr:spPr>
        <a:xfrm>
          <a:off x="8759119" y="6115051"/>
          <a:ext cx="569031" cy="184150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ja-JP" altLang="en-US" sz="1050">
              <a:solidFill>
                <a:schemeClr val="tx1"/>
              </a:solidFill>
            </a:rPr>
            <a:t>そうだ</a:t>
          </a:r>
          <a:endParaRPr kumimoji="1" lang="en-US" altLang="ja-JP" sz="1050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82550</xdr:colOff>
      <xdr:row>11</xdr:row>
      <xdr:rowOff>34925</xdr:rowOff>
    </xdr:from>
    <xdr:to>
      <xdr:col>11</xdr:col>
      <xdr:colOff>912780</xdr:colOff>
      <xdr:row>13</xdr:row>
      <xdr:rowOff>6350</xdr:rowOff>
    </xdr:to>
    <xdr:sp macro="" textlink="">
      <xdr:nvSpPr>
        <xdr:cNvPr id="581" name="正方形/長方形 580">
          <a:extLst>
            <a:ext uri="{FF2B5EF4-FFF2-40B4-BE49-F238E27FC236}">
              <a16:creationId xmlns:a16="http://schemas.microsoft.com/office/drawing/2014/main" id="{00000000-0008-0000-0300-000045020000}"/>
            </a:ext>
          </a:extLst>
        </xdr:cNvPr>
        <xdr:cNvSpPr/>
      </xdr:nvSpPr>
      <xdr:spPr>
        <a:xfrm>
          <a:off x="8794750" y="1851025"/>
          <a:ext cx="830230" cy="301625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ja-JP" altLang="en-US" sz="1050">
              <a:solidFill>
                <a:schemeClr val="tx1"/>
              </a:solidFill>
            </a:rPr>
            <a:t>中谷二小</a:t>
          </a:r>
          <a:endParaRPr kumimoji="1" lang="en-US" altLang="ja-JP" sz="1050">
            <a:solidFill>
              <a:schemeClr val="tx1"/>
            </a:solidFill>
          </a:endParaRPr>
        </a:p>
      </xdr:txBody>
    </xdr:sp>
    <xdr:clientData/>
  </xdr:twoCellAnchor>
  <xdr:twoCellAnchor>
    <xdr:from>
      <xdr:col>20</xdr:col>
      <xdr:colOff>0</xdr:colOff>
      <xdr:row>52</xdr:row>
      <xdr:rowOff>0</xdr:rowOff>
    </xdr:from>
    <xdr:to>
      <xdr:col>20</xdr:col>
      <xdr:colOff>203200</xdr:colOff>
      <xdr:row>54</xdr:row>
      <xdr:rowOff>76200</xdr:rowOff>
    </xdr:to>
    <xdr:sp macro="" textlink="">
      <xdr:nvSpPr>
        <xdr:cNvPr id="14" name="フリーフォーム: 図形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15951200" y="8585200"/>
          <a:ext cx="203200" cy="406400"/>
        </a:xfrm>
        <a:custGeom>
          <a:avLst/>
          <a:gdLst>
            <a:gd name="connsiteX0" fmla="*/ 0 w 203200"/>
            <a:gd name="connsiteY0" fmla="*/ 406400 h 406400"/>
            <a:gd name="connsiteX1" fmla="*/ 203200 w 203200"/>
            <a:gd name="connsiteY1" fmla="*/ 0 h 406400"/>
            <a:gd name="connsiteX0" fmla="*/ 0 w 203200"/>
            <a:gd name="connsiteY0" fmla="*/ 406400 h 406400"/>
            <a:gd name="connsiteX1" fmla="*/ 203200 w 203200"/>
            <a:gd name="connsiteY1" fmla="*/ 0 h 406400"/>
            <a:gd name="connsiteX0" fmla="*/ 0 w 203200"/>
            <a:gd name="connsiteY0" fmla="*/ 406400 h 406400"/>
            <a:gd name="connsiteX1" fmla="*/ 203200 w 203200"/>
            <a:gd name="connsiteY1" fmla="*/ 0 h 4064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03200" h="406400">
              <a:moveTo>
                <a:pt x="0" y="406400"/>
              </a:moveTo>
              <a:cubicBezTo>
                <a:pt x="4233" y="201083"/>
                <a:pt x="84667" y="84667"/>
                <a:pt x="203200" y="0"/>
              </a:cubicBez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647700</xdr:colOff>
      <xdr:row>52</xdr:row>
      <xdr:rowOff>6350</xdr:rowOff>
    </xdr:from>
    <xdr:to>
      <xdr:col>20</xdr:col>
      <xdr:colOff>0</xdr:colOff>
      <xdr:row>56</xdr:row>
      <xdr:rowOff>139700</xdr:rowOff>
    </xdr:to>
    <xdr:sp macro="" textlink="">
      <xdr:nvSpPr>
        <xdr:cNvPr id="2" name="フリーフォーム: 図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5659100" y="8591550"/>
          <a:ext cx="292100" cy="793750"/>
        </a:xfrm>
        <a:custGeom>
          <a:avLst/>
          <a:gdLst>
            <a:gd name="connsiteX0" fmla="*/ 292100 w 292100"/>
            <a:gd name="connsiteY0" fmla="*/ 793750 h 793750"/>
            <a:gd name="connsiteX1" fmla="*/ 292100 w 292100"/>
            <a:gd name="connsiteY1" fmla="*/ 406400 h 793750"/>
            <a:gd name="connsiteX2" fmla="*/ 0 w 292100"/>
            <a:gd name="connsiteY2" fmla="*/ 0 h 793750"/>
            <a:gd name="connsiteX0" fmla="*/ 292100 w 292100"/>
            <a:gd name="connsiteY0" fmla="*/ 793750 h 793750"/>
            <a:gd name="connsiteX1" fmla="*/ 292100 w 292100"/>
            <a:gd name="connsiteY1" fmla="*/ 406400 h 793750"/>
            <a:gd name="connsiteX2" fmla="*/ 0 w 292100"/>
            <a:gd name="connsiteY2" fmla="*/ 0 h 793750"/>
            <a:gd name="connsiteX0" fmla="*/ 292100 w 292100"/>
            <a:gd name="connsiteY0" fmla="*/ 793750 h 793750"/>
            <a:gd name="connsiteX1" fmla="*/ 292100 w 292100"/>
            <a:gd name="connsiteY1" fmla="*/ 406400 h 793750"/>
            <a:gd name="connsiteX2" fmla="*/ 0 w 292100"/>
            <a:gd name="connsiteY2" fmla="*/ 0 h 793750"/>
            <a:gd name="connsiteX0" fmla="*/ 292100 w 292100"/>
            <a:gd name="connsiteY0" fmla="*/ 793750 h 793750"/>
            <a:gd name="connsiteX1" fmla="*/ 292100 w 292100"/>
            <a:gd name="connsiteY1" fmla="*/ 406400 h 793750"/>
            <a:gd name="connsiteX2" fmla="*/ 0 w 292100"/>
            <a:gd name="connsiteY2" fmla="*/ 0 h 793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2100" h="793750">
              <a:moveTo>
                <a:pt x="292100" y="793750"/>
              </a:moveTo>
              <a:lnTo>
                <a:pt x="292100" y="406400"/>
              </a:lnTo>
              <a:cubicBezTo>
                <a:pt x="118533" y="410633"/>
                <a:pt x="78317" y="268817"/>
                <a:pt x="0" y="0"/>
              </a:cubicBez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452756</xdr:colOff>
      <xdr:row>53</xdr:row>
      <xdr:rowOff>82550</xdr:rowOff>
    </xdr:from>
    <xdr:to>
      <xdr:col>19</xdr:col>
      <xdr:colOff>820422</xdr:colOff>
      <xdr:row>54</xdr:row>
      <xdr:rowOff>99620</xdr:rowOff>
    </xdr:to>
    <xdr:sp macro="" textlink="">
      <xdr:nvSpPr>
        <xdr:cNvPr id="582" name="六角形 581">
          <a:extLst>
            <a:ext uri="{FF2B5EF4-FFF2-40B4-BE49-F238E27FC236}">
              <a16:creationId xmlns:a16="http://schemas.microsoft.com/office/drawing/2014/main" id="{00000000-0008-0000-0300-000046020000}"/>
            </a:ext>
          </a:extLst>
        </xdr:cNvPr>
        <xdr:cNvSpPr/>
      </xdr:nvSpPr>
      <xdr:spPr>
        <a:xfrm>
          <a:off x="15464156" y="8832850"/>
          <a:ext cx="367666" cy="18217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395</a:t>
          </a:r>
          <a:endParaRPr kumimoji="1" lang="ja-JP" altLang="en-US" sz="1200" b="1"/>
        </a:p>
      </xdr:txBody>
    </xdr:sp>
    <xdr:clientData/>
  </xdr:twoCellAnchor>
  <xdr:twoCellAnchor>
    <xdr:from>
      <xdr:col>19</xdr:col>
      <xdr:colOff>711200</xdr:colOff>
      <xdr:row>43</xdr:row>
      <xdr:rowOff>82550</xdr:rowOff>
    </xdr:from>
    <xdr:to>
      <xdr:col>20</xdr:col>
      <xdr:colOff>114300</xdr:colOff>
      <xdr:row>49</xdr:row>
      <xdr:rowOff>139700</xdr:rowOff>
    </xdr:to>
    <xdr:sp macro="" textlink="">
      <xdr:nvSpPr>
        <xdr:cNvPr id="15" name="フリーフォーム: 図形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15722600" y="7181850"/>
          <a:ext cx="342900" cy="1047750"/>
        </a:xfrm>
        <a:custGeom>
          <a:avLst/>
          <a:gdLst>
            <a:gd name="connsiteX0" fmla="*/ 0 w 342900"/>
            <a:gd name="connsiteY0" fmla="*/ 863600 h 863600"/>
            <a:gd name="connsiteX1" fmla="*/ 342900 w 342900"/>
            <a:gd name="connsiteY1" fmla="*/ 387350 h 863600"/>
            <a:gd name="connsiteX2" fmla="*/ 342900 w 342900"/>
            <a:gd name="connsiteY2" fmla="*/ 0 h 863600"/>
            <a:gd name="connsiteX0" fmla="*/ 0 w 342900"/>
            <a:gd name="connsiteY0" fmla="*/ 863600 h 863600"/>
            <a:gd name="connsiteX1" fmla="*/ 342900 w 342900"/>
            <a:gd name="connsiteY1" fmla="*/ 387350 h 863600"/>
            <a:gd name="connsiteX2" fmla="*/ 342900 w 342900"/>
            <a:gd name="connsiteY2" fmla="*/ 0 h 863600"/>
            <a:gd name="connsiteX0" fmla="*/ 0 w 342900"/>
            <a:gd name="connsiteY0" fmla="*/ 863600 h 863600"/>
            <a:gd name="connsiteX1" fmla="*/ 342900 w 342900"/>
            <a:gd name="connsiteY1" fmla="*/ 387350 h 863600"/>
            <a:gd name="connsiteX2" fmla="*/ 342900 w 342900"/>
            <a:gd name="connsiteY2" fmla="*/ 0 h 863600"/>
            <a:gd name="connsiteX0" fmla="*/ 0 w 342900"/>
            <a:gd name="connsiteY0" fmla="*/ 1047750 h 1047750"/>
            <a:gd name="connsiteX1" fmla="*/ 342900 w 342900"/>
            <a:gd name="connsiteY1" fmla="*/ 571500 h 1047750"/>
            <a:gd name="connsiteX2" fmla="*/ 342900 w 342900"/>
            <a:gd name="connsiteY2" fmla="*/ 0 h 1047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42900" h="1047750">
              <a:moveTo>
                <a:pt x="0" y="1047750"/>
              </a:moveTo>
              <a:cubicBezTo>
                <a:pt x="12700" y="857250"/>
                <a:pt x="133350" y="577850"/>
                <a:pt x="342900" y="571500"/>
              </a:cubicBezTo>
              <a:lnTo>
                <a:pt x="342900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12074</xdr:colOff>
      <xdr:row>45</xdr:row>
      <xdr:rowOff>12700</xdr:rowOff>
    </xdr:from>
    <xdr:to>
      <xdr:col>20</xdr:col>
      <xdr:colOff>405682</xdr:colOff>
      <xdr:row>46</xdr:row>
      <xdr:rowOff>79428</xdr:rowOff>
    </xdr:to>
    <xdr:sp macro="" textlink="">
      <xdr:nvSpPr>
        <xdr:cNvPr id="584" name="フリーフォーム 113">
          <a:extLst>
            <a:ext uri="{FF2B5EF4-FFF2-40B4-BE49-F238E27FC236}">
              <a16:creationId xmlns:a16="http://schemas.microsoft.com/office/drawing/2014/main" id="{00000000-0008-0000-0300-000048020000}"/>
            </a:ext>
          </a:extLst>
        </xdr:cNvPr>
        <xdr:cNvSpPr/>
      </xdr:nvSpPr>
      <xdr:spPr>
        <a:xfrm>
          <a:off x="15963274" y="7442200"/>
          <a:ext cx="393608" cy="231828"/>
        </a:xfrm>
        <a:custGeom>
          <a:avLst/>
          <a:gdLst>
            <a:gd name="connsiteX0" fmla="*/ 365709 w 731419"/>
            <a:gd name="connsiteY0" fmla="*/ 701621 h 701622"/>
            <a:gd name="connsiteX1" fmla="*/ 723619 w 731419"/>
            <a:gd name="connsiteY1" fmla="*/ 81053 h 701622"/>
            <a:gd name="connsiteX2" fmla="*/ 7800 w 731419"/>
            <a:gd name="connsiteY2" fmla="*/ 75280 h 701622"/>
            <a:gd name="connsiteX3" fmla="*/ 365709 w 731419"/>
            <a:gd name="connsiteY3" fmla="*/ 701621 h 701622"/>
            <a:gd name="connsiteX0" fmla="*/ 401872 w 767582"/>
            <a:gd name="connsiteY0" fmla="*/ 728815 h 728816"/>
            <a:gd name="connsiteX1" fmla="*/ 759782 w 767582"/>
            <a:gd name="connsiteY1" fmla="*/ 108247 h 728816"/>
            <a:gd name="connsiteX2" fmla="*/ 43963 w 767582"/>
            <a:gd name="connsiteY2" fmla="*/ 102474 h 728816"/>
            <a:gd name="connsiteX3" fmla="*/ 401872 w 767582"/>
            <a:gd name="connsiteY3" fmla="*/ 728815 h 728816"/>
            <a:gd name="connsiteX0" fmla="*/ 401872 w 767582"/>
            <a:gd name="connsiteY0" fmla="*/ 762923 h 762924"/>
            <a:gd name="connsiteX1" fmla="*/ 759782 w 767582"/>
            <a:gd name="connsiteY1" fmla="*/ 142355 h 762924"/>
            <a:gd name="connsiteX2" fmla="*/ 43963 w 767582"/>
            <a:gd name="connsiteY2" fmla="*/ 136582 h 762924"/>
            <a:gd name="connsiteX3" fmla="*/ 401872 w 767582"/>
            <a:gd name="connsiteY3" fmla="*/ 762923 h 762924"/>
            <a:gd name="connsiteX0" fmla="*/ 401872 w 799759"/>
            <a:gd name="connsiteY0" fmla="*/ 762923 h 762924"/>
            <a:gd name="connsiteX1" fmla="*/ 759782 w 799759"/>
            <a:gd name="connsiteY1" fmla="*/ 142355 h 762924"/>
            <a:gd name="connsiteX2" fmla="*/ 43963 w 799759"/>
            <a:gd name="connsiteY2" fmla="*/ 136582 h 762924"/>
            <a:gd name="connsiteX3" fmla="*/ 401872 w 799759"/>
            <a:gd name="connsiteY3" fmla="*/ 762923 h 762924"/>
            <a:gd name="connsiteX0" fmla="*/ 401872 w 799759"/>
            <a:gd name="connsiteY0" fmla="*/ 755635 h 755636"/>
            <a:gd name="connsiteX1" fmla="*/ 759782 w 799759"/>
            <a:gd name="connsiteY1" fmla="*/ 135067 h 755636"/>
            <a:gd name="connsiteX2" fmla="*/ 43963 w 799759"/>
            <a:gd name="connsiteY2" fmla="*/ 129294 h 755636"/>
            <a:gd name="connsiteX3" fmla="*/ 401872 w 799759"/>
            <a:gd name="connsiteY3" fmla="*/ 755635 h 755636"/>
            <a:gd name="connsiteX0" fmla="*/ 401872 w 803745"/>
            <a:gd name="connsiteY0" fmla="*/ 755635 h 755636"/>
            <a:gd name="connsiteX1" fmla="*/ 759782 w 803745"/>
            <a:gd name="connsiteY1" fmla="*/ 135067 h 755636"/>
            <a:gd name="connsiteX2" fmla="*/ 43963 w 803745"/>
            <a:gd name="connsiteY2" fmla="*/ 129294 h 755636"/>
            <a:gd name="connsiteX3" fmla="*/ 401872 w 803745"/>
            <a:gd name="connsiteY3" fmla="*/ 755635 h 755636"/>
            <a:gd name="connsiteX0" fmla="*/ 401872 w 797791"/>
            <a:gd name="connsiteY0" fmla="*/ 755635 h 755636"/>
            <a:gd name="connsiteX1" fmla="*/ 759782 w 797791"/>
            <a:gd name="connsiteY1" fmla="*/ 135067 h 755636"/>
            <a:gd name="connsiteX2" fmla="*/ 43963 w 797791"/>
            <a:gd name="connsiteY2" fmla="*/ 129294 h 755636"/>
            <a:gd name="connsiteX3" fmla="*/ 401872 w 797791"/>
            <a:gd name="connsiteY3" fmla="*/ 755635 h 7556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97791" h="755636">
              <a:moveTo>
                <a:pt x="401872" y="755635"/>
              </a:moveTo>
              <a:cubicBezTo>
                <a:pt x="521175" y="756597"/>
                <a:pt x="921722" y="297134"/>
                <a:pt x="759782" y="135067"/>
              </a:cubicBezTo>
              <a:cubicBezTo>
                <a:pt x="575109" y="-46220"/>
                <a:pt x="222955" y="-41900"/>
                <a:pt x="43963" y="129294"/>
              </a:cubicBezTo>
              <a:cubicBezTo>
                <a:pt x="-135029" y="300488"/>
                <a:pt x="282569" y="754673"/>
                <a:pt x="401872" y="755635"/>
              </a:cubicBezTo>
              <a:close/>
            </a:path>
          </a:pathLst>
        </a:cu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36000" rtlCol="0" anchor="ctr"/>
        <a:lstStyle/>
        <a:p>
          <a:pPr algn="ctr"/>
          <a:r>
            <a:rPr kumimoji="1" lang="en-US" altLang="ja-JP" sz="1200" b="1"/>
            <a:t>6</a:t>
          </a:r>
          <a:endParaRPr kumimoji="1" lang="ja-JP" altLang="en-US" sz="1200" b="1"/>
        </a:p>
      </xdr:txBody>
    </xdr:sp>
    <xdr:clientData/>
  </xdr:twoCellAnchor>
  <xdr:twoCellAnchor>
    <xdr:from>
      <xdr:col>22</xdr:col>
      <xdr:colOff>977900</xdr:colOff>
      <xdr:row>46</xdr:row>
      <xdr:rowOff>154764</xdr:rowOff>
    </xdr:from>
    <xdr:to>
      <xdr:col>23</xdr:col>
      <xdr:colOff>71600</xdr:colOff>
      <xdr:row>47</xdr:row>
      <xdr:rowOff>105586</xdr:rowOff>
    </xdr:to>
    <xdr:grpSp>
      <xdr:nvGrpSpPr>
        <xdr:cNvPr id="586" name="グループ化 585">
          <a:extLst>
            <a:ext uri="{FF2B5EF4-FFF2-40B4-BE49-F238E27FC236}">
              <a16:creationId xmlns:a16="http://schemas.microsoft.com/office/drawing/2014/main" id="{00000000-0008-0000-0300-00004A020000}"/>
            </a:ext>
          </a:extLst>
        </xdr:cNvPr>
        <xdr:cNvGrpSpPr/>
      </xdr:nvGrpSpPr>
      <xdr:grpSpPr>
        <a:xfrm>
          <a:off x="20027900" y="8041464"/>
          <a:ext cx="122400" cy="122272"/>
          <a:chOff x="15074900" y="5283200"/>
          <a:chExt cx="298450" cy="165100"/>
        </a:xfrm>
      </xdr:grpSpPr>
      <xdr:cxnSp macro="">
        <xdr:nvCxnSpPr>
          <xdr:cNvPr id="587" name="直線コネクタ 586">
            <a:extLst>
              <a:ext uri="{FF2B5EF4-FFF2-40B4-BE49-F238E27FC236}">
                <a16:creationId xmlns:a16="http://schemas.microsoft.com/office/drawing/2014/main" id="{00000000-0008-0000-0300-00004B020000}"/>
              </a:ext>
            </a:extLst>
          </xdr:cNvPr>
          <xdr:cNvCxnSpPr/>
        </xdr:nvCxnSpPr>
        <xdr:spPr>
          <a:xfrm>
            <a:off x="15081250" y="5283200"/>
            <a:ext cx="292100" cy="16510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88" name="直線コネクタ 587">
            <a:extLst>
              <a:ext uri="{FF2B5EF4-FFF2-40B4-BE49-F238E27FC236}">
                <a16:creationId xmlns:a16="http://schemas.microsoft.com/office/drawing/2014/main" id="{00000000-0008-0000-0300-00004C020000}"/>
              </a:ext>
            </a:extLst>
          </xdr:cNvPr>
          <xdr:cNvCxnSpPr/>
        </xdr:nvCxnSpPr>
        <xdr:spPr>
          <a:xfrm flipH="1">
            <a:off x="15074900" y="5283200"/>
            <a:ext cx="292100" cy="16510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23</xdr:col>
      <xdr:colOff>44450</xdr:colOff>
      <xdr:row>46</xdr:row>
      <xdr:rowOff>73025</xdr:rowOff>
    </xdr:from>
    <xdr:ext cx="748923" cy="275717"/>
    <xdr:sp macro="" textlink="">
      <xdr:nvSpPr>
        <xdr:cNvPr id="589" name="テキスト ボックス 588">
          <a:extLst>
            <a:ext uri="{FF2B5EF4-FFF2-40B4-BE49-F238E27FC236}">
              <a16:creationId xmlns:a16="http://schemas.microsoft.com/office/drawing/2014/main" id="{00000000-0008-0000-0300-00004D020000}"/>
            </a:ext>
          </a:extLst>
        </xdr:cNvPr>
        <xdr:cNvSpPr txBox="1"/>
      </xdr:nvSpPr>
      <xdr:spPr>
        <a:xfrm>
          <a:off x="20123150" y="7959725"/>
          <a:ext cx="748923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立入禁止</a:t>
          </a:r>
        </a:p>
      </xdr:txBody>
    </xdr:sp>
    <xdr:clientData/>
  </xdr:oneCellAnchor>
  <xdr:twoCellAnchor>
    <xdr:from>
      <xdr:col>28</xdr:col>
      <xdr:colOff>1028699</xdr:colOff>
      <xdr:row>16</xdr:row>
      <xdr:rowOff>95251</xdr:rowOff>
    </xdr:from>
    <xdr:to>
      <xdr:col>29</xdr:col>
      <xdr:colOff>488949</xdr:colOff>
      <xdr:row>21</xdr:row>
      <xdr:rowOff>158751</xdr:rowOff>
    </xdr:to>
    <xdr:sp macro="" textlink="">
      <xdr:nvSpPr>
        <xdr:cNvPr id="35" name="フリーフォーム: 図形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25355549" y="2838451"/>
          <a:ext cx="488950" cy="920750"/>
        </a:xfrm>
        <a:custGeom>
          <a:avLst/>
          <a:gdLst>
            <a:gd name="connsiteX0" fmla="*/ 0 w 488950"/>
            <a:gd name="connsiteY0" fmla="*/ 889000 h 889000"/>
            <a:gd name="connsiteX1" fmla="*/ 0 w 488950"/>
            <a:gd name="connsiteY1" fmla="*/ 488950 h 889000"/>
            <a:gd name="connsiteX2" fmla="*/ 488950 w 488950"/>
            <a:gd name="connsiteY2" fmla="*/ 488950 h 889000"/>
            <a:gd name="connsiteX3" fmla="*/ 488950 w 488950"/>
            <a:gd name="connsiteY3" fmla="*/ 0 h 889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88950" h="889000">
              <a:moveTo>
                <a:pt x="0" y="889000"/>
              </a:moveTo>
              <a:lnTo>
                <a:pt x="0" y="488950"/>
              </a:lnTo>
              <a:lnTo>
                <a:pt x="488950" y="488950"/>
              </a:lnTo>
              <a:lnTo>
                <a:pt x="488950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405130</xdr:colOff>
      <xdr:row>17</xdr:row>
      <xdr:rowOff>158751</xdr:rowOff>
    </xdr:from>
    <xdr:to>
      <xdr:col>29</xdr:col>
      <xdr:colOff>772796</xdr:colOff>
      <xdr:row>19</xdr:row>
      <xdr:rowOff>4371</xdr:rowOff>
    </xdr:to>
    <xdr:sp macro="" textlink="">
      <xdr:nvSpPr>
        <xdr:cNvPr id="595" name="六角形 594">
          <a:extLst>
            <a:ext uri="{FF2B5EF4-FFF2-40B4-BE49-F238E27FC236}">
              <a16:creationId xmlns:a16="http://schemas.microsoft.com/office/drawing/2014/main" id="{00000000-0008-0000-0300-000053020000}"/>
            </a:ext>
          </a:extLst>
        </xdr:cNvPr>
        <xdr:cNvSpPr/>
      </xdr:nvSpPr>
      <xdr:spPr>
        <a:xfrm>
          <a:off x="25760680" y="3073401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167</a:t>
          </a:r>
          <a:endParaRPr kumimoji="1" lang="ja-JP" altLang="en-US" sz="1200" b="1"/>
        </a:p>
      </xdr:txBody>
    </xdr:sp>
    <xdr:clientData/>
  </xdr:twoCellAnchor>
  <xdr:twoCellAnchor>
    <xdr:from>
      <xdr:col>23</xdr:col>
      <xdr:colOff>5974</xdr:colOff>
      <xdr:row>51</xdr:row>
      <xdr:rowOff>146686</xdr:rowOff>
    </xdr:from>
    <xdr:to>
      <xdr:col>23</xdr:col>
      <xdr:colOff>812800</xdr:colOff>
      <xdr:row>54</xdr:row>
      <xdr:rowOff>83122</xdr:rowOff>
    </xdr:to>
    <xdr:sp macro="" textlink="">
      <xdr:nvSpPr>
        <xdr:cNvPr id="596" name="フリーフォーム 199">
          <a:extLst>
            <a:ext uri="{FF2B5EF4-FFF2-40B4-BE49-F238E27FC236}">
              <a16:creationId xmlns:a16="http://schemas.microsoft.com/office/drawing/2014/main" id="{00000000-0008-0000-0300-000054020000}"/>
            </a:ext>
          </a:extLst>
        </xdr:cNvPr>
        <xdr:cNvSpPr/>
      </xdr:nvSpPr>
      <xdr:spPr>
        <a:xfrm flipH="1">
          <a:off x="20084674" y="8890636"/>
          <a:ext cx="806826" cy="450786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19050</xdr:colOff>
      <xdr:row>54</xdr:row>
      <xdr:rowOff>89029</xdr:rowOff>
    </xdr:from>
    <xdr:to>
      <xdr:col>23</xdr:col>
      <xdr:colOff>3370</xdr:colOff>
      <xdr:row>56</xdr:row>
      <xdr:rowOff>161925</xdr:rowOff>
    </xdr:to>
    <xdr:sp macro="" textlink="">
      <xdr:nvSpPr>
        <xdr:cNvPr id="597" name="フリーフォーム 200">
          <a:extLst>
            <a:ext uri="{FF2B5EF4-FFF2-40B4-BE49-F238E27FC236}">
              <a16:creationId xmlns:a16="http://schemas.microsoft.com/office/drawing/2014/main" id="{00000000-0008-0000-0300-000055020000}"/>
            </a:ext>
          </a:extLst>
        </xdr:cNvPr>
        <xdr:cNvSpPr/>
      </xdr:nvSpPr>
      <xdr:spPr>
        <a:xfrm flipH="1">
          <a:off x="19069050" y="9347329"/>
          <a:ext cx="1013020" cy="41579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938421</xdr:colOff>
      <xdr:row>53</xdr:row>
      <xdr:rowOff>169975</xdr:rowOff>
    </xdr:from>
    <xdr:to>
      <xdr:col>23</xdr:col>
      <xdr:colOff>89721</xdr:colOff>
      <xdr:row>55</xdr:row>
      <xdr:rowOff>7075</xdr:rowOff>
    </xdr:to>
    <xdr:sp macro="" textlink="">
      <xdr:nvSpPr>
        <xdr:cNvPr id="598" name="円/楕円 81">
          <a:extLst>
            <a:ext uri="{FF2B5EF4-FFF2-40B4-BE49-F238E27FC236}">
              <a16:creationId xmlns:a16="http://schemas.microsoft.com/office/drawing/2014/main" id="{00000000-0008-0000-0300-000056020000}"/>
            </a:ext>
          </a:extLst>
        </xdr:cNvPr>
        <xdr:cNvSpPr/>
      </xdr:nvSpPr>
      <xdr:spPr>
        <a:xfrm>
          <a:off x="19988421" y="925682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5974</xdr:colOff>
      <xdr:row>37</xdr:row>
      <xdr:rowOff>146686</xdr:rowOff>
    </xdr:from>
    <xdr:to>
      <xdr:col>23</xdr:col>
      <xdr:colOff>812800</xdr:colOff>
      <xdr:row>40</xdr:row>
      <xdr:rowOff>83122</xdr:rowOff>
    </xdr:to>
    <xdr:sp macro="" textlink="">
      <xdr:nvSpPr>
        <xdr:cNvPr id="599" name="フリーフォーム 199">
          <a:extLst>
            <a:ext uri="{FF2B5EF4-FFF2-40B4-BE49-F238E27FC236}">
              <a16:creationId xmlns:a16="http://schemas.microsoft.com/office/drawing/2014/main" id="{00000000-0008-0000-0300-000057020000}"/>
            </a:ext>
          </a:extLst>
        </xdr:cNvPr>
        <xdr:cNvSpPr/>
      </xdr:nvSpPr>
      <xdr:spPr>
        <a:xfrm flipH="1">
          <a:off x="20084674" y="6490336"/>
          <a:ext cx="806826" cy="450786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203200</xdr:colOff>
      <xdr:row>40</xdr:row>
      <xdr:rowOff>89029</xdr:rowOff>
    </xdr:from>
    <xdr:to>
      <xdr:col>23</xdr:col>
      <xdr:colOff>3370</xdr:colOff>
      <xdr:row>42</xdr:row>
      <xdr:rowOff>161925</xdr:rowOff>
    </xdr:to>
    <xdr:sp macro="" textlink="">
      <xdr:nvSpPr>
        <xdr:cNvPr id="600" name="フリーフォーム 200">
          <a:extLst>
            <a:ext uri="{FF2B5EF4-FFF2-40B4-BE49-F238E27FC236}">
              <a16:creationId xmlns:a16="http://schemas.microsoft.com/office/drawing/2014/main" id="{00000000-0008-0000-0300-000058020000}"/>
            </a:ext>
          </a:extLst>
        </xdr:cNvPr>
        <xdr:cNvSpPr/>
      </xdr:nvSpPr>
      <xdr:spPr>
        <a:xfrm flipH="1">
          <a:off x="19253200" y="6947029"/>
          <a:ext cx="828870" cy="41579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938421</xdr:colOff>
      <xdr:row>39</xdr:row>
      <xdr:rowOff>169975</xdr:rowOff>
    </xdr:from>
    <xdr:to>
      <xdr:col>23</xdr:col>
      <xdr:colOff>89721</xdr:colOff>
      <xdr:row>41</xdr:row>
      <xdr:rowOff>7075</xdr:rowOff>
    </xdr:to>
    <xdr:sp macro="" textlink="">
      <xdr:nvSpPr>
        <xdr:cNvPr id="601" name="円/楕円 81">
          <a:extLst>
            <a:ext uri="{FF2B5EF4-FFF2-40B4-BE49-F238E27FC236}">
              <a16:creationId xmlns:a16="http://schemas.microsoft.com/office/drawing/2014/main" id="{00000000-0008-0000-0300-000059020000}"/>
            </a:ext>
          </a:extLst>
        </xdr:cNvPr>
        <xdr:cNvSpPr/>
      </xdr:nvSpPr>
      <xdr:spPr>
        <a:xfrm>
          <a:off x="19988421" y="685652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190500</xdr:colOff>
      <xdr:row>30</xdr:row>
      <xdr:rowOff>140336</xdr:rowOff>
    </xdr:from>
    <xdr:to>
      <xdr:col>23</xdr:col>
      <xdr:colOff>12324</xdr:colOff>
      <xdr:row>33</xdr:row>
      <xdr:rowOff>70422</xdr:rowOff>
    </xdr:to>
    <xdr:sp macro="" textlink="">
      <xdr:nvSpPr>
        <xdr:cNvPr id="602" name="フリーフォーム 199">
          <a:extLst>
            <a:ext uri="{FF2B5EF4-FFF2-40B4-BE49-F238E27FC236}">
              <a16:creationId xmlns:a16="http://schemas.microsoft.com/office/drawing/2014/main" id="{00000000-0008-0000-0300-00005A020000}"/>
            </a:ext>
          </a:extLst>
        </xdr:cNvPr>
        <xdr:cNvSpPr/>
      </xdr:nvSpPr>
      <xdr:spPr>
        <a:xfrm>
          <a:off x="19240500" y="5283836"/>
          <a:ext cx="850524" cy="444436"/>
        </a:xfrm>
        <a:custGeom>
          <a:avLst/>
          <a:gdLst>
            <a:gd name="connsiteX0" fmla="*/ 0 w 796990"/>
            <a:gd name="connsiteY0" fmla="*/ 340179 h 340179"/>
            <a:gd name="connsiteX1" fmla="*/ 796990 w 796990"/>
            <a:gd name="connsiteY1" fmla="*/ 340179 h 340179"/>
            <a:gd name="connsiteX2" fmla="*/ 796990 w 796990"/>
            <a:gd name="connsiteY2" fmla="*/ 0 h 3401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6990" h="340179">
              <a:moveTo>
                <a:pt x="0" y="340179"/>
              </a:moveTo>
              <a:lnTo>
                <a:pt x="796990" y="340179"/>
              </a:lnTo>
              <a:lnTo>
                <a:pt x="796990" y="0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9720</xdr:colOff>
      <xdr:row>33</xdr:row>
      <xdr:rowOff>76329</xdr:rowOff>
    </xdr:from>
    <xdr:to>
      <xdr:col>23</xdr:col>
      <xdr:colOff>857250</xdr:colOff>
      <xdr:row>35</xdr:row>
      <xdr:rowOff>155575</xdr:rowOff>
    </xdr:to>
    <xdr:sp macro="" textlink="">
      <xdr:nvSpPr>
        <xdr:cNvPr id="603" name="フリーフォーム 200">
          <a:extLst>
            <a:ext uri="{FF2B5EF4-FFF2-40B4-BE49-F238E27FC236}">
              <a16:creationId xmlns:a16="http://schemas.microsoft.com/office/drawing/2014/main" id="{00000000-0008-0000-0300-00005B020000}"/>
            </a:ext>
          </a:extLst>
        </xdr:cNvPr>
        <xdr:cNvSpPr/>
      </xdr:nvSpPr>
      <xdr:spPr>
        <a:xfrm>
          <a:off x="20088420" y="5734179"/>
          <a:ext cx="847530" cy="422146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954296</xdr:colOff>
      <xdr:row>32</xdr:row>
      <xdr:rowOff>163625</xdr:rowOff>
    </xdr:from>
    <xdr:to>
      <xdr:col>23</xdr:col>
      <xdr:colOff>105596</xdr:colOff>
      <xdr:row>34</xdr:row>
      <xdr:rowOff>725</xdr:rowOff>
    </xdr:to>
    <xdr:sp macro="" textlink="">
      <xdr:nvSpPr>
        <xdr:cNvPr id="604" name="円/楕円 81">
          <a:extLst>
            <a:ext uri="{FF2B5EF4-FFF2-40B4-BE49-F238E27FC236}">
              <a16:creationId xmlns:a16="http://schemas.microsoft.com/office/drawing/2014/main" id="{00000000-0008-0000-0300-00005C020000}"/>
            </a:ext>
          </a:extLst>
        </xdr:cNvPr>
        <xdr:cNvSpPr/>
      </xdr:nvSpPr>
      <xdr:spPr>
        <a:xfrm>
          <a:off x="20004296" y="565002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459106</xdr:colOff>
      <xdr:row>39</xdr:row>
      <xdr:rowOff>158750</xdr:rowOff>
    </xdr:from>
    <xdr:to>
      <xdr:col>22</xdr:col>
      <xdr:colOff>826772</xdr:colOff>
      <xdr:row>41</xdr:row>
      <xdr:rowOff>4370</xdr:rowOff>
    </xdr:to>
    <xdr:sp macro="" textlink="">
      <xdr:nvSpPr>
        <xdr:cNvPr id="605" name="六角形 604">
          <a:extLst>
            <a:ext uri="{FF2B5EF4-FFF2-40B4-BE49-F238E27FC236}">
              <a16:creationId xmlns:a16="http://schemas.microsoft.com/office/drawing/2014/main" id="{00000000-0008-0000-0300-00005D020000}"/>
            </a:ext>
          </a:extLst>
        </xdr:cNvPr>
        <xdr:cNvSpPr/>
      </xdr:nvSpPr>
      <xdr:spPr>
        <a:xfrm>
          <a:off x="19509106" y="6845300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20</a:t>
          </a:r>
          <a:endParaRPr kumimoji="1" lang="ja-JP" altLang="en-US" sz="1200" b="1"/>
        </a:p>
      </xdr:txBody>
    </xdr:sp>
    <xdr:clientData/>
  </xdr:twoCellAnchor>
  <xdr:twoCellAnchor>
    <xdr:from>
      <xdr:col>23</xdr:col>
      <xdr:colOff>182881</xdr:colOff>
      <xdr:row>32</xdr:row>
      <xdr:rowOff>149225</xdr:rowOff>
    </xdr:from>
    <xdr:to>
      <xdr:col>23</xdr:col>
      <xdr:colOff>550547</xdr:colOff>
      <xdr:row>33</xdr:row>
      <xdr:rowOff>166295</xdr:rowOff>
    </xdr:to>
    <xdr:sp macro="" textlink="">
      <xdr:nvSpPr>
        <xdr:cNvPr id="606" name="六角形 605">
          <a:extLst>
            <a:ext uri="{FF2B5EF4-FFF2-40B4-BE49-F238E27FC236}">
              <a16:creationId xmlns:a16="http://schemas.microsoft.com/office/drawing/2014/main" id="{00000000-0008-0000-0300-00005E020000}"/>
            </a:ext>
          </a:extLst>
        </xdr:cNvPr>
        <xdr:cNvSpPr/>
      </xdr:nvSpPr>
      <xdr:spPr>
        <a:xfrm>
          <a:off x="20261581" y="5635625"/>
          <a:ext cx="3676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10</a:t>
          </a:r>
          <a:endParaRPr kumimoji="1" lang="ja-JP" altLang="en-US" sz="1200" b="1"/>
        </a:p>
      </xdr:txBody>
    </xdr:sp>
    <xdr:clientData/>
  </xdr:twoCellAnchor>
  <xdr:twoCellAnchor editAs="oneCell">
    <xdr:from>
      <xdr:col>23</xdr:col>
      <xdr:colOff>76200</xdr:colOff>
      <xdr:row>52</xdr:row>
      <xdr:rowOff>28575</xdr:rowOff>
    </xdr:from>
    <xdr:to>
      <xdr:col>23</xdr:col>
      <xdr:colOff>409621</xdr:colOff>
      <xdr:row>54</xdr:row>
      <xdr:rowOff>31796</xdr:rowOff>
    </xdr:to>
    <xdr:pic>
      <xdr:nvPicPr>
        <xdr:cNvPr id="607" name="図 606">
          <a:extLst>
            <a:ext uri="{FF2B5EF4-FFF2-40B4-BE49-F238E27FC236}">
              <a16:creationId xmlns:a16="http://schemas.microsoft.com/office/drawing/2014/main" id="{00000000-0008-0000-03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4900" y="8943975"/>
          <a:ext cx="333421" cy="346121"/>
        </a:xfrm>
        <a:prstGeom prst="rect">
          <a:avLst/>
        </a:prstGeom>
      </xdr:spPr>
    </xdr:pic>
    <xdr:clientData/>
  </xdr:twoCellAnchor>
  <xdr:twoCellAnchor>
    <xdr:from>
      <xdr:col>22</xdr:col>
      <xdr:colOff>114300</xdr:colOff>
      <xdr:row>55</xdr:row>
      <xdr:rowOff>25400</xdr:rowOff>
    </xdr:from>
    <xdr:to>
      <xdr:col>22</xdr:col>
      <xdr:colOff>914400</xdr:colOff>
      <xdr:row>56</xdr:row>
      <xdr:rowOff>104775</xdr:rowOff>
    </xdr:to>
    <xdr:sp macro="" textlink="">
      <xdr:nvSpPr>
        <xdr:cNvPr id="608" name="正方形/長方形 607">
          <a:extLst>
            <a:ext uri="{FF2B5EF4-FFF2-40B4-BE49-F238E27FC236}">
              <a16:creationId xmlns:a16="http://schemas.microsoft.com/office/drawing/2014/main" id="{00000000-0008-0000-0300-000060020000}"/>
            </a:ext>
          </a:extLst>
        </xdr:cNvPr>
        <xdr:cNvSpPr/>
      </xdr:nvSpPr>
      <xdr:spPr>
        <a:xfrm>
          <a:off x="19164300" y="9455150"/>
          <a:ext cx="800100" cy="250825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ja-JP" altLang="en-US" sz="1050">
              <a:solidFill>
                <a:schemeClr val="tx1"/>
              </a:solidFill>
            </a:rPr>
            <a:t>ウロコジュウ</a:t>
          </a:r>
          <a:endParaRPr kumimoji="1" lang="en-US" altLang="ja-JP" sz="1050">
            <a:solidFill>
              <a:schemeClr val="tx1"/>
            </a:solidFill>
          </a:endParaRPr>
        </a:p>
      </xdr:txBody>
    </xdr:sp>
    <xdr:clientData/>
  </xdr:twoCellAnchor>
  <xdr:twoCellAnchor>
    <xdr:from>
      <xdr:col>23</xdr:col>
      <xdr:colOff>104774</xdr:colOff>
      <xdr:row>41</xdr:row>
      <xdr:rowOff>15875</xdr:rowOff>
    </xdr:from>
    <xdr:to>
      <xdr:col>23</xdr:col>
      <xdr:colOff>933450</xdr:colOff>
      <xdr:row>42</xdr:row>
      <xdr:rowOff>95250</xdr:rowOff>
    </xdr:to>
    <xdr:sp macro="" textlink="">
      <xdr:nvSpPr>
        <xdr:cNvPr id="609" name="正方形/長方形 608">
          <a:extLst>
            <a:ext uri="{FF2B5EF4-FFF2-40B4-BE49-F238E27FC236}">
              <a16:creationId xmlns:a16="http://schemas.microsoft.com/office/drawing/2014/main" id="{00000000-0008-0000-0300-000061020000}"/>
            </a:ext>
          </a:extLst>
        </xdr:cNvPr>
        <xdr:cNvSpPr/>
      </xdr:nvSpPr>
      <xdr:spPr>
        <a:xfrm>
          <a:off x="20183474" y="7045325"/>
          <a:ext cx="828676" cy="250825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ja-JP" altLang="en-US" sz="1050">
              <a:solidFill>
                <a:schemeClr val="tx1"/>
              </a:solidFill>
            </a:rPr>
            <a:t>髪工房</a:t>
          </a:r>
          <a:r>
            <a:rPr kumimoji="1" lang="en-US" altLang="ja-JP" sz="1050">
              <a:solidFill>
                <a:schemeClr val="tx1"/>
              </a:solidFill>
            </a:rPr>
            <a:t>KEEP</a:t>
          </a:r>
        </a:p>
      </xdr:txBody>
    </xdr:sp>
    <xdr:clientData/>
  </xdr:twoCellAnchor>
  <xdr:twoCellAnchor editAs="oneCell">
    <xdr:from>
      <xdr:col>22</xdr:col>
      <xdr:colOff>467668</xdr:colOff>
      <xdr:row>38</xdr:row>
      <xdr:rowOff>60919</xdr:rowOff>
    </xdr:from>
    <xdr:to>
      <xdr:col>22</xdr:col>
      <xdr:colOff>886350</xdr:colOff>
      <xdr:row>39</xdr:row>
      <xdr:rowOff>121105</xdr:rowOff>
    </xdr:to>
    <xdr:pic>
      <xdr:nvPicPr>
        <xdr:cNvPr id="610" name="図 609">
          <a:extLst>
            <a:ext uri="{FF2B5EF4-FFF2-40B4-BE49-F238E27FC236}">
              <a16:creationId xmlns:a16="http://schemas.microsoft.com/office/drawing/2014/main" id="{00000000-0008-0000-0300-000062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140" t="23699" r="89141" b="68703"/>
        <a:stretch/>
      </xdr:blipFill>
      <xdr:spPr>
        <a:xfrm>
          <a:off x="19517668" y="6576019"/>
          <a:ext cx="418682" cy="231636"/>
        </a:xfrm>
        <a:prstGeom prst="rect">
          <a:avLst/>
        </a:prstGeom>
      </xdr:spPr>
    </xdr:pic>
    <xdr:clientData/>
  </xdr:twoCellAnchor>
  <xdr:twoCellAnchor>
    <xdr:from>
      <xdr:col>23</xdr:col>
      <xdr:colOff>104774</xdr:colOff>
      <xdr:row>30</xdr:row>
      <xdr:rowOff>44450</xdr:rowOff>
    </xdr:from>
    <xdr:to>
      <xdr:col>23</xdr:col>
      <xdr:colOff>800100</xdr:colOff>
      <xdr:row>32</xdr:row>
      <xdr:rowOff>123825</xdr:rowOff>
    </xdr:to>
    <xdr:sp macro="" textlink="">
      <xdr:nvSpPr>
        <xdr:cNvPr id="612" name="正方形/長方形 611">
          <a:extLst>
            <a:ext uri="{FF2B5EF4-FFF2-40B4-BE49-F238E27FC236}">
              <a16:creationId xmlns:a16="http://schemas.microsoft.com/office/drawing/2014/main" id="{00000000-0008-0000-0300-000064020000}"/>
            </a:ext>
          </a:extLst>
        </xdr:cNvPr>
        <xdr:cNvSpPr/>
      </xdr:nvSpPr>
      <xdr:spPr>
        <a:xfrm>
          <a:off x="20183474" y="5187950"/>
          <a:ext cx="695326" cy="422275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ja-JP" altLang="en-US" sz="1050">
              <a:solidFill>
                <a:schemeClr val="tx1"/>
              </a:solidFill>
            </a:rPr>
            <a:t>お菓子の</a:t>
          </a:r>
          <a:endParaRPr kumimoji="1" lang="en-US" altLang="ja-JP" sz="1050">
            <a:solidFill>
              <a:schemeClr val="tx1"/>
            </a:solidFill>
          </a:endParaRPr>
        </a:p>
        <a:p>
          <a:pPr algn="ctr"/>
          <a:r>
            <a:rPr kumimoji="1" lang="ja-JP" altLang="en-US" sz="1050">
              <a:solidFill>
                <a:schemeClr val="tx1"/>
              </a:solidFill>
            </a:rPr>
            <a:t>みよし</a:t>
          </a:r>
          <a:endParaRPr kumimoji="1" lang="en-US" altLang="ja-JP" sz="1050">
            <a:solidFill>
              <a:schemeClr val="tx1"/>
            </a:solidFill>
          </a:endParaRPr>
        </a:p>
      </xdr:txBody>
    </xdr:sp>
    <xdr:clientData/>
  </xdr:twoCellAnchor>
  <xdr:twoCellAnchor>
    <xdr:from>
      <xdr:col>32</xdr:col>
      <xdr:colOff>279397</xdr:colOff>
      <xdr:row>11</xdr:row>
      <xdr:rowOff>133350</xdr:rowOff>
    </xdr:from>
    <xdr:to>
      <xdr:col>33</xdr:col>
      <xdr:colOff>66674</xdr:colOff>
      <xdr:row>14</xdr:row>
      <xdr:rowOff>66675</xdr:rowOff>
    </xdr:to>
    <xdr:sp macro="" textlink="">
      <xdr:nvSpPr>
        <xdr:cNvPr id="527" name="正方形/長方形 526">
          <a:extLst>
            <a:ext uri="{FF2B5EF4-FFF2-40B4-BE49-F238E27FC236}">
              <a16:creationId xmlns:a16="http://schemas.microsoft.com/office/drawing/2014/main" id="{00000000-0008-0000-0300-00000F020000}"/>
            </a:ext>
          </a:extLst>
        </xdr:cNvPr>
        <xdr:cNvSpPr/>
      </xdr:nvSpPr>
      <xdr:spPr>
        <a:xfrm>
          <a:off x="28273372" y="2019300"/>
          <a:ext cx="815977" cy="447675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none" lIns="36000" tIns="0" rIns="36000" bIns="0" rtlCol="0" anchor="ctr"/>
        <a:lstStyle/>
        <a:p>
          <a:pPr algn="ctr"/>
          <a:r>
            <a:rPr kumimoji="1" lang="ja-JP" altLang="en-US" sz="1050">
              <a:solidFill>
                <a:schemeClr val="tx1"/>
              </a:solidFill>
            </a:rPr>
            <a:t>小林ダンス</a:t>
          </a:r>
          <a:endParaRPr kumimoji="1" lang="en-US" altLang="ja-JP" sz="1050">
            <a:solidFill>
              <a:schemeClr val="tx1"/>
            </a:solidFill>
          </a:endParaRPr>
        </a:p>
        <a:p>
          <a:pPr algn="ctr"/>
          <a:r>
            <a:rPr kumimoji="1" lang="ja-JP" altLang="en-US" sz="1050">
              <a:solidFill>
                <a:schemeClr val="tx1"/>
              </a:solidFill>
            </a:rPr>
            <a:t>スタジオ</a:t>
          </a:r>
          <a:endParaRPr kumimoji="1" lang="en-US" altLang="ja-JP" sz="1050">
            <a:solidFill>
              <a:schemeClr val="tx1"/>
            </a:solidFill>
          </a:endParaRPr>
        </a:p>
      </xdr:txBody>
    </xdr:sp>
    <xdr:clientData/>
  </xdr:twoCellAnchor>
  <xdr:twoCellAnchor>
    <xdr:from>
      <xdr:col>20</xdr:col>
      <xdr:colOff>56701</xdr:colOff>
      <xdr:row>32</xdr:row>
      <xdr:rowOff>34925</xdr:rowOff>
    </xdr:from>
    <xdr:to>
      <xdr:col>20</xdr:col>
      <xdr:colOff>299779</xdr:colOff>
      <xdr:row>33</xdr:row>
      <xdr:rowOff>73025</xdr:rowOff>
    </xdr:to>
    <xdr:sp macro="" textlink="">
      <xdr:nvSpPr>
        <xdr:cNvPr id="569" name="二等辺三角形 568">
          <a:extLst>
            <a:ext uri="{FF2B5EF4-FFF2-40B4-BE49-F238E27FC236}">
              <a16:creationId xmlns:a16="http://schemas.microsoft.com/office/drawing/2014/main" id="{00000000-0008-0000-0300-000039020000}"/>
            </a:ext>
          </a:extLst>
        </xdr:cNvPr>
        <xdr:cNvSpPr/>
      </xdr:nvSpPr>
      <xdr:spPr>
        <a:xfrm flipV="1">
          <a:off x="17496976" y="5521325"/>
          <a:ext cx="243078" cy="209550"/>
        </a:xfrm>
        <a:prstGeom prst="triangle">
          <a:avLst/>
        </a:prstGeom>
        <a:solidFill>
          <a:srgbClr val="FF0000"/>
        </a:solidFill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428506</xdr:colOff>
      <xdr:row>29</xdr:row>
      <xdr:rowOff>89432</xdr:rowOff>
    </xdr:from>
    <xdr:to>
      <xdr:col>19</xdr:col>
      <xdr:colOff>795772</xdr:colOff>
      <xdr:row>30</xdr:row>
      <xdr:rowOff>106502</xdr:rowOff>
    </xdr:to>
    <xdr:sp macro="" textlink="">
      <xdr:nvSpPr>
        <xdr:cNvPr id="570" name="六角形 569">
          <a:extLst>
            <a:ext uri="{FF2B5EF4-FFF2-40B4-BE49-F238E27FC236}">
              <a16:creationId xmlns:a16="http://schemas.microsoft.com/office/drawing/2014/main" id="{00000000-0008-0000-0300-00003A020000}"/>
            </a:ext>
          </a:extLst>
        </xdr:cNvPr>
        <xdr:cNvSpPr/>
      </xdr:nvSpPr>
      <xdr:spPr>
        <a:xfrm>
          <a:off x="16840081" y="5061482"/>
          <a:ext cx="3672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382</a:t>
          </a:r>
          <a:endParaRPr kumimoji="1" lang="ja-JP" altLang="en-US" sz="1200" b="1"/>
        </a:p>
      </xdr:txBody>
    </xdr:sp>
    <xdr:clientData/>
  </xdr:twoCellAnchor>
  <xdr:twoCellAnchor>
    <xdr:from>
      <xdr:col>19</xdr:col>
      <xdr:colOff>838199</xdr:colOff>
      <xdr:row>29</xdr:row>
      <xdr:rowOff>66675</xdr:rowOff>
    </xdr:from>
    <xdr:to>
      <xdr:col>20</xdr:col>
      <xdr:colOff>9716</xdr:colOff>
      <xdr:row>35</xdr:row>
      <xdr:rowOff>165036</xdr:rowOff>
    </xdr:to>
    <xdr:sp macro="" textlink="">
      <xdr:nvSpPr>
        <xdr:cNvPr id="572" name="フリーフォーム 103">
          <a:extLst>
            <a:ext uri="{FF2B5EF4-FFF2-40B4-BE49-F238E27FC236}">
              <a16:creationId xmlns:a16="http://schemas.microsoft.com/office/drawing/2014/main" id="{00000000-0008-0000-0300-00003C020000}"/>
            </a:ext>
          </a:extLst>
        </xdr:cNvPr>
        <xdr:cNvSpPr/>
      </xdr:nvSpPr>
      <xdr:spPr>
        <a:xfrm flipH="1">
          <a:off x="17249774" y="5038725"/>
          <a:ext cx="200217" cy="1127061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  <a:gd name="connsiteX0" fmla="*/ 0 w 664017"/>
            <a:gd name="connsiteY0" fmla="*/ 782023 h 782023"/>
            <a:gd name="connsiteX1" fmla="*/ 0 w 664017"/>
            <a:gd name="connsiteY1" fmla="*/ 315492 h 782023"/>
            <a:gd name="connsiteX2" fmla="*/ 664017 w 664017"/>
            <a:gd name="connsiteY2" fmla="*/ 0 h 782023"/>
            <a:gd name="connsiteX0" fmla="*/ 0 w 664017"/>
            <a:gd name="connsiteY0" fmla="*/ 782023 h 782023"/>
            <a:gd name="connsiteX1" fmla="*/ 0 w 664017"/>
            <a:gd name="connsiteY1" fmla="*/ 315492 h 782023"/>
            <a:gd name="connsiteX2" fmla="*/ 664017 w 664017"/>
            <a:gd name="connsiteY2" fmla="*/ 0 h 782023"/>
            <a:gd name="connsiteX0" fmla="*/ 0 w 664017"/>
            <a:gd name="connsiteY0" fmla="*/ 782023 h 782023"/>
            <a:gd name="connsiteX1" fmla="*/ 0 w 664017"/>
            <a:gd name="connsiteY1" fmla="*/ 315492 h 782023"/>
            <a:gd name="connsiteX2" fmla="*/ 664017 w 664017"/>
            <a:gd name="connsiteY2" fmla="*/ 0 h 7820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64017" h="782023">
              <a:moveTo>
                <a:pt x="0" y="782023"/>
              </a:moveTo>
              <a:lnTo>
                <a:pt x="0" y="315492"/>
              </a:lnTo>
              <a:cubicBezTo>
                <a:pt x="359617" y="144600"/>
                <a:pt x="295181" y="157746"/>
                <a:pt x="664017" y="0"/>
              </a:cubicBez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19</xdr:col>
      <xdr:colOff>628650</xdr:colOff>
      <xdr:row>33</xdr:row>
      <xdr:rowOff>19051</xdr:rowOff>
    </xdr:from>
    <xdr:to>
      <xdr:col>19</xdr:col>
      <xdr:colOff>742950</xdr:colOff>
      <xdr:row>33</xdr:row>
      <xdr:rowOff>161925</xdr:rowOff>
    </xdr:to>
    <xdr:sp macro="" textlink="">
      <xdr:nvSpPr>
        <xdr:cNvPr id="573" name="フリーフォーム 82">
          <a:extLst>
            <a:ext uri="{FF2B5EF4-FFF2-40B4-BE49-F238E27FC236}">
              <a16:creationId xmlns:a16="http://schemas.microsoft.com/office/drawing/2014/main" id="{00000000-0008-0000-0300-00003D020000}"/>
            </a:ext>
          </a:extLst>
        </xdr:cNvPr>
        <xdr:cNvSpPr/>
      </xdr:nvSpPr>
      <xdr:spPr>
        <a:xfrm>
          <a:off x="17040225" y="5676901"/>
          <a:ext cx="114300" cy="142874"/>
        </a:xfrm>
        <a:custGeom>
          <a:avLst/>
          <a:gdLst>
            <a:gd name="connsiteX0" fmla="*/ 670638 w 1010816"/>
            <a:gd name="connsiteY0" fmla="*/ 1224642 h 1224642"/>
            <a:gd name="connsiteX1" fmla="*/ 670638 w 1010816"/>
            <a:gd name="connsiteY1" fmla="*/ 0 h 1224642"/>
            <a:gd name="connsiteX2" fmla="*/ 0 w 1010816"/>
            <a:gd name="connsiteY2" fmla="*/ 0 h 1224642"/>
            <a:gd name="connsiteX3" fmla="*/ 0 w 1010816"/>
            <a:gd name="connsiteY3" fmla="*/ 1224642 h 1224642"/>
            <a:gd name="connsiteX4" fmla="*/ 1010816 w 1010816"/>
            <a:gd name="connsiteY4" fmla="*/ 1224642 h 1224642"/>
            <a:gd name="connsiteX0" fmla="*/ 670638 w 1010816"/>
            <a:gd name="connsiteY0" fmla="*/ 1224642 h 1224642"/>
            <a:gd name="connsiteX1" fmla="*/ 670638 w 1010816"/>
            <a:gd name="connsiteY1" fmla="*/ 0 h 1224642"/>
            <a:gd name="connsiteX2" fmla="*/ 0 w 1010816"/>
            <a:gd name="connsiteY2" fmla="*/ 0 h 1224642"/>
            <a:gd name="connsiteX3" fmla="*/ 0 w 1010816"/>
            <a:gd name="connsiteY3" fmla="*/ 1224642 h 1224642"/>
            <a:gd name="connsiteX4" fmla="*/ 1010816 w 1010816"/>
            <a:gd name="connsiteY4" fmla="*/ 1224642 h 1224642"/>
            <a:gd name="connsiteX0" fmla="*/ 670638 w 1010816"/>
            <a:gd name="connsiteY0" fmla="*/ 1397961 h 1397961"/>
            <a:gd name="connsiteX1" fmla="*/ 670638 w 1010816"/>
            <a:gd name="connsiteY1" fmla="*/ 173319 h 1397961"/>
            <a:gd name="connsiteX2" fmla="*/ 0 w 1010816"/>
            <a:gd name="connsiteY2" fmla="*/ 173319 h 1397961"/>
            <a:gd name="connsiteX3" fmla="*/ 0 w 1010816"/>
            <a:gd name="connsiteY3" fmla="*/ 1397961 h 1397961"/>
            <a:gd name="connsiteX4" fmla="*/ 1010816 w 1010816"/>
            <a:gd name="connsiteY4" fmla="*/ 1397961 h 1397961"/>
            <a:gd name="connsiteX0" fmla="*/ 670638 w 1010816"/>
            <a:gd name="connsiteY0" fmla="*/ 1408238 h 1408238"/>
            <a:gd name="connsiteX1" fmla="*/ 670638 w 1010816"/>
            <a:gd name="connsiteY1" fmla="*/ 183596 h 1408238"/>
            <a:gd name="connsiteX2" fmla="*/ 0 w 1010816"/>
            <a:gd name="connsiteY2" fmla="*/ 183596 h 1408238"/>
            <a:gd name="connsiteX3" fmla="*/ 0 w 1010816"/>
            <a:gd name="connsiteY3" fmla="*/ 1408238 h 1408238"/>
            <a:gd name="connsiteX4" fmla="*/ 1010816 w 1010816"/>
            <a:gd name="connsiteY4" fmla="*/ 1408238 h 1408238"/>
            <a:gd name="connsiteX0" fmla="*/ 670638 w 1010816"/>
            <a:gd name="connsiteY0" fmla="*/ 1454118 h 1454118"/>
            <a:gd name="connsiteX1" fmla="*/ 670638 w 1010816"/>
            <a:gd name="connsiteY1" fmla="*/ 229476 h 1454118"/>
            <a:gd name="connsiteX2" fmla="*/ 0 w 1010816"/>
            <a:gd name="connsiteY2" fmla="*/ 229476 h 1454118"/>
            <a:gd name="connsiteX3" fmla="*/ 0 w 1010816"/>
            <a:gd name="connsiteY3" fmla="*/ 1454118 h 1454118"/>
            <a:gd name="connsiteX4" fmla="*/ 1010816 w 1010816"/>
            <a:gd name="connsiteY4" fmla="*/ 1454118 h 1454118"/>
            <a:gd name="connsiteX0" fmla="*/ 670638 w 1010816"/>
            <a:gd name="connsiteY0" fmla="*/ 1486859 h 1486859"/>
            <a:gd name="connsiteX1" fmla="*/ 670638 w 1010816"/>
            <a:gd name="connsiteY1" fmla="*/ 262217 h 1486859"/>
            <a:gd name="connsiteX2" fmla="*/ 0 w 1010816"/>
            <a:gd name="connsiteY2" fmla="*/ 262217 h 1486859"/>
            <a:gd name="connsiteX3" fmla="*/ 0 w 1010816"/>
            <a:gd name="connsiteY3" fmla="*/ 1486859 h 1486859"/>
            <a:gd name="connsiteX4" fmla="*/ 1010816 w 1010816"/>
            <a:gd name="connsiteY4" fmla="*/ 1486859 h 1486859"/>
            <a:gd name="connsiteX0" fmla="*/ 670638 w 1010816"/>
            <a:gd name="connsiteY0" fmla="*/ 1519107 h 1519107"/>
            <a:gd name="connsiteX1" fmla="*/ 670638 w 1010816"/>
            <a:gd name="connsiteY1" fmla="*/ 294465 h 1519107"/>
            <a:gd name="connsiteX2" fmla="*/ 0 w 1010816"/>
            <a:gd name="connsiteY2" fmla="*/ 294465 h 1519107"/>
            <a:gd name="connsiteX3" fmla="*/ 0 w 1010816"/>
            <a:gd name="connsiteY3" fmla="*/ 1519107 h 1519107"/>
            <a:gd name="connsiteX4" fmla="*/ 1010816 w 1010816"/>
            <a:gd name="connsiteY4" fmla="*/ 1519107 h 1519107"/>
            <a:gd name="connsiteX0" fmla="*/ 672058 w 1012236"/>
            <a:gd name="connsiteY0" fmla="*/ 1549840 h 1549840"/>
            <a:gd name="connsiteX1" fmla="*/ 672058 w 1012236"/>
            <a:gd name="connsiteY1" fmla="*/ 325198 h 1549840"/>
            <a:gd name="connsiteX2" fmla="*/ 1420 w 1012236"/>
            <a:gd name="connsiteY2" fmla="*/ 325198 h 1549840"/>
            <a:gd name="connsiteX3" fmla="*/ 1420 w 1012236"/>
            <a:gd name="connsiteY3" fmla="*/ 1549840 h 1549840"/>
            <a:gd name="connsiteX4" fmla="*/ 1012236 w 1012236"/>
            <a:gd name="connsiteY4" fmla="*/ 1549840 h 15498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12236" h="1549840">
              <a:moveTo>
                <a:pt x="672058" y="1549840"/>
              </a:moveTo>
              <a:cubicBezTo>
                <a:pt x="672058" y="1141626"/>
                <a:pt x="673461" y="557901"/>
                <a:pt x="672058" y="325198"/>
              </a:cubicBezTo>
              <a:cubicBezTo>
                <a:pt x="669457" y="-106343"/>
                <a:pt x="4832" y="-110451"/>
                <a:pt x="1420" y="325198"/>
              </a:cubicBezTo>
              <a:cubicBezTo>
                <a:pt x="-1777" y="733399"/>
                <a:pt x="1420" y="1141626"/>
                <a:pt x="1420" y="1549840"/>
              </a:cubicBezTo>
              <a:lnTo>
                <a:pt x="1012236" y="1549840"/>
              </a:lnTo>
            </a:path>
          </a:pathLst>
        </a:cu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552449</xdr:colOff>
      <xdr:row>34</xdr:row>
      <xdr:rowOff>41275</xdr:rowOff>
    </xdr:from>
    <xdr:to>
      <xdr:col>19</xdr:col>
      <xdr:colOff>846914</xdr:colOff>
      <xdr:row>35</xdr:row>
      <xdr:rowOff>85725</xdr:rowOff>
    </xdr:to>
    <xdr:grpSp>
      <xdr:nvGrpSpPr>
        <xdr:cNvPr id="574" name="グループ化 26">
          <a:extLst>
            <a:ext uri="{FF2B5EF4-FFF2-40B4-BE49-F238E27FC236}">
              <a16:creationId xmlns:a16="http://schemas.microsoft.com/office/drawing/2014/main" id="{00000000-0008-0000-0300-00003E020000}"/>
            </a:ext>
          </a:extLst>
        </xdr:cNvPr>
        <xdr:cNvGrpSpPr>
          <a:grpSpLocks/>
        </xdr:cNvGrpSpPr>
      </xdr:nvGrpSpPr>
      <xdr:grpSpPr bwMode="auto">
        <a:xfrm>
          <a:off x="16964024" y="5870575"/>
          <a:ext cx="294465" cy="215900"/>
          <a:chOff x="180975" y="3619500"/>
          <a:chExt cx="571500" cy="400050"/>
        </a:xfrm>
      </xdr:grpSpPr>
      <xdr:sp macro="" textlink="">
        <xdr:nvSpPr>
          <xdr:cNvPr id="576" name="正方形/長方形 575">
            <a:extLst>
              <a:ext uri="{FF2B5EF4-FFF2-40B4-BE49-F238E27FC236}">
                <a16:creationId xmlns:a16="http://schemas.microsoft.com/office/drawing/2014/main" id="{00000000-0008-0000-0300-000040020000}"/>
              </a:ext>
            </a:extLst>
          </xdr:cNvPr>
          <xdr:cNvSpPr/>
        </xdr:nvSpPr>
        <xdr:spPr>
          <a:xfrm>
            <a:off x="180975" y="3619500"/>
            <a:ext cx="571500" cy="317687"/>
          </a:xfrm>
          <a:prstGeom prst="rect">
            <a:avLst/>
          </a:prstGeom>
          <a:solidFill>
            <a:schemeClr val="tx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36000" tIns="0" rIns="36000" bIns="0" rtlCol="0" anchor="ctr"/>
          <a:lstStyle/>
          <a:p>
            <a:pPr algn="ctr"/>
            <a:endParaRPr kumimoji="1" lang="ja-JP" altLang="en-US" sz="1050" b="1">
              <a:solidFill>
                <a:schemeClr val="bg1"/>
              </a:solidFill>
            </a:endParaRPr>
          </a:p>
        </xdr:txBody>
      </xdr:sp>
      <xdr:cxnSp macro="">
        <xdr:nvCxnSpPr>
          <xdr:cNvPr id="577" name="直線コネクタ 576">
            <a:extLst>
              <a:ext uri="{FF2B5EF4-FFF2-40B4-BE49-F238E27FC236}">
                <a16:creationId xmlns:a16="http://schemas.microsoft.com/office/drawing/2014/main" id="{00000000-0008-0000-0300-000041020000}"/>
              </a:ext>
            </a:extLst>
          </xdr:cNvPr>
          <xdr:cNvCxnSpPr/>
        </xdr:nvCxnSpPr>
        <xdr:spPr>
          <a:xfrm>
            <a:off x="447675" y="3925421"/>
            <a:ext cx="0" cy="94129"/>
          </a:xfrm>
          <a:prstGeom prst="line">
            <a:avLst/>
          </a:prstGeom>
          <a:ln w="28575">
            <a:solidFill>
              <a:schemeClr val="accent6">
                <a:lumMod val="5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790576</xdr:colOff>
      <xdr:row>32</xdr:row>
      <xdr:rowOff>123825</xdr:rowOff>
    </xdr:from>
    <xdr:to>
      <xdr:col>19</xdr:col>
      <xdr:colOff>981076</xdr:colOff>
      <xdr:row>34</xdr:row>
      <xdr:rowOff>38100</xdr:rowOff>
    </xdr:to>
    <xdr:grpSp>
      <xdr:nvGrpSpPr>
        <xdr:cNvPr id="590" name="グループ化 26">
          <a:extLst>
            <a:ext uri="{FF2B5EF4-FFF2-40B4-BE49-F238E27FC236}">
              <a16:creationId xmlns:a16="http://schemas.microsoft.com/office/drawing/2014/main" id="{00000000-0008-0000-0300-00004E020000}"/>
            </a:ext>
          </a:extLst>
        </xdr:cNvPr>
        <xdr:cNvGrpSpPr>
          <a:grpSpLocks/>
        </xdr:cNvGrpSpPr>
      </xdr:nvGrpSpPr>
      <xdr:grpSpPr bwMode="auto">
        <a:xfrm>
          <a:off x="17202151" y="5610225"/>
          <a:ext cx="190500" cy="257175"/>
          <a:chOff x="180975" y="3619500"/>
          <a:chExt cx="571500" cy="400050"/>
        </a:xfrm>
      </xdr:grpSpPr>
      <xdr:sp macro="" textlink="">
        <xdr:nvSpPr>
          <xdr:cNvPr id="591" name="正方形/長方形 590">
            <a:extLst>
              <a:ext uri="{FF2B5EF4-FFF2-40B4-BE49-F238E27FC236}">
                <a16:creationId xmlns:a16="http://schemas.microsoft.com/office/drawing/2014/main" id="{00000000-0008-0000-0300-00004F020000}"/>
              </a:ext>
            </a:extLst>
          </xdr:cNvPr>
          <xdr:cNvSpPr/>
        </xdr:nvSpPr>
        <xdr:spPr>
          <a:xfrm>
            <a:off x="180975" y="3619500"/>
            <a:ext cx="571500" cy="317687"/>
          </a:xfrm>
          <a:prstGeom prst="rect">
            <a:avLst/>
          </a:prstGeom>
          <a:solidFill>
            <a:srgbClr val="FF0000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36000" tIns="0" rIns="36000" bIns="0" rtlCol="0" anchor="ctr"/>
          <a:lstStyle/>
          <a:p>
            <a:pPr algn="ctr"/>
            <a:r>
              <a:rPr kumimoji="1" lang="ja-JP" altLang="en-US" sz="1050" b="1">
                <a:solidFill>
                  <a:schemeClr val="bg1"/>
                </a:solidFill>
              </a:rPr>
              <a:t>〒</a:t>
            </a:r>
          </a:p>
        </xdr:txBody>
      </xdr:sp>
      <xdr:cxnSp macro="">
        <xdr:nvCxnSpPr>
          <xdr:cNvPr id="592" name="直線コネクタ 591">
            <a:extLst>
              <a:ext uri="{FF2B5EF4-FFF2-40B4-BE49-F238E27FC236}">
                <a16:creationId xmlns:a16="http://schemas.microsoft.com/office/drawing/2014/main" id="{00000000-0008-0000-0300-000050020000}"/>
              </a:ext>
            </a:extLst>
          </xdr:cNvPr>
          <xdr:cNvCxnSpPr/>
        </xdr:nvCxnSpPr>
        <xdr:spPr>
          <a:xfrm>
            <a:off x="447675" y="3925421"/>
            <a:ext cx="0" cy="94129"/>
          </a:xfrm>
          <a:prstGeom prst="line">
            <a:avLst/>
          </a:prstGeom>
          <a:ln w="285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1019175</xdr:colOff>
      <xdr:row>23</xdr:row>
      <xdr:rowOff>123825</xdr:rowOff>
    </xdr:from>
    <xdr:to>
      <xdr:col>20</xdr:col>
      <xdr:colOff>447675</xdr:colOff>
      <xdr:row>26</xdr:row>
      <xdr:rowOff>47625</xdr:rowOff>
    </xdr:to>
    <xdr:sp macro="" textlink="">
      <xdr:nvSpPr>
        <xdr:cNvPr id="42" name="フリーフォーム: 図形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17430750" y="4067175"/>
          <a:ext cx="457200" cy="438150"/>
        </a:xfrm>
        <a:custGeom>
          <a:avLst/>
          <a:gdLst>
            <a:gd name="connsiteX0" fmla="*/ 0 w 457200"/>
            <a:gd name="connsiteY0" fmla="*/ 0 h 438150"/>
            <a:gd name="connsiteX1" fmla="*/ 0 w 457200"/>
            <a:gd name="connsiteY1" fmla="*/ 438150 h 438150"/>
            <a:gd name="connsiteX2" fmla="*/ 457200 w 457200"/>
            <a:gd name="connsiteY2" fmla="*/ 219075 h 4381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438150">
              <a:moveTo>
                <a:pt x="0" y="0"/>
              </a:moveTo>
              <a:lnTo>
                <a:pt x="0" y="438150"/>
              </a:lnTo>
              <a:lnTo>
                <a:pt x="457200" y="219075"/>
              </a:lnTo>
            </a:path>
          </a:pathLst>
        </a:custGeom>
        <a:noFill/>
        <a:ln w="285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593725</xdr:colOff>
      <xdr:row>23</xdr:row>
      <xdr:rowOff>104840</xdr:rowOff>
    </xdr:from>
    <xdr:to>
      <xdr:col>19</xdr:col>
      <xdr:colOff>1019368</xdr:colOff>
      <xdr:row>28</xdr:row>
      <xdr:rowOff>161861</xdr:rowOff>
    </xdr:to>
    <xdr:sp macro="" textlink="">
      <xdr:nvSpPr>
        <xdr:cNvPr id="613" name="フリーフォーム 103">
          <a:extLst>
            <a:ext uri="{FF2B5EF4-FFF2-40B4-BE49-F238E27FC236}">
              <a16:creationId xmlns:a16="http://schemas.microsoft.com/office/drawing/2014/main" id="{00000000-0008-0000-0300-000065020000}"/>
            </a:ext>
          </a:extLst>
        </xdr:cNvPr>
        <xdr:cNvSpPr/>
      </xdr:nvSpPr>
      <xdr:spPr>
        <a:xfrm flipH="1">
          <a:off x="17005300" y="4048190"/>
          <a:ext cx="425643" cy="914271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  <a:gd name="connsiteX0" fmla="*/ 0 w 664017"/>
            <a:gd name="connsiteY0" fmla="*/ 782023 h 782023"/>
            <a:gd name="connsiteX1" fmla="*/ 0 w 664017"/>
            <a:gd name="connsiteY1" fmla="*/ 315492 h 782023"/>
            <a:gd name="connsiteX2" fmla="*/ 664017 w 664017"/>
            <a:gd name="connsiteY2" fmla="*/ 0 h 782023"/>
            <a:gd name="connsiteX0" fmla="*/ 0 w 664017"/>
            <a:gd name="connsiteY0" fmla="*/ 782023 h 782023"/>
            <a:gd name="connsiteX1" fmla="*/ 0 w 664017"/>
            <a:gd name="connsiteY1" fmla="*/ 315492 h 782023"/>
            <a:gd name="connsiteX2" fmla="*/ 664017 w 664017"/>
            <a:gd name="connsiteY2" fmla="*/ 0 h 782023"/>
            <a:gd name="connsiteX0" fmla="*/ 0 w 664017"/>
            <a:gd name="connsiteY0" fmla="*/ 782023 h 782023"/>
            <a:gd name="connsiteX1" fmla="*/ 0 w 664017"/>
            <a:gd name="connsiteY1" fmla="*/ 315492 h 782023"/>
            <a:gd name="connsiteX2" fmla="*/ 664017 w 664017"/>
            <a:gd name="connsiteY2" fmla="*/ 0 h 782023"/>
            <a:gd name="connsiteX0" fmla="*/ 0 w 488864"/>
            <a:gd name="connsiteY0" fmla="*/ 913478 h 913478"/>
            <a:gd name="connsiteX1" fmla="*/ 0 w 488864"/>
            <a:gd name="connsiteY1" fmla="*/ 446947 h 913478"/>
            <a:gd name="connsiteX2" fmla="*/ 488864 w 488864"/>
            <a:gd name="connsiteY2" fmla="*/ 0 h 913478"/>
            <a:gd name="connsiteX0" fmla="*/ 0 w 488864"/>
            <a:gd name="connsiteY0" fmla="*/ 913478 h 913478"/>
            <a:gd name="connsiteX1" fmla="*/ 0 w 488864"/>
            <a:gd name="connsiteY1" fmla="*/ 446947 h 913478"/>
            <a:gd name="connsiteX2" fmla="*/ 488864 w 488864"/>
            <a:gd name="connsiteY2" fmla="*/ 0 h 913478"/>
            <a:gd name="connsiteX0" fmla="*/ 0 w 488864"/>
            <a:gd name="connsiteY0" fmla="*/ 913478 h 913478"/>
            <a:gd name="connsiteX1" fmla="*/ 0 w 488864"/>
            <a:gd name="connsiteY1" fmla="*/ 446947 h 913478"/>
            <a:gd name="connsiteX2" fmla="*/ 488864 w 488864"/>
            <a:gd name="connsiteY2" fmla="*/ 0 h 9134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88864" h="913478">
              <a:moveTo>
                <a:pt x="0" y="913478"/>
              </a:moveTo>
              <a:lnTo>
                <a:pt x="0" y="446947"/>
              </a:lnTo>
              <a:cubicBezTo>
                <a:pt x="258213" y="216901"/>
                <a:pt x="193777" y="269483"/>
                <a:pt x="488864" y="0"/>
              </a:cubicBez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19</xdr:col>
      <xdr:colOff>228481</xdr:colOff>
      <xdr:row>23</xdr:row>
      <xdr:rowOff>89432</xdr:rowOff>
    </xdr:from>
    <xdr:to>
      <xdr:col>19</xdr:col>
      <xdr:colOff>595747</xdr:colOff>
      <xdr:row>24</xdr:row>
      <xdr:rowOff>106502</xdr:rowOff>
    </xdr:to>
    <xdr:sp macro="" textlink="">
      <xdr:nvSpPr>
        <xdr:cNvPr id="614" name="六角形 613">
          <a:extLst>
            <a:ext uri="{FF2B5EF4-FFF2-40B4-BE49-F238E27FC236}">
              <a16:creationId xmlns:a16="http://schemas.microsoft.com/office/drawing/2014/main" id="{00000000-0008-0000-0300-000066020000}"/>
            </a:ext>
          </a:extLst>
        </xdr:cNvPr>
        <xdr:cNvSpPr/>
      </xdr:nvSpPr>
      <xdr:spPr>
        <a:xfrm>
          <a:off x="16640056" y="4032782"/>
          <a:ext cx="367266" cy="188520"/>
        </a:xfrm>
        <a:prstGeom prst="hexagon">
          <a:avLst/>
        </a:prstGeom>
        <a:solidFill>
          <a:srgbClr val="0000FF"/>
        </a:solidFill>
        <a:ln w="127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ctr"/>
        <a:lstStyle/>
        <a:p>
          <a:pPr algn="ctr"/>
          <a:r>
            <a:rPr kumimoji="1" lang="en-US" altLang="ja-JP" sz="1200" b="1"/>
            <a:t>382</a:t>
          </a:r>
          <a:endParaRPr kumimoji="1" lang="ja-JP" altLang="en-US" sz="1200" b="1"/>
        </a:p>
      </xdr:txBody>
    </xdr:sp>
    <xdr:clientData/>
  </xdr:twoCellAnchor>
  <xdr:twoCellAnchor>
    <xdr:from>
      <xdr:col>19</xdr:col>
      <xdr:colOff>938421</xdr:colOff>
      <xdr:row>25</xdr:row>
      <xdr:rowOff>122350</xdr:rowOff>
    </xdr:from>
    <xdr:to>
      <xdr:col>20</xdr:col>
      <xdr:colOff>89721</xdr:colOff>
      <xdr:row>26</xdr:row>
      <xdr:rowOff>130900</xdr:rowOff>
    </xdr:to>
    <xdr:sp macro="" textlink="">
      <xdr:nvSpPr>
        <xdr:cNvPr id="615" name="円/楕円 81">
          <a:extLst>
            <a:ext uri="{FF2B5EF4-FFF2-40B4-BE49-F238E27FC236}">
              <a16:creationId xmlns:a16="http://schemas.microsoft.com/office/drawing/2014/main" id="{00000000-0008-0000-0300-000067020000}"/>
            </a:ext>
          </a:extLst>
        </xdr:cNvPr>
        <xdr:cNvSpPr/>
      </xdr:nvSpPr>
      <xdr:spPr>
        <a:xfrm>
          <a:off x="17349996" y="4408600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20</xdr:col>
      <xdr:colOff>38100</xdr:colOff>
      <xdr:row>25</xdr:row>
      <xdr:rowOff>142875</xdr:rowOff>
    </xdr:from>
    <xdr:ext cx="607859" cy="27571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17478375" y="4429125"/>
          <a:ext cx="607859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赤点滅</a:t>
          </a:r>
        </a:p>
      </xdr:txBody>
    </xdr:sp>
    <xdr:clientData/>
  </xdr:oneCellAnchor>
  <xdr:twoCellAnchor>
    <xdr:from>
      <xdr:col>19</xdr:col>
      <xdr:colOff>933450</xdr:colOff>
      <xdr:row>18</xdr:row>
      <xdr:rowOff>28575</xdr:rowOff>
    </xdr:from>
    <xdr:to>
      <xdr:col>20</xdr:col>
      <xdr:colOff>771525</xdr:colOff>
      <xdr:row>18</xdr:row>
      <xdr:rowOff>28575</xdr:rowOff>
    </xdr:to>
    <xdr:cxnSp macro="">
      <xdr:nvCxnSpPr>
        <xdr:cNvPr id="619" name="直線コネクタ 618">
          <a:extLst>
            <a:ext uri="{FF2B5EF4-FFF2-40B4-BE49-F238E27FC236}">
              <a16:creationId xmlns:a16="http://schemas.microsoft.com/office/drawing/2014/main" id="{00000000-0008-0000-0300-00006B020000}"/>
            </a:ext>
          </a:extLst>
        </xdr:cNvPr>
        <xdr:cNvCxnSpPr/>
      </xdr:nvCxnSpPr>
      <xdr:spPr>
        <a:xfrm flipH="1">
          <a:off x="17345025" y="3114675"/>
          <a:ext cx="866775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82547</xdr:colOff>
      <xdr:row>18</xdr:row>
      <xdr:rowOff>16003</xdr:rowOff>
    </xdr:from>
    <xdr:to>
      <xdr:col>20</xdr:col>
      <xdr:colOff>192</xdr:colOff>
      <xdr:row>22</xdr:row>
      <xdr:rowOff>1</xdr:rowOff>
    </xdr:to>
    <xdr:sp macro="" textlink="">
      <xdr:nvSpPr>
        <xdr:cNvPr id="620" name="フリーフォーム 190">
          <a:extLst>
            <a:ext uri="{FF2B5EF4-FFF2-40B4-BE49-F238E27FC236}">
              <a16:creationId xmlns:a16="http://schemas.microsoft.com/office/drawing/2014/main" id="{00000000-0008-0000-0300-00006C020000}"/>
            </a:ext>
          </a:extLst>
        </xdr:cNvPr>
        <xdr:cNvSpPr/>
      </xdr:nvSpPr>
      <xdr:spPr>
        <a:xfrm flipH="1">
          <a:off x="16494122" y="3102103"/>
          <a:ext cx="946345" cy="669798"/>
        </a:xfrm>
        <a:custGeom>
          <a:avLst/>
          <a:gdLst>
            <a:gd name="connsiteX0" fmla="*/ 0 w 1078852"/>
            <a:gd name="connsiteY0" fmla="*/ 466531 h 466531"/>
            <a:gd name="connsiteX1" fmla="*/ 0 w 1078852"/>
            <a:gd name="connsiteY1" fmla="*/ 0 h 466531"/>
            <a:gd name="connsiteX2" fmla="*/ 1078852 w 1078852"/>
            <a:gd name="connsiteY2" fmla="*/ 0 h 4665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78852" h="466531">
              <a:moveTo>
                <a:pt x="0" y="466531"/>
              </a:moveTo>
              <a:lnTo>
                <a:pt x="0" y="0"/>
              </a:lnTo>
              <a:lnTo>
                <a:pt x="1078852" y="0"/>
              </a:lnTo>
            </a:path>
          </a:pathLst>
        </a:custGeom>
        <a:noFill/>
        <a:ln w="57150">
          <a:solidFill>
            <a:srgbClr val="FF0000"/>
          </a:solidFill>
          <a:headEnd type="none" w="med" len="med"/>
          <a:tailEnd type="arrow" w="sm" len="sm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23</xdr:col>
      <xdr:colOff>209550</xdr:colOff>
      <xdr:row>34</xdr:row>
      <xdr:rowOff>19050</xdr:rowOff>
    </xdr:from>
    <xdr:to>
      <xdr:col>23</xdr:col>
      <xdr:colOff>596672</xdr:colOff>
      <xdr:row>35</xdr:row>
      <xdr:rowOff>114494</xdr:rowOff>
    </xdr:to>
    <xdr:pic>
      <xdr:nvPicPr>
        <xdr:cNvPr id="557" name="図 556">
          <a:extLst>
            <a:ext uri="{FF2B5EF4-FFF2-40B4-BE49-F238E27FC236}">
              <a16:creationId xmlns:a16="http://schemas.microsoft.com/office/drawing/2014/main" id="{195C3AE2-2DD8-455A-9FBF-9916DA8CE6E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288250" y="5848350"/>
          <a:ext cx="387122" cy="266894"/>
        </a:xfrm>
        <a:prstGeom prst="rect">
          <a:avLst/>
        </a:prstGeom>
      </xdr:spPr>
    </xdr:pic>
    <xdr:clientData/>
  </xdr:twoCellAnchor>
  <xdr:twoCellAnchor editAs="oneCell">
    <xdr:from>
      <xdr:col>32</xdr:col>
      <xdr:colOff>28575</xdr:colOff>
      <xdr:row>47</xdr:row>
      <xdr:rowOff>114300</xdr:rowOff>
    </xdr:from>
    <xdr:to>
      <xdr:col>32</xdr:col>
      <xdr:colOff>373570</xdr:colOff>
      <xdr:row>49</xdr:row>
      <xdr:rowOff>118620</xdr:rowOff>
    </xdr:to>
    <xdr:pic>
      <xdr:nvPicPr>
        <xdr:cNvPr id="558" name="図 557">
          <a:extLst>
            <a:ext uri="{FF2B5EF4-FFF2-40B4-BE49-F238E27FC236}">
              <a16:creationId xmlns:a16="http://schemas.microsoft.com/office/drawing/2014/main" id="{A2836DD7-3ECD-48E5-BD10-68F9FE565A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22550" y="8172450"/>
          <a:ext cx="344995" cy="347220"/>
        </a:xfrm>
        <a:prstGeom prst="rect">
          <a:avLst/>
        </a:prstGeom>
      </xdr:spPr>
    </xdr:pic>
    <xdr:clientData/>
  </xdr:twoCellAnchor>
  <xdr:twoCellAnchor>
    <xdr:from>
      <xdr:col>19</xdr:col>
      <xdr:colOff>941596</xdr:colOff>
      <xdr:row>17</xdr:row>
      <xdr:rowOff>106475</xdr:rowOff>
    </xdr:from>
    <xdr:to>
      <xdr:col>20</xdr:col>
      <xdr:colOff>92896</xdr:colOff>
      <xdr:row>18</xdr:row>
      <xdr:rowOff>115025</xdr:rowOff>
    </xdr:to>
    <xdr:sp macro="" textlink="">
      <xdr:nvSpPr>
        <xdr:cNvPr id="571" name="円/楕円 81">
          <a:extLst>
            <a:ext uri="{FF2B5EF4-FFF2-40B4-BE49-F238E27FC236}">
              <a16:creationId xmlns:a16="http://schemas.microsoft.com/office/drawing/2014/main" id="{14F6F8F2-7623-473C-93DE-59B619874901}"/>
            </a:ext>
          </a:extLst>
        </xdr:cNvPr>
        <xdr:cNvSpPr/>
      </xdr:nvSpPr>
      <xdr:spPr>
        <a:xfrm>
          <a:off x="17353171" y="3021125"/>
          <a:ext cx="180000" cy="180000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28575">
          <a:solidFill>
            <a:schemeClr val="tx1"/>
          </a:solidFill>
          <a:headEnd type="none" w="med" len="med"/>
          <a:tailEnd type="none" w="med" len="med"/>
        </a:ln>
      </a:spPr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204"/>
  <sheetViews>
    <sheetView view="pageBreakPreview" zoomScale="90" zoomScaleNormal="100" zoomScaleSheetLayoutView="90" workbookViewId="0">
      <pane xSplit="5" ySplit="4" topLeftCell="F35" activePane="bottomRight" state="frozen"/>
      <selection pane="topRight" activeCell="F1" sqref="F1"/>
      <selection pane="bottomLeft" activeCell="A5" sqref="A5"/>
      <selection pane="bottomRight" activeCell="B3" sqref="B3"/>
    </sheetView>
  </sheetViews>
  <sheetFormatPr defaultRowHeight="13.5" x14ac:dyDescent="0.15"/>
  <cols>
    <col min="1" max="1" width="5" bestFit="1" customWidth="1"/>
    <col min="2" max="2" width="7.375" bestFit="1" customWidth="1"/>
    <col min="3" max="3" width="5.375" bestFit="1" customWidth="1"/>
    <col min="4" max="4" width="6.5" bestFit="1" customWidth="1"/>
    <col min="5" max="5" width="7.5" bestFit="1" customWidth="1"/>
    <col min="6" max="6" width="28.5" customWidth="1"/>
    <col min="7" max="7" width="5.25" style="75" bestFit="1" customWidth="1"/>
    <col min="8" max="8" width="6" style="75" customWidth="1"/>
    <col min="9" max="9" width="4.375" style="75" bestFit="1" customWidth="1"/>
    <col min="10" max="10" width="10.125" style="75" bestFit="1" customWidth="1"/>
    <col min="11" max="11" width="36.875" style="13" bestFit="1" customWidth="1"/>
    <col min="12" max="12" width="35.25" customWidth="1"/>
    <col min="13" max="14" width="8.875" bestFit="1" customWidth="1"/>
    <col min="15" max="15" width="2.625" customWidth="1"/>
    <col min="16" max="16" width="7.875" style="47" bestFit="1" customWidth="1"/>
    <col min="17" max="17" width="8.875" style="47" bestFit="1" customWidth="1"/>
    <col min="18" max="18" width="6" style="47" bestFit="1" customWidth="1"/>
    <col min="19" max="19" width="5.875" style="47" customWidth="1"/>
    <col min="20" max="24" width="6" style="47" bestFit="1" customWidth="1"/>
    <col min="25" max="25" width="5.875" style="47" customWidth="1"/>
    <col min="26" max="26" width="1.625" style="47" customWidth="1"/>
    <col min="27" max="27" width="5.875" style="47" bestFit="1" customWidth="1"/>
    <col min="28" max="28" width="6" style="47" bestFit="1" customWidth="1"/>
    <col min="29" max="30" width="7.625" style="47" bestFit="1" customWidth="1"/>
    <col min="31" max="32" width="5.875" style="47" bestFit="1" customWidth="1"/>
    <col min="33" max="34" width="6" style="47" bestFit="1" customWidth="1"/>
    <col min="35" max="35" width="9" style="47"/>
    <col min="36" max="36" width="6.5" style="47" bestFit="1" customWidth="1"/>
    <col min="37" max="37" width="7" style="47" bestFit="1" customWidth="1"/>
    <col min="38" max="46" width="9" style="47" bestFit="1" customWidth="1"/>
  </cols>
  <sheetData>
    <row r="1" spans="1:46" x14ac:dyDescent="0.15">
      <c r="A1" s="21" t="s">
        <v>38</v>
      </c>
      <c r="B1" s="108" t="s">
        <v>39</v>
      </c>
      <c r="C1" s="108"/>
      <c r="D1" s="22" t="s">
        <v>33</v>
      </c>
      <c r="E1" s="22" t="s">
        <v>34</v>
      </c>
      <c r="F1" s="21" t="s">
        <v>40</v>
      </c>
      <c r="G1" s="110" t="s">
        <v>41</v>
      </c>
      <c r="H1" s="110"/>
      <c r="I1" s="74"/>
      <c r="J1" s="74"/>
      <c r="K1" s="36" t="s">
        <v>42</v>
      </c>
      <c r="L1" s="37" t="s">
        <v>44</v>
      </c>
      <c r="M1" s="44"/>
      <c r="N1" s="44"/>
      <c r="P1" s="47" t="s">
        <v>32</v>
      </c>
      <c r="R1" s="48" t="s">
        <v>59</v>
      </c>
      <c r="AA1" s="47" t="s">
        <v>60</v>
      </c>
      <c r="AJ1" s="47" t="s">
        <v>35</v>
      </c>
    </row>
    <row r="2" spans="1:46" x14ac:dyDescent="0.15">
      <c r="A2" s="2">
        <v>3</v>
      </c>
      <c r="B2" s="106" t="s">
        <v>327</v>
      </c>
      <c r="C2" s="107"/>
      <c r="D2" s="35" t="s">
        <v>297</v>
      </c>
      <c r="E2" s="2">
        <v>400</v>
      </c>
      <c r="F2" s="2" t="s">
        <v>76</v>
      </c>
      <c r="G2" s="109">
        <v>0.20833333333333334</v>
      </c>
      <c r="H2" s="109"/>
      <c r="I2" s="74"/>
      <c r="J2" s="74"/>
      <c r="K2" s="38" t="s">
        <v>43</v>
      </c>
      <c r="L2" s="39" t="s">
        <v>45</v>
      </c>
      <c r="M2" s="44"/>
      <c r="N2" s="44"/>
      <c r="P2" s="49"/>
      <c r="Q2" s="49"/>
      <c r="R2" s="50">
        <v>0</v>
      </c>
      <c r="S2" s="49">
        <v>201</v>
      </c>
      <c r="T2" s="49">
        <v>401</v>
      </c>
      <c r="U2" s="49">
        <v>601</v>
      </c>
      <c r="V2" s="49">
        <v>1001</v>
      </c>
      <c r="W2" s="49">
        <v>1201</v>
      </c>
      <c r="X2" s="49">
        <v>1801</v>
      </c>
      <c r="Y2" s="49" t="s">
        <v>61</v>
      </c>
      <c r="Z2" s="49"/>
      <c r="AA2" s="49">
        <v>0</v>
      </c>
      <c r="AB2" s="49">
        <v>61</v>
      </c>
      <c r="AC2" s="49">
        <v>601</v>
      </c>
      <c r="AD2" s="49">
        <v>1201</v>
      </c>
      <c r="AE2" s="49">
        <v>1401</v>
      </c>
      <c r="AF2" s="49">
        <v>1801</v>
      </c>
      <c r="AG2" s="49"/>
      <c r="AJ2" s="49" t="s">
        <v>34</v>
      </c>
      <c r="AK2" s="49"/>
      <c r="AL2" s="49">
        <v>200</v>
      </c>
      <c r="AM2" s="49">
        <v>300</v>
      </c>
      <c r="AN2" s="49">
        <v>400</v>
      </c>
      <c r="AO2" s="49">
        <v>600</v>
      </c>
      <c r="AP2" s="49">
        <v>1000</v>
      </c>
      <c r="AQ2" s="49">
        <v>1200</v>
      </c>
      <c r="AR2" s="49">
        <v>1400</v>
      </c>
      <c r="AS2" s="49">
        <v>1800</v>
      </c>
      <c r="AT2" s="49">
        <v>2000</v>
      </c>
    </row>
    <row r="3" spans="1:46" x14ac:dyDescent="0.15">
      <c r="P3" s="49"/>
      <c r="Q3" s="49"/>
      <c r="R3" s="49">
        <v>200</v>
      </c>
      <c r="S3" s="49">
        <v>400</v>
      </c>
      <c r="T3" s="49">
        <v>600</v>
      </c>
      <c r="U3" s="49">
        <v>1000</v>
      </c>
      <c r="V3" s="49">
        <v>1200</v>
      </c>
      <c r="W3" s="49">
        <v>1800</v>
      </c>
      <c r="X3" s="49">
        <v>2000</v>
      </c>
      <c r="Y3" s="49"/>
      <c r="Z3" s="49"/>
      <c r="AA3" s="49">
        <v>60</v>
      </c>
      <c r="AB3" s="49">
        <v>600</v>
      </c>
      <c r="AC3" s="49">
        <v>1000</v>
      </c>
      <c r="AD3" s="49">
        <v>1400</v>
      </c>
      <c r="AE3" s="49">
        <v>1800</v>
      </c>
      <c r="AF3" s="49">
        <v>2000</v>
      </c>
      <c r="AG3" s="49"/>
      <c r="AJ3" s="49" t="s">
        <v>61</v>
      </c>
      <c r="AK3" s="49" t="s">
        <v>62</v>
      </c>
      <c r="AL3" s="49">
        <v>34</v>
      </c>
      <c r="AM3" s="49">
        <v>32</v>
      </c>
      <c r="AN3" s="49">
        <v>32</v>
      </c>
      <c r="AO3" s="49">
        <v>30</v>
      </c>
      <c r="AP3" s="49">
        <v>28</v>
      </c>
      <c r="AQ3" s="49">
        <v>26</v>
      </c>
      <c r="AR3" s="49">
        <v>25</v>
      </c>
      <c r="AS3" s="49">
        <v>25</v>
      </c>
      <c r="AT3" s="49">
        <v>23</v>
      </c>
    </row>
    <row r="4" spans="1:46" x14ac:dyDescent="0.15">
      <c r="A4" s="1" t="s">
        <v>3</v>
      </c>
      <c r="B4" s="1" t="s">
        <v>0</v>
      </c>
      <c r="C4" s="1" t="s">
        <v>4</v>
      </c>
      <c r="D4" s="1" t="s">
        <v>5</v>
      </c>
      <c r="E4" s="1" t="s">
        <v>6</v>
      </c>
      <c r="F4" s="1" t="s">
        <v>7</v>
      </c>
      <c r="G4" s="76" t="s">
        <v>27</v>
      </c>
      <c r="H4" s="76" t="s">
        <v>25</v>
      </c>
      <c r="I4" s="76" t="s">
        <v>28</v>
      </c>
      <c r="J4" s="76" t="s">
        <v>29</v>
      </c>
      <c r="K4" s="1" t="s">
        <v>30</v>
      </c>
      <c r="L4" s="1" t="s">
        <v>26</v>
      </c>
      <c r="M4" s="1" t="s">
        <v>63</v>
      </c>
      <c r="N4" s="1" t="s">
        <v>64</v>
      </c>
      <c r="P4" s="49" t="s">
        <v>65</v>
      </c>
      <c r="Q4" s="49" t="s">
        <v>66</v>
      </c>
      <c r="R4" s="49">
        <v>34</v>
      </c>
      <c r="S4" s="49">
        <v>32</v>
      </c>
      <c r="T4" s="49">
        <v>30</v>
      </c>
      <c r="U4" s="49">
        <v>28</v>
      </c>
      <c r="V4" s="49">
        <v>26</v>
      </c>
      <c r="W4" s="49">
        <v>25</v>
      </c>
      <c r="X4" s="49">
        <v>23</v>
      </c>
      <c r="Y4" s="49"/>
      <c r="Z4" s="49"/>
      <c r="AA4" s="49">
        <v>20</v>
      </c>
      <c r="AB4" s="49">
        <v>15</v>
      </c>
      <c r="AC4" s="49">
        <v>11.428000000000001</v>
      </c>
      <c r="AD4" s="49">
        <v>13.333</v>
      </c>
      <c r="AE4" s="49">
        <v>10</v>
      </c>
      <c r="AF4" s="49">
        <v>9</v>
      </c>
      <c r="AG4" s="49"/>
      <c r="AJ4" s="49" t="s">
        <v>59</v>
      </c>
      <c r="AK4" s="49" t="s">
        <v>37</v>
      </c>
      <c r="AL4" s="51">
        <f>AL$2/AL3/24</f>
        <v>0.24509803921568629</v>
      </c>
      <c r="AM4" s="51">
        <f>AL4+(AM$2-AL$2)/AM3/24</f>
        <v>0.37530637254901966</v>
      </c>
      <c r="AN4" s="51">
        <f t="shared" ref="AN4:AT4" si="0">AM4+(AN$2-AM$2)/AN3/24</f>
        <v>0.50551470588235303</v>
      </c>
      <c r="AO4" s="51">
        <f t="shared" si="0"/>
        <v>0.78329248366013082</v>
      </c>
      <c r="AP4" s="51">
        <f t="shared" si="0"/>
        <v>1.3785305788982261</v>
      </c>
      <c r="AQ4" s="51">
        <f t="shared" si="0"/>
        <v>1.6990433994110465</v>
      </c>
      <c r="AR4" s="51">
        <f t="shared" si="0"/>
        <v>2.03237673274438</v>
      </c>
      <c r="AS4" s="51">
        <f t="shared" si="0"/>
        <v>2.6990433994110465</v>
      </c>
      <c r="AT4" s="51">
        <f t="shared" si="0"/>
        <v>3.0613622399907565</v>
      </c>
    </row>
    <row r="5" spans="1:46" x14ac:dyDescent="0.15">
      <c r="A5" s="5">
        <v>1</v>
      </c>
      <c r="B5" s="2" t="s">
        <v>77</v>
      </c>
      <c r="C5" s="5">
        <v>0</v>
      </c>
      <c r="D5" s="4">
        <v>0</v>
      </c>
      <c r="E5" s="3">
        <v>0</v>
      </c>
      <c r="F5" s="2" t="s">
        <v>78</v>
      </c>
      <c r="G5" s="77"/>
      <c r="H5" s="77" t="s">
        <v>79</v>
      </c>
      <c r="I5" s="77"/>
      <c r="J5" s="77"/>
      <c r="K5" s="12"/>
      <c r="L5" s="2"/>
      <c r="M5" s="23">
        <f>D2+G2</f>
        <v>43267.208333333336</v>
      </c>
      <c r="N5" s="23">
        <f>M5+0.5/24</f>
        <v>43267.229166666672</v>
      </c>
      <c r="P5" s="52">
        <f t="shared" ref="P5:P68" si="1">IF(E5&lt;&gt;"",ROUND(E5,0),"")</f>
        <v>0</v>
      </c>
      <c r="Q5" s="52"/>
      <c r="R5" s="53">
        <f t="shared" ref="R5:R68" si="2">IF(E5&lt;&gt;"",M$5+P5/34/24,"")</f>
        <v>43267.208333333336</v>
      </c>
      <c r="S5" s="53">
        <f t="shared" ref="S5:S68" si="3">IF(E5&lt;&gt;"",M$5+200/34/24+(P5-200)/32/24,"")</f>
        <v>43267.193014705888</v>
      </c>
      <c r="T5" s="53">
        <f t="shared" ref="T5:T68" si="4">IF(E5&lt;&gt;"",M$5+200/34/24+200/32/24+(P5-400)/30/24,"")</f>
        <v>43267.158292483662</v>
      </c>
      <c r="U5" s="53">
        <f t="shared" ref="U5:U68" si="5">IF(E5&lt;&gt;"",M$5+200/34/24+200/32/24+200/30/24+(P5-600)/28/24,"")</f>
        <v>43267.098768674143</v>
      </c>
      <c r="V5" s="53">
        <f t="shared" ref="V5:V68" si="6">IF(E5&lt;&gt;"",M$5+200/34/24+200/32/24+200/30/24+400/28/24+(P5-1000)/26/24,"")</f>
        <v>43266.984299809672</v>
      </c>
      <c r="W5" s="53">
        <f t="shared" ref="W5:W68" si="7">IF(E5&lt;&gt;"",M$5+200/34/24+200/32/24+200/30/24+400/28/24+200/26/24+(P5-1200)/25/24,"")</f>
        <v>43266.90737673275</v>
      </c>
      <c r="X5" s="53">
        <f t="shared" ref="X5:X68" si="8">IF(E5&lt;&gt;"",M$5+200/34/24+200/32/24+200/30/24+400/28/24+200/26/24+600/25/24+(P5-1800)/23/24,"")</f>
        <v>43266.646507167534</v>
      </c>
      <c r="Y5" s="53">
        <f t="shared" ref="Y5:Y68" si="9">IF(E5&lt;&gt;"",MAX(R5:X5)*24*60/24/60+1/120/24,"")</f>
        <v>43267.208680555559</v>
      </c>
      <c r="Z5" s="53"/>
      <c r="AA5" s="53">
        <f>$M5+1/24</f>
        <v>43267.25</v>
      </c>
      <c r="AB5" s="53">
        <f t="shared" ref="AB5:AB68" si="10">IF(E5&lt;&gt;"",M$5+4/24+(P5-60)/15/24,"")</f>
        <v>43267.208333333336</v>
      </c>
      <c r="AC5" s="53">
        <f t="shared" ref="AC5:AC68" si="11">IF(E5&lt;&gt;"",M$5+600/15/24+(P5-600)/11.428/24,"")</f>
        <v>43266.687390619532</v>
      </c>
      <c r="AD5" s="53">
        <f t="shared" ref="AD5:AD68" si="12">IF(E5&lt;&gt;"",M$5+600/15/24+400/11.428/24+200/13.333/24+(P5-1200)/13.333/24,"")</f>
        <v>43267.20832812669</v>
      </c>
      <c r="AE5" s="53">
        <f t="shared" ref="AE5:AE68" si="13">IF(E5&lt;&gt;"",M$5+600/15/24+400/11.428/24+200/13.333/24+200/13.333/24+(P5-1400)/10/24,"")</f>
        <v>43265.750104171086</v>
      </c>
      <c r="AF5" s="53">
        <f t="shared" ref="AF5:AF68" si="14">IF(E5&lt;&gt;"",M$5+600/15/24+400/11.428/24+200/13.333/24+200/13.333/24+400/10/24+(P5-1800)/9/24,"")</f>
        <v>43264.91677083775</v>
      </c>
      <c r="AG5" s="53">
        <f>IF(E5&lt;&gt;"",IF(P5&lt;1000,MAX(AB5:AC5),MAX(AD5:AF5)),"")</f>
        <v>43267.208333333336</v>
      </c>
      <c r="AH5" s="53">
        <f t="shared" ref="AH5:AH68" si="15">IF(P5&lt;=60,AA5,AG5)</f>
        <v>43267.25</v>
      </c>
    </row>
    <row r="6" spans="1:46" x14ac:dyDescent="0.15">
      <c r="A6" s="5">
        <v>2</v>
      </c>
      <c r="B6" s="2"/>
      <c r="C6" s="5">
        <f t="shared" ref="C6:C24" si="16">IF(E6&lt;&gt;"",E6-E5,"")</f>
        <v>0.1</v>
      </c>
      <c r="D6" s="4">
        <f t="shared" ref="D6:D12" si="17">IF(E6&lt;&gt;"",IF(B5="",D5+C6,C6),"")</f>
        <v>0.1</v>
      </c>
      <c r="E6" s="3">
        <v>0.1</v>
      </c>
      <c r="F6" s="2"/>
      <c r="G6" s="77" t="s">
        <v>80</v>
      </c>
      <c r="H6" s="77" t="s">
        <v>81</v>
      </c>
      <c r="I6" s="77"/>
      <c r="J6" s="77"/>
      <c r="K6" s="12"/>
      <c r="L6" s="2"/>
      <c r="M6" s="54" t="str">
        <f t="shared" ref="M6:M12" si="18">IF(B6="finish",$M$5+$AL$10,IF(B6&lt;&gt;"",Y6,""))</f>
        <v/>
      </c>
      <c r="N6" s="55" t="str">
        <f t="shared" ref="N6:N12" si="19">IF(B6="finish",M$5+AL$11,IF(B6&lt;&gt;"",AH6,""))</f>
        <v/>
      </c>
      <c r="P6" s="52">
        <f t="shared" si="1"/>
        <v>0</v>
      </c>
      <c r="Q6" s="52"/>
      <c r="R6" s="53">
        <f t="shared" si="2"/>
        <v>43267.208333333336</v>
      </c>
      <c r="S6" s="53">
        <f t="shared" si="3"/>
        <v>43267.193014705888</v>
      </c>
      <c r="T6" s="53">
        <f t="shared" si="4"/>
        <v>43267.158292483662</v>
      </c>
      <c r="U6" s="53">
        <f t="shared" si="5"/>
        <v>43267.098768674143</v>
      </c>
      <c r="V6" s="53">
        <f t="shared" si="6"/>
        <v>43266.984299809672</v>
      </c>
      <c r="W6" s="53">
        <f t="shared" si="7"/>
        <v>43266.90737673275</v>
      </c>
      <c r="X6" s="53">
        <f t="shared" si="8"/>
        <v>43266.646507167534</v>
      </c>
      <c r="Y6" s="53">
        <f t="shared" si="9"/>
        <v>43267.208680555559</v>
      </c>
      <c r="Z6" s="53"/>
      <c r="AA6" s="53">
        <f t="shared" ref="AA6:AA69" si="20">IF(E6&lt;&gt;"",(AA$5+P6/20/24)+1/120/24,"")</f>
        <v>43267.250347222223</v>
      </c>
      <c r="AB6" s="53">
        <f t="shared" si="10"/>
        <v>43267.208333333336</v>
      </c>
      <c r="AC6" s="53">
        <f t="shared" si="11"/>
        <v>43266.687390619532</v>
      </c>
      <c r="AD6" s="53">
        <f t="shared" si="12"/>
        <v>43267.20832812669</v>
      </c>
      <c r="AE6" s="53">
        <f t="shared" si="13"/>
        <v>43265.750104171086</v>
      </c>
      <c r="AF6" s="53">
        <f t="shared" si="14"/>
        <v>43264.91677083775</v>
      </c>
      <c r="AG6" s="56">
        <f t="shared" ref="AG6:AG69" si="21">IF(E6&lt;&gt;"",IF(P6&lt;1000,MAX(AB6:AC6),MAX(AD6:AF6))+1/120/24,"")</f>
        <v>43267.208680555559</v>
      </c>
      <c r="AH6" s="53">
        <f t="shared" si="15"/>
        <v>43267.250347222223</v>
      </c>
      <c r="AJ6" s="49" t="s">
        <v>67</v>
      </c>
      <c r="AK6" s="49" t="s">
        <v>62</v>
      </c>
      <c r="AL6" s="49">
        <v>15</v>
      </c>
      <c r="AM6" s="49">
        <v>15</v>
      </c>
      <c r="AN6" s="49">
        <v>15</v>
      </c>
      <c r="AO6" s="49">
        <v>15</v>
      </c>
      <c r="AP6" s="49">
        <v>11.428000000000001</v>
      </c>
      <c r="AQ6" s="49">
        <v>13.333</v>
      </c>
      <c r="AR6" s="49">
        <v>13.333</v>
      </c>
      <c r="AS6" s="49">
        <v>10</v>
      </c>
      <c r="AT6" s="49">
        <v>9</v>
      </c>
    </row>
    <row r="7" spans="1:46" x14ac:dyDescent="0.15">
      <c r="A7" s="5">
        <v>3</v>
      </c>
      <c r="B7" s="2"/>
      <c r="C7" s="5">
        <f t="shared" si="16"/>
        <v>2.1</v>
      </c>
      <c r="D7" s="4">
        <f t="shared" si="17"/>
        <v>2.2000000000000002</v>
      </c>
      <c r="E7" s="3">
        <v>2.2000000000000002</v>
      </c>
      <c r="F7" s="2"/>
      <c r="G7" s="77" t="s">
        <v>82</v>
      </c>
      <c r="H7" s="77" t="s">
        <v>79</v>
      </c>
      <c r="I7" s="77" t="s">
        <v>198</v>
      </c>
      <c r="J7" s="77"/>
      <c r="K7" s="12"/>
      <c r="L7" s="2"/>
      <c r="M7" s="54" t="str">
        <f t="shared" si="18"/>
        <v/>
      </c>
      <c r="N7" s="55" t="str">
        <f t="shared" si="19"/>
        <v/>
      </c>
      <c r="P7" s="52">
        <f t="shared" si="1"/>
        <v>2</v>
      </c>
      <c r="Q7" s="52"/>
      <c r="R7" s="53">
        <f t="shared" si="2"/>
        <v>43267.210784313727</v>
      </c>
      <c r="S7" s="53">
        <f t="shared" si="3"/>
        <v>43267.195618872553</v>
      </c>
      <c r="T7" s="53">
        <f t="shared" si="4"/>
        <v>43267.161070261442</v>
      </c>
      <c r="U7" s="53">
        <f t="shared" si="5"/>
        <v>43267.101744864616</v>
      </c>
      <c r="V7" s="53">
        <f t="shared" si="6"/>
        <v>43266.987504937875</v>
      </c>
      <c r="W7" s="53">
        <f t="shared" si="7"/>
        <v>43266.910710066084</v>
      </c>
      <c r="X7" s="53">
        <f t="shared" si="8"/>
        <v>43266.650130355942</v>
      </c>
      <c r="Y7" s="53">
        <f t="shared" si="9"/>
        <v>43267.211131535951</v>
      </c>
      <c r="Z7" s="53"/>
      <c r="AA7" s="53">
        <f t="shared" si="20"/>
        <v>43267.254513888889</v>
      </c>
      <c r="AB7" s="53">
        <f t="shared" si="10"/>
        <v>43267.213888888888</v>
      </c>
      <c r="AC7" s="53">
        <f t="shared" si="11"/>
        <v>43266.694682650799</v>
      </c>
      <c r="AD7" s="53">
        <f t="shared" si="12"/>
        <v>43267.214578282947</v>
      </c>
      <c r="AE7" s="53">
        <f t="shared" si="13"/>
        <v>43265.758437504424</v>
      </c>
      <c r="AF7" s="53">
        <f t="shared" si="14"/>
        <v>43264.926030097013</v>
      </c>
      <c r="AG7" s="56">
        <f t="shared" si="21"/>
        <v>43267.214236111111</v>
      </c>
      <c r="AH7" s="53">
        <f t="shared" si="15"/>
        <v>43267.254513888889</v>
      </c>
      <c r="AJ7" s="49" t="s">
        <v>60</v>
      </c>
      <c r="AK7" s="49" t="s">
        <v>37</v>
      </c>
      <c r="AL7" s="51">
        <f>AL$2/AL6/24</f>
        <v>0.55555555555555558</v>
      </c>
      <c r="AM7" s="51">
        <f t="shared" ref="AM7:AT7" si="22">AL7+(AM$2-AL$2)/AM6/24</f>
        <v>0.83333333333333337</v>
      </c>
      <c r="AN7" s="51">
        <f t="shared" si="22"/>
        <v>1.1111111111111112</v>
      </c>
      <c r="AO7" s="51">
        <f t="shared" si="22"/>
        <v>1.6666666666666667</v>
      </c>
      <c r="AP7" s="51">
        <f t="shared" si="22"/>
        <v>3.1250729203126824</v>
      </c>
      <c r="AQ7" s="51">
        <f t="shared" si="22"/>
        <v>3.7500885457033171</v>
      </c>
      <c r="AR7" s="51">
        <f t="shared" si="22"/>
        <v>4.3751041710939518</v>
      </c>
      <c r="AS7" s="51">
        <f t="shared" si="22"/>
        <v>6.0417708377606187</v>
      </c>
      <c r="AT7" s="51">
        <f t="shared" si="22"/>
        <v>6.9676967636865443</v>
      </c>
    </row>
    <row r="8" spans="1:46" x14ac:dyDescent="0.15">
      <c r="A8" s="5">
        <v>4</v>
      </c>
      <c r="B8" s="2"/>
      <c r="C8" s="5">
        <f t="shared" si="16"/>
        <v>0.79999999999999982</v>
      </c>
      <c r="D8" s="4">
        <f t="shared" si="17"/>
        <v>3</v>
      </c>
      <c r="E8" s="3">
        <v>3</v>
      </c>
      <c r="F8" s="2"/>
      <c r="G8" s="77" t="s">
        <v>83</v>
      </c>
      <c r="H8" s="77" t="s">
        <v>81</v>
      </c>
      <c r="I8" s="77" t="s">
        <v>84</v>
      </c>
      <c r="J8" s="77" t="s">
        <v>85</v>
      </c>
      <c r="K8" s="12"/>
      <c r="L8" s="2"/>
      <c r="M8" s="54" t="str">
        <f t="shared" si="18"/>
        <v/>
      </c>
      <c r="N8" s="55" t="str">
        <f t="shared" si="19"/>
        <v/>
      </c>
      <c r="P8" s="52">
        <f t="shared" si="1"/>
        <v>3</v>
      </c>
      <c r="Q8" s="52"/>
      <c r="R8" s="53">
        <f t="shared" si="2"/>
        <v>43267.212009803923</v>
      </c>
      <c r="S8" s="53">
        <f t="shared" si="3"/>
        <v>43267.196920955888</v>
      </c>
      <c r="T8" s="53">
        <f t="shared" si="4"/>
        <v>43267.162459150328</v>
      </c>
      <c r="U8" s="53">
        <f t="shared" si="5"/>
        <v>43267.103232959853</v>
      </c>
      <c r="V8" s="53">
        <f t="shared" si="6"/>
        <v>43266.989107501977</v>
      </c>
      <c r="W8" s="53">
        <f t="shared" si="7"/>
        <v>43266.912376732747</v>
      </c>
      <c r="X8" s="53">
        <f t="shared" si="8"/>
        <v>43266.651941950142</v>
      </c>
      <c r="Y8" s="53">
        <f t="shared" si="9"/>
        <v>43267.212357026154</v>
      </c>
      <c r="Z8" s="53"/>
      <c r="AA8" s="53">
        <f t="shared" si="20"/>
        <v>43267.256597222222</v>
      </c>
      <c r="AB8" s="53">
        <f t="shared" si="10"/>
        <v>43267.216666666667</v>
      </c>
      <c r="AC8" s="53">
        <f t="shared" si="11"/>
        <v>43266.698328666433</v>
      </c>
      <c r="AD8" s="53">
        <f t="shared" si="12"/>
        <v>43267.217703361071</v>
      </c>
      <c r="AE8" s="53">
        <f t="shared" si="13"/>
        <v>43265.76260417109</v>
      </c>
      <c r="AF8" s="53">
        <f t="shared" si="14"/>
        <v>43264.93065972664</v>
      </c>
      <c r="AG8" s="56">
        <f t="shared" si="21"/>
        <v>43267.217013888891</v>
      </c>
      <c r="AH8" s="53">
        <f t="shared" si="15"/>
        <v>43267.256597222222</v>
      </c>
      <c r="AJ8" s="49"/>
      <c r="AK8" s="49" t="s">
        <v>36</v>
      </c>
      <c r="AL8" s="51">
        <v>0.5625</v>
      </c>
      <c r="AM8" s="51">
        <v>0.83333333333333337</v>
      </c>
      <c r="AN8" s="51">
        <v>1.125</v>
      </c>
      <c r="AO8" s="51">
        <v>1.6666666666666667</v>
      </c>
      <c r="AP8" s="51">
        <v>3.125</v>
      </c>
      <c r="AQ8" s="51">
        <v>3.75</v>
      </c>
      <c r="AR8" s="51">
        <v>4.375</v>
      </c>
      <c r="AS8" s="51">
        <v>6.041666666666667</v>
      </c>
      <c r="AT8" s="51">
        <v>6.958333333333333</v>
      </c>
    </row>
    <row r="9" spans="1:46" x14ac:dyDescent="0.15">
      <c r="A9" s="5">
        <v>5</v>
      </c>
      <c r="B9" s="2"/>
      <c r="C9" s="5">
        <f t="shared" si="16"/>
        <v>14.899999999999999</v>
      </c>
      <c r="D9" s="4">
        <f t="shared" si="17"/>
        <v>17.899999999999999</v>
      </c>
      <c r="E9" s="3">
        <v>17.899999999999999</v>
      </c>
      <c r="F9" s="2" t="s">
        <v>86</v>
      </c>
      <c r="G9" s="77" t="s">
        <v>83</v>
      </c>
      <c r="H9" s="77" t="s">
        <v>81</v>
      </c>
      <c r="I9" s="77" t="s">
        <v>84</v>
      </c>
      <c r="J9" s="77"/>
      <c r="K9" s="12" t="s">
        <v>177</v>
      </c>
      <c r="L9" s="2" t="s">
        <v>87</v>
      </c>
      <c r="M9" s="54" t="str">
        <f t="shared" si="18"/>
        <v/>
      </c>
      <c r="N9" s="55" t="str">
        <f t="shared" si="19"/>
        <v/>
      </c>
      <c r="P9" s="52">
        <f t="shared" si="1"/>
        <v>18</v>
      </c>
      <c r="Q9" s="52"/>
      <c r="R9" s="53">
        <f t="shared" si="2"/>
        <v>43267.230392156867</v>
      </c>
      <c r="S9" s="53">
        <f t="shared" si="3"/>
        <v>43267.216452205888</v>
      </c>
      <c r="T9" s="53">
        <f t="shared" si="4"/>
        <v>43267.183292483664</v>
      </c>
      <c r="U9" s="53">
        <f t="shared" si="5"/>
        <v>43267.125554388425</v>
      </c>
      <c r="V9" s="53">
        <f t="shared" si="6"/>
        <v>43267.013145963516</v>
      </c>
      <c r="W9" s="53">
        <f t="shared" si="7"/>
        <v>43266.937376732749</v>
      </c>
      <c r="X9" s="53">
        <f t="shared" si="8"/>
        <v>43266.679115863182</v>
      </c>
      <c r="Y9" s="53">
        <f t="shared" si="9"/>
        <v>43267.230739379091</v>
      </c>
      <c r="Z9" s="53"/>
      <c r="AA9" s="53">
        <f t="shared" si="20"/>
        <v>43267.287847222222</v>
      </c>
      <c r="AB9" s="53">
        <f t="shared" si="10"/>
        <v>43267.258333333331</v>
      </c>
      <c r="AC9" s="53">
        <f t="shared" si="11"/>
        <v>43266.753018900949</v>
      </c>
      <c r="AD9" s="53">
        <f t="shared" si="12"/>
        <v>43267.264579532974</v>
      </c>
      <c r="AE9" s="53">
        <f t="shared" si="13"/>
        <v>43265.82510417109</v>
      </c>
      <c r="AF9" s="53">
        <f t="shared" si="14"/>
        <v>43265.000104171086</v>
      </c>
      <c r="AG9" s="56">
        <f t="shared" si="21"/>
        <v>43267.258680555555</v>
      </c>
      <c r="AH9" s="53">
        <f t="shared" si="15"/>
        <v>43267.287847222222</v>
      </c>
    </row>
    <row r="10" spans="1:46" x14ac:dyDescent="0.15">
      <c r="A10" s="5">
        <v>6</v>
      </c>
      <c r="B10" s="2"/>
      <c r="C10" s="5">
        <f t="shared" si="16"/>
        <v>2.9000000000000021</v>
      </c>
      <c r="D10" s="4">
        <f t="shared" si="17"/>
        <v>20.8</v>
      </c>
      <c r="E10" s="3">
        <v>20.8</v>
      </c>
      <c r="F10" s="73"/>
      <c r="G10" s="77" t="s">
        <v>88</v>
      </c>
      <c r="H10" s="77" t="s">
        <v>79</v>
      </c>
      <c r="I10" s="77" t="s">
        <v>198</v>
      </c>
      <c r="J10" s="77"/>
      <c r="K10" s="12"/>
      <c r="L10" s="2" t="s">
        <v>89</v>
      </c>
      <c r="M10" s="54" t="str">
        <f t="shared" si="18"/>
        <v/>
      </c>
      <c r="N10" s="55" t="str">
        <f t="shared" si="19"/>
        <v/>
      </c>
      <c r="P10" s="52">
        <f t="shared" si="1"/>
        <v>21</v>
      </c>
      <c r="Q10" s="52"/>
      <c r="R10" s="53">
        <f t="shared" si="2"/>
        <v>43267.234068627455</v>
      </c>
      <c r="S10" s="53">
        <f t="shared" si="3"/>
        <v>43267.220358455888</v>
      </c>
      <c r="T10" s="53">
        <f t="shared" si="4"/>
        <v>43267.187459150329</v>
      </c>
      <c r="U10" s="53">
        <f t="shared" si="5"/>
        <v>43267.130018674143</v>
      </c>
      <c r="V10" s="53">
        <f t="shared" si="6"/>
        <v>43267.017953655821</v>
      </c>
      <c r="W10" s="53">
        <f t="shared" si="7"/>
        <v>43266.942376732753</v>
      </c>
      <c r="X10" s="53">
        <f t="shared" si="8"/>
        <v>43266.68455064579</v>
      </c>
      <c r="Y10" s="53">
        <f t="shared" si="9"/>
        <v>43267.234415849678</v>
      </c>
      <c r="Z10" s="53"/>
      <c r="AA10" s="53">
        <f t="shared" si="20"/>
        <v>43267.29409722222</v>
      </c>
      <c r="AB10" s="53">
        <f t="shared" si="10"/>
        <v>43267.26666666667</v>
      </c>
      <c r="AC10" s="53">
        <f t="shared" si="11"/>
        <v>43266.763956947849</v>
      </c>
      <c r="AD10" s="53">
        <f t="shared" si="12"/>
        <v>43267.273954767355</v>
      </c>
      <c r="AE10" s="53">
        <f t="shared" si="13"/>
        <v>43265.837604171087</v>
      </c>
      <c r="AF10" s="53">
        <f t="shared" si="14"/>
        <v>43265.013993059976</v>
      </c>
      <c r="AG10" s="56">
        <f t="shared" si="21"/>
        <v>43267.267013888893</v>
      </c>
      <c r="AH10" s="53">
        <f t="shared" si="15"/>
        <v>43267.29409722222</v>
      </c>
      <c r="AJ10" s="57">
        <f>E2</f>
        <v>400</v>
      </c>
      <c r="AK10" s="58" t="s">
        <v>68</v>
      </c>
      <c r="AL10" s="54">
        <f ca="1">OFFSET($AK$2,2,MATCH($E$2,$AL$2:$AT$2,0))+1/120/24</f>
        <v>0.50586192810457531</v>
      </c>
    </row>
    <row r="11" spans="1:46" x14ac:dyDescent="0.15">
      <c r="A11" s="5">
        <v>7</v>
      </c>
      <c r="B11" s="73"/>
      <c r="C11" s="5">
        <f t="shared" si="16"/>
        <v>2.0999999999999979</v>
      </c>
      <c r="D11" s="4">
        <f t="shared" si="17"/>
        <v>22.9</v>
      </c>
      <c r="E11" s="3">
        <v>22.9</v>
      </c>
      <c r="F11" s="50" t="s">
        <v>90</v>
      </c>
      <c r="G11" s="77" t="s">
        <v>83</v>
      </c>
      <c r="H11" s="77" t="s">
        <v>81</v>
      </c>
      <c r="I11" s="77" t="s">
        <v>84</v>
      </c>
      <c r="J11" s="77" t="s">
        <v>91</v>
      </c>
      <c r="K11" s="82" t="s">
        <v>178</v>
      </c>
      <c r="L11" s="2" t="s">
        <v>92</v>
      </c>
      <c r="M11" s="54" t="str">
        <f t="shared" si="18"/>
        <v/>
      </c>
      <c r="N11" s="55" t="str">
        <f t="shared" si="19"/>
        <v/>
      </c>
      <c r="P11" s="52">
        <f t="shared" si="1"/>
        <v>23</v>
      </c>
      <c r="Q11" s="52"/>
      <c r="R11" s="53">
        <f t="shared" si="2"/>
        <v>43267.236519607846</v>
      </c>
      <c r="S11" s="53">
        <f t="shared" si="3"/>
        <v>43267.222962622553</v>
      </c>
      <c r="T11" s="53">
        <f t="shared" si="4"/>
        <v>43267.190236928109</v>
      </c>
      <c r="U11" s="53">
        <f t="shared" si="5"/>
        <v>43267.132994864616</v>
      </c>
      <c r="V11" s="53">
        <f t="shared" si="6"/>
        <v>43267.021158784031</v>
      </c>
      <c r="W11" s="53">
        <f t="shared" si="7"/>
        <v>43266.94571006608</v>
      </c>
      <c r="X11" s="53">
        <f t="shared" si="8"/>
        <v>43266.688173834198</v>
      </c>
      <c r="Y11" s="53">
        <f t="shared" si="9"/>
        <v>43267.23686683007</v>
      </c>
      <c r="Z11" s="53"/>
      <c r="AA11" s="53">
        <f t="shared" si="20"/>
        <v>43267.298263888893</v>
      </c>
      <c r="AB11" s="53">
        <f t="shared" si="10"/>
        <v>43267.272222222222</v>
      </c>
      <c r="AC11" s="53">
        <f t="shared" si="11"/>
        <v>43266.771248979116</v>
      </c>
      <c r="AD11" s="53">
        <f t="shared" si="12"/>
        <v>43267.280204923612</v>
      </c>
      <c r="AE11" s="53">
        <f t="shared" si="13"/>
        <v>43265.845937504419</v>
      </c>
      <c r="AF11" s="53">
        <f t="shared" si="14"/>
        <v>43265.023252319232</v>
      </c>
      <c r="AG11" s="56">
        <f t="shared" si="21"/>
        <v>43267.272569444445</v>
      </c>
      <c r="AH11" s="53">
        <f t="shared" si="15"/>
        <v>43267.298263888893</v>
      </c>
      <c r="AL11" s="54">
        <f ca="1">OFFSET($AK$2,6,MATCH($E$2,$AL$2:$AT$2,0))</f>
        <v>1.125</v>
      </c>
    </row>
    <row r="12" spans="1:46" x14ac:dyDescent="0.15">
      <c r="A12" s="5">
        <v>8</v>
      </c>
      <c r="B12" s="2"/>
      <c r="C12" s="5">
        <f t="shared" si="16"/>
        <v>7.7000000000000028</v>
      </c>
      <c r="D12" s="4">
        <f t="shared" si="17"/>
        <v>30.6</v>
      </c>
      <c r="E12" s="3">
        <v>30.6</v>
      </c>
      <c r="F12" s="73" t="s">
        <v>93</v>
      </c>
      <c r="G12" s="77" t="s">
        <v>83</v>
      </c>
      <c r="H12" s="77" t="s">
        <v>79</v>
      </c>
      <c r="I12" s="77" t="s">
        <v>84</v>
      </c>
      <c r="J12" s="77" t="s">
        <v>91</v>
      </c>
      <c r="K12" s="12" t="s">
        <v>269</v>
      </c>
      <c r="L12" s="2"/>
      <c r="M12" s="54" t="str">
        <f t="shared" si="18"/>
        <v/>
      </c>
      <c r="N12" s="55" t="str">
        <f t="shared" si="19"/>
        <v/>
      </c>
      <c r="P12" s="52">
        <f t="shared" si="1"/>
        <v>31</v>
      </c>
      <c r="Q12" s="52"/>
      <c r="R12" s="53">
        <f t="shared" si="2"/>
        <v>43267.246323529413</v>
      </c>
      <c r="S12" s="53">
        <f t="shared" si="3"/>
        <v>43267.233379289217</v>
      </c>
      <c r="T12" s="53">
        <f t="shared" si="4"/>
        <v>43267.20134803922</v>
      </c>
      <c r="U12" s="53">
        <f t="shared" si="5"/>
        <v>43267.144899626524</v>
      </c>
      <c r="V12" s="53">
        <f t="shared" si="6"/>
        <v>43267.033979296852</v>
      </c>
      <c r="W12" s="53">
        <f t="shared" si="7"/>
        <v>43266.959043399416</v>
      </c>
      <c r="X12" s="53">
        <f t="shared" si="8"/>
        <v>43266.702666587822</v>
      </c>
      <c r="Y12" s="53">
        <f t="shared" si="9"/>
        <v>43267.246670751636</v>
      </c>
      <c r="Z12" s="53"/>
      <c r="AA12" s="53">
        <f t="shared" si="20"/>
        <v>43267.314930555556</v>
      </c>
      <c r="AB12" s="53">
        <f t="shared" si="10"/>
        <v>43267.294444444444</v>
      </c>
      <c r="AC12" s="53">
        <f t="shared" si="11"/>
        <v>43266.80041710419</v>
      </c>
      <c r="AD12" s="53">
        <f t="shared" si="12"/>
        <v>43267.305205548626</v>
      </c>
      <c r="AE12" s="53">
        <f t="shared" si="13"/>
        <v>43265.879270837751</v>
      </c>
      <c r="AF12" s="53">
        <f t="shared" si="14"/>
        <v>43265.060289356268</v>
      </c>
      <c r="AG12" s="56">
        <f t="shared" si="21"/>
        <v>43267.294791666667</v>
      </c>
      <c r="AH12" s="53">
        <f t="shared" si="15"/>
        <v>43267.314930555556</v>
      </c>
      <c r="AK12" s="59"/>
    </row>
    <row r="13" spans="1:46" x14ac:dyDescent="0.15">
      <c r="A13" s="5">
        <v>9</v>
      </c>
      <c r="B13" s="83"/>
      <c r="C13" s="5">
        <f t="shared" si="16"/>
        <v>2.8999999999999986</v>
      </c>
      <c r="D13" s="4">
        <f>IF(E13&lt;&gt;"",IF(B12="",D12+C13,C13),"")</f>
        <v>33.5</v>
      </c>
      <c r="E13" s="3">
        <v>33.5</v>
      </c>
      <c r="F13" s="83"/>
      <c r="G13" s="77" t="s">
        <v>88</v>
      </c>
      <c r="H13" s="77" t="s">
        <v>81</v>
      </c>
      <c r="I13" s="77" t="s">
        <v>84</v>
      </c>
      <c r="J13" s="77" t="s">
        <v>91</v>
      </c>
      <c r="K13" s="12" t="s">
        <v>179</v>
      </c>
      <c r="L13" s="83" t="s">
        <v>94</v>
      </c>
      <c r="M13" s="54" t="str">
        <f t="shared" ref="M13:M24" si="23">IF(B13="finish",$M$5+$AL$10,IF(B13&lt;&gt;"",Y13,""))</f>
        <v/>
      </c>
      <c r="N13" s="55" t="str">
        <f t="shared" ref="N13:N24" si="24">IF(B13="finish",M$5+AL$11,IF(B13&lt;&gt;"",AH13,""))</f>
        <v/>
      </c>
      <c r="P13" s="52">
        <f t="shared" si="1"/>
        <v>34</v>
      </c>
      <c r="Q13" s="52"/>
      <c r="R13" s="53">
        <f t="shared" si="2"/>
        <v>43267.25</v>
      </c>
      <c r="S13" s="53">
        <f t="shared" si="3"/>
        <v>43267.237285539217</v>
      </c>
      <c r="T13" s="53">
        <f t="shared" si="4"/>
        <v>43267.205514705885</v>
      </c>
      <c r="U13" s="53">
        <f t="shared" si="5"/>
        <v>43267.149363912235</v>
      </c>
      <c r="V13" s="53">
        <f t="shared" si="6"/>
        <v>43267.038786989157</v>
      </c>
      <c r="W13" s="53">
        <f t="shared" si="7"/>
        <v>43266.964043399414</v>
      </c>
      <c r="X13" s="53">
        <f t="shared" si="8"/>
        <v>43266.70810137043</v>
      </c>
      <c r="Y13" s="53">
        <f t="shared" si="9"/>
        <v>43267.250347222223</v>
      </c>
      <c r="Z13" s="53"/>
      <c r="AA13" s="53">
        <f t="shared" si="20"/>
        <v>43267.321180555555</v>
      </c>
      <c r="AB13" s="53">
        <f t="shared" si="10"/>
        <v>43267.302777777775</v>
      </c>
      <c r="AC13" s="53">
        <f t="shared" si="11"/>
        <v>43266.811355151091</v>
      </c>
      <c r="AD13" s="53">
        <f t="shared" si="12"/>
        <v>43267.314580783008</v>
      </c>
      <c r="AE13" s="53">
        <f t="shared" si="13"/>
        <v>43265.891770837756</v>
      </c>
      <c r="AF13" s="53">
        <f t="shared" si="14"/>
        <v>43265.074178245159</v>
      </c>
      <c r="AG13" s="56">
        <f t="shared" si="21"/>
        <v>43267.303124999999</v>
      </c>
      <c r="AH13" s="53">
        <f t="shared" si="15"/>
        <v>43267.321180555555</v>
      </c>
      <c r="AK13" s="59"/>
    </row>
    <row r="14" spans="1:46" x14ac:dyDescent="0.15">
      <c r="A14" s="5">
        <v>10</v>
      </c>
      <c r="B14" s="83"/>
      <c r="C14" s="5">
        <f t="shared" si="16"/>
        <v>1.6000000000000014</v>
      </c>
      <c r="D14" s="4">
        <f>IF(E14&lt;&gt;"",IF(B13="",D13+C14,C14),"")</f>
        <v>35.1</v>
      </c>
      <c r="E14" s="3">
        <v>35.1</v>
      </c>
      <c r="F14" s="83"/>
      <c r="G14" s="77" t="s">
        <v>83</v>
      </c>
      <c r="H14" s="77" t="s">
        <v>81</v>
      </c>
      <c r="I14" s="77" t="s">
        <v>84</v>
      </c>
      <c r="J14" s="77"/>
      <c r="K14" s="12"/>
      <c r="L14" s="83" t="s">
        <v>278</v>
      </c>
      <c r="M14" s="54" t="str">
        <f t="shared" si="23"/>
        <v/>
      </c>
      <c r="N14" s="55" t="str">
        <f t="shared" si="24"/>
        <v/>
      </c>
      <c r="P14" s="52">
        <f t="shared" si="1"/>
        <v>35</v>
      </c>
      <c r="Q14" s="52"/>
      <c r="R14" s="53">
        <f t="shared" si="2"/>
        <v>43267.251225490196</v>
      </c>
      <c r="S14" s="53">
        <f t="shared" si="3"/>
        <v>43267.238587622553</v>
      </c>
      <c r="T14" s="53">
        <f t="shared" si="4"/>
        <v>43267.206903594772</v>
      </c>
      <c r="U14" s="53">
        <f t="shared" si="5"/>
        <v>43267.150852007471</v>
      </c>
      <c r="V14" s="53">
        <f t="shared" si="6"/>
        <v>43267.040389553258</v>
      </c>
      <c r="W14" s="53">
        <f t="shared" si="7"/>
        <v>43266.965710066084</v>
      </c>
      <c r="X14" s="53">
        <f t="shared" si="8"/>
        <v>43266.709912964638</v>
      </c>
      <c r="Y14" s="53">
        <f t="shared" si="9"/>
        <v>43267.251572712419</v>
      </c>
      <c r="Z14" s="53"/>
      <c r="AA14" s="53">
        <f t="shared" si="20"/>
        <v>43267.323263888888</v>
      </c>
      <c r="AB14" s="53">
        <f t="shared" si="10"/>
        <v>43267.305555555555</v>
      </c>
      <c r="AC14" s="53">
        <f t="shared" si="11"/>
        <v>43266.815001166724</v>
      </c>
      <c r="AD14" s="53">
        <f t="shared" si="12"/>
        <v>43267.317705861133</v>
      </c>
      <c r="AE14" s="53">
        <f t="shared" si="13"/>
        <v>43265.895937504421</v>
      </c>
      <c r="AF14" s="53">
        <f t="shared" si="14"/>
        <v>43265.078807874786</v>
      </c>
      <c r="AG14" s="56">
        <f t="shared" si="21"/>
        <v>43267.305902777778</v>
      </c>
      <c r="AH14" s="53">
        <f t="shared" si="15"/>
        <v>43267.323263888888</v>
      </c>
    </row>
    <row r="15" spans="1:46" x14ac:dyDescent="0.15">
      <c r="A15" s="5">
        <v>11</v>
      </c>
      <c r="B15" s="83"/>
      <c r="C15" s="5">
        <f t="shared" si="16"/>
        <v>0.5</v>
      </c>
      <c r="D15" s="4">
        <f>IF(E15&lt;&gt;"",IF(B14="",D14+C15,C15),"")</f>
        <v>35.6</v>
      </c>
      <c r="E15" s="3">
        <v>35.6</v>
      </c>
      <c r="F15" s="83" t="s">
        <v>95</v>
      </c>
      <c r="G15" s="77" t="s">
        <v>83</v>
      </c>
      <c r="H15" s="77" t="s">
        <v>81</v>
      </c>
      <c r="I15" s="77" t="s">
        <v>84</v>
      </c>
      <c r="J15" s="77" t="s">
        <v>91</v>
      </c>
      <c r="K15" s="12" t="s">
        <v>184</v>
      </c>
      <c r="L15" s="83"/>
      <c r="M15" s="54" t="str">
        <f t="shared" si="23"/>
        <v/>
      </c>
      <c r="N15" s="55" t="str">
        <f t="shared" si="24"/>
        <v/>
      </c>
      <c r="P15" s="52">
        <f t="shared" si="1"/>
        <v>36</v>
      </c>
      <c r="Q15" s="52"/>
      <c r="R15" s="53">
        <f t="shared" si="2"/>
        <v>43267.252450980392</v>
      </c>
      <c r="S15" s="53">
        <f t="shared" si="3"/>
        <v>43267.239889705888</v>
      </c>
      <c r="T15" s="53">
        <f t="shared" si="4"/>
        <v>43267.208292483658</v>
      </c>
      <c r="U15" s="53">
        <f t="shared" si="5"/>
        <v>43267.152340102715</v>
      </c>
      <c r="V15" s="53">
        <f t="shared" si="6"/>
        <v>43267.04199211736</v>
      </c>
      <c r="W15" s="53">
        <f t="shared" si="7"/>
        <v>43266.967376732748</v>
      </c>
      <c r="X15" s="53">
        <f t="shared" si="8"/>
        <v>43266.711724558838</v>
      </c>
      <c r="Y15" s="53">
        <f t="shared" si="9"/>
        <v>43267.252798202615</v>
      </c>
      <c r="Z15" s="53"/>
      <c r="AA15" s="53">
        <f t="shared" si="20"/>
        <v>43267.32534722222</v>
      </c>
      <c r="AB15" s="53">
        <f t="shared" si="10"/>
        <v>43267.308333333334</v>
      </c>
      <c r="AC15" s="53">
        <f t="shared" si="11"/>
        <v>43266.818647182357</v>
      </c>
      <c r="AD15" s="53">
        <f t="shared" si="12"/>
        <v>43267.320830939258</v>
      </c>
      <c r="AE15" s="53">
        <f t="shared" si="13"/>
        <v>43265.900104171087</v>
      </c>
      <c r="AF15" s="53">
        <f t="shared" si="14"/>
        <v>43265.083437504421</v>
      </c>
      <c r="AG15" s="56">
        <f t="shared" si="21"/>
        <v>43267.308680555558</v>
      </c>
      <c r="AH15" s="53">
        <f t="shared" si="15"/>
        <v>43267.32534722222</v>
      </c>
    </row>
    <row r="16" spans="1:46" x14ac:dyDescent="0.15">
      <c r="A16" s="5">
        <v>12</v>
      </c>
      <c r="B16" s="83"/>
      <c r="C16" s="5">
        <f t="shared" si="16"/>
        <v>7.3999999999999986</v>
      </c>
      <c r="D16" s="4">
        <f>IF(E16&lt;&gt;"",IF(B15="",D15+C16,C16),"")</f>
        <v>43</v>
      </c>
      <c r="E16" s="3">
        <v>43</v>
      </c>
      <c r="F16" s="83" t="s">
        <v>96</v>
      </c>
      <c r="G16" s="77" t="s">
        <v>83</v>
      </c>
      <c r="H16" s="77" t="s">
        <v>79</v>
      </c>
      <c r="I16" s="77" t="s">
        <v>84</v>
      </c>
      <c r="J16" s="77" t="s">
        <v>186</v>
      </c>
      <c r="K16" s="12" t="s">
        <v>180</v>
      </c>
      <c r="L16" s="12"/>
      <c r="M16" s="54" t="str">
        <f t="shared" si="23"/>
        <v/>
      </c>
      <c r="N16" s="55" t="str">
        <f t="shared" si="24"/>
        <v/>
      </c>
      <c r="P16" s="52">
        <f t="shared" si="1"/>
        <v>43</v>
      </c>
      <c r="Q16" s="52"/>
      <c r="R16" s="53">
        <f t="shared" si="2"/>
        <v>43267.261029411769</v>
      </c>
      <c r="S16" s="53">
        <f t="shared" si="3"/>
        <v>43267.249004289217</v>
      </c>
      <c r="T16" s="53">
        <f t="shared" si="4"/>
        <v>43267.218014705883</v>
      </c>
      <c r="U16" s="53">
        <f t="shared" si="5"/>
        <v>43267.162756769379</v>
      </c>
      <c r="V16" s="53">
        <f t="shared" si="6"/>
        <v>43267.053210066078</v>
      </c>
      <c r="W16" s="53">
        <f t="shared" si="7"/>
        <v>43266.979043399413</v>
      </c>
      <c r="X16" s="53">
        <f t="shared" si="8"/>
        <v>43266.724405718254</v>
      </c>
      <c r="Y16" s="53">
        <f t="shared" si="9"/>
        <v>43267.261376633993</v>
      </c>
      <c r="Z16" s="53"/>
      <c r="AA16" s="53">
        <f t="shared" si="20"/>
        <v>43267.339930555558</v>
      </c>
      <c r="AB16" s="53">
        <f t="shared" si="10"/>
        <v>43267.327777777777</v>
      </c>
      <c r="AC16" s="53">
        <f t="shared" si="11"/>
        <v>43266.844169291799</v>
      </c>
      <c r="AD16" s="53">
        <f t="shared" si="12"/>
        <v>43267.342706486146</v>
      </c>
      <c r="AE16" s="53">
        <f t="shared" si="13"/>
        <v>43265.929270837754</v>
      </c>
      <c r="AF16" s="53">
        <f t="shared" si="14"/>
        <v>43265.115844911823</v>
      </c>
      <c r="AG16" s="56">
        <f t="shared" si="21"/>
        <v>43267.328125</v>
      </c>
      <c r="AH16" s="53">
        <f t="shared" si="15"/>
        <v>43267.339930555558</v>
      </c>
    </row>
    <row r="17" spans="1:34" x14ac:dyDescent="0.15">
      <c r="A17" s="5">
        <v>13</v>
      </c>
      <c r="B17" s="83"/>
      <c r="C17" s="5">
        <f t="shared" si="16"/>
        <v>1.5</v>
      </c>
      <c r="D17" s="4">
        <f>IF(E17&lt;&gt;"",IF(B16="",D16+C17,C17),"")</f>
        <v>44.5</v>
      </c>
      <c r="E17" s="3">
        <v>44.5</v>
      </c>
      <c r="F17" s="83" t="s">
        <v>97</v>
      </c>
      <c r="G17" s="77" t="s">
        <v>185</v>
      </c>
      <c r="H17" s="77" t="s">
        <v>81</v>
      </c>
      <c r="I17" s="77" t="s">
        <v>84</v>
      </c>
      <c r="J17" s="77" t="s">
        <v>98</v>
      </c>
      <c r="K17" s="12" t="s">
        <v>181</v>
      </c>
      <c r="L17" s="83" t="s">
        <v>99</v>
      </c>
      <c r="M17" s="54" t="str">
        <f t="shared" si="23"/>
        <v/>
      </c>
      <c r="N17" s="55" t="str">
        <f t="shared" si="24"/>
        <v/>
      </c>
      <c r="P17" s="52">
        <f t="shared" si="1"/>
        <v>45</v>
      </c>
      <c r="Q17" s="52"/>
      <c r="R17" s="53">
        <f t="shared" si="2"/>
        <v>43267.263480392161</v>
      </c>
      <c r="S17" s="53">
        <f t="shared" si="3"/>
        <v>43267.251608455888</v>
      </c>
      <c r="T17" s="53">
        <f t="shared" si="4"/>
        <v>43267.220792483662</v>
      </c>
      <c r="U17" s="53">
        <f t="shared" si="5"/>
        <v>43267.165732959853</v>
      </c>
      <c r="V17" s="53">
        <f t="shared" si="6"/>
        <v>43267.056415194289</v>
      </c>
      <c r="W17" s="53">
        <f t="shared" si="7"/>
        <v>43266.982376732747</v>
      </c>
      <c r="X17" s="53">
        <f t="shared" si="8"/>
        <v>43266.728028906662</v>
      </c>
      <c r="Y17" s="53">
        <f t="shared" si="9"/>
        <v>43267.263827614384</v>
      </c>
      <c r="Z17" s="53"/>
      <c r="AA17" s="53">
        <f t="shared" si="20"/>
        <v>43267.344097222223</v>
      </c>
      <c r="AB17" s="53">
        <f t="shared" si="10"/>
        <v>43267.333333333336</v>
      </c>
      <c r="AC17" s="53">
        <f t="shared" si="11"/>
        <v>43266.851461323065</v>
      </c>
      <c r="AD17" s="53">
        <f t="shared" si="12"/>
        <v>43267.348956642403</v>
      </c>
      <c r="AE17" s="53">
        <f t="shared" si="13"/>
        <v>43265.937604171086</v>
      </c>
      <c r="AF17" s="53">
        <f t="shared" si="14"/>
        <v>43265.125104171086</v>
      </c>
      <c r="AG17" s="56">
        <f t="shared" si="21"/>
        <v>43267.333680555559</v>
      </c>
      <c r="AH17" s="53">
        <f t="shared" si="15"/>
        <v>43267.344097222223</v>
      </c>
    </row>
    <row r="18" spans="1:34" x14ac:dyDescent="0.15">
      <c r="A18" s="5">
        <v>14</v>
      </c>
      <c r="B18" s="83"/>
      <c r="C18" s="5">
        <f t="shared" si="16"/>
        <v>2.7000000000000028</v>
      </c>
      <c r="D18" s="4">
        <f t="shared" ref="D18:D25" si="25">IF(E18&lt;&gt;"",IF(B17="",D17+C18,C18),"")</f>
        <v>47.2</v>
      </c>
      <c r="E18" s="3">
        <v>47.2</v>
      </c>
      <c r="F18" s="83" t="s">
        <v>100</v>
      </c>
      <c r="G18" s="77" t="s">
        <v>101</v>
      </c>
      <c r="H18" s="77" t="s">
        <v>79</v>
      </c>
      <c r="I18" s="77" t="s">
        <v>84</v>
      </c>
      <c r="J18" s="77" t="s">
        <v>102</v>
      </c>
      <c r="K18" s="12" t="s">
        <v>182</v>
      </c>
      <c r="L18" s="83"/>
      <c r="M18" s="54" t="str">
        <f t="shared" si="23"/>
        <v/>
      </c>
      <c r="N18" s="55" t="str">
        <f t="shared" si="24"/>
        <v/>
      </c>
      <c r="P18" s="52">
        <f t="shared" si="1"/>
        <v>47</v>
      </c>
      <c r="Q18" s="52"/>
      <c r="R18" s="53">
        <f t="shared" si="2"/>
        <v>43267.265931372553</v>
      </c>
      <c r="S18" s="53">
        <f t="shared" si="3"/>
        <v>43267.254212622553</v>
      </c>
      <c r="T18" s="53">
        <f t="shared" si="4"/>
        <v>43267.223570261442</v>
      </c>
      <c r="U18" s="53">
        <f t="shared" si="5"/>
        <v>43267.168709150334</v>
      </c>
      <c r="V18" s="53">
        <f t="shared" si="6"/>
        <v>43267.059620322492</v>
      </c>
      <c r="W18" s="53">
        <f t="shared" si="7"/>
        <v>43266.985710066081</v>
      </c>
      <c r="X18" s="53">
        <f t="shared" si="8"/>
        <v>43266.73165209507</v>
      </c>
      <c r="Y18" s="53">
        <f t="shared" si="9"/>
        <v>43267.266278594776</v>
      </c>
      <c r="Z18" s="53"/>
      <c r="AA18" s="53">
        <f t="shared" si="20"/>
        <v>43267.348263888889</v>
      </c>
      <c r="AB18" s="53">
        <f t="shared" si="10"/>
        <v>43267.338888888888</v>
      </c>
      <c r="AC18" s="53">
        <f t="shared" si="11"/>
        <v>43266.858753354332</v>
      </c>
      <c r="AD18" s="53">
        <f t="shared" si="12"/>
        <v>43267.355206798653</v>
      </c>
      <c r="AE18" s="53">
        <f t="shared" si="13"/>
        <v>43265.945937504424</v>
      </c>
      <c r="AF18" s="53">
        <f t="shared" si="14"/>
        <v>43265.134363430348</v>
      </c>
      <c r="AG18" s="56">
        <f t="shared" si="21"/>
        <v>43267.339236111111</v>
      </c>
      <c r="AH18" s="53">
        <f t="shared" si="15"/>
        <v>43267.348263888889</v>
      </c>
    </row>
    <row r="19" spans="1:34" x14ac:dyDescent="0.15">
      <c r="A19" s="5">
        <v>15</v>
      </c>
      <c r="B19" s="83"/>
      <c r="C19" s="5">
        <f t="shared" si="16"/>
        <v>6.8999999999999986</v>
      </c>
      <c r="D19" s="4">
        <f t="shared" si="25"/>
        <v>54.1</v>
      </c>
      <c r="E19" s="3">
        <v>54.1</v>
      </c>
      <c r="F19" s="83" t="s">
        <v>270</v>
      </c>
      <c r="G19" s="77" t="s">
        <v>83</v>
      </c>
      <c r="H19" s="77" t="s">
        <v>79</v>
      </c>
      <c r="I19" s="77" t="s">
        <v>84</v>
      </c>
      <c r="J19" s="77" t="s">
        <v>103</v>
      </c>
      <c r="K19" s="12" t="s">
        <v>183</v>
      </c>
      <c r="L19" s="83"/>
      <c r="M19" s="54" t="str">
        <f t="shared" si="23"/>
        <v/>
      </c>
      <c r="N19" s="55" t="str">
        <f t="shared" si="24"/>
        <v/>
      </c>
      <c r="P19" s="52">
        <f t="shared" si="1"/>
        <v>54</v>
      </c>
      <c r="Q19" s="52"/>
      <c r="R19" s="53">
        <f t="shared" si="2"/>
        <v>43267.274509803923</v>
      </c>
      <c r="S19" s="53">
        <f t="shared" si="3"/>
        <v>43267.263327205888</v>
      </c>
      <c r="T19" s="53">
        <f t="shared" si="4"/>
        <v>43267.233292483659</v>
      </c>
      <c r="U19" s="53">
        <f t="shared" si="5"/>
        <v>43267.179125816998</v>
      </c>
      <c r="V19" s="53">
        <f t="shared" si="6"/>
        <v>43267.070838271211</v>
      </c>
      <c r="W19" s="53">
        <f t="shared" si="7"/>
        <v>43266.997376732746</v>
      </c>
      <c r="X19" s="53">
        <f t="shared" si="8"/>
        <v>43266.744333254486</v>
      </c>
      <c r="Y19" s="53">
        <f t="shared" si="9"/>
        <v>43267.274857026154</v>
      </c>
      <c r="Z19" s="53"/>
      <c r="AA19" s="53">
        <f t="shared" si="20"/>
        <v>43267.362847222226</v>
      </c>
      <c r="AB19" s="53">
        <f t="shared" si="10"/>
        <v>43267.35833333333</v>
      </c>
      <c r="AC19" s="53">
        <f t="shared" si="11"/>
        <v>43266.884275463774</v>
      </c>
      <c r="AD19" s="53">
        <f t="shared" si="12"/>
        <v>43267.377082345542</v>
      </c>
      <c r="AE19" s="53">
        <f t="shared" si="13"/>
        <v>43265.975104171092</v>
      </c>
      <c r="AF19" s="53">
        <f t="shared" si="14"/>
        <v>43265.16677083775</v>
      </c>
      <c r="AG19" s="56">
        <f t="shared" si="21"/>
        <v>43267.358680555553</v>
      </c>
      <c r="AH19" s="53">
        <f t="shared" si="15"/>
        <v>43267.362847222226</v>
      </c>
    </row>
    <row r="20" spans="1:34" x14ac:dyDescent="0.15">
      <c r="A20" s="5">
        <v>16</v>
      </c>
      <c r="B20" s="83"/>
      <c r="C20" s="5">
        <f t="shared" si="16"/>
        <v>0.19999999999999574</v>
      </c>
      <c r="D20" s="4">
        <f t="shared" si="25"/>
        <v>54.3</v>
      </c>
      <c r="E20" s="3">
        <v>54.3</v>
      </c>
      <c r="F20" s="83" t="s">
        <v>104</v>
      </c>
      <c r="G20" s="77" t="s">
        <v>80</v>
      </c>
      <c r="H20" s="77" t="s">
        <v>81</v>
      </c>
      <c r="I20" s="77" t="s">
        <v>84</v>
      </c>
      <c r="J20" s="77" t="s">
        <v>103</v>
      </c>
      <c r="K20" s="12"/>
      <c r="L20" s="80"/>
      <c r="M20" s="54" t="str">
        <f t="shared" si="23"/>
        <v/>
      </c>
      <c r="N20" s="55" t="str">
        <f t="shared" si="24"/>
        <v/>
      </c>
      <c r="P20" s="52">
        <f t="shared" si="1"/>
        <v>54</v>
      </c>
      <c r="Q20" s="52"/>
      <c r="R20" s="53">
        <f t="shared" si="2"/>
        <v>43267.274509803923</v>
      </c>
      <c r="S20" s="53">
        <f t="shared" si="3"/>
        <v>43267.263327205888</v>
      </c>
      <c r="T20" s="53">
        <f t="shared" si="4"/>
        <v>43267.233292483659</v>
      </c>
      <c r="U20" s="53">
        <f t="shared" si="5"/>
        <v>43267.179125816998</v>
      </c>
      <c r="V20" s="53">
        <f t="shared" si="6"/>
        <v>43267.070838271211</v>
      </c>
      <c r="W20" s="53">
        <f t="shared" si="7"/>
        <v>43266.997376732746</v>
      </c>
      <c r="X20" s="53">
        <f t="shared" si="8"/>
        <v>43266.744333254486</v>
      </c>
      <c r="Y20" s="53">
        <f t="shared" si="9"/>
        <v>43267.274857026154</v>
      </c>
      <c r="Z20" s="53"/>
      <c r="AA20" s="53">
        <f t="shared" si="20"/>
        <v>43267.362847222226</v>
      </c>
      <c r="AB20" s="53">
        <f t="shared" si="10"/>
        <v>43267.35833333333</v>
      </c>
      <c r="AC20" s="53">
        <f t="shared" si="11"/>
        <v>43266.884275463774</v>
      </c>
      <c r="AD20" s="53">
        <f t="shared" si="12"/>
        <v>43267.377082345542</v>
      </c>
      <c r="AE20" s="53">
        <f t="shared" si="13"/>
        <v>43265.975104171092</v>
      </c>
      <c r="AF20" s="53">
        <f t="shared" si="14"/>
        <v>43265.16677083775</v>
      </c>
      <c r="AG20" s="56">
        <f t="shared" si="21"/>
        <v>43267.358680555553</v>
      </c>
      <c r="AH20" s="53">
        <f t="shared" si="15"/>
        <v>43267.362847222226</v>
      </c>
    </row>
    <row r="21" spans="1:34" x14ac:dyDescent="0.15">
      <c r="A21" s="5">
        <v>17</v>
      </c>
      <c r="B21" s="83"/>
      <c r="C21" s="5">
        <f t="shared" si="16"/>
        <v>0.60000000000000142</v>
      </c>
      <c r="D21" s="4">
        <f t="shared" si="25"/>
        <v>54.9</v>
      </c>
      <c r="E21" s="3">
        <v>54.9</v>
      </c>
      <c r="F21" s="83"/>
      <c r="G21" s="77" t="s">
        <v>88</v>
      </c>
      <c r="H21" s="77" t="s">
        <v>81</v>
      </c>
      <c r="I21" s="77" t="s">
        <v>198</v>
      </c>
      <c r="J21" s="77" t="s">
        <v>105</v>
      </c>
      <c r="K21" s="12"/>
      <c r="L21" s="83"/>
      <c r="M21" s="54" t="str">
        <f t="shared" si="23"/>
        <v/>
      </c>
      <c r="N21" s="55" t="str">
        <f t="shared" si="24"/>
        <v/>
      </c>
      <c r="P21" s="52">
        <f t="shared" si="1"/>
        <v>55</v>
      </c>
      <c r="Q21" s="52"/>
      <c r="R21" s="53">
        <f t="shared" si="2"/>
        <v>43267.275735294119</v>
      </c>
      <c r="S21" s="53">
        <f t="shared" si="3"/>
        <v>43267.264629289217</v>
      </c>
      <c r="T21" s="53">
        <f t="shared" si="4"/>
        <v>43267.234681372553</v>
      </c>
      <c r="U21" s="53">
        <f t="shared" si="5"/>
        <v>43267.180613912235</v>
      </c>
      <c r="V21" s="53">
        <f t="shared" si="6"/>
        <v>43267.072440835313</v>
      </c>
      <c r="W21" s="53">
        <f t="shared" si="7"/>
        <v>43266.999043399417</v>
      </c>
      <c r="X21" s="53">
        <f t="shared" si="8"/>
        <v>43266.746144848694</v>
      </c>
      <c r="Y21" s="53">
        <f t="shared" si="9"/>
        <v>43267.276082516335</v>
      </c>
      <c r="Z21" s="53"/>
      <c r="AA21" s="53">
        <f t="shared" si="20"/>
        <v>43267.364930555559</v>
      </c>
      <c r="AB21" s="53">
        <f t="shared" si="10"/>
        <v>43267.361111111109</v>
      </c>
      <c r="AC21" s="53">
        <f t="shared" si="11"/>
        <v>43266.887921479407</v>
      </c>
      <c r="AD21" s="53">
        <f t="shared" si="12"/>
        <v>43267.380207423674</v>
      </c>
      <c r="AE21" s="53">
        <f t="shared" si="13"/>
        <v>43265.979270837757</v>
      </c>
      <c r="AF21" s="53">
        <f t="shared" si="14"/>
        <v>43265.171400467385</v>
      </c>
      <c r="AG21" s="56">
        <f t="shared" si="21"/>
        <v>43267.361458333333</v>
      </c>
      <c r="AH21" s="53">
        <f t="shared" si="15"/>
        <v>43267.364930555559</v>
      </c>
    </row>
    <row r="22" spans="1:34" x14ac:dyDescent="0.15">
      <c r="A22" s="5">
        <v>18</v>
      </c>
      <c r="B22" s="83" t="s">
        <v>106</v>
      </c>
      <c r="C22" s="5">
        <f t="shared" si="16"/>
        <v>5.5</v>
      </c>
      <c r="D22" s="4">
        <f t="shared" si="25"/>
        <v>60.4</v>
      </c>
      <c r="E22" s="3">
        <v>60.4</v>
      </c>
      <c r="F22" s="83" t="s">
        <v>255</v>
      </c>
      <c r="G22" s="77" t="s">
        <v>101</v>
      </c>
      <c r="H22" s="77" t="s">
        <v>79</v>
      </c>
      <c r="I22" s="77" t="s">
        <v>84</v>
      </c>
      <c r="J22" s="77" t="s">
        <v>188</v>
      </c>
      <c r="K22" s="12" t="s">
        <v>187</v>
      </c>
      <c r="L22" s="83" t="s">
        <v>176</v>
      </c>
      <c r="M22" s="54">
        <f t="shared" si="23"/>
        <v>43267.282209967321</v>
      </c>
      <c r="N22" s="55">
        <f t="shared" si="24"/>
        <v>43267.375347222223</v>
      </c>
      <c r="P22" s="52">
        <f t="shared" si="1"/>
        <v>60</v>
      </c>
      <c r="Q22" s="52"/>
      <c r="R22" s="53">
        <f t="shared" si="2"/>
        <v>43267.281862745098</v>
      </c>
      <c r="S22" s="53">
        <f t="shared" si="3"/>
        <v>43267.271139705888</v>
      </c>
      <c r="T22" s="53">
        <f t="shared" si="4"/>
        <v>43267.241625816998</v>
      </c>
      <c r="U22" s="53">
        <f t="shared" si="5"/>
        <v>43267.188054388425</v>
      </c>
      <c r="V22" s="53">
        <f t="shared" si="6"/>
        <v>43267.080453655821</v>
      </c>
      <c r="W22" s="53">
        <f t="shared" si="7"/>
        <v>43267.007376732749</v>
      </c>
      <c r="X22" s="53">
        <f t="shared" si="8"/>
        <v>43266.75520281971</v>
      </c>
      <c r="Y22" s="53">
        <f t="shared" si="9"/>
        <v>43267.282209967321</v>
      </c>
      <c r="Z22" s="53"/>
      <c r="AA22" s="53">
        <f t="shared" si="20"/>
        <v>43267.375347222223</v>
      </c>
      <c r="AB22" s="53">
        <f t="shared" si="10"/>
        <v>43267.375</v>
      </c>
      <c r="AC22" s="53">
        <f t="shared" si="11"/>
        <v>43266.906151557581</v>
      </c>
      <c r="AD22" s="53">
        <f t="shared" si="12"/>
        <v>43267.395832814305</v>
      </c>
      <c r="AE22" s="53">
        <f t="shared" si="13"/>
        <v>43266.000104171086</v>
      </c>
      <c r="AF22" s="53">
        <f t="shared" si="14"/>
        <v>43265.194548615531</v>
      </c>
      <c r="AG22" s="56">
        <f t="shared" si="21"/>
        <v>43267.375347222223</v>
      </c>
      <c r="AH22" s="53">
        <f t="shared" si="15"/>
        <v>43267.375347222223</v>
      </c>
    </row>
    <row r="23" spans="1:34" x14ac:dyDescent="0.15">
      <c r="A23" s="5">
        <v>19</v>
      </c>
      <c r="B23" s="83"/>
      <c r="C23" s="5">
        <f t="shared" si="16"/>
        <v>0.5</v>
      </c>
      <c r="D23" s="4">
        <f t="shared" si="25"/>
        <v>0.5</v>
      </c>
      <c r="E23" s="3">
        <v>60.9</v>
      </c>
      <c r="F23" s="83"/>
      <c r="G23" s="77" t="s">
        <v>172</v>
      </c>
      <c r="H23" s="77" t="s">
        <v>107</v>
      </c>
      <c r="I23" s="89" t="s">
        <v>108</v>
      </c>
      <c r="J23" s="77" t="s">
        <v>188</v>
      </c>
      <c r="K23" s="12" t="s">
        <v>189</v>
      </c>
      <c r="L23" s="83"/>
      <c r="M23" s="54" t="str">
        <f t="shared" si="23"/>
        <v/>
      </c>
      <c r="N23" s="55" t="str">
        <f t="shared" si="24"/>
        <v/>
      </c>
      <c r="P23" s="52">
        <f t="shared" si="1"/>
        <v>61</v>
      </c>
      <c r="Q23" s="52"/>
      <c r="R23" s="53">
        <f t="shared" si="2"/>
        <v>43267.283088235294</v>
      </c>
      <c r="S23" s="53">
        <f t="shared" si="3"/>
        <v>43267.272441789217</v>
      </c>
      <c r="T23" s="53">
        <f t="shared" si="4"/>
        <v>43267.243014705884</v>
      </c>
      <c r="U23" s="53">
        <f t="shared" si="5"/>
        <v>43267.189542483662</v>
      </c>
      <c r="V23" s="53">
        <f t="shared" si="6"/>
        <v>43267.08205621993</v>
      </c>
      <c r="W23" s="53">
        <f t="shared" si="7"/>
        <v>43267.009043399419</v>
      </c>
      <c r="X23" s="53">
        <f t="shared" si="8"/>
        <v>43266.75701441391</v>
      </c>
      <c r="Y23" s="53">
        <f t="shared" si="9"/>
        <v>43267.283435457517</v>
      </c>
      <c r="Z23" s="53"/>
      <c r="AA23" s="53">
        <f t="shared" si="20"/>
        <v>43267.377430555556</v>
      </c>
      <c r="AB23" s="53">
        <f t="shared" si="10"/>
        <v>43267.37777777778</v>
      </c>
      <c r="AC23" s="53">
        <f t="shared" si="11"/>
        <v>43266.909797573215</v>
      </c>
      <c r="AD23" s="53">
        <f t="shared" si="12"/>
        <v>43267.39895789243</v>
      </c>
      <c r="AE23" s="53">
        <f t="shared" si="13"/>
        <v>43266.004270837751</v>
      </c>
      <c r="AF23" s="53">
        <f t="shared" si="14"/>
        <v>43265.199178245159</v>
      </c>
      <c r="AG23" s="56">
        <f t="shared" si="21"/>
        <v>43267.378125000003</v>
      </c>
      <c r="AH23" s="53">
        <f t="shared" si="15"/>
        <v>43267.378125000003</v>
      </c>
    </row>
    <row r="24" spans="1:34" x14ac:dyDescent="0.15">
      <c r="A24" s="5">
        <v>20</v>
      </c>
      <c r="B24" s="83"/>
      <c r="C24" s="5">
        <f t="shared" si="16"/>
        <v>24.6</v>
      </c>
      <c r="D24" s="4">
        <f t="shared" si="25"/>
        <v>25.1</v>
      </c>
      <c r="E24" s="3">
        <v>85.5</v>
      </c>
      <c r="F24" s="83"/>
      <c r="G24" s="77" t="s">
        <v>83</v>
      </c>
      <c r="H24" s="77" t="s">
        <v>81</v>
      </c>
      <c r="I24" s="77" t="s">
        <v>84</v>
      </c>
      <c r="J24" s="77" t="s">
        <v>191</v>
      </c>
      <c r="K24" s="12" t="s">
        <v>190</v>
      </c>
      <c r="L24" s="83" t="s">
        <v>109</v>
      </c>
      <c r="M24" s="54" t="str">
        <f t="shared" si="23"/>
        <v/>
      </c>
      <c r="N24" s="55" t="str">
        <f t="shared" si="24"/>
        <v/>
      </c>
      <c r="P24" s="52">
        <f t="shared" si="1"/>
        <v>86</v>
      </c>
      <c r="Q24" s="52"/>
      <c r="R24" s="53">
        <f t="shared" si="2"/>
        <v>43267.313725490196</v>
      </c>
      <c r="S24" s="53">
        <f t="shared" si="3"/>
        <v>43267.304993872553</v>
      </c>
      <c r="T24" s="53">
        <f t="shared" si="4"/>
        <v>43267.277736928103</v>
      </c>
      <c r="U24" s="53">
        <f t="shared" si="5"/>
        <v>43267.226744864616</v>
      </c>
      <c r="V24" s="53">
        <f t="shared" si="6"/>
        <v>43267.122120322492</v>
      </c>
      <c r="W24" s="53">
        <f t="shared" si="7"/>
        <v>43267.050710066083</v>
      </c>
      <c r="X24" s="53">
        <f t="shared" si="8"/>
        <v>43266.802304268982</v>
      </c>
      <c r="Y24" s="53">
        <f t="shared" si="9"/>
        <v>43267.314072712419</v>
      </c>
      <c r="Z24" s="53"/>
      <c r="AA24" s="53">
        <f t="shared" si="20"/>
        <v>43267.429513888892</v>
      </c>
      <c r="AB24" s="53">
        <f t="shared" si="10"/>
        <v>43267.447222222225</v>
      </c>
      <c r="AC24" s="53">
        <f t="shared" si="11"/>
        <v>43267.000947964065</v>
      </c>
      <c r="AD24" s="53">
        <f t="shared" si="12"/>
        <v>43267.47708484561</v>
      </c>
      <c r="AE24" s="53">
        <f t="shared" si="13"/>
        <v>43266.108437504423</v>
      </c>
      <c r="AF24" s="53">
        <f t="shared" si="14"/>
        <v>43265.314918985903</v>
      </c>
      <c r="AG24" s="56">
        <f t="shared" si="21"/>
        <v>43267.447569444448</v>
      </c>
      <c r="AH24" s="53">
        <f t="shared" si="15"/>
        <v>43267.447569444448</v>
      </c>
    </row>
    <row r="25" spans="1:34" x14ac:dyDescent="0.15">
      <c r="A25" s="5">
        <v>21</v>
      </c>
      <c r="B25" s="83"/>
      <c r="C25" s="5">
        <f t="shared" ref="C25:C44" si="26">IF(E25&lt;&gt;"",E25-E24,"")</f>
        <v>0.20000000000000284</v>
      </c>
      <c r="D25" s="4">
        <f t="shared" si="25"/>
        <v>25.300000000000004</v>
      </c>
      <c r="E25" s="3">
        <v>85.7</v>
      </c>
      <c r="F25" s="83"/>
      <c r="G25" s="77" t="s">
        <v>101</v>
      </c>
      <c r="H25" s="77" t="s">
        <v>79</v>
      </c>
      <c r="I25" s="77" t="s">
        <v>84</v>
      </c>
      <c r="J25" s="77"/>
      <c r="K25" s="81" t="s">
        <v>192</v>
      </c>
      <c r="L25" s="83"/>
      <c r="M25" s="54" t="str">
        <f t="shared" ref="M25:M44" si="27">IF(B25="finish",$M$5+$AL$10,IF(B25&lt;&gt;"",Y25,""))</f>
        <v/>
      </c>
      <c r="N25" s="55" t="str">
        <f t="shared" ref="N25:N44" si="28">IF(B25="finish",M$5+AL$11,IF(B25&lt;&gt;"",AH25,""))</f>
        <v/>
      </c>
      <c r="P25" s="52">
        <f t="shared" si="1"/>
        <v>86</v>
      </c>
      <c r="Q25" s="52"/>
      <c r="R25" s="53">
        <f t="shared" si="2"/>
        <v>43267.313725490196</v>
      </c>
      <c r="S25" s="53">
        <f t="shared" si="3"/>
        <v>43267.304993872553</v>
      </c>
      <c r="T25" s="53">
        <f t="shared" si="4"/>
        <v>43267.277736928103</v>
      </c>
      <c r="U25" s="53">
        <f t="shared" si="5"/>
        <v>43267.226744864616</v>
      </c>
      <c r="V25" s="53">
        <f t="shared" si="6"/>
        <v>43267.122120322492</v>
      </c>
      <c r="W25" s="53">
        <f t="shared" si="7"/>
        <v>43267.050710066083</v>
      </c>
      <c r="X25" s="53">
        <f t="shared" si="8"/>
        <v>43266.802304268982</v>
      </c>
      <c r="Y25" s="53">
        <f t="shared" si="9"/>
        <v>43267.314072712419</v>
      </c>
      <c r="Z25" s="53"/>
      <c r="AA25" s="53">
        <f t="shared" si="20"/>
        <v>43267.429513888892</v>
      </c>
      <c r="AB25" s="53">
        <f t="shared" si="10"/>
        <v>43267.447222222225</v>
      </c>
      <c r="AC25" s="53">
        <f t="shared" si="11"/>
        <v>43267.000947964065</v>
      </c>
      <c r="AD25" s="53">
        <f t="shared" si="12"/>
        <v>43267.47708484561</v>
      </c>
      <c r="AE25" s="53">
        <f t="shared" si="13"/>
        <v>43266.108437504423</v>
      </c>
      <c r="AF25" s="53">
        <f t="shared" si="14"/>
        <v>43265.314918985903</v>
      </c>
      <c r="AG25" s="56">
        <f t="shared" si="21"/>
        <v>43267.447569444448</v>
      </c>
      <c r="AH25" s="53">
        <f t="shared" si="15"/>
        <v>43267.447569444448</v>
      </c>
    </row>
    <row r="26" spans="1:34" x14ac:dyDescent="0.15">
      <c r="A26" s="5">
        <v>22</v>
      </c>
      <c r="B26" s="84"/>
      <c r="C26" s="5">
        <f t="shared" si="26"/>
        <v>1</v>
      </c>
      <c r="D26" s="4">
        <f t="shared" ref="D26:D44" si="29">IF(E26&lt;&gt;"",IF(B25="",D25+C26,C26),"")</f>
        <v>26.300000000000004</v>
      </c>
      <c r="E26" s="3">
        <v>86.7</v>
      </c>
      <c r="F26" s="84"/>
      <c r="G26" s="77" t="s">
        <v>83</v>
      </c>
      <c r="H26" s="77" t="s">
        <v>81</v>
      </c>
      <c r="I26" s="77" t="s">
        <v>84</v>
      </c>
      <c r="J26" s="77" t="s">
        <v>193</v>
      </c>
      <c r="K26" s="12"/>
      <c r="L26" s="84" t="s">
        <v>279</v>
      </c>
      <c r="M26" s="54" t="str">
        <f t="shared" si="27"/>
        <v/>
      </c>
      <c r="N26" s="55" t="str">
        <f t="shared" si="28"/>
        <v/>
      </c>
      <c r="P26" s="52">
        <f t="shared" si="1"/>
        <v>87</v>
      </c>
      <c r="Q26" s="52"/>
      <c r="R26" s="53">
        <f t="shared" si="2"/>
        <v>43267.314950980392</v>
      </c>
      <c r="S26" s="53">
        <f t="shared" si="3"/>
        <v>43267.306295955888</v>
      </c>
      <c r="T26" s="53">
        <f t="shared" si="4"/>
        <v>43267.279125816996</v>
      </c>
      <c r="U26" s="53">
        <f t="shared" si="5"/>
        <v>43267.228232959853</v>
      </c>
      <c r="V26" s="53">
        <f t="shared" si="6"/>
        <v>43267.123722886594</v>
      </c>
      <c r="W26" s="53">
        <f t="shared" si="7"/>
        <v>43267.052376732747</v>
      </c>
      <c r="X26" s="53">
        <f t="shared" si="8"/>
        <v>43266.804115863182</v>
      </c>
      <c r="Y26" s="53">
        <f t="shared" si="9"/>
        <v>43267.315298202615</v>
      </c>
      <c r="Z26" s="53"/>
      <c r="AA26" s="53">
        <f t="shared" si="20"/>
        <v>43267.431597222225</v>
      </c>
      <c r="AB26" s="53">
        <f t="shared" si="10"/>
        <v>43267.45</v>
      </c>
      <c r="AC26" s="53">
        <f t="shared" si="11"/>
        <v>43267.004593979698</v>
      </c>
      <c r="AD26" s="53">
        <f t="shared" si="12"/>
        <v>43267.480209923735</v>
      </c>
      <c r="AE26" s="53">
        <f t="shared" si="13"/>
        <v>43266.112604171089</v>
      </c>
      <c r="AF26" s="53">
        <f t="shared" si="14"/>
        <v>43265.319548615531</v>
      </c>
      <c r="AG26" s="56">
        <f t="shared" si="21"/>
        <v>43267.45034722222</v>
      </c>
      <c r="AH26" s="53">
        <f t="shared" si="15"/>
        <v>43267.45034722222</v>
      </c>
    </row>
    <row r="27" spans="1:34" x14ac:dyDescent="0.15">
      <c r="A27" s="5">
        <v>23</v>
      </c>
      <c r="B27" s="84"/>
      <c r="C27" s="5">
        <f t="shared" si="26"/>
        <v>0.39999999999999147</v>
      </c>
      <c r="D27" s="4">
        <f t="shared" si="29"/>
        <v>26.699999999999996</v>
      </c>
      <c r="E27" s="3">
        <v>87.1</v>
      </c>
      <c r="F27" s="84"/>
      <c r="G27" s="77" t="s">
        <v>83</v>
      </c>
      <c r="H27" s="77" t="s">
        <v>79</v>
      </c>
      <c r="I27" s="77" t="s">
        <v>84</v>
      </c>
      <c r="J27" s="77" t="s">
        <v>194</v>
      </c>
      <c r="K27" s="12" t="s">
        <v>195</v>
      </c>
      <c r="L27" s="84" t="s">
        <v>261</v>
      </c>
      <c r="M27" s="54" t="str">
        <f t="shared" si="27"/>
        <v/>
      </c>
      <c r="N27" s="55" t="str">
        <f t="shared" si="28"/>
        <v/>
      </c>
      <c r="P27" s="52">
        <f t="shared" si="1"/>
        <v>87</v>
      </c>
      <c r="Q27" s="52"/>
      <c r="R27" s="53">
        <f t="shared" si="2"/>
        <v>43267.314950980392</v>
      </c>
      <c r="S27" s="53">
        <f t="shared" si="3"/>
        <v>43267.306295955888</v>
      </c>
      <c r="T27" s="53">
        <f t="shared" si="4"/>
        <v>43267.279125816996</v>
      </c>
      <c r="U27" s="53">
        <f t="shared" si="5"/>
        <v>43267.228232959853</v>
      </c>
      <c r="V27" s="53">
        <f t="shared" si="6"/>
        <v>43267.123722886594</v>
      </c>
      <c r="W27" s="53">
        <f t="shared" si="7"/>
        <v>43267.052376732747</v>
      </c>
      <c r="X27" s="53">
        <f t="shared" si="8"/>
        <v>43266.804115863182</v>
      </c>
      <c r="Y27" s="53">
        <f t="shared" si="9"/>
        <v>43267.315298202615</v>
      </c>
      <c r="Z27" s="53"/>
      <c r="AA27" s="53">
        <f t="shared" si="20"/>
        <v>43267.431597222225</v>
      </c>
      <c r="AB27" s="53">
        <f t="shared" si="10"/>
        <v>43267.45</v>
      </c>
      <c r="AC27" s="53">
        <f t="shared" si="11"/>
        <v>43267.004593979698</v>
      </c>
      <c r="AD27" s="53">
        <f t="shared" si="12"/>
        <v>43267.480209923735</v>
      </c>
      <c r="AE27" s="53">
        <f t="shared" si="13"/>
        <v>43266.112604171089</v>
      </c>
      <c r="AF27" s="53">
        <f t="shared" si="14"/>
        <v>43265.319548615531</v>
      </c>
      <c r="AG27" s="56">
        <f t="shared" si="21"/>
        <v>43267.45034722222</v>
      </c>
      <c r="AH27" s="53">
        <f t="shared" si="15"/>
        <v>43267.45034722222</v>
      </c>
    </row>
    <row r="28" spans="1:34" x14ac:dyDescent="0.15">
      <c r="A28" s="5">
        <v>24</v>
      </c>
      <c r="B28" s="84"/>
      <c r="C28" s="5">
        <f t="shared" si="26"/>
        <v>0.40000000000000568</v>
      </c>
      <c r="D28" s="4">
        <f t="shared" si="29"/>
        <v>27.1</v>
      </c>
      <c r="E28" s="3">
        <v>87.5</v>
      </c>
      <c r="F28" s="84"/>
      <c r="G28" s="77" t="s">
        <v>173</v>
      </c>
      <c r="H28" s="77" t="s">
        <v>107</v>
      </c>
      <c r="I28" s="77" t="s">
        <v>110</v>
      </c>
      <c r="J28" s="77"/>
      <c r="K28" s="12" t="s">
        <v>196</v>
      </c>
      <c r="L28" s="84" t="s">
        <v>197</v>
      </c>
      <c r="M28" s="54" t="str">
        <f t="shared" si="27"/>
        <v/>
      </c>
      <c r="N28" s="55" t="str">
        <f t="shared" si="28"/>
        <v/>
      </c>
      <c r="P28" s="52">
        <f t="shared" si="1"/>
        <v>88</v>
      </c>
      <c r="Q28" s="52"/>
      <c r="R28" s="53">
        <f t="shared" si="2"/>
        <v>43267.316176470587</v>
      </c>
      <c r="S28" s="53">
        <f t="shared" si="3"/>
        <v>43267.307598039217</v>
      </c>
      <c r="T28" s="53">
        <f t="shared" si="4"/>
        <v>43267.280514705883</v>
      </c>
      <c r="U28" s="53">
        <f t="shared" si="5"/>
        <v>43267.22972105509</v>
      </c>
      <c r="V28" s="53">
        <f t="shared" si="6"/>
        <v>43267.125325450696</v>
      </c>
      <c r="W28" s="53">
        <f t="shared" si="7"/>
        <v>43267.054043399417</v>
      </c>
      <c r="X28" s="53">
        <f t="shared" si="8"/>
        <v>43266.80592745739</v>
      </c>
      <c r="Y28" s="53">
        <f t="shared" si="9"/>
        <v>43267.316523692811</v>
      </c>
      <c r="Z28" s="53"/>
      <c r="AA28" s="53">
        <f t="shared" si="20"/>
        <v>43267.433680555558</v>
      </c>
      <c r="AB28" s="53">
        <f t="shared" si="10"/>
        <v>43267.452777777777</v>
      </c>
      <c r="AC28" s="53">
        <f t="shared" si="11"/>
        <v>43267.008239995332</v>
      </c>
      <c r="AD28" s="53">
        <f t="shared" si="12"/>
        <v>43267.48333500186</v>
      </c>
      <c r="AE28" s="53">
        <f t="shared" si="13"/>
        <v>43266.116770837754</v>
      </c>
      <c r="AF28" s="53">
        <f t="shared" si="14"/>
        <v>43265.324178245159</v>
      </c>
      <c r="AG28" s="56">
        <f t="shared" si="21"/>
        <v>43267.453125</v>
      </c>
      <c r="AH28" s="53">
        <f t="shared" si="15"/>
        <v>43267.453125</v>
      </c>
    </row>
    <row r="29" spans="1:34" x14ac:dyDescent="0.15">
      <c r="A29" s="5">
        <v>25</v>
      </c>
      <c r="B29" s="84"/>
      <c r="C29" s="5">
        <f t="shared" si="26"/>
        <v>23.099999999999994</v>
      </c>
      <c r="D29" s="4">
        <f t="shared" si="29"/>
        <v>50.199999999999996</v>
      </c>
      <c r="E29" s="3">
        <v>110.6</v>
      </c>
      <c r="F29" s="88"/>
      <c r="G29" s="77" t="s">
        <v>88</v>
      </c>
      <c r="H29" s="77" t="s">
        <v>79</v>
      </c>
      <c r="I29" s="77" t="s">
        <v>198</v>
      </c>
      <c r="J29" s="77" t="s">
        <v>111</v>
      </c>
      <c r="K29" s="12" t="s">
        <v>280</v>
      </c>
      <c r="L29" s="88"/>
      <c r="M29" s="54" t="str">
        <f t="shared" si="27"/>
        <v/>
      </c>
      <c r="N29" s="55" t="str">
        <f t="shared" si="28"/>
        <v/>
      </c>
      <c r="P29" s="52">
        <f t="shared" si="1"/>
        <v>111</v>
      </c>
      <c r="Q29" s="52"/>
      <c r="R29" s="53">
        <f t="shared" si="2"/>
        <v>43267.344362745098</v>
      </c>
      <c r="S29" s="53">
        <f t="shared" si="3"/>
        <v>43267.337545955888</v>
      </c>
      <c r="T29" s="53">
        <f t="shared" si="4"/>
        <v>43267.312459150329</v>
      </c>
      <c r="U29" s="53">
        <f t="shared" si="5"/>
        <v>43267.26394724557</v>
      </c>
      <c r="V29" s="53">
        <f t="shared" si="6"/>
        <v>43267.162184425055</v>
      </c>
      <c r="W29" s="53">
        <f t="shared" si="7"/>
        <v>43267.092376732748</v>
      </c>
      <c r="X29" s="53">
        <f t="shared" si="8"/>
        <v>43266.847594124054</v>
      </c>
      <c r="Y29" s="53">
        <f t="shared" si="9"/>
        <v>43267.344709967321</v>
      </c>
      <c r="Z29" s="53"/>
      <c r="AA29" s="53">
        <f t="shared" si="20"/>
        <v>43267.48159722222</v>
      </c>
      <c r="AB29" s="53">
        <f t="shared" si="10"/>
        <v>43267.51666666667</v>
      </c>
      <c r="AC29" s="53">
        <f t="shared" si="11"/>
        <v>43267.092098354915</v>
      </c>
      <c r="AD29" s="53">
        <f t="shared" si="12"/>
        <v>43267.555211798783</v>
      </c>
      <c r="AE29" s="53">
        <f t="shared" si="13"/>
        <v>43266.212604171087</v>
      </c>
      <c r="AF29" s="53">
        <f t="shared" si="14"/>
        <v>43265.43065972664</v>
      </c>
      <c r="AG29" s="56">
        <f t="shared" si="21"/>
        <v>43267.517013888893</v>
      </c>
      <c r="AH29" s="53">
        <f t="shared" si="15"/>
        <v>43267.517013888893</v>
      </c>
    </row>
    <row r="30" spans="1:34" x14ac:dyDescent="0.15">
      <c r="A30" s="5">
        <v>26</v>
      </c>
      <c r="B30" s="84"/>
      <c r="C30" s="5">
        <f t="shared" si="26"/>
        <v>0.5</v>
      </c>
      <c r="D30" s="4">
        <f t="shared" si="29"/>
        <v>50.699999999999996</v>
      </c>
      <c r="E30" s="3">
        <v>111.1</v>
      </c>
      <c r="F30" s="88"/>
      <c r="G30" s="77" t="s">
        <v>80</v>
      </c>
      <c r="H30" s="77" t="s">
        <v>81</v>
      </c>
      <c r="I30" s="77"/>
      <c r="J30" s="77"/>
      <c r="K30" s="12" t="s">
        <v>271</v>
      </c>
      <c r="L30" s="88" t="s">
        <v>281</v>
      </c>
      <c r="M30" s="54" t="str">
        <f t="shared" si="27"/>
        <v/>
      </c>
      <c r="N30" s="55" t="str">
        <f t="shared" si="28"/>
        <v/>
      </c>
      <c r="P30" s="52">
        <f t="shared" si="1"/>
        <v>111</v>
      </c>
      <c r="Q30" s="52"/>
      <c r="R30" s="53">
        <f t="shared" si="2"/>
        <v>43267.344362745098</v>
      </c>
      <c r="S30" s="53">
        <f t="shared" si="3"/>
        <v>43267.337545955888</v>
      </c>
      <c r="T30" s="53">
        <f t="shared" si="4"/>
        <v>43267.312459150329</v>
      </c>
      <c r="U30" s="53">
        <f t="shared" si="5"/>
        <v>43267.26394724557</v>
      </c>
      <c r="V30" s="53">
        <f t="shared" si="6"/>
        <v>43267.162184425055</v>
      </c>
      <c r="W30" s="53">
        <f t="shared" si="7"/>
        <v>43267.092376732748</v>
      </c>
      <c r="X30" s="53">
        <f t="shared" si="8"/>
        <v>43266.847594124054</v>
      </c>
      <c r="Y30" s="53">
        <f t="shared" si="9"/>
        <v>43267.344709967321</v>
      </c>
      <c r="Z30" s="53"/>
      <c r="AA30" s="53">
        <f t="shared" si="20"/>
        <v>43267.48159722222</v>
      </c>
      <c r="AB30" s="53">
        <f t="shared" si="10"/>
        <v>43267.51666666667</v>
      </c>
      <c r="AC30" s="53">
        <f t="shared" si="11"/>
        <v>43267.092098354915</v>
      </c>
      <c r="AD30" s="53">
        <f t="shared" si="12"/>
        <v>43267.555211798783</v>
      </c>
      <c r="AE30" s="53">
        <f t="shared" si="13"/>
        <v>43266.212604171087</v>
      </c>
      <c r="AF30" s="53">
        <f t="shared" si="14"/>
        <v>43265.43065972664</v>
      </c>
      <c r="AG30" s="56">
        <f t="shared" si="21"/>
        <v>43267.517013888893</v>
      </c>
      <c r="AH30" s="53">
        <f t="shared" si="15"/>
        <v>43267.517013888893</v>
      </c>
    </row>
    <row r="31" spans="1:34" x14ac:dyDescent="0.15">
      <c r="A31" s="5">
        <v>27</v>
      </c>
      <c r="B31" s="84"/>
      <c r="C31" s="5">
        <f t="shared" si="26"/>
        <v>13.5</v>
      </c>
      <c r="D31" s="4">
        <f t="shared" si="29"/>
        <v>64.199999999999989</v>
      </c>
      <c r="E31" s="3">
        <v>124.6</v>
      </c>
      <c r="F31" s="88"/>
      <c r="G31" s="77" t="s">
        <v>83</v>
      </c>
      <c r="H31" s="77" t="s">
        <v>79</v>
      </c>
      <c r="I31" s="77" t="s">
        <v>198</v>
      </c>
      <c r="J31" s="77" t="s">
        <v>112</v>
      </c>
      <c r="K31" s="12" t="s">
        <v>199</v>
      </c>
      <c r="L31" s="88" t="s">
        <v>113</v>
      </c>
      <c r="M31" s="54" t="str">
        <f t="shared" si="27"/>
        <v/>
      </c>
      <c r="N31" s="55" t="str">
        <f t="shared" si="28"/>
        <v/>
      </c>
      <c r="P31" s="52">
        <f t="shared" si="1"/>
        <v>125</v>
      </c>
      <c r="Q31" s="52"/>
      <c r="R31" s="53">
        <f t="shared" si="2"/>
        <v>43267.361519607846</v>
      </c>
      <c r="S31" s="53">
        <f t="shared" si="3"/>
        <v>43267.355775122553</v>
      </c>
      <c r="T31" s="53">
        <f t="shared" si="4"/>
        <v>43267.331903594772</v>
      </c>
      <c r="U31" s="53">
        <f t="shared" si="5"/>
        <v>43267.284780578906</v>
      </c>
      <c r="V31" s="53">
        <f t="shared" si="6"/>
        <v>43267.184620322492</v>
      </c>
      <c r="W31" s="53">
        <f t="shared" si="7"/>
        <v>43267.115710066086</v>
      </c>
      <c r="X31" s="53">
        <f t="shared" si="8"/>
        <v>43266.872956442894</v>
      </c>
      <c r="Y31" s="53">
        <f t="shared" si="9"/>
        <v>43267.36186683007</v>
      </c>
      <c r="Z31" s="53"/>
      <c r="AA31" s="53">
        <f t="shared" si="20"/>
        <v>43267.510763888888</v>
      </c>
      <c r="AB31" s="53">
        <f t="shared" si="10"/>
        <v>43267.555555555555</v>
      </c>
      <c r="AC31" s="53">
        <f t="shared" si="11"/>
        <v>43267.143142573797</v>
      </c>
      <c r="AD31" s="53">
        <f t="shared" si="12"/>
        <v>43267.59896289256</v>
      </c>
      <c r="AE31" s="53">
        <f t="shared" si="13"/>
        <v>43266.270937504421</v>
      </c>
      <c r="AF31" s="53">
        <f t="shared" si="14"/>
        <v>43265.495474541458</v>
      </c>
      <c r="AG31" s="56">
        <f t="shared" si="21"/>
        <v>43267.555902777778</v>
      </c>
      <c r="AH31" s="53">
        <f t="shared" si="15"/>
        <v>43267.555902777778</v>
      </c>
    </row>
    <row r="32" spans="1:34" x14ac:dyDescent="0.15">
      <c r="A32" s="5">
        <v>28</v>
      </c>
      <c r="B32" s="84"/>
      <c r="C32" s="5">
        <f t="shared" si="26"/>
        <v>1.3000000000000114</v>
      </c>
      <c r="D32" s="4">
        <f t="shared" si="29"/>
        <v>65.5</v>
      </c>
      <c r="E32" s="3">
        <v>125.9</v>
      </c>
      <c r="F32" s="88" t="s">
        <v>114</v>
      </c>
      <c r="G32" s="77" t="s">
        <v>83</v>
      </c>
      <c r="H32" s="77" t="s">
        <v>81</v>
      </c>
      <c r="I32" s="77" t="s">
        <v>84</v>
      </c>
      <c r="J32" s="77" t="s">
        <v>115</v>
      </c>
      <c r="K32" s="12"/>
      <c r="L32" s="88" t="s">
        <v>200</v>
      </c>
      <c r="M32" s="54" t="str">
        <f t="shared" si="27"/>
        <v/>
      </c>
      <c r="N32" s="55" t="str">
        <f t="shared" si="28"/>
        <v/>
      </c>
      <c r="P32" s="52">
        <f t="shared" si="1"/>
        <v>126</v>
      </c>
      <c r="Q32" s="52"/>
      <c r="R32" s="53">
        <f t="shared" si="2"/>
        <v>43267.362745098042</v>
      </c>
      <c r="S32" s="53">
        <f t="shared" si="3"/>
        <v>43267.357077205888</v>
      </c>
      <c r="T32" s="53">
        <f t="shared" si="4"/>
        <v>43267.333292483658</v>
      </c>
      <c r="U32" s="53">
        <f t="shared" si="5"/>
        <v>43267.286268674143</v>
      </c>
      <c r="V32" s="53">
        <f t="shared" si="6"/>
        <v>43267.186222886594</v>
      </c>
      <c r="W32" s="53">
        <f t="shared" si="7"/>
        <v>43267.117376732749</v>
      </c>
      <c r="X32" s="53">
        <f t="shared" si="8"/>
        <v>43266.874768037094</v>
      </c>
      <c r="Y32" s="53">
        <f t="shared" si="9"/>
        <v>43267.363092320265</v>
      </c>
      <c r="Z32" s="53"/>
      <c r="AA32" s="53">
        <f t="shared" si="20"/>
        <v>43267.51284722222</v>
      </c>
      <c r="AB32" s="53">
        <f t="shared" si="10"/>
        <v>43267.558333333334</v>
      </c>
      <c r="AC32" s="53">
        <f t="shared" si="11"/>
        <v>43267.146788589431</v>
      </c>
      <c r="AD32" s="53">
        <f t="shared" si="12"/>
        <v>43267.602087970685</v>
      </c>
      <c r="AE32" s="53">
        <f t="shared" si="13"/>
        <v>43266.275104171087</v>
      </c>
      <c r="AF32" s="53">
        <f t="shared" si="14"/>
        <v>43265.500104171086</v>
      </c>
      <c r="AG32" s="56">
        <f t="shared" si="21"/>
        <v>43267.558680555558</v>
      </c>
      <c r="AH32" s="53">
        <f t="shared" si="15"/>
        <v>43267.558680555558</v>
      </c>
    </row>
    <row r="33" spans="1:34" x14ac:dyDescent="0.15">
      <c r="A33" s="5">
        <v>29</v>
      </c>
      <c r="B33" s="84"/>
      <c r="C33" s="5">
        <f t="shared" si="26"/>
        <v>0.5</v>
      </c>
      <c r="D33" s="4">
        <f t="shared" si="29"/>
        <v>66</v>
      </c>
      <c r="E33" s="3">
        <v>126.4</v>
      </c>
      <c r="F33" s="88" t="s">
        <v>201</v>
      </c>
      <c r="G33" s="77" t="s">
        <v>82</v>
      </c>
      <c r="H33" s="77" t="s">
        <v>79</v>
      </c>
      <c r="I33" s="77" t="s">
        <v>84</v>
      </c>
      <c r="J33" s="77" t="s">
        <v>112</v>
      </c>
      <c r="K33" s="12" t="s">
        <v>202</v>
      </c>
      <c r="L33" s="88"/>
      <c r="M33" s="54" t="str">
        <f t="shared" si="27"/>
        <v/>
      </c>
      <c r="N33" s="55" t="str">
        <f t="shared" si="28"/>
        <v/>
      </c>
      <c r="P33" s="52">
        <f t="shared" si="1"/>
        <v>126</v>
      </c>
      <c r="Q33" s="52"/>
      <c r="R33" s="53">
        <f t="shared" si="2"/>
        <v>43267.362745098042</v>
      </c>
      <c r="S33" s="53">
        <f t="shared" si="3"/>
        <v>43267.357077205888</v>
      </c>
      <c r="T33" s="53">
        <f t="shared" si="4"/>
        <v>43267.333292483658</v>
      </c>
      <c r="U33" s="53">
        <f t="shared" si="5"/>
        <v>43267.286268674143</v>
      </c>
      <c r="V33" s="53">
        <f t="shared" si="6"/>
        <v>43267.186222886594</v>
      </c>
      <c r="W33" s="53">
        <f t="shared" si="7"/>
        <v>43267.117376732749</v>
      </c>
      <c r="X33" s="53">
        <f t="shared" si="8"/>
        <v>43266.874768037094</v>
      </c>
      <c r="Y33" s="53">
        <f t="shared" si="9"/>
        <v>43267.363092320265</v>
      </c>
      <c r="Z33" s="53"/>
      <c r="AA33" s="53">
        <f t="shared" si="20"/>
        <v>43267.51284722222</v>
      </c>
      <c r="AB33" s="53">
        <f t="shared" si="10"/>
        <v>43267.558333333334</v>
      </c>
      <c r="AC33" s="53">
        <f t="shared" si="11"/>
        <v>43267.146788589431</v>
      </c>
      <c r="AD33" s="53">
        <f t="shared" si="12"/>
        <v>43267.602087970685</v>
      </c>
      <c r="AE33" s="53">
        <f t="shared" si="13"/>
        <v>43266.275104171087</v>
      </c>
      <c r="AF33" s="53">
        <f t="shared" si="14"/>
        <v>43265.500104171086</v>
      </c>
      <c r="AG33" s="56">
        <f t="shared" si="21"/>
        <v>43267.558680555558</v>
      </c>
      <c r="AH33" s="53">
        <f t="shared" si="15"/>
        <v>43267.558680555558</v>
      </c>
    </row>
    <row r="34" spans="1:34" x14ac:dyDescent="0.15">
      <c r="A34" s="5">
        <v>30</v>
      </c>
      <c r="B34" s="84"/>
      <c r="C34" s="5">
        <f t="shared" si="26"/>
        <v>10.299999999999983</v>
      </c>
      <c r="D34" s="4">
        <f t="shared" si="29"/>
        <v>76.299999999999983</v>
      </c>
      <c r="E34" s="3">
        <v>136.69999999999999</v>
      </c>
      <c r="F34" s="88"/>
      <c r="G34" s="77" t="s">
        <v>88</v>
      </c>
      <c r="H34" s="77" t="s">
        <v>79</v>
      </c>
      <c r="I34" s="77" t="s">
        <v>84</v>
      </c>
      <c r="J34" s="77" t="s">
        <v>116</v>
      </c>
      <c r="K34" s="12" t="s">
        <v>203</v>
      </c>
      <c r="L34" s="88"/>
      <c r="M34" s="54" t="str">
        <f t="shared" si="27"/>
        <v/>
      </c>
      <c r="N34" s="55" t="str">
        <f t="shared" si="28"/>
        <v/>
      </c>
      <c r="P34" s="52">
        <f t="shared" si="1"/>
        <v>137</v>
      </c>
      <c r="Q34" s="52"/>
      <c r="R34" s="53">
        <f t="shared" si="2"/>
        <v>43267.376225490196</v>
      </c>
      <c r="S34" s="53">
        <f t="shared" si="3"/>
        <v>43267.371400122553</v>
      </c>
      <c r="T34" s="53">
        <f t="shared" si="4"/>
        <v>43267.348570261442</v>
      </c>
      <c r="U34" s="53">
        <f t="shared" si="5"/>
        <v>43267.302637721761</v>
      </c>
      <c r="V34" s="53">
        <f t="shared" si="6"/>
        <v>43267.203851091719</v>
      </c>
      <c r="W34" s="53">
        <f t="shared" si="7"/>
        <v>43267.135710066083</v>
      </c>
      <c r="X34" s="53">
        <f t="shared" si="8"/>
        <v>43266.894695573326</v>
      </c>
      <c r="Y34" s="53">
        <f t="shared" si="9"/>
        <v>43267.376572712419</v>
      </c>
      <c r="Z34" s="53"/>
      <c r="AA34" s="53">
        <f t="shared" si="20"/>
        <v>43267.535763888889</v>
      </c>
      <c r="AB34" s="53">
        <f t="shared" si="10"/>
        <v>43267.588888888888</v>
      </c>
      <c r="AC34" s="53">
        <f t="shared" si="11"/>
        <v>43267.186894761406</v>
      </c>
      <c r="AD34" s="53">
        <f t="shared" si="12"/>
        <v>43267.63646383008</v>
      </c>
      <c r="AE34" s="53">
        <f t="shared" si="13"/>
        <v>43266.320937504424</v>
      </c>
      <c r="AF34" s="53">
        <f t="shared" si="14"/>
        <v>43265.551030097013</v>
      </c>
      <c r="AG34" s="56">
        <f t="shared" si="21"/>
        <v>43267.589236111111</v>
      </c>
      <c r="AH34" s="53">
        <f t="shared" si="15"/>
        <v>43267.589236111111</v>
      </c>
    </row>
    <row r="35" spans="1:34" x14ac:dyDescent="0.15">
      <c r="A35" s="5">
        <v>31</v>
      </c>
      <c r="B35" s="84"/>
      <c r="C35" s="5">
        <f t="shared" si="26"/>
        <v>0.90000000000000568</v>
      </c>
      <c r="D35" s="4">
        <f t="shared" si="29"/>
        <v>77.199999999999989</v>
      </c>
      <c r="E35" s="3">
        <v>137.6</v>
      </c>
      <c r="F35" s="88"/>
      <c r="G35" s="77" t="s">
        <v>101</v>
      </c>
      <c r="H35" s="77" t="s">
        <v>79</v>
      </c>
      <c r="I35" s="77" t="s">
        <v>84</v>
      </c>
      <c r="J35" s="77" t="s">
        <v>117</v>
      </c>
      <c r="K35" s="12" t="s">
        <v>204</v>
      </c>
      <c r="L35" s="88" t="s">
        <v>205</v>
      </c>
      <c r="M35" s="54" t="str">
        <f t="shared" si="27"/>
        <v/>
      </c>
      <c r="N35" s="55" t="str">
        <f t="shared" si="28"/>
        <v/>
      </c>
      <c r="P35" s="52">
        <f t="shared" si="1"/>
        <v>138</v>
      </c>
      <c r="Q35" s="52"/>
      <c r="R35" s="53">
        <f t="shared" si="2"/>
        <v>43267.377450980392</v>
      </c>
      <c r="S35" s="53">
        <f t="shared" si="3"/>
        <v>43267.372702205888</v>
      </c>
      <c r="T35" s="53">
        <f t="shared" si="4"/>
        <v>43267.349959150328</v>
      </c>
      <c r="U35" s="53">
        <f t="shared" si="5"/>
        <v>43267.304125816998</v>
      </c>
      <c r="V35" s="53">
        <f t="shared" si="6"/>
        <v>43267.205453655821</v>
      </c>
      <c r="W35" s="53">
        <f t="shared" si="7"/>
        <v>43267.137376732753</v>
      </c>
      <c r="X35" s="53">
        <f t="shared" si="8"/>
        <v>43266.896507167534</v>
      </c>
      <c r="Y35" s="53">
        <f t="shared" si="9"/>
        <v>43267.377798202615</v>
      </c>
      <c r="Z35" s="53"/>
      <c r="AA35" s="53">
        <f t="shared" si="20"/>
        <v>43267.537847222222</v>
      </c>
      <c r="AB35" s="53">
        <f t="shared" si="10"/>
        <v>43267.591666666667</v>
      </c>
      <c r="AC35" s="53">
        <f t="shared" si="11"/>
        <v>43267.190540777039</v>
      </c>
      <c r="AD35" s="53">
        <f t="shared" si="12"/>
        <v>43267.639588908212</v>
      </c>
      <c r="AE35" s="53">
        <f t="shared" si="13"/>
        <v>43266.32510417109</v>
      </c>
      <c r="AF35" s="53">
        <f t="shared" si="14"/>
        <v>43265.55565972664</v>
      </c>
      <c r="AG35" s="56">
        <f t="shared" si="21"/>
        <v>43267.592013888891</v>
      </c>
      <c r="AH35" s="53">
        <f t="shared" si="15"/>
        <v>43267.592013888891</v>
      </c>
    </row>
    <row r="36" spans="1:34" x14ac:dyDescent="0.15">
      <c r="A36" s="5">
        <v>32</v>
      </c>
      <c r="B36" s="88" t="s">
        <v>118</v>
      </c>
      <c r="C36" s="5">
        <f t="shared" si="26"/>
        <v>0.80000000000001137</v>
      </c>
      <c r="D36" s="4">
        <f>IF(E36&lt;&gt;"",IF(B35="",D35+C36,C36),"")</f>
        <v>78</v>
      </c>
      <c r="E36" s="3">
        <v>138.4</v>
      </c>
      <c r="F36" s="88" t="s">
        <v>256</v>
      </c>
      <c r="G36" s="77" t="s">
        <v>83</v>
      </c>
      <c r="H36" s="77" t="s">
        <v>81</v>
      </c>
      <c r="I36" s="77" t="s">
        <v>84</v>
      </c>
      <c r="J36" s="77" t="s">
        <v>117</v>
      </c>
      <c r="K36" s="12" t="s">
        <v>206</v>
      </c>
      <c r="L36" s="11" t="s">
        <v>207</v>
      </c>
      <c r="M36" s="54">
        <f t="shared" si="27"/>
        <v>43267.377798202615</v>
      </c>
      <c r="N36" s="55">
        <f t="shared" si="28"/>
        <v>43267.592013888891</v>
      </c>
      <c r="P36" s="52">
        <f t="shared" si="1"/>
        <v>138</v>
      </c>
      <c r="Q36" s="52"/>
      <c r="R36" s="53">
        <f t="shared" si="2"/>
        <v>43267.377450980392</v>
      </c>
      <c r="S36" s="53">
        <f t="shared" si="3"/>
        <v>43267.372702205888</v>
      </c>
      <c r="T36" s="53">
        <f t="shared" si="4"/>
        <v>43267.349959150328</v>
      </c>
      <c r="U36" s="53">
        <f t="shared" si="5"/>
        <v>43267.304125816998</v>
      </c>
      <c r="V36" s="53">
        <f t="shared" si="6"/>
        <v>43267.205453655821</v>
      </c>
      <c r="W36" s="53">
        <f t="shared" si="7"/>
        <v>43267.137376732753</v>
      </c>
      <c r="X36" s="53">
        <f t="shared" si="8"/>
        <v>43266.896507167534</v>
      </c>
      <c r="Y36" s="53">
        <f t="shared" si="9"/>
        <v>43267.377798202615</v>
      </c>
      <c r="Z36" s="53"/>
      <c r="AA36" s="53">
        <f t="shared" si="20"/>
        <v>43267.537847222222</v>
      </c>
      <c r="AB36" s="53">
        <f t="shared" si="10"/>
        <v>43267.591666666667</v>
      </c>
      <c r="AC36" s="53">
        <f t="shared" si="11"/>
        <v>43267.190540777039</v>
      </c>
      <c r="AD36" s="53">
        <f t="shared" si="12"/>
        <v>43267.639588908212</v>
      </c>
      <c r="AE36" s="53">
        <f t="shared" si="13"/>
        <v>43266.32510417109</v>
      </c>
      <c r="AF36" s="53">
        <f t="shared" si="14"/>
        <v>43265.55565972664</v>
      </c>
      <c r="AG36" s="56">
        <f t="shared" si="21"/>
        <v>43267.592013888891</v>
      </c>
      <c r="AH36" s="53">
        <f t="shared" si="15"/>
        <v>43267.592013888891</v>
      </c>
    </row>
    <row r="37" spans="1:34" x14ac:dyDescent="0.15">
      <c r="A37" s="5">
        <v>33</v>
      </c>
      <c r="B37" s="88"/>
      <c r="C37" s="5">
        <f t="shared" si="26"/>
        <v>1</v>
      </c>
      <c r="D37" s="4">
        <f t="shared" si="29"/>
        <v>1</v>
      </c>
      <c r="E37" s="3">
        <v>139.4</v>
      </c>
      <c r="F37" s="88"/>
      <c r="G37" s="77" t="s">
        <v>88</v>
      </c>
      <c r="H37" s="77" t="s">
        <v>79</v>
      </c>
      <c r="I37" s="77" t="s">
        <v>84</v>
      </c>
      <c r="J37" s="77" t="s">
        <v>119</v>
      </c>
      <c r="K37" s="12" t="s">
        <v>208</v>
      </c>
      <c r="L37" s="88"/>
      <c r="M37" s="54" t="str">
        <f t="shared" si="27"/>
        <v/>
      </c>
      <c r="N37" s="55" t="str">
        <f t="shared" si="28"/>
        <v/>
      </c>
      <c r="P37" s="52">
        <f t="shared" si="1"/>
        <v>139</v>
      </c>
      <c r="Q37" s="52"/>
      <c r="R37" s="53">
        <f t="shared" si="2"/>
        <v>43267.378676470587</v>
      </c>
      <c r="S37" s="53">
        <f t="shared" si="3"/>
        <v>43267.374004289217</v>
      </c>
      <c r="T37" s="53">
        <f t="shared" si="4"/>
        <v>43267.351348039214</v>
      </c>
      <c r="U37" s="53">
        <f t="shared" si="5"/>
        <v>43267.305613912235</v>
      </c>
      <c r="V37" s="53">
        <f t="shared" si="6"/>
        <v>43267.20705621993</v>
      </c>
      <c r="W37" s="53">
        <f t="shared" si="7"/>
        <v>43267.139043399417</v>
      </c>
      <c r="X37" s="53">
        <f t="shared" si="8"/>
        <v>43266.898318761734</v>
      </c>
      <c r="Y37" s="53">
        <f t="shared" si="9"/>
        <v>43267.379023692811</v>
      </c>
      <c r="Z37" s="53"/>
      <c r="AA37" s="53">
        <f t="shared" si="20"/>
        <v>43267.539930555555</v>
      </c>
      <c r="AB37" s="53">
        <f t="shared" si="10"/>
        <v>43267.594444444447</v>
      </c>
      <c r="AC37" s="53">
        <f t="shared" si="11"/>
        <v>43267.194186792673</v>
      </c>
      <c r="AD37" s="53">
        <f t="shared" si="12"/>
        <v>43267.642713986337</v>
      </c>
      <c r="AE37" s="53">
        <f t="shared" si="13"/>
        <v>43266.329270837756</v>
      </c>
      <c r="AF37" s="53">
        <f t="shared" si="14"/>
        <v>43265.560289356268</v>
      </c>
      <c r="AG37" s="56">
        <f t="shared" si="21"/>
        <v>43267.59479166667</v>
      </c>
      <c r="AH37" s="53">
        <f t="shared" si="15"/>
        <v>43267.59479166667</v>
      </c>
    </row>
    <row r="38" spans="1:34" x14ac:dyDescent="0.15">
      <c r="A38" s="5">
        <v>34</v>
      </c>
      <c r="B38" s="88"/>
      <c r="C38" s="5">
        <f t="shared" si="26"/>
        <v>1.7999999999999829</v>
      </c>
      <c r="D38" s="4">
        <f t="shared" si="29"/>
        <v>2.7999999999999829</v>
      </c>
      <c r="E38" s="3">
        <v>141.19999999999999</v>
      </c>
      <c r="F38" s="88"/>
      <c r="G38" s="77" t="s">
        <v>101</v>
      </c>
      <c r="H38" s="77" t="s">
        <v>79</v>
      </c>
      <c r="I38" s="77"/>
      <c r="J38" s="77" t="s">
        <v>120</v>
      </c>
      <c r="K38" s="12" t="s">
        <v>209</v>
      </c>
      <c r="L38" s="88" t="s">
        <v>210</v>
      </c>
      <c r="M38" s="54" t="str">
        <f t="shared" si="27"/>
        <v/>
      </c>
      <c r="N38" s="55" t="str">
        <f t="shared" si="28"/>
        <v/>
      </c>
      <c r="P38" s="52">
        <f t="shared" si="1"/>
        <v>141</v>
      </c>
      <c r="Q38" s="52"/>
      <c r="R38" s="53">
        <f t="shared" si="2"/>
        <v>43267.381127450986</v>
      </c>
      <c r="S38" s="53">
        <f t="shared" si="3"/>
        <v>43267.376608455888</v>
      </c>
      <c r="T38" s="53">
        <f t="shared" si="4"/>
        <v>43267.354125816993</v>
      </c>
      <c r="U38" s="53">
        <f t="shared" si="5"/>
        <v>43267.308590102715</v>
      </c>
      <c r="V38" s="53">
        <f t="shared" si="6"/>
        <v>43267.210261348133</v>
      </c>
      <c r="W38" s="53">
        <f t="shared" si="7"/>
        <v>43267.142376732751</v>
      </c>
      <c r="X38" s="53">
        <f t="shared" si="8"/>
        <v>43266.901941950142</v>
      </c>
      <c r="Y38" s="53">
        <f t="shared" si="9"/>
        <v>43267.381474673202</v>
      </c>
      <c r="Z38" s="53"/>
      <c r="AA38" s="53">
        <f t="shared" si="20"/>
        <v>43267.54409722222</v>
      </c>
      <c r="AB38" s="53">
        <f t="shared" si="10"/>
        <v>43267.6</v>
      </c>
      <c r="AC38" s="53">
        <f t="shared" si="11"/>
        <v>43267.201478823939</v>
      </c>
      <c r="AD38" s="53">
        <f t="shared" si="12"/>
        <v>43267.648964142587</v>
      </c>
      <c r="AE38" s="53">
        <f t="shared" si="13"/>
        <v>43266.337604171087</v>
      </c>
      <c r="AF38" s="53">
        <f t="shared" si="14"/>
        <v>43265.569548615531</v>
      </c>
      <c r="AG38" s="56">
        <f t="shared" si="21"/>
        <v>43267.600347222222</v>
      </c>
      <c r="AH38" s="53">
        <f t="shared" si="15"/>
        <v>43267.600347222222</v>
      </c>
    </row>
    <row r="39" spans="1:34" x14ac:dyDescent="0.15">
      <c r="A39" s="5">
        <v>35</v>
      </c>
      <c r="B39" s="88"/>
      <c r="C39" s="5">
        <f t="shared" si="26"/>
        <v>18.800000000000011</v>
      </c>
      <c r="D39" s="4">
        <f t="shared" si="29"/>
        <v>21.599999999999994</v>
      </c>
      <c r="E39" s="3">
        <v>160</v>
      </c>
      <c r="F39" s="88"/>
      <c r="G39" s="77" t="s">
        <v>88</v>
      </c>
      <c r="H39" s="77" t="s">
        <v>79</v>
      </c>
      <c r="I39" s="77" t="s">
        <v>84</v>
      </c>
      <c r="J39" s="77" t="s">
        <v>121</v>
      </c>
      <c r="K39" s="12" t="s">
        <v>211</v>
      </c>
      <c r="L39" s="88" t="s">
        <v>212</v>
      </c>
      <c r="M39" s="54" t="str">
        <f t="shared" si="27"/>
        <v/>
      </c>
      <c r="N39" s="55" t="str">
        <f t="shared" si="28"/>
        <v/>
      </c>
      <c r="P39" s="52">
        <f t="shared" si="1"/>
        <v>160</v>
      </c>
      <c r="Q39" s="52"/>
      <c r="R39" s="53">
        <f t="shared" si="2"/>
        <v>43267.404411764706</v>
      </c>
      <c r="S39" s="53">
        <f t="shared" si="3"/>
        <v>43267.401348039217</v>
      </c>
      <c r="T39" s="53">
        <f t="shared" si="4"/>
        <v>43267.380514705881</v>
      </c>
      <c r="U39" s="53">
        <f t="shared" si="5"/>
        <v>43267.336863912235</v>
      </c>
      <c r="V39" s="53">
        <f t="shared" si="6"/>
        <v>43267.240710066078</v>
      </c>
      <c r="W39" s="53">
        <f t="shared" si="7"/>
        <v>43267.17404339942</v>
      </c>
      <c r="X39" s="53">
        <f t="shared" si="8"/>
        <v>43266.936362239998</v>
      </c>
      <c r="Y39" s="53">
        <f t="shared" si="9"/>
        <v>43267.40475898693</v>
      </c>
      <c r="Z39" s="53"/>
      <c r="AA39" s="53">
        <f t="shared" si="20"/>
        <v>43267.583680555559</v>
      </c>
      <c r="AB39" s="53">
        <f t="shared" si="10"/>
        <v>43267.652777777781</v>
      </c>
      <c r="AC39" s="53">
        <f t="shared" si="11"/>
        <v>43267.270753120989</v>
      </c>
      <c r="AD39" s="53">
        <f t="shared" si="12"/>
        <v>43267.708340627003</v>
      </c>
      <c r="AE39" s="53">
        <f t="shared" si="13"/>
        <v>43266.416770837757</v>
      </c>
      <c r="AF39" s="53">
        <f t="shared" si="14"/>
        <v>43265.657511578494</v>
      </c>
      <c r="AG39" s="56">
        <f t="shared" si="21"/>
        <v>43267.653125000004</v>
      </c>
      <c r="AH39" s="53">
        <f t="shared" si="15"/>
        <v>43267.653125000004</v>
      </c>
    </row>
    <row r="40" spans="1:34" x14ac:dyDescent="0.15">
      <c r="A40" s="5">
        <v>36</v>
      </c>
      <c r="B40" s="88"/>
      <c r="C40" s="5">
        <f t="shared" si="26"/>
        <v>3.5</v>
      </c>
      <c r="D40" s="4">
        <f t="shared" si="29"/>
        <v>25.099999999999994</v>
      </c>
      <c r="E40" s="3">
        <v>163.5</v>
      </c>
      <c r="F40" s="88"/>
      <c r="G40" s="77" t="s">
        <v>83</v>
      </c>
      <c r="H40" s="77" t="s">
        <v>79</v>
      </c>
      <c r="I40" s="77" t="s">
        <v>84</v>
      </c>
      <c r="J40" s="77" t="s">
        <v>121</v>
      </c>
      <c r="K40" s="12" t="s">
        <v>204</v>
      </c>
      <c r="L40" s="88"/>
      <c r="M40" s="54" t="str">
        <f t="shared" si="27"/>
        <v/>
      </c>
      <c r="N40" s="55" t="str">
        <f t="shared" si="28"/>
        <v/>
      </c>
      <c r="P40" s="52">
        <f t="shared" si="1"/>
        <v>164</v>
      </c>
      <c r="Q40" s="52"/>
      <c r="R40" s="53">
        <f t="shared" si="2"/>
        <v>43267.409313725489</v>
      </c>
      <c r="S40" s="53">
        <f t="shared" si="3"/>
        <v>43267.406556372553</v>
      </c>
      <c r="T40" s="53">
        <f t="shared" si="4"/>
        <v>43267.38607026144</v>
      </c>
      <c r="U40" s="53">
        <f t="shared" si="5"/>
        <v>43267.342816293189</v>
      </c>
      <c r="V40" s="53">
        <f t="shared" si="6"/>
        <v>43267.247120322492</v>
      </c>
      <c r="W40" s="53">
        <f t="shared" si="7"/>
        <v>43267.180710066081</v>
      </c>
      <c r="X40" s="53">
        <f t="shared" si="8"/>
        <v>43266.943608616806</v>
      </c>
      <c r="Y40" s="53">
        <f t="shared" si="9"/>
        <v>43267.40966094772</v>
      </c>
      <c r="Z40" s="53"/>
      <c r="AA40" s="53">
        <f t="shared" si="20"/>
        <v>43267.592013888891</v>
      </c>
      <c r="AB40" s="53">
        <f t="shared" si="10"/>
        <v>43267.663888888892</v>
      </c>
      <c r="AC40" s="53">
        <f t="shared" si="11"/>
        <v>43267.285337183523</v>
      </c>
      <c r="AD40" s="53">
        <f t="shared" si="12"/>
        <v>43267.72084093951</v>
      </c>
      <c r="AE40" s="53">
        <f t="shared" si="13"/>
        <v>43266.43343750442</v>
      </c>
      <c r="AF40" s="53">
        <f t="shared" si="14"/>
        <v>43265.676030097013</v>
      </c>
      <c r="AG40" s="56">
        <f t="shared" si="21"/>
        <v>43267.664236111115</v>
      </c>
      <c r="AH40" s="53">
        <f t="shared" si="15"/>
        <v>43267.664236111115</v>
      </c>
    </row>
    <row r="41" spans="1:34" x14ac:dyDescent="0.15">
      <c r="A41" s="5">
        <v>37</v>
      </c>
      <c r="B41" s="88"/>
      <c r="C41" s="5">
        <f t="shared" si="26"/>
        <v>1.6999999999999886</v>
      </c>
      <c r="D41" s="4">
        <f t="shared" si="29"/>
        <v>26.799999999999983</v>
      </c>
      <c r="E41" s="3">
        <v>165.2</v>
      </c>
      <c r="F41" s="88"/>
      <c r="G41" s="77" t="s">
        <v>80</v>
      </c>
      <c r="H41" s="77" t="s">
        <v>81</v>
      </c>
      <c r="I41" s="77"/>
      <c r="J41" s="77" t="s">
        <v>122</v>
      </c>
      <c r="K41" s="12" t="s">
        <v>213</v>
      </c>
      <c r="L41" s="88"/>
      <c r="M41" s="54" t="str">
        <f t="shared" si="27"/>
        <v/>
      </c>
      <c r="N41" s="55" t="str">
        <f t="shared" si="28"/>
        <v/>
      </c>
      <c r="P41" s="52">
        <f t="shared" si="1"/>
        <v>165</v>
      </c>
      <c r="Q41" s="52"/>
      <c r="R41" s="53">
        <f t="shared" si="2"/>
        <v>43267.410539215685</v>
      </c>
      <c r="S41" s="53">
        <f t="shared" si="3"/>
        <v>43267.407858455888</v>
      </c>
      <c r="T41" s="53">
        <f t="shared" si="4"/>
        <v>43267.387459150326</v>
      </c>
      <c r="U41" s="53">
        <f t="shared" si="5"/>
        <v>43267.344304388425</v>
      </c>
      <c r="V41" s="53">
        <f t="shared" si="6"/>
        <v>43267.248722886594</v>
      </c>
      <c r="W41" s="53">
        <f t="shared" si="7"/>
        <v>43267.182376732751</v>
      </c>
      <c r="X41" s="53">
        <f t="shared" si="8"/>
        <v>43266.945420211014</v>
      </c>
      <c r="Y41" s="53">
        <f t="shared" si="9"/>
        <v>43267.410886437909</v>
      </c>
      <c r="Z41" s="53"/>
      <c r="AA41" s="53">
        <f t="shared" si="20"/>
        <v>43267.594097222223</v>
      </c>
      <c r="AB41" s="53">
        <f t="shared" si="10"/>
        <v>43267.666666666664</v>
      </c>
      <c r="AC41" s="53">
        <f t="shared" si="11"/>
        <v>43267.288983199163</v>
      </c>
      <c r="AD41" s="53">
        <f t="shared" si="12"/>
        <v>43267.723966017635</v>
      </c>
      <c r="AE41" s="53">
        <f t="shared" si="13"/>
        <v>43266.437604171086</v>
      </c>
      <c r="AF41" s="53">
        <f t="shared" si="14"/>
        <v>43265.68065972664</v>
      </c>
      <c r="AG41" s="56">
        <f t="shared" si="21"/>
        <v>43267.667013888888</v>
      </c>
      <c r="AH41" s="53">
        <f t="shared" si="15"/>
        <v>43267.667013888888</v>
      </c>
    </row>
    <row r="42" spans="1:34" x14ac:dyDescent="0.15">
      <c r="A42" s="5">
        <v>38</v>
      </c>
      <c r="B42" s="88"/>
      <c r="C42" s="5">
        <f t="shared" si="26"/>
        <v>0.60000000000002274</v>
      </c>
      <c r="D42" s="4">
        <f t="shared" si="29"/>
        <v>27.400000000000006</v>
      </c>
      <c r="E42" s="3">
        <v>165.8</v>
      </c>
      <c r="F42" s="88"/>
      <c r="G42" s="77" t="s">
        <v>88</v>
      </c>
      <c r="H42" s="77" t="s">
        <v>79</v>
      </c>
      <c r="I42" s="77"/>
      <c r="J42" s="77" t="s">
        <v>122</v>
      </c>
      <c r="K42" s="12"/>
      <c r="L42" s="88" t="s">
        <v>214</v>
      </c>
      <c r="M42" s="54" t="str">
        <f t="shared" si="27"/>
        <v/>
      </c>
      <c r="N42" s="55" t="str">
        <f t="shared" si="28"/>
        <v/>
      </c>
      <c r="P42" s="52">
        <f t="shared" si="1"/>
        <v>166</v>
      </c>
      <c r="Q42" s="52"/>
      <c r="R42" s="53">
        <f t="shared" si="2"/>
        <v>43267.411764705888</v>
      </c>
      <c r="S42" s="53">
        <f t="shared" si="3"/>
        <v>43267.409160539217</v>
      </c>
      <c r="T42" s="53">
        <f t="shared" si="4"/>
        <v>43267.38884803922</v>
      </c>
      <c r="U42" s="53">
        <f t="shared" si="5"/>
        <v>43267.345792483662</v>
      </c>
      <c r="V42" s="53">
        <f t="shared" si="6"/>
        <v>43267.250325450696</v>
      </c>
      <c r="W42" s="53">
        <f t="shared" si="7"/>
        <v>43267.184043399415</v>
      </c>
      <c r="X42" s="53">
        <f t="shared" si="8"/>
        <v>43266.947231805214</v>
      </c>
      <c r="Y42" s="53">
        <f t="shared" si="9"/>
        <v>43267.412111928112</v>
      </c>
      <c r="Z42" s="53"/>
      <c r="AA42" s="53">
        <f t="shared" si="20"/>
        <v>43267.596180555556</v>
      </c>
      <c r="AB42" s="53">
        <f t="shared" si="10"/>
        <v>43267.669444444444</v>
      </c>
      <c r="AC42" s="53">
        <f t="shared" si="11"/>
        <v>43267.292629214797</v>
      </c>
      <c r="AD42" s="53">
        <f t="shared" si="12"/>
        <v>43267.727091095767</v>
      </c>
      <c r="AE42" s="53">
        <f t="shared" si="13"/>
        <v>43266.441770837751</v>
      </c>
      <c r="AF42" s="53">
        <f t="shared" si="14"/>
        <v>43265.685289356268</v>
      </c>
      <c r="AG42" s="56">
        <f t="shared" si="21"/>
        <v>43267.669791666667</v>
      </c>
      <c r="AH42" s="53">
        <f t="shared" si="15"/>
        <v>43267.669791666667</v>
      </c>
    </row>
    <row r="43" spans="1:34" x14ac:dyDescent="0.15">
      <c r="A43" s="5">
        <v>39</v>
      </c>
      <c r="B43" s="88"/>
      <c r="C43" s="5">
        <f t="shared" si="26"/>
        <v>1.5999999999999943</v>
      </c>
      <c r="D43" s="4">
        <f t="shared" si="29"/>
        <v>29</v>
      </c>
      <c r="E43" s="3">
        <v>167.4</v>
      </c>
      <c r="F43" s="88"/>
      <c r="G43" s="77" t="s">
        <v>101</v>
      </c>
      <c r="H43" s="77" t="s">
        <v>123</v>
      </c>
      <c r="I43" s="77"/>
      <c r="J43" s="77" t="s">
        <v>122</v>
      </c>
      <c r="K43" s="12"/>
      <c r="L43" s="88" t="s">
        <v>215</v>
      </c>
      <c r="M43" s="54" t="str">
        <f t="shared" si="27"/>
        <v/>
      </c>
      <c r="N43" s="55" t="str">
        <f t="shared" si="28"/>
        <v/>
      </c>
      <c r="P43" s="52">
        <f t="shared" si="1"/>
        <v>167</v>
      </c>
      <c r="Q43" s="52"/>
      <c r="R43" s="53">
        <f t="shared" si="2"/>
        <v>43267.412990196084</v>
      </c>
      <c r="S43" s="53">
        <f t="shared" si="3"/>
        <v>43267.410462622553</v>
      </c>
      <c r="T43" s="53">
        <f t="shared" si="4"/>
        <v>43267.390236928106</v>
      </c>
      <c r="U43" s="53">
        <f t="shared" si="5"/>
        <v>43267.347280578906</v>
      </c>
      <c r="V43" s="53">
        <f t="shared" si="6"/>
        <v>43267.251928014797</v>
      </c>
      <c r="W43" s="53">
        <f t="shared" si="7"/>
        <v>43267.185710066085</v>
      </c>
      <c r="X43" s="53">
        <f t="shared" si="8"/>
        <v>43266.949043399414</v>
      </c>
      <c r="Y43" s="53">
        <f t="shared" si="9"/>
        <v>43267.413337418315</v>
      </c>
      <c r="Z43" s="53"/>
      <c r="AA43" s="53">
        <f t="shared" si="20"/>
        <v>43267.598263888889</v>
      </c>
      <c r="AB43" s="53">
        <f t="shared" si="10"/>
        <v>43267.672222222223</v>
      </c>
      <c r="AC43" s="53">
        <f t="shared" si="11"/>
        <v>43267.29627523043</v>
      </c>
      <c r="AD43" s="53">
        <f t="shared" si="12"/>
        <v>43267.730216173892</v>
      </c>
      <c r="AE43" s="53">
        <f t="shared" si="13"/>
        <v>43266.445937504424</v>
      </c>
      <c r="AF43" s="53">
        <f t="shared" si="14"/>
        <v>43265.689918985903</v>
      </c>
      <c r="AG43" s="56">
        <f t="shared" si="21"/>
        <v>43267.672569444447</v>
      </c>
      <c r="AH43" s="53">
        <f t="shared" si="15"/>
        <v>43267.672569444447</v>
      </c>
    </row>
    <row r="44" spans="1:34" x14ac:dyDescent="0.15">
      <c r="A44" s="5">
        <v>40</v>
      </c>
      <c r="B44" s="88"/>
      <c r="C44" s="5">
        <f t="shared" si="26"/>
        <v>3.0999999999999943</v>
      </c>
      <c r="D44" s="4">
        <f t="shared" si="29"/>
        <v>32.099999999999994</v>
      </c>
      <c r="E44" s="3">
        <v>170.5</v>
      </c>
      <c r="F44" s="88"/>
      <c r="G44" s="77" t="s">
        <v>80</v>
      </c>
      <c r="H44" s="77" t="s">
        <v>81</v>
      </c>
      <c r="I44" s="77"/>
      <c r="J44" s="77" t="s">
        <v>122</v>
      </c>
      <c r="K44" s="12"/>
      <c r="L44" s="88" t="s">
        <v>124</v>
      </c>
      <c r="M44" s="54" t="str">
        <f t="shared" si="27"/>
        <v/>
      </c>
      <c r="N44" s="55" t="str">
        <f t="shared" si="28"/>
        <v/>
      </c>
      <c r="P44" s="52">
        <f t="shared" si="1"/>
        <v>171</v>
      </c>
      <c r="Q44" s="52"/>
      <c r="R44" s="53">
        <f t="shared" si="2"/>
        <v>43267.417892156867</v>
      </c>
      <c r="S44" s="53">
        <f t="shared" si="3"/>
        <v>43267.415670955888</v>
      </c>
      <c r="T44" s="53">
        <f t="shared" si="4"/>
        <v>43267.395792483658</v>
      </c>
      <c r="U44" s="53">
        <f t="shared" si="5"/>
        <v>43267.353232959853</v>
      </c>
      <c r="V44" s="53">
        <f t="shared" si="6"/>
        <v>43267.258338271211</v>
      </c>
      <c r="W44" s="53">
        <f t="shared" si="7"/>
        <v>43267.192376732753</v>
      </c>
      <c r="X44" s="53">
        <f t="shared" si="8"/>
        <v>43266.95628977623</v>
      </c>
      <c r="Y44" s="53">
        <f t="shared" si="9"/>
        <v>43267.418239379091</v>
      </c>
      <c r="Z44" s="53"/>
      <c r="AA44" s="53">
        <f t="shared" si="20"/>
        <v>43267.60659722222</v>
      </c>
      <c r="AB44" s="53">
        <f t="shared" si="10"/>
        <v>43267.683333333334</v>
      </c>
      <c r="AC44" s="53">
        <f t="shared" si="11"/>
        <v>43267.310859292964</v>
      </c>
      <c r="AD44" s="53">
        <f t="shared" si="12"/>
        <v>43267.742716486398</v>
      </c>
      <c r="AE44" s="53">
        <f t="shared" si="13"/>
        <v>43266.462604171087</v>
      </c>
      <c r="AF44" s="53">
        <f t="shared" si="14"/>
        <v>43265.708437504421</v>
      </c>
      <c r="AG44" s="56">
        <f t="shared" si="21"/>
        <v>43267.683680555558</v>
      </c>
      <c r="AH44" s="53">
        <f t="shared" si="15"/>
        <v>43267.683680555558</v>
      </c>
    </row>
    <row r="45" spans="1:34" x14ac:dyDescent="0.15">
      <c r="A45" s="5">
        <v>41</v>
      </c>
      <c r="B45" s="88"/>
      <c r="C45" s="5">
        <f t="shared" ref="C45:C63" si="30">IF(E45&lt;&gt;"",E45-E44,"")</f>
        <v>13.199999999999989</v>
      </c>
      <c r="D45" s="4">
        <f t="shared" ref="D45:D63" si="31">IF(E45&lt;&gt;"",IF(B44="",D44+C45,C45),"")</f>
        <v>45.299999999999983</v>
      </c>
      <c r="E45" s="3">
        <v>183.7</v>
      </c>
      <c r="F45" s="12"/>
      <c r="G45" s="77" t="s">
        <v>83</v>
      </c>
      <c r="H45" s="77" t="s">
        <v>272</v>
      </c>
      <c r="I45" s="77"/>
      <c r="J45" s="77" t="s">
        <v>122</v>
      </c>
      <c r="K45" s="88"/>
      <c r="L45" s="88"/>
      <c r="M45" s="54" t="str">
        <f t="shared" ref="M45:M63" si="32">IF(B45="finish",$M$5+$AL$10,IF(B45&lt;&gt;"",Y45,""))</f>
        <v/>
      </c>
      <c r="N45" s="55" t="str">
        <f t="shared" ref="N45:N65" si="33">IF(B45="finish",M$5+AL$11,IF(B45&lt;&gt;"",AH45,""))</f>
        <v/>
      </c>
      <c r="P45" s="52">
        <f t="shared" si="1"/>
        <v>184</v>
      </c>
      <c r="Q45" s="52"/>
      <c r="R45" s="53">
        <f t="shared" si="2"/>
        <v>43267.433823529413</v>
      </c>
      <c r="S45" s="53">
        <f t="shared" si="3"/>
        <v>43267.432598039217</v>
      </c>
      <c r="T45" s="53">
        <f t="shared" si="4"/>
        <v>43267.413848039214</v>
      </c>
      <c r="U45" s="53">
        <f t="shared" si="5"/>
        <v>43267.372578197952</v>
      </c>
      <c r="V45" s="53">
        <f t="shared" si="6"/>
        <v>43267.279171604539</v>
      </c>
      <c r="W45" s="53">
        <f t="shared" si="7"/>
        <v>43267.214043399414</v>
      </c>
      <c r="X45" s="53">
        <f t="shared" si="8"/>
        <v>43266.979840500862</v>
      </c>
      <c r="Y45" s="53">
        <f t="shared" si="9"/>
        <v>43267.434170751636</v>
      </c>
      <c r="Z45" s="53"/>
      <c r="AA45" s="53">
        <f t="shared" si="20"/>
        <v>43267.633680555555</v>
      </c>
      <c r="AB45" s="53">
        <f t="shared" si="10"/>
        <v>43267.719444444447</v>
      </c>
      <c r="AC45" s="53">
        <f t="shared" si="11"/>
        <v>43267.358257496206</v>
      </c>
      <c r="AD45" s="53">
        <f t="shared" si="12"/>
        <v>43267.783342502051</v>
      </c>
      <c r="AE45" s="53">
        <f t="shared" si="13"/>
        <v>43266.516770837756</v>
      </c>
      <c r="AF45" s="53">
        <f t="shared" si="14"/>
        <v>43265.768622689604</v>
      </c>
      <c r="AG45" s="56">
        <f t="shared" si="21"/>
        <v>43267.71979166667</v>
      </c>
      <c r="AH45" s="53">
        <f t="shared" si="15"/>
        <v>43267.71979166667</v>
      </c>
    </row>
    <row r="46" spans="1:34" x14ac:dyDescent="0.15">
      <c r="A46" s="5">
        <v>42</v>
      </c>
      <c r="B46" s="88"/>
      <c r="C46" s="5">
        <f t="shared" si="30"/>
        <v>0.60000000000002274</v>
      </c>
      <c r="D46" s="4">
        <f t="shared" si="31"/>
        <v>45.900000000000006</v>
      </c>
      <c r="E46" s="3">
        <v>184.3</v>
      </c>
      <c r="F46" s="12"/>
      <c r="G46" s="77" t="s">
        <v>88</v>
      </c>
      <c r="H46" s="77" t="s">
        <v>81</v>
      </c>
      <c r="I46" s="77"/>
      <c r="J46" s="77" t="s">
        <v>122</v>
      </c>
      <c r="K46" s="102" t="s">
        <v>216</v>
      </c>
      <c r="L46" s="102"/>
      <c r="M46" s="54" t="str">
        <f t="shared" si="32"/>
        <v/>
      </c>
      <c r="N46" s="55" t="str">
        <f t="shared" si="33"/>
        <v/>
      </c>
      <c r="P46" s="52">
        <f t="shared" si="1"/>
        <v>184</v>
      </c>
      <c r="Q46" s="52"/>
      <c r="R46" s="53">
        <f t="shared" si="2"/>
        <v>43267.433823529413</v>
      </c>
      <c r="S46" s="53">
        <f t="shared" si="3"/>
        <v>43267.432598039217</v>
      </c>
      <c r="T46" s="53">
        <f t="shared" si="4"/>
        <v>43267.413848039214</v>
      </c>
      <c r="U46" s="53">
        <f t="shared" si="5"/>
        <v>43267.372578197952</v>
      </c>
      <c r="V46" s="53">
        <f t="shared" si="6"/>
        <v>43267.279171604539</v>
      </c>
      <c r="W46" s="53">
        <f t="shared" si="7"/>
        <v>43267.214043399414</v>
      </c>
      <c r="X46" s="53">
        <f t="shared" si="8"/>
        <v>43266.979840500862</v>
      </c>
      <c r="Y46" s="53">
        <f t="shared" si="9"/>
        <v>43267.434170751636</v>
      </c>
      <c r="Z46" s="53"/>
      <c r="AA46" s="53">
        <f t="shared" si="20"/>
        <v>43267.633680555555</v>
      </c>
      <c r="AB46" s="53">
        <f t="shared" si="10"/>
        <v>43267.719444444447</v>
      </c>
      <c r="AC46" s="53">
        <f t="shared" si="11"/>
        <v>43267.358257496206</v>
      </c>
      <c r="AD46" s="53">
        <f t="shared" si="12"/>
        <v>43267.783342502051</v>
      </c>
      <c r="AE46" s="53">
        <f t="shared" si="13"/>
        <v>43266.516770837756</v>
      </c>
      <c r="AF46" s="53">
        <f t="shared" si="14"/>
        <v>43265.768622689604</v>
      </c>
      <c r="AG46" s="56">
        <f t="shared" si="21"/>
        <v>43267.71979166667</v>
      </c>
      <c r="AH46" s="53">
        <f t="shared" si="15"/>
        <v>43267.71979166667</v>
      </c>
    </row>
    <row r="47" spans="1:34" x14ac:dyDescent="0.15">
      <c r="A47" s="5">
        <v>43</v>
      </c>
      <c r="B47" s="88"/>
      <c r="C47" s="5">
        <f t="shared" si="30"/>
        <v>0.69999999999998863</v>
      </c>
      <c r="D47" s="4">
        <f t="shared" si="31"/>
        <v>46.599999999999994</v>
      </c>
      <c r="E47" s="3">
        <v>185</v>
      </c>
      <c r="F47" s="102"/>
      <c r="G47" s="77" t="s">
        <v>273</v>
      </c>
      <c r="H47" s="77" t="s">
        <v>272</v>
      </c>
      <c r="I47" s="77"/>
      <c r="J47" s="77" t="s">
        <v>274</v>
      </c>
      <c r="K47" s="12"/>
      <c r="L47" s="102" t="s">
        <v>275</v>
      </c>
      <c r="M47" s="54" t="str">
        <f t="shared" si="32"/>
        <v/>
      </c>
      <c r="N47" s="55" t="str">
        <f t="shared" si="33"/>
        <v/>
      </c>
      <c r="P47" s="52">
        <f t="shared" si="1"/>
        <v>185</v>
      </c>
      <c r="Q47" s="52"/>
      <c r="R47" s="53">
        <f t="shared" si="2"/>
        <v>43267.435049019608</v>
      </c>
      <c r="S47" s="53">
        <f t="shared" si="3"/>
        <v>43267.433900122553</v>
      </c>
      <c r="T47" s="53">
        <f t="shared" si="4"/>
        <v>43267.415236928107</v>
      </c>
      <c r="U47" s="53">
        <f t="shared" si="5"/>
        <v>43267.374066293189</v>
      </c>
      <c r="V47" s="53">
        <f t="shared" si="6"/>
        <v>43267.280774168648</v>
      </c>
      <c r="W47" s="53">
        <f t="shared" si="7"/>
        <v>43267.215710066084</v>
      </c>
      <c r="X47" s="53">
        <f t="shared" si="8"/>
        <v>43266.98165209507</v>
      </c>
      <c r="Y47" s="53">
        <f t="shared" si="9"/>
        <v>43267.435396241832</v>
      </c>
      <c r="Z47" s="53"/>
      <c r="AA47" s="53">
        <f t="shared" si="20"/>
        <v>43267.635763888888</v>
      </c>
      <c r="AB47" s="53">
        <f t="shared" si="10"/>
        <v>43267.722222222219</v>
      </c>
      <c r="AC47" s="53">
        <f t="shared" si="11"/>
        <v>43267.361903511839</v>
      </c>
      <c r="AD47" s="53">
        <f t="shared" si="12"/>
        <v>43267.786467580176</v>
      </c>
      <c r="AE47" s="53">
        <f t="shared" si="13"/>
        <v>43266.520937504421</v>
      </c>
      <c r="AF47" s="53">
        <f t="shared" si="14"/>
        <v>43265.773252319232</v>
      </c>
      <c r="AG47" s="56">
        <f t="shared" si="21"/>
        <v>43267.722569444442</v>
      </c>
      <c r="AH47" s="53">
        <f t="shared" si="15"/>
        <v>43267.722569444442</v>
      </c>
    </row>
    <row r="48" spans="1:34" x14ac:dyDescent="0.15">
      <c r="A48" s="5">
        <v>44</v>
      </c>
      <c r="B48" s="88"/>
      <c r="C48" s="5">
        <f t="shared" si="30"/>
        <v>2.0999999999999943</v>
      </c>
      <c r="D48" s="4">
        <f t="shared" si="31"/>
        <v>48.699999999999989</v>
      </c>
      <c r="E48" s="3">
        <v>187.1</v>
      </c>
      <c r="F48" s="102"/>
      <c r="G48" s="77" t="s">
        <v>83</v>
      </c>
      <c r="H48" s="77" t="s">
        <v>81</v>
      </c>
      <c r="I48" s="77" t="s">
        <v>198</v>
      </c>
      <c r="J48" s="77" t="s">
        <v>125</v>
      </c>
      <c r="K48" s="12" t="s">
        <v>217</v>
      </c>
      <c r="L48" s="102" t="s">
        <v>126</v>
      </c>
      <c r="M48" s="54" t="str">
        <f t="shared" si="32"/>
        <v/>
      </c>
      <c r="N48" s="55" t="str">
        <f t="shared" si="33"/>
        <v/>
      </c>
      <c r="P48" s="52">
        <f t="shared" si="1"/>
        <v>187</v>
      </c>
      <c r="Q48" s="52"/>
      <c r="R48" s="53">
        <f t="shared" si="2"/>
        <v>43267.4375</v>
      </c>
      <c r="S48" s="53">
        <f t="shared" si="3"/>
        <v>43267.436504289217</v>
      </c>
      <c r="T48" s="53">
        <f t="shared" si="4"/>
        <v>43267.418014705887</v>
      </c>
      <c r="U48" s="53">
        <f t="shared" si="5"/>
        <v>43267.377042483662</v>
      </c>
      <c r="V48" s="53">
        <f t="shared" si="6"/>
        <v>43267.283979296852</v>
      </c>
      <c r="W48" s="53">
        <f t="shared" si="7"/>
        <v>43267.219043399418</v>
      </c>
      <c r="X48" s="53">
        <f t="shared" si="8"/>
        <v>43266.985275283478</v>
      </c>
      <c r="Y48" s="53">
        <f t="shared" si="9"/>
        <v>43267.437847222223</v>
      </c>
      <c r="Z48" s="53"/>
      <c r="AA48" s="53">
        <f t="shared" si="20"/>
        <v>43267.639930555553</v>
      </c>
      <c r="AB48" s="53">
        <f t="shared" si="10"/>
        <v>43267.727777777778</v>
      </c>
      <c r="AC48" s="53">
        <f t="shared" si="11"/>
        <v>43267.369195543113</v>
      </c>
      <c r="AD48" s="53">
        <f t="shared" si="12"/>
        <v>43267.792717736433</v>
      </c>
      <c r="AE48" s="53">
        <f t="shared" si="13"/>
        <v>43266.529270837753</v>
      </c>
      <c r="AF48" s="53">
        <f t="shared" si="14"/>
        <v>43265.782511578494</v>
      </c>
      <c r="AG48" s="56">
        <f t="shared" si="21"/>
        <v>43267.728125000001</v>
      </c>
      <c r="AH48" s="53">
        <f t="shared" si="15"/>
        <v>43267.728125000001</v>
      </c>
    </row>
    <row r="49" spans="1:34" x14ac:dyDescent="0.15">
      <c r="A49" s="5">
        <v>45</v>
      </c>
      <c r="B49" s="102"/>
      <c r="C49" s="5">
        <f t="shared" si="30"/>
        <v>2</v>
      </c>
      <c r="D49" s="4">
        <f t="shared" si="31"/>
        <v>50.699999999999989</v>
      </c>
      <c r="E49" s="3">
        <v>189.1</v>
      </c>
      <c r="F49" s="102" t="s">
        <v>218</v>
      </c>
      <c r="G49" s="77" t="s">
        <v>83</v>
      </c>
      <c r="H49" s="77" t="s">
        <v>81</v>
      </c>
      <c r="I49" s="77" t="s">
        <v>84</v>
      </c>
      <c r="J49" s="77" t="s">
        <v>127</v>
      </c>
      <c r="K49" s="12"/>
      <c r="L49" s="102" t="s">
        <v>219</v>
      </c>
      <c r="M49" s="54" t="str">
        <f t="shared" si="32"/>
        <v/>
      </c>
      <c r="N49" s="55" t="str">
        <f t="shared" si="33"/>
        <v/>
      </c>
      <c r="P49" s="52">
        <f t="shared" si="1"/>
        <v>189</v>
      </c>
      <c r="Q49" s="52"/>
      <c r="R49" s="53">
        <f t="shared" si="2"/>
        <v>43267.439950980392</v>
      </c>
      <c r="S49" s="53">
        <f t="shared" si="3"/>
        <v>43267.439108455888</v>
      </c>
      <c r="T49" s="53">
        <f t="shared" si="4"/>
        <v>43267.420792483659</v>
      </c>
      <c r="U49" s="53">
        <f t="shared" si="5"/>
        <v>43267.380018674143</v>
      </c>
      <c r="V49" s="53">
        <f t="shared" si="6"/>
        <v>43267.287184425055</v>
      </c>
      <c r="W49" s="53">
        <f t="shared" si="7"/>
        <v>43267.222376732752</v>
      </c>
      <c r="X49" s="53">
        <f t="shared" si="8"/>
        <v>43266.988898471878</v>
      </c>
      <c r="Y49" s="53">
        <f t="shared" si="9"/>
        <v>43267.440298202615</v>
      </c>
      <c r="Z49" s="53"/>
      <c r="AA49" s="53">
        <f t="shared" si="20"/>
        <v>43267.644097222226</v>
      </c>
      <c r="AB49" s="53">
        <f t="shared" si="10"/>
        <v>43267.73333333333</v>
      </c>
      <c r="AC49" s="53">
        <f t="shared" si="11"/>
        <v>43267.37648757438</v>
      </c>
      <c r="AD49" s="53">
        <f t="shared" si="12"/>
        <v>43267.798967892682</v>
      </c>
      <c r="AE49" s="53">
        <f t="shared" si="13"/>
        <v>43266.537604171092</v>
      </c>
      <c r="AF49" s="53">
        <f t="shared" si="14"/>
        <v>43265.79177083775</v>
      </c>
      <c r="AG49" s="56">
        <f t="shared" si="21"/>
        <v>43267.733680555553</v>
      </c>
      <c r="AH49" s="53">
        <f t="shared" si="15"/>
        <v>43267.733680555553</v>
      </c>
    </row>
    <row r="50" spans="1:34" x14ac:dyDescent="0.15">
      <c r="A50" s="5">
        <v>46</v>
      </c>
      <c r="B50" s="102" t="s">
        <v>129</v>
      </c>
      <c r="C50" s="5">
        <f t="shared" si="30"/>
        <v>2.2000000000000171</v>
      </c>
      <c r="D50" s="4">
        <f t="shared" si="31"/>
        <v>52.900000000000006</v>
      </c>
      <c r="E50" s="3">
        <v>191.3</v>
      </c>
      <c r="F50" s="102" t="s">
        <v>257</v>
      </c>
      <c r="G50" s="77" t="s">
        <v>83</v>
      </c>
      <c r="H50" s="77" t="s">
        <v>128</v>
      </c>
      <c r="I50" s="77" t="s">
        <v>84</v>
      </c>
      <c r="J50" s="77" t="s">
        <v>127</v>
      </c>
      <c r="K50" s="12"/>
      <c r="L50" s="102" t="s">
        <v>220</v>
      </c>
      <c r="M50" s="54">
        <f t="shared" si="32"/>
        <v>43267.442749182999</v>
      </c>
      <c r="N50" s="55">
        <f t="shared" si="33"/>
        <v>43267.739236111112</v>
      </c>
      <c r="P50" s="52">
        <f t="shared" si="1"/>
        <v>191</v>
      </c>
      <c r="Q50" s="52"/>
      <c r="R50" s="53">
        <f t="shared" si="2"/>
        <v>43267.442401960783</v>
      </c>
      <c r="S50" s="53">
        <f t="shared" si="3"/>
        <v>43267.441712622553</v>
      </c>
      <c r="T50" s="53">
        <f t="shared" si="4"/>
        <v>43267.423570261439</v>
      </c>
      <c r="U50" s="53">
        <f t="shared" si="5"/>
        <v>43267.382994864616</v>
      </c>
      <c r="V50" s="53">
        <f t="shared" si="6"/>
        <v>43267.290389553258</v>
      </c>
      <c r="W50" s="53">
        <f t="shared" si="7"/>
        <v>43267.225710066086</v>
      </c>
      <c r="X50" s="53">
        <f t="shared" si="8"/>
        <v>43266.992521660286</v>
      </c>
      <c r="Y50" s="53">
        <f t="shared" si="9"/>
        <v>43267.442749182999</v>
      </c>
      <c r="Z50" s="53"/>
      <c r="AA50" s="53">
        <f t="shared" si="20"/>
        <v>43267.648263888892</v>
      </c>
      <c r="AB50" s="53">
        <f t="shared" si="10"/>
        <v>43267.738888888889</v>
      </c>
      <c r="AC50" s="53">
        <f t="shared" si="11"/>
        <v>43267.383779605647</v>
      </c>
      <c r="AD50" s="53">
        <f t="shared" si="12"/>
        <v>43267.805218048939</v>
      </c>
      <c r="AE50" s="53">
        <f t="shared" si="13"/>
        <v>43266.545937504423</v>
      </c>
      <c r="AF50" s="53">
        <f t="shared" si="14"/>
        <v>43265.801030097013</v>
      </c>
      <c r="AG50" s="56">
        <f t="shared" si="21"/>
        <v>43267.739236111112</v>
      </c>
      <c r="AH50" s="53">
        <f t="shared" si="15"/>
        <v>43267.739236111112</v>
      </c>
    </row>
    <row r="51" spans="1:34" x14ac:dyDescent="0.15">
      <c r="A51" s="5">
        <v>47</v>
      </c>
      <c r="B51" s="102"/>
      <c r="C51" s="5">
        <f t="shared" si="30"/>
        <v>17.899999999999977</v>
      </c>
      <c r="D51" s="4">
        <f t="shared" si="31"/>
        <v>17.899999999999977</v>
      </c>
      <c r="E51" s="3">
        <v>209.2</v>
      </c>
      <c r="F51" s="102" t="s">
        <v>282</v>
      </c>
      <c r="G51" s="77" t="s">
        <v>80</v>
      </c>
      <c r="H51" s="77" t="s">
        <v>283</v>
      </c>
      <c r="I51" s="77" t="s">
        <v>284</v>
      </c>
      <c r="J51" s="77" t="s">
        <v>286</v>
      </c>
      <c r="K51" s="12" t="s">
        <v>287</v>
      </c>
      <c r="L51" s="102"/>
      <c r="M51" s="54" t="str">
        <f t="shared" si="32"/>
        <v/>
      </c>
      <c r="N51" s="55" t="str">
        <f t="shared" si="33"/>
        <v/>
      </c>
      <c r="P51" s="52">
        <f t="shared" si="1"/>
        <v>209</v>
      </c>
      <c r="Q51" s="52"/>
      <c r="R51" s="53">
        <f t="shared" si="2"/>
        <v>43267.464460784315</v>
      </c>
      <c r="S51" s="53">
        <f t="shared" si="3"/>
        <v>43267.465150122553</v>
      </c>
      <c r="T51" s="53">
        <f t="shared" si="4"/>
        <v>43267.44857026144</v>
      </c>
      <c r="U51" s="53">
        <f t="shared" si="5"/>
        <v>43267.409780578906</v>
      </c>
      <c r="V51" s="53">
        <f t="shared" si="6"/>
        <v>43267.319235707109</v>
      </c>
      <c r="W51" s="53">
        <f t="shared" si="7"/>
        <v>43267.255710066085</v>
      </c>
      <c r="X51" s="53">
        <f t="shared" si="8"/>
        <v>43267.025130355942</v>
      </c>
      <c r="Y51" s="53">
        <f t="shared" si="9"/>
        <v>43267.465497344776</v>
      </c>
      <c r="Z51" s="53"/>
      <c r="AA51" s="53">
        <f t="shared" si="20"/>
        <v>43267.685763888891</v>
      </c>
      <c r="AB51" s="53">
        <f t="shared" si="10"/>
        <v>43267.788888888892</v>
      </c>
      <c r="AC51" s="53">
        <f t="shared" si="11"/>
        <v>43267.449407887063</v>
      </c>
      <c r="AD51" s="53">
        <f t="shared" si="12"/>
        <v>43267.861469455223</v>
      </c>
      <c r="AE51" s="53">
        <f t="shared" si="13"/>
        <v>43266.62093750442</v>
      </c>
      <c r="AF51" s="53">
        <f t="shared" si="14"/>
        <v>43265.884363430348</v>
      </c>
      <c r="AG51" s="56">
        <f t="shared" si="21"/>
        <v>43267.789236111115</v>
      </c>
      <c r="AH51" s="53">
        <f t="shared" si="15"/>
        <v>43267.789236111115</v>
      </c>
    </row>
    <row r="52" spans="1:34" x14ac:dyDescent="0.15">
      <c r="A52" s="5">
        <v>48</v>
      </c>
      <c r="B52" s="102"/>
      <c r="C52" s="5">
        <f t="shared" si="30"/>
        <v>4.2000000000000171</v>
      </c>
      <c r="D52" s="4">
        <f t="shared" si="31"/>
        <v>22.099999999999994</v>
      </c>
      <c r="E52" s="3">
        <v>213.4</v>
      </c>
      <c r="F52" s="102" t="s">
        <v>323</v>
      </c>
      <c r="G52" s="77" t="s">
        <v>88</v>
      </c>
      <c r="H52" s="77" t="s">
        <v>283</v>
      </c>
      <c r="I52" s="77" t="s">
        <v>285</v>
      </c>
      <c r="J52" s="77" t="s">
        <v>288</v>
      </c>
      <c r="K52" s="12"/>
      <c r="L52" s="12"/>
      <c r="M52" s="54" t="str">
        <f t="shared" si="32"/>
        <v/>
      </c>
      <c r="N52" s="55" t="str">
        <f t="shared" si="33"/>
        <v/>
      </c>
      <c r="P52" s="52">
        <f t="shared" si="1"/>
        <v>213</v>
      </c>
      <c r="Q52" s="52"/>
      <c r="R52" s="53">
        <f t="shared" si="2"/>
        <v>43267.469362745098</v>
      </c>
      <c r="S52" s="53">
        <f t="shared" si="3"/>
        <v>43267.470358455888</v>
      </c>
      <c r="T52" s="53">
        <f t="shared" si="4"/>
        <v>43267.454125816992</v>
      </c>
      <c r="U52" s="53">
        <f t="shared" si="5"/>
        <v>43267.415732959853</v>
      </c>
      <c r="V52" s="53">
        <f t="shared" si="6"/>
        <v>43267.325645963516</v>
      </c>
      <c r="W52" s="53">
        <f t="shared" si="7"/>
        <v>43267.262376732753</v>
      </c>
      <c r="X52" s="53">
        <f t="shared" si="8"/>
        <v>43267.03237673275</v>
      </c>
      <c r="Y52" s="53">
        <f t="shared" si="9"/>
        <v>43267.470705678112</v>
      </c>
      <c r="Z52" s="53"/>
      <c r="AA52" s="53">
        <f t="shared" si="20"/>
        <v>43267.694097222222</v>
      </c>
      <c r="AB52" s="53">
        <f t="shared" si="10"/>
        <v>43267.8</v>
      </c>
      <c r="AC52" s="53">
        <f t="shared" si="11"/>
        <v>43267.463991949597</v>
      </c>
      <c r="AD52" s="53">
        <f t="shared" si="12"/>
        <v>43267.87396976773</v>
      </c>
      <c r="AE52" s="53">
        <f t="shared" si="13"/>
        <v>43266.63760417109</v>
      </c>
      <c r="AF52" s="53">
        <f t="shared" si="14"/>
        <v>43265.902881948867</v>
      </c>
      <c r="AG52" s="56">
        <f t="shared" si="21"/>
        <v>43267.800347222226</v>
      </c>
      <c r="AH52" s="53">
        <f t="shared" si="15"/>
        <v>43267.800347222226</v>
      </c>
    </row>
    <row r="53" spans="1:34" x14ac:dyDescent="0.15">
      <c r="A53" s="5">
        <v>49</v>
      </c>
      <c r="B53" s="102"/>
      <c r="C53" s="5">
        <f t="shared" si="30"/>
        <v>1.5999999999999943</v>
      </c>
      <c r="D53" s="4">
        <f t="shared" si="31"/>
        <v>23.699999999999989</v>
      </c>
      <c r="E53" s="3">
        <v>215</v>
      </c>
      <c r="F53" s="103" t="s">
        <v>132</v>
      </c>
      <c r="G53" s="77" t="s">
        <v>80</v>
      </c>
      <c r="H53" s="77" t="s">
        <v>81</v>
      </c>
      <c r="I53" s="77" t="s">
        <v>84</v>
      </c>
      <c r="J53" s="77" t="s">
        <v>146</v>
      </c>
      <c r="K53" s="12" t="s">
        <v>221</v>
      </c>
      <c r="L53" s="103" t="s">
        <v>147</v>
      </c>
      <c r="M53" s="54" t="str">
        <f t="shared" si="32"/>
        <v/>
      </c>
      <c r="N53" s="55" t="str">
        <f t="shared" si="33"/>
        <v/>
      </c>
      <c r="P53" s="52">
        <f t="shared" si="1"/>
        <v>215</v>
      </c>
      <c r="Q53" s="52"/>
      <c r="R53" s="53">
        <f t="shared" si="2"/>
        <v>43267.471813725489</v>
      </c>
      <c r="S53" s="53">
        <f t="shared" si="3"/>
        <v>43267.472962622553</v>
      </c>
      <c r="T53" s="53">
        <f t="shared" si="4"/>
        <v>43267.456903594772</v>
      </c>
      <c r="U53" s="53">
        <f t="shared" si="5"/>
        <v>43267.418709150334</v>
      </c>
      <c r="V53" s="53">
        <f t="shared" si="6"/>
        <v>43267.328851091719</v>
      </c>
      <c r="W53" s="53">
        <f t="shared" si="7"/>
        <v>43267.26571006608</v>
      </c>
      <c r="X53" s="53">
        <f t="shared" si="8"/>
        <v>43267.035999921158</v>
      </c>
      <c r="Y53" s="53">
        <f t="shared" si="9"/>
        <v>43267.473309844776</v>
      </c>
      <c r="Z53" s="53"/>
      <c r="AA53" s="53">
        <f t="shared" si="20"/>
        <v>43267.698263888888</v>
      </c>
      <c r="AB53" s="53">
        <f t="shared" si="10"/>
        <v>43267.805555555555</v>
      </c>
      <c r="AC53" s="53">
        <f t="shared" si="11"/>
        <v>43267.471283980864</v>
      </c>
      <c r="AD53" s="53">
        <f t="shared" si="12"/>
        <v>43267.880219923987</v>
      </c>
      <c r="AE53" s="53">
        <f t="shared" si="13"/>
        <v>43266.645937504421</v>
      </c>
      <c r="AF53" s="53">
        <f t="shared" si="14"/>
        <v>43265.912141208122</v>
      </c>
      <c r="AG53" s="56">
        <f t="shared" si="21"/>
        <v>43267.805902777778</v>
      </c>
      <c r="AH53" s="53">
        <f t="shared" si="15"/>
        <v>43267.805902777778</v>
      </c>
    </row>
    <row r="54" spans="1:34" x14ac:dyDescent="0.15">
      <c r="A54" s="5">
        <v>50</v>
      </c>
      <c r="B54" s="102"/>
      <c r="C54" s="5">
        <f t="shared" si="30"/>
        <v>11</v>
      </c>
      <c r="D54" s="4">
        <f t="shared" si="31"/>
        <v>34.699999999999989</v>
      </c>
      <c r="E54" s="3">
        <v>226</v>
      </c>
      <c r="F54" s="105"/>
      <c r="G54" s="77" t="s">
        <v>262</v>
      </c>
      <c r="H54" s="77" t="s">
        <v>123</v>
      </c>
      <c r="I54" s="77" t="s">
        <v>198</v>
      </c>
      <c r="J54" s="77" t="s">
        <v>146</v>
      </c>
      <c r="K54" s="12"/>
      <c r="L54" s="105" t="s">
        <v>314</v>
      </c>
      <c r="M54" s="54" t="str">
        <f t="shared" si="32"/>
        <v/>
      </c>
      <c r="N54" s="55" t="str">
        <f t="shared" si="33"/>
        <v/>
      </c>
      <c r="P54" s="52">
        <f t="shared" si="1"/>
        <v>226</v>
      </c>
      <c r="Q54" s="52"/>
      <c r="R54" s="53">
        <f t="shared" si="2"/>
        <v>43267.48529411765</v>
      </c>
      <c r="S54" s="53">
        <f t="shared" si="3"/>
        <v>43267.487285539217</v>
      </c>
      <c r="T54" s="53">
        <f t="shared" si="4"/>
        <v>43267.472181372548</v>
      </c>
      <c r="U54" s="53">
        <f t="shared" si="5"/>
        <v>43267.435078197952</v>
      </c>
      <c r="V54" s="53">
        <f t="shared" si="6"/>
        <v>43267.346479296852</v>
      </c>
      <c r="W54" s="53">
        <f t="shared" si="7"/>
        <v>43267.284043399413</v>
      </c>
      <c r="X54" s="53">
        <f t="shared" si="8"/>
        <v>43267.05592745739</v>
      </c>
      <c r="Y54" s="53">
        <f t="shared" si="9"/>
        <v>43267.487632761447</v>
      </c>
      <c r="Z54" s="53"/>
      <c r="AA54" s="53">
        <f t="shared" si="20"/>
        <v>43267.721180555556</v>
      </c>
      <c r="AB54" s="53">
        <f t="shared" si="10"/>
        <v>43267.836111111108</v>
      </c>
      <c r="AC54" s="53">
        <f t="shared" si="11"/>
        <v>43267.511390152838</v>
      </c>
      <c r="AD54" s="53">
        <f t="shared" si="12"/>
        <v>43267.914595783383</v>
      </c>
      <c r="AE54" s="53">
        <f t="shared" si="13"/>
        <v>43266.691770837751</v>
      </c>
      <c r="AF54" s="53">
        <f t="shared" si="14"/>
        <v>43265.963067134049</v>
      </c>
      <c r="AG54" s="56">
        <f t="shared" si="21"/>
        <v>43267.836458333331</v>
      </c>
      <c r="AH54" s="53">
        <f t="shared" si="15"/>
        <v>43267.836458333331</v>
      </c>
    </row>
    <row r="55" spans="1:34" x14ac:dyDescent="0.15">
      <c r="A55" s="5">
        <v>51</v>
      </c>
      <c r="B55" s="102"/>
      <c r="C55" s="5">
        <f t="shared" si="30"/>
        <v>9.9999999999994316E-2</v>
      </c>
      <c r="D55" s="4">
        <f t="shared" si="31"/>
        <v>34.799999999999983</v>
      </c>
      <c r="E55" s="3">
        <v>226.1</v>
      </c>
      <c r="F55" s="105"/>
      <c r="G55" s="77" t="s">
        <v>313</v>
      </c>
      <c r="H55" s="77" t="s">
        <v>81</v>
      </c>
      <c r="I55" s="77" t="s">
        <v>84</v>
      </c>
      <c r="J55" s="77" t="s">
        <v>146</v>
      </c>
      <c r="K55" s="12"/>
      <c r="L55" s="105" t="s">
        <v>315</v>
      </c>
      <c r="M55" s="54" t="str">
        <f t="shared" si="32"/>
        <v/>
      </c>
      <c r="N55" s="55" t="str">
        <f t="shared" si="33"/>
        <v/>
      </c>
      <c r="P55" s="52">
        <f t="shared" si="1"/>
        <v>226</v>
      </c>
      <c r="Q55" s="52"/>
      <c r="R55" s="53">
        <f t="shared" si="2"/>
        <v>43267.48529411765</v>
      </c>
      <c r="S55" s="53">
        <f t="shared" si="3"/>
        <v>43267.487285539217</v>
      </c>
      <c r="T55" s="53">
        <f t="shared" si="4"/>
        <v>43267.472181372548</v>
      </c>
      <c r="U55" s="53">
        <f t="shared" si="5"/>
        <v>43267.435078197952</v>
      </c>
      <c r="V55" s="53">
        <f t="shared" si="6"/>
        <v>43267.346479296852</v>
      </c>
      <c r="W55" s="53">
        <f t="shared" si="7"/>
        <v>43267.284043399413</v>
      </c>
      <c r="X55" s="53">
        <f t="shared" si="8"/>
        <v>43267.05592745739</v>
      </c>
      <c r="Y55" s="53">
        <f t="shared" si="9"/>
        <v>43267.487632761447</v>
      </c>
      <c r="Z55" s="53"/>
      <c r="AA55" s="53">
        <f t="shared" si="20"/>
        <v>43267.721180555556</v>
      </c>
      <c r="AB55" s="53">
        <f t="shared" si="10"/>
        <v>43267.836111111108</v>
      </c>
      <c r="AC55" s="53">
        <f t="shared" si="11"/>
        <v>43267.511390152838</v>
      </c>
      <c r="AD55" s="53">
        <f t="shared" si="12"/>
        <v>43267.914595783383</v>
      </c>
      <c r="AE55" s="53">
        <f t="shared" si="13"/>
        <v>43266.691770837751</v>
      </c>
      <c r="AF55" s="53">
        <f t="shared" si="14"/>
        <v>43265.963067134049</v>
      </c>
      <c r="AG55" s="56">
        <f t="shared" si="21"/>
        <v>43267.836458333331</v>
      </c>
      <c r="AH55" s="53">
        <f t="shared" si="15"/>
        <v>43267.836458333331</v>
      </c>
    </row>
    <row r="56" spans="1:34" x14ac:dyDescent="0.15">
      <c r="A56" s="5">
        <v>52</v>
      </c>
      <c r="B56" s="103"/>
      <c r="C56" s="5">
        <f t="shared" si="30"/>
        <v>3.5</v>
      </c>
      <c r="D56" s="4">
        <f t="shared" si="31"/>
        <v>38.299999999999983</v>
      </c>
      <c r="E56" s="3">
        <v>229.6</v>
      </c>
      <c r="F56" s="105"/>
      <c r="G56" s="77" t="s">
        <v>324</v>
      </c>
      <c r="H56" s="77" t="s">
        <v>325</v>
      </c>
      <c r="I56" s="77" t="s">
        <v>84</v>
      </c>
      <c r="J56" s="77" t="s">
        <v>326</v>
      </c>
      <c r="K56" s="12"/>
      <c r="L56" s="105"/>
      <c r="M56" s="54" t="str">
        <f t="shared" si="32"/>
        <v/>
      </c>
      <c r="N56" s="55" t="str">
        <f t="shared" si="33"/>
        <v/>
      </c>
      <c r="P56" s="52">
        <f t="shared" si="1"/>
        <v>230</v>
      </c>
      <c r="Q56" s="52"/>
      <c r="R56" s="53">
        <f t="shared" si="2"/>
        <v>43267.490196078434</v>
      </c>
      <c r="S56" s="53">
        <f t="shared" si="3"/>
        <v>43267.492493872553</v>
      </c>
      <c r="T56" s="53">
        <f t="shared" si="4"/>
        <v>43267.477736928107</v>
      </c>
      <c r="U56" s="53">
        <f t="shared" si="5"/>
        <v>43267.441030578906</v>
      </c>
      <c r="V56" s="53">
        <f t="shared" si="6"/>
        <v>43267.352889553258</v>
      </c>
      <c r="W56" s="53">
        <f t="shared" si="7"/>
        <v>43267.290710066081</v>
      </c>
      <c r="X56" s="53">
        <f t="shared" si="8"/>
        <v>43267.063173834198</v>
      </c>
      <c r="Y56" s="53">
        <f t="shared" si="9"/>
        <v>43267.492841094776</v>
      </c>
      <c r="Z56" s="53"/>
      <c r="AA56" s="53">
        <f t="shared" si="20"/>
        <v>43267.729513888888</v>
      </c>
      <c r="AB56" s="53">
        <f t="shared" si="10"/>
        <v>43267.847222222219</v>
      </c>
      <c r="AC56" s="53">
        <f t="shared" si="11"/>
        <v>43267.525974215379</v>
      </c>
      <c r="AD56" s="53">
        <f t="shared" si="12"/>
        <v>43267.927096095889</v>
      </c>
      <c r="AE56" s="53">
        <f t="shared" si="13"/>
        <v>43266.708437504421</v>
      </c>
      <c r="AF56" s="53">
        <f t="shared" si="14"/>
        <v>43265.981585652567</v>
      </c>
      <c r="AG56" s="56">
        <f t="shared" si="21"/>
        <v>43267.847569444442</v>
      </c>
      <c r="AH56" s="53">
        <f t="shared" si="15"/>
        <v>43267.847569444442</v>
      </c>
    </row>
    <row r="57" spans="1:34" x14ac:dyDescent="0.15">
      <c r="A57" s="5">
        <v>53</v>
      </c>
      <c r="B57" s="103"/>
      <c r="C57" s="5">
        <f t="shared" si="30"/>
        <v>1.8000000000000114</v>
      </c>
      <c r="D57" s="4">
        <f t="shared" si="31"/>
        <v>40.099999999999994</v>
      </c>
      <c r="E57" s="3">
        <v>231.4</v>
      </c>
      <c r="F57" s="105"/>
      <c r="G57" s="77" t="s">
        <v>88</v>
      </c>
      <c r="H57" s="77" t="s">
        <v>81</v>
      </c>
      <c r="I57" s="77" t="s">
        <v>84</v>
      </c>
      <c r="J57" s="77" t="s">
        <v>148</v>
      </c>
      <c r="K57" s="12" t="s">
        <v>316</v>
      </c>
      <c r="L57" s="105"/>
      <c r="M57" s="54" t="str">
        <f t="shared" si="32"/>
        <v/>
      </c>
      <c r="N57" s="55" t="str">
        <f t="shared" si="33"/>
        <v/>
      </c>
      <c r="P57" s="52">
        <f t="shared" si="1"/>
        <v>231</v>
      </c>
      <c r="Q57" s="52"/>
      <c r="R57" s="53">
        <f t="shared" si="2"/>
        <v>43267.491421568629</v>
      </c>
      <c r="S57" s="53">
        <f t="shared" si="3"/>
        <v>43267.493795955888</v>
      </c>
      <c r="T57" s="53">
        <f t="shared" si="4"/>
        <v>43267.479125816993</v>
      </c>
      <c r="U57" s="53">
        <f t="shared" si="5"/>
        <v>43267.442518674143</v>
      </c>
      <c r="V57" s="53">
        <f t="shared" si="6"/>
        <v>43267.35449211736</v>
      </c>
      <c r="W57" s="53">
        <f t="shared" si="7"/>
        <v>43267.292376732752</v>
      </c>
      <c r="X57" s="53">
        <f t="shared" si="8"/>
        <v>43267.064985428406</v>
      </c>
      <c r="Y57" s="53">
        <f t="shared" si="9"/>
        <v>43267.494143178112</v>
      </c>
      <c r="Z57" s="53"/>
      <c r="AA57" s="53">
        <f t="shared" si="20"/>
        <v>43267.73159722222</v>
      </c>
      <c r="AB57" s="53">
        <f t="shared" si="10"/>
        <v>43267.85</v>
      </c>
      <c r="AC57" s="53">
        <f t="shared" si="11"/>
        <v>43267.529620231013</v>
      </c>
      <c r="AD57" s="53">
        <f t="shared" si="12"/>
        <v>43267.930221174014</v>
      </c>
      <c r="AE57" s="53">
        <f t="shared" si="13"/>
        <v>43266.712604171087</v>
      </c>
      <c r="AF57" s="53">
        <f t="shared" si="14"/>
        <v>43265.986215282195</v>
      </c>
      <c r="AG57" s="56">
        <f t="shared" si="21"/>
        <v>43267.850347222222</v>
      </c>
      <c r="AH57" s="53">
        <f t="shared" si="15"/>
        <v>43267.850347222222</v>
      </c>
    </row>
    <row r="58" spans="1:34" x14ac:dyDescent="0.15">
      <c r="A58" s="5">
        <v>54</v>
      </c>
      <c r="B58" s="103"/>
      <c r="C58" s="5">
        <f t="shared" si="30"/>
        <v>1.1000000000000227</v>
      </c>
      <c r="D58" s="4">
        <f t="shared" si="31"/>
        <v>41.200000000000017</v>
      </c>
      <c r="E58" s="3">
        <v>232.50000000000003</v>
      </c>
      <c r="F58" s="105"/>
      <c r="G58" s="77" t="s">
        <v>149</v>
      </c>
      <c r="H58" s="77" t="s">
        <v>79</v>
      </c>
      <c r="I58" s="77" t="s">
        <v>84</v>
      </c>
      <c r="J58" s="77" t="s">
        <v>148</v>
      </c>
      <c r="K58" s="12" t="s">
        <v>317</v>
      </c>
      <c r="L58" s="105" t="s">
        <v>318</v>
      </c>
      <c r="M58" s="54" t="str">
        <f t="shared" si="32"/>
        <v/>
      </c>
      <c r="N58" s="55" t="str">
        <f t="shared" si="33"/>
        <v/>
      </c>
      <c r="P58" s="52">
        <f t="shared" si="1"/>
        <v>233</v>
      </c>
      <c r="Q58" s="52"/>
      <c r="R58" s="53">
        <f t="shared" si="2"/>
        <v>43267.493872549021</v>
      </c>
      <c r="S58" s="53">
        <f t="shared" si="3"/>
        <v>43267.496400122553</v>
      </c>
      <c r="T58" s="53">
        <f t="shared" si="4"/>
        <v>43267.481903594773</v>
      </c>
      <c r="U58" s="53">
        <f t="shared" si="5"/>
        <v>43267.445494864616</v>
      </c>
      <c r="V58" s="53">
        <f t="shared" si="6"/>
        <v>43267.35769724557</v>
      </c>
      <c r="W58" s="53">
        <f t="shared" si="7"/>
        <v>43267.295710066086</v>
      </c>
      <c r="X58" s="53">
        <f t="shared" si="8"/>
        <v>43267.068608616806</v>
      </c>
      <c r="Y58" s="53">
        <f t="shared" si="9"/>
        <v>43267.496747344776</v>
      </c>
      <c r="Z58" s="53"/>
      <c r="AA58" s="53">
        <f t="shared" si="20"/>
        <v>43267.735763888893</v>
      </c>
      <c r="AB58" s="53">
        <f t="shared" si="10"/>
        <v>43267.855555555558</v>
      </c>
      <c r="AC58" s="53">
        <f t="shared" si="11"/>
        <v>43267.53691226228</v>
      </c>
      <c r="AD58" s="53">
        <f t="shared" si="12"/>
        <v>43267.936471330271</v>
      </c>
      <c r="AE58" s="53">
        <f t="shared" si="13"/>
        <v>43266.720937504419</v>
      </c>
      <c r="AF58" s="53">
        <f t="shared" si="14"/>
        <v>43265.995474541458</v>
      </c>
      <c r="AG58" s="56">
        <f t="shared" si="21"/>
        <v>43267.855902777781</v>
      </c>
      <c r="AH58" s="53">
        <f t="shared" si="15"/>
        <v>43267.855902777781</v>
      </c>
    </row>
    <row r="59" spans="1:34" x14ac:dyDescent="0.15">
      <c r="A59" s="5">
        <v>55</v>
      </c>
      <c r="B59" s="105" t="s">
        <v>131</v>
      </c>
      <c r="C59" s="5">
        <f t="shared" si="30"/>
        <v>2.6999999999999886</v>
      </c>
      <c r="D59" s="4">
        <f t="shared" si="31"/>
        <v>43.900000000000006</v>
      </c>
      <c r="E59" s="3">
        <v>235.20000000000002</v>
      </c>
      <c r="F59" s="105" t="s">
        <v>258</v>
      </c>
      <c r="G59" s="77" t="s">
        <v>151</v>
      </c>
      <c r="H59" s="77" t="s">
        <v>123</v>
      </c>
      <c r="I59" s="77"/>
      <c r="J59" s="77" t="s">
        <v>148</v>
      </c>
      <c r="K59" s="12"/>
      <c r="L59" s="105" t="s">
        <v>133</v>
      </c>
      <c r="M59" s="54">
        <f t="shared" si="32"/>
        <v>43267.499351511447</v>
      </c>
      <c r="N59" s="55">
        <f t="shared" si="33"/>
        <v>43267.861458333333</v>
      </c>
      <c r="P59" s="52">
        <f t="shared" si="1"/>
        <v>235</v>
      </c>
      <c r="Q59" s="52"/>
      <c r="R59" s="53">
        <f t="shared" si="2"/>
        <v>43267.496323529413</v>
      </c>
      <c r="S59" s="53">
        <f t="shared" si="3"/>
        <v>43267.499004289217</v>
      </c>
      <c r="T59" s="53">
        <f t="shared" si="4"/>
        <v>43267.484681372553</v>
      </c>
      <c r="U59" s="53">
        <f t="shared" si="5"/>
        <v>43267.44847105509</v>
      </c>
      <c r="V59" s="53">
        <f t="shared" si="6"/>
        <v>43267.360902373774</v>
      </c>
      <c r="W59" s="53">
        <f t="shared" si="7"/>
        <v>43267.29904339942</v>
      </c>
      <c r="X59" s="53">
        <f t="shared" si="8"/>
        <v>43267.072231805214</v>
      </c>
      <c r="Y59" s="53">
        <f t="shared" si="9"/>
        <v>43267.499351511447</v>
      </c>
      <c r="Z59" s="53"/>
      <c r="AA59" s="53">
        <f t="shared" si="20"/>
        <v>43267.739930555559</v>
      </c>
      <c r="AB59" s="53">
        <f t="shared" si="10"/>
        <v>43267.861111111109</v>
      </c>
      <c r="AC59" s="53">
        <f t="shared" si="11"/>
        <v>43267.544204293546</v>
      </c>
      <c r="AD59" s="53">
        <f t="shared" si="12"/>
        <v>43267.942721486521</v>
      </c>
      <c r="AE59" s="53">
        <f t="shared" si="13"/>
        <v>43266.729270837757</v>
      </c>
      <c r="AF59" s="53">
        <f t="shared" si="14"/>
        <v>43266.004733800713</v>
      </c>
      <c r="AG59" s="56">
        <f t="shared" si="21"/>
        <v>43267.861458333333</v>
      </c>
      <c r="AH59" s="53">
        <f t="shared" si="15"/>
        <v>43267.861458333333</v>
      </c>
    </row>
    <row r="60" spans="1:34" x14ac:dyDescent="0.15">
      <c r="A60" s="5">
        <v>56</v>
      </c>
      <c r="B60" s="105"/>
      <c r="C60" s="5">
        <f t="shared" si="30"/>
        <v>1.3999999999999773</v>
      </c>
      <c r="D60" s="4">
        <f t="shared" si="31"/>
        <v>1.3999999999999773</v>
      </c>
      <c r="E60" s="3">
        <v>236.6</v>
      </c>
      <c r="F60" s="105"/>
      <c r="G60" s="77" t="s">
        <v>83</v>
      </c>
      <c r="H60" s="77" t="s">
        <v>81</v>
      </c>
      <c r="I60" s="77" t="s">
        <v>84</v>
      </c>
      <c r="J60" s="77"/>
      <c r="K60" s="12" t="s">
        <v>276</v>
      </c>
      <c r="L60" s="105" t="s">
        <v>320</v>
      </c>
      <c r="M60" s="54" t="str">
        <f t="shared" si="32"/>
        <v/>
      </c>
      <c r="N60" s="55" t="str">
        <f t="shared" si="33"/>
        <v/>
      </c>
      <c r="P60" s="52">
        <f t="shared" si="1"/>
        <v>237</v>
      </c>
      <c r="Q60" s="52"/>
      <c r="R60" s="53">
        <f t="shared" si="2"/>
        <v>43267.498774509804</v>
      </c>
      <c r="S60" s="53">
        <f t="shared" si="3"/>
        <v>43267.501608455888</v>
      </c>
      <c r="T60" s="53">
        <f t="shared" si="4"/>
        <v>43267.487459150325</v>
      </c>
      <c r="U60" s="53">
        <f t="shared" si="5"/>
        <v>43267.45144724557</v>
      </c>
      <c r="V60" s="53">
        <f t="shared" si="6"/>
        <v>43267.364107501977</v>
      </c>
      <c r="W60" s="53">
        <f t="shared" si="7"/>
        <v>43267.302376732747</v>
      </c>
      <c r="X60" s="53">
        <f t="shared" si="8"/>
        <v>43267.075854993622</v>
      </c>
      <c r="Y60" s="53">
        <f t="shared" si="9"/>
        <v>43267.501955678112</v>
      </c>
      <c r="Z60" s="53"/>
      <c r="AA60" s="53">
        <f t="shared" si="20"/>
        <v>43267.744097222225</v>
      </c>
      <c r="AB60" s="53">
        <f t="shared" si="10"/>
        <v>43267.866666666669</v>
      </c>
      <c r="AC60" s="53">
        <f t="shared" si="11"/>
        <v>43267.551496324813</v>
      </c>
      <c r="AD60" s="53">
        <f t="shared" si="12"/>
        <v>43267.948971642778</v>
      </c>
      <c r="AE60" s="53">
        <f t="shared" si="13"/>
        <v>43266.737604171089</v>
      </c>
      <c r="AF60" s="53">
        <f t="shared" si="14"/>
        <v>43266.013993059976</v>
      </c>
      <c r="AG60" s="56">
        <f t="shared" si="21"/>
        <v>43267.867013888892</v>
      </c>
      <c r="AH60" s="53">
        <f t="shared" si="15"/>
        <v>43267.867013888892</v>
      </c>
    </row>
    <row r="61" spans="1:34" x14ac:dyDescent="0.15">
      <c r="A61" s="5">
        <v>57</v>
      </c>
      <c r="B61" s="105"/>
      <c r="C61" s="5">
        <f t="shared" si="30"/>
        <v>4.3000000000000114</v>
      </c>
      <c r="D61" s="4">
        <f t="shared" si="31"/>
        <v>5.6999999999999886</v>
      </c>
      <c r="E61" s="3">
        <v>240.9</v>
      </c>
      <c r="F61" s="105"/>
      <c r="G61" s="77" t="s">
        <v>83</v>
      </c>
      <c r="H61" s="77" t="s">
        <v>79</v>
      </c>
      <c r="I61" s="77" t="s">
        <v>84</v>
      </c>
      <c r="J61" s="77"/>
      <c r="K61" s="12" t="s">
        <v>277</v>
      </c>
      <c r="L61" s="105" t="s">
        <v>291</v>
      </c>
      <c r="M61" s="54" t="str">
        <f t="shared" si="32"/>
        <v/>
      </c>
      <c r="N61" s="55" t="str">
        <f t="shared" si="33"/>
        <v/>
      </c>
      <c r="P61" s="52">
        <f t="shared" si="1"/>
        <v>241</v>
      </c>
      <c r="Q61" s="52"/>
      <c r="R61" s="53">
        <f t="shared" si="2"/>
        <v>43267.503676470587</v>
      </c>
      <c r="S61" s="53">
        <f t="shared" si="3"/>
        <v>43267.506816789217</v>
      </c>
      <c r="T61" s="53">
        <f t="shared" si="4"/>
        <v>43267.493014705884</v>
      </c>
      <c r="U61" s="53">
        <f t="shared" si="5"/>
        <v>43267.457399626524</v>
      </c>
      <c r="V61" s="53">
        <f t="shared" si="6"/>
        <v>43267.370517758391</v>
      </c>
      <c r="W61" s="53">
        <f t="shared" si="7"/>
        <v>43267.309043399415</v>
      </c>
      <c r="X61" s="53">
        <f t="shared" si="8"/>
        <v>43267.08310137043</v>
      </c>
      <c r="Y61" s="53">
        <f t="shared" si="9"/>
        <v>43267.507164011447</v>
      </c>
      <c r="Z61" s="53"/>
      <c r="AA61" s="53">
        <f t="shared" si="20"/>
        <v>43267.752430555556</v>
      </c>
      <c r="AB61" s="53">
        <f t="shared" si="10"/>
        <v>43267.87777777778</v>
      </c>
      <c r="AC61" s="53">
        <f t="shared" si="11"/>
        <v>43267.566080387354</v>
      </c>
      <c r="AD61" s="53">
        <f t="shared" si="12"/>
        <v>43267.961471955285</v>
      </c>
      <c r="AE61" s="53">
        <f t="shared" si="13"/>
        <v>43266.754270837751</v>
      </c>
      <c r="AF61" s="53">
        <f t="shared" si="14"/>
        <v>43266.032511578494</v>
      </c>
      <c r="AG61" s="56">
        <f t="shared" si="21"/>
        <v>43267.878125000003</v>
      </c>
      <c r="AH61" s="53">
        <f t="shared" si="15"/>
        <v>43267.878125000003</v>
      </c>
    </row>
    <row r="62" spans="1:34" x14ac:dyDescent="0.15">
      <c r="A62" s="5">
        <v>58</v>
      </c>
      <c r="B62" s="105"/>
      <c r="C62" s="5">
        <f t="shared" si="30"/>
        <v>2.3000000000000114</v>
      </c>
      <c r="D62" s="4">
        <f t="shared" si="31"/>
        <v>8</v>
      </c>
      <c r="E62" s="3">
        <v>243.20000000000002</v>
      </c>
      <c r="F62" s="105"/>
      <c r="G62" s="77" t="s">
        <v>83</v>
      </c>
      <c r="H62" s="77" t="s">
        <v>81</v>
      </c>
      <c r="I62" s="77" t="s">
        <v>84</v>
      </c>
      <c r="J62" s="77" t="s">
        <v>308</v>
      </c>
      <c r="K62" s="12" t="s">
        <v>309</v>
      </c>
      <c r="L62" s="105" t="s">
        <v>310</v>
      </c>
      <c r="M62" s="54" t="str">
        <f t="shared" si="32"/>
        <v/>
      </c>
      <c r="N62" s="55" t="str">
        <f t="shared" si="33"/>
        <v/>
      </c>
      <c r="P62" s="52">
        <f t="shared" si="1"/>
        <v>243</v>
      </c>
      <c r="Q62" s="52"/>
      <c r="R62" s="53">
        <f t="shared" si="2"/>
        <v>43267.506127450986</v>
      </c>
      <c r="S62" s="53">
        <f t="shared" si="3"/>
        <v>43267.509420955888</v>
      </c>
      <c r="T62" s="53">
        <f t="shared" si="4"/>
        <v>43267.495792483664</v>
      </c>
      <c r="U62" s="53">
        <f t="shared" si="5"/>
        <v>43267.460375816998</v>
      </c>
      <c r="V62" s="53">
        <f t="shared" si="6"/>
        <v>43267.373722886594</v>
      </c>
      <c r="W62" s="53">
        <f t="shared" si="7"/>
        <v>43267.312376732749</v>
      </c>
      <c r="X62" s="53">
        <f t="shared" si="8"/>
        <v>43267.086724558838</v>
      </c>
      <c r="Y62" s="53">
        <f t="shared" si="9"/>
        <v>43267.509768178112</v>
      </c>
      <c r="Z62" s="53"/>
      <c r="AA62" s="53">
        <f t="shared" si="20"/>
        <v>43267.756597222222</v>
      </c>
      <c r="AB62" s="53">
        <f t="shared" si="10"/>
        <v>43267.883333333331</v>
      </c>
      <c r="AC62" s="53">
        <f t="shared" si="11"/>
        <v>43267.573372418621</v>
      </c>
      <c r="AD62" s="53">
        <f t="shared" si="12"/>
        <v>43267.967722111542</v>
      </c>
      <c r="AE62" s="53">
        <f t="shared" si="13"/>
        <v>43266.76260417109</v>
      </c>
      <c r="AF62" s="53">
        <f t="shared" si="14"/>
        <v>43266.04177083775</v>
      </c>
      <c r="AG62" s="56">
        <f t="shared" si="21"/>
        <v>43267.883680555555</v>
      </c>
      <c r="AH62" s="53">
        <f t="shared" si="15"/>
        <v>43267.883680555555</v>
      </c>
    </row>
    <row r="63" spans="1:34" x14ac:dyDescent="0.15">
      <c r="A63" s="5">
        <v>59</v>
      </c>
      <c r="B63" s="105"/>
      <c r="C63" s="5">
        <f t="shared" si="30"/>
        <v>6.3999999999999773</v>
      </c>
      <c r="D63" s="4">
        <f t="shared" si="31"/>
        <v>14.399999999999977</v>
      </c>
      <c r="E63" s="3">
        <v>249.6</v>
      </c>
      <c r="F63" s="105"/>
      <c r="G63" s="77" t="s">
        <v>83</v>
      </c>
      <c r="H63" s="77" t="s">
        <v>79</v>
      </c>
      <c r="I63" s="77" t="s">
        <v>84</v>
      </c>
      <c r="J63" s="77" t="s">
        <v>152</v>
      </c>
      <c r="K63" s="12" t="s">
        <v>311</v>
      </c>
      <c r="L63" s="105" t="s">
        <v>321</v>
      </c>
      <c r="M63" s="54" t="str">
        <f t="shared" si="32"/>
        <v/>
      </c>
      <c r="N63" s="55" t="str">
        <f t="shared" si="33"/>
        <v/>
      </c>
      <c r="P63" s="52">
        <f t="shared" si="1"/>
        <v>250</v>
      </c>
      <c r="Q63" s="52"/>
      <c r="R63" s="53">
        <f t="shared" si="2"/>
        <v>43267.514705882357</v>
      </c>
      <c r="S63" s="53">
        <f t="shared" si="3"/>
        <v>43267.518535539217</v>
      </c>
      <c r="T63" s="53">
        <f t="shared" si="4"/>
        <v>43267.505514705881</v>
      </c>
      <c r="U63" s="53">
        <f t="shared" si="5"/>
        <v>43267.470792483662</v>
      </c>
      <c r="V63" s="53">
        <f t="shared" si="6"/>
        <v>43267.384940835313</v>
      </c>
      <c r="W63" s="53">
        <f t="shared" si="7"/>
        <v>43267.324043399414</v>
      </c>
      <c r="X63" s="53">
        <f t="shared" si="8"/>
        <v>43267.099405718254</v>
      </c>
      <c r="Y63" s="53">
        <f t="shared" si="9"/>
        <v>43267.518882761447</v>
      </c>
      <c r="Z63" s="53"/>
      <c r="AA63" s="53">
        <f t="shared" si="20"/>
        <v>43267.771180555559</v>
      </c>
      <c r="AB63" s="53">
        <f t="shared" si="10"/>
        <v>43267.902777777781</v>
      </c>
      <c r="AC63" s="53">
        <f t="shared" si="11"/>
        <v>43267.598894528062</v>
      </c>
      <c r="AD63" s="53">
        <f t="shared" si="12"/>
        <v>43267.98959765843</v>
      </c>
      <c r="AE63" s="53">
        <f t="shared" si="13"/>
        <v>43266.791770837757</v>
      </c>
      <c r="AF63" s="53">
        <f t="shared" si="14"/>
        <v>43266.074178245159</v>
      </c>
      <c r="AG63" s="56">
        <f t="shared" si="21"/>
        <v>43267.903125000004</v>
      </c>
      <c r="AH63" s="53">
        <f t="shared" si="15"/>
        <v>43267.903125000004</v>
      </c>
    </row>
    <row r="64" spans="1:34" x14ac:dyDescent="0.15">
      <c r="A64" s="5">
        <v>60</v>
      </c>
      <c r="B64" s="105"/>
      <c r="C64" s="5">
        <f>IF(E64&lt;&gt;"",E64-E63,"")</f>
        <v>6.1999999999999886</v>
      </c>
      <c r="D64" s="4">
        <f>IF(E64&lt;&gt;"",IF(B63="",D63+C64,C64),"")</f>
        <v>20.599999999999966</v>
      </c>
      <c r="E64" s="3">
        <v>255.79999999999998</v>
      </c>
      <c r="F64" s="105" t="s">
        <v>134</v>
      </c>
      <c r="G64" s="77" t="s">
        <v>83</v>
      </c>
      <c r="H64" s="77" t="s">
        <v>79</v>
      </c>
      <c r="I64" s="77" t="s">
        <v>84</v>
      </c>
      <c r="J64" s="77" t="s">
        <v>152</v>
      </c>
      <c r="K64" s="12" t="s">
        <v>222</v>
      </c>
      <c r="L64" s="105" t="s">
        <v>153</v>
      </c>
      <c r="M64" s="54" t="str">
        <f>IF(B64="finish",$M$5+$AL$10,IF(B64&lt;&gt;"",Y64,""))</f>
        <v/>
      </c>
      <c r="N64" s="55" t="str">
        <f t="shared" si="33"/>
        <v/>
      </c>
      <c r="P64" s="52">
        <f t="shared" si="1"/>
        <v>256</v>
      </c>
      <c r="Q64" s="52"/>
      <c r="R64" s="53">
        <f t="shared" si="2"/>
        <v>43267.522058823532</v>
      </c>
      <c r="S64" s="53">
        <f t="shared" si="3"/>
        <v>43267.526348039217</v>
      </c>
      <c r="T64" s="53">
        <f t="shared" si="4"/>
        <v>43267.51384803922</v>
      </c>
      <c r="U64" s="53">
        <f t="shared" si="5"/>
        <v>43267.47972105509</v>
      </c>
      <c r="V64" s="53">
        <f t="shared" si="6"/>
        <v>43267.39455621993</v>
      </c>
      <c r="W64" s="53">
        <f t="shared" si="7"/>
        <v>43267.334043399416</v>
      </c>
      <c r="X64" s="53">
        <f t="shared" si="8"/>
        <v>43267.110275283478</v>
      </c>
      <c r="Y64" s="53">
        <f t="shared" si="9"/>
        <v>43267.526695261447</v>
      </c>
      <c r="Z64" s="53"/>
      <c r="AA64" s="53">
        <f t="shared" si="20"/>
        <v>43267.783680555556</v>
      </c>
      <c r="AB64" s="53">
        <f t="shared" si="10"/>
        <v>43267.919444444444</v>
      </c>
      <c r="AC64" s="53">
        <f t="shared" si="11"/>
        <v>43267.620770621863</v>
      </c>
      <c r="AD64" s="53">
        <f t="shared" si="12"/>
        <v>43268.008348127187</v>
      </c>
      <c r="AE64" s="53">
        <f t="shared" si="13"/>
        <v>43266.816770837751</v>
      </c>
      <c r="AF64" s="53">
        <f t="shared" si="14"/>
        <v>43266.10195602294</v>
      </c>
      <c r="AG64" s="56">
        <f t="shared" si="21"/>
        <v>43267.919791666667</v>
      </c>
      <c r="AH64" s="53">
        <f t="shared" si="15"/>
        <v>43267.919791666667</v>
      </c>
    </row>
    <row r="65" spans="1:34" x14ac:dyDescent="0.15">
      <c r="A65" s="5">
        <v>61</v>
      </c>
      <c r="B65" s="105"/>
      <c r="C65" s="5">
        <f>IF(E65&lt;&gt;"",E65-E64,"")</f>
        <v>0.59999999999999432</v>
      </c>
      <c r="D65" s="4">
        <f>IF(E65&lt;&gt;"",IF(B64="",D64+C65,C65),"")</f>
        <v>21.19999999999996</v>
      </c>
      <c r="E65" s="3">
        <v>256.39999999999998</v>
      </c>
      <c r="F65" s="12"/>
      <c r="G65" s="86" t="s">
        <v>223</v>
      </c>
      <c r="H65" s="77" t="s">
        <v>107</v>
      </c>
      <c r="I65" s="77" t="s">
        <v>84</v>
      </c>
      <c r="J65" s="77" t="s">
        <v>152</v>
      </c>
      <c r="K65" s="12" t="s">
        <v>224</v>
      </c>
      <c r="L65" s="105"/>
      <c r="M65" s="54" t="str">
        <f>IF(B65="finish",$M$5+$AL$10,IF(B65&lt;&gt;"",Y65,""))</f>
        <v/>
      </c>
      <c r="N65" s="55" t="str">
        <f t="shared" si="33"/>
        <v/>
      </c>
      <c r="P65" s="52">
        <f t="shared" si="1"/>
        <v>256</v>
      </c>
      <c r="Q65" s="52"/>
      <c r="R65" s="53">
        <f t="shared" si="2"/>
        <v>43267.522058823532</v>
      </c>
      <c r="S65" s="53">
        <f t="shared" si="3"/>
        <v>43267.526348039217</v>
      </c>
      <c r="T65" s="53">
        <f t="shared" si="4"/>
        <v>43267.51384803922</v>
      </c>
      <c r="U65" s="53">
        <f t="shared" si="5"/>
        <v>43267.47972105509</v>
      </c>
      <c r="V65" s="53">
        <f t="shared" si="6"/>
        <v>43267.39455621993</v>
      </c>
      <c r="W65" s="53">
        <f t="shared" si="7"/>
        <v>43267.334043399416</v>
      </c>
      <c r="X65" s="53">
        <f t="shared" si="8"/>
        <v>43267.110275283478</v>
      </c>
      <c r="Y65" s="53">
        <f t="shared" si="9"/>
        <v>43267.526695261447</v>
      </c>
      <c r="Z65" s="53"/>
      <c r="AA65" s="53">
        <f t="shared" si="20"/>
        <v>43267.783680555556</v>
      </c>
      <c r="AB65" s="53">
        <f t="shared" si="10"/>
        <v>43267.919444444444</v>
      </c>
      <c r="AC65" s="53">
        <f t="shared" si="11"/>
        <v>43267.620770621863</v>
      </c>
      <c r="AD65" s="53">
        <f t="shared" si="12"/>
        <v>43268.008348127187</v>
      </c>
      <c r="AE65" s="53">
        <f t="shared" si="13"/>
        <v>43266.816770837751</v>
      </c>
      <c r="AF65" s="53">
        <f t="shared" si="14"/>
        <v>43266.10195602294</v>
      </c>
      <c r="AG65" s="56">
        <f t="shared" si="21"/>
        <v>43267.919791666667</v>
      </c>
      <c r="AH65" s="53">
        <f t="shared" si="15"/>
        <v>43267.919791666667</v>
      </c>
    </row>
    <row r="66" spans="1:34" x14ac:dyDescent="0.15">
      <c r="A66" s="5">
        <v>62</v>
      </c>
      <c r="B66" s="105"/>
      <c r="C66" s="5">
        <f t="shared" ref="C66:C121" si="34">IF(E66&lt;&gt;"",E66-E65,"")</f>
        <v>0.19999999999998863</v>
      </c>
      <c r="D66" s="4">
        <f t="shared" ref="D66:D122" si="35">IF(E66&lt;&gt;"",IF(B65="",D65+C66,C66),"")</f>
        <v>21.399999999999949</v>
      </c>
      <c r="E66" s="3">
        <v>256.59999999999997</v>
      </c>
      <c r="F66" s="105"/>
      <c r="G66" s="77" t="s">
        <v>80</v>
      </c>
      <c r="H66" s="77" t="s">
        <v>81</v>
      </c>
      <c r="I66" s="77"/>
      <c r="J66" s="77" t="s">
        <v>152</v>
      </c>
      <c r="K66" s="12" t="s">
        <v>290</v>
      </c>
      <c r="L66" s="105" t="s">
        <v>289</v>
      </c>
      <c r="M66" s="54" t="str">
        <f t="shared" ref="M66:M122" si="36">IF(B66="finish",$M$5+$AL$10,IF(B66&lt;&gt;"",Y66,""))</f>
        <v/>
      </c>
      <c r="N66" s="55" t="str">
        <f t="shared" ref="N66:N122" si="37">IF(B66="finish",M$5+AL$11,IF(B66&lt;&gt;"",AH66,""))</f>
        <v/>
      </c>
      <c r="P66" s="52">
        <f t="shared" si="1"/>
        <v>257</v>
      </c>
      <c r="Q66" s="52"/>
      <c r="R66" s="53">
        <f t="shared" si="2"/>
        <v>43267.523284313727</v>
      </c>
      <c r="S66" s="53">
        <f t="shared" si="3"/>
        <v>43267.527650122553</v>
      </c>
      <c r="T66" s="53">
        <f t="shared" si="4"/>
        <v>43267.515236928106</v>
      </c>
      <c r="U66" s="53">
        <f t="shared" si="5"/>
        <v>43267.481209150334</v>
      </c>
      <c r="V66" s="53">
        <f t="shared" si="6"/>
        <v>43267.396158784031</v>
      </c>
      <c r="W66" s="53">
        <f t="shared" si="7"/>
        <v>43267.335710066087</v>
      </c>
      <c r="X66" s="53">
        <f t="shared" si="8"/>
        <v>43267.112086877678</v>
      </c>
      <c r="Y66" s="53">
        <f t="shared" si="9"/>
        <v>43267.527997344776</v>
      </c>
      <c r="Z66" s="53"/>
      <c r="AA66" s="53">
        <f t="shared" si="20"/>
        <v>43267.785763888889</v>
      </c>
      <c r="AB66" s="53">
        <f t="shared" si="10"/>
        <v>43267.922222222223</v>
      </c>
      <c r="AC66" s="53">
        <f t="shared" si="11"/>
        <v>43267.624416637496</v>
      </c>
      <c r="AD66" s="53">
        <f t="shared" si="12"/>
        <v>43268.011473205319</v>
      </c>
      <c r="AE66" s="53">
        <f t="shared" si="13"/>
        <v>43266.820937504424</v>
      </c>
      <c r="AF66" s="53">
        <f t="shared" si="14"/>
        <v>43266.106585652567</v>
      </c>
      <c r="AG66" s="56">
        <f t="shared" si="21"/>
        <v>43267.922569444447</v>
      </c>
      <c r="AH66" s="53">
        <f t="shared" si="15"/>
        <v>43267.922569444447</v>
      </c>
    </row>
    <row r="67" spans="1:34" x14ac:dyDescent="0.15">
      <c r="A67" s="5">
        <v>63</v>
      </c>
      <c r="B67" s="105"/>
      <c r="C67" s="5">
        <f t="shared" si="34"/>
        <v>10.600000000000023</v>
      </c>
      <c r="D67" s="4">
        <f t="shared" si="35"/>
        <v>31.999999999999972</v>
      </c>
      <c r="E67" s="3">
        <v>267.2</v>
      </c>
      <c r="F67" s="105" t="s">
        <v>135</v>
      </c>
      <c r="G67" s="77" t="s">
        <v>88</v>
      </c>
      <c r="H67" s="77" t="s">
        <v>79</v>
      </c>
      <c r="I67" s="77" t="s">
        <v>84</v>
      </c>
      <c r="J67" s="77" t="s">
        <v>154</v>
      </c>
      <c r="K67" s="12"/>
      <c r="L67" s="105" t="s">
        <v>225</v>
      </c>
      <c r="M67" s="54" t="str">
        <f t="shared" si="36"/>
        <v/>
      </c>
      <c r="N67" s="55" t="str">
        <f t="shared" si="37"/>
        <v/>
      </c>
      <c r="P67" s="52">
        <f t="shared" si="1"/>
        <v>267</v>
      </c>
      <c r="Q67" s="52"/>
      <c r="R67" s="53">
        <f t="shared" si="2"/>
        <v>43267.535539215685</v>
      </c>
      <c r="S67" s="53">
        <f t="shared" si="3"/>
        <v>43267.540670955888</v>
      </c>
      <c r="T67" s="53">
        <f t="shared" si="4"/>
        <v>43267.529125816996</v>
      </c>
      <c r="U67" s="53">
        <f t="shared" si="5"/>
        <v>43267.496090102715</v>
      </c>
      <c r="V67" s="53">
        <f t="shared" si="6"/>
        <v>43267.412184425055</v>
      </c>
      <c r="W67" s="53">
        <f t="shared" si="7"/>
        <v>43267.35237673275</v>
      </c>
      <c r="X67" s="53">
        <f t="shared" si="8"/>
        <v>43267.13020281971</v>
      </c>
      <c r="Y67" s="53">
        <f t="shared" si="9"/>
        <v>43267.541018178112</v>
      </c>
      <c r="Z67" s="53"/>
      <c r="AA67" s="53">
        <f t="shared" si="20"/>
        <v>43267.806597222225</v>
      </c>
      <c r="AB67" s="53">
        <f t="shared" si="10"/>
        <v>43267.95</v>
      </c>
      <c r="AC67" s="53">
        <f t="shared" si="11"/>
        <v>43267.660876793838</v>
      </c>
      <c r="AD67" s="53">
        <f t="shared" si="12"/>
        <v>43268.042723986589</v>
      </c>
      <c r="AE67" s="53">
        <f t="shared" si="13"/>
        <v>43266.862604171089</v>
      </c>
      <c r="AF67" s="53">
        <f t="shared" si="14"/>
        <v>43266.152881948867</v>
      </c>
      <c r="AG67" s="56">
        <f t="shared" si="21"/>
        <v>43267.95034722222</v>
      </c>
      <c r="AH67" s="53">
        <f t="shared" si="15"/>
        <v>43267.95034722222</v>
      </c>
    </row>
    <row r="68" spans="1:34" x14ac:dyDescent="0.15">
      <c r="A68" s="5">
        <v>64</v>
      </c>
      <c r="B68" s="105"/>
      <c r="C68" s="5">
        <f t="shared" si="34"/>
        <v>0.69999999999998863</v>
      </c>
      <c r="D68" s="4">
        <f t="shared" si="35"/>
        <v>32.69999999999996</v>
      </c>
      <c r="E68" s="3">
        <v>267.89999999999998</v>
      </c>
      <c r="F68" s="105"/>
      <c r="G68" s="77" t="s">
        <v>80</v>
      </c>
      <c r="H68" s="77" t="s">
        <v>123</v>
      </c>
      <c r="I68" s="77"/>
      <c r="J68" s="77" t="s">
        <v>264</v>
      </c>
      <c r="K68" s="12" t="s">
        <v>226</v>
      </c>
      <c r="L68" s="105"/>
      <c r="M68" s="54" t="str">
        <f t="shared" si="36"/>
        <v/>
      </c>
      <c r="N68" s="55" t="str">
        <f t="shared" si="37"/>
        <v/>
      </c>
      <c r="P68" s="52">
        <f t="shared" si="1"/>
        <v>268</v>
      </c>
      <c r="Q68" s="52"/>
      <c r="R68" s="53">
        <f t="shared" si="2"/>
        <v>43267.536764705888</v>
      </c>
      <c r="S68" s="53">
        <f t="shared" si="3"/>
        <v>43267.541973039217</v>
      </c>
      <c r="T68" s="53">
        <f t="shared" si="4"/>
        <v>43267.530514705883</v>
      </c>
      <c r="U68" s="53">
        <f t="shared" si="5"/>
        <v>43267.497578197952</v>
      </c>
      <c r="V68" s="53">
        <f t="shared" si="6"/>
        <v>43267.413786989157</v>
      </c>
      <c r="W68" s="53">
        <f t="shared" si="7"/>
        <v>43267.354043399413</v>
      </c>
      <c r="X68" s="53">
        <f t="shared" si="8"/>
        <v>43267.13201441391</v>
      </c>
      <c r="Y68" s="53">
        <f t="shared" si="9"/>
        <v>43267.542320261447</v>
      </c>
      <c r="Z68" s="53"/>
      <c r="AA68" s="53">
        <f t="shared" si="20"/>
        <v>43267.808680555558</v>
      </c>
      <c r="AB68" s="53">
        <f t="shared" si="10"/>
        <v>43267.952777777777</v>
      </c>
      <c r="AC68" s="53">
        <f t="shared" si="11"/>
        <v>43267.664522809471</v>
      </c>
      <c r="AD68" s="53">
        <f t="shared" si="12"/>
        <v>43268.045849064714</v>
      </c>
      <c r="AE68" s="53">
        <f t="shared" si="13"/>
        <v>43266.866770837754</v>
      </c>
      <c r="AF68" s="53">
        <f t="shared" si="14"/>
        <v>43266.157511578494</v>
      </c>
      <c r="AG68" s="56">
        <f t="shared" si="21"/>
        <v>43267.953125</v>
      </c>
      <c r="AH68" s="53">
        <f t="shared" si="15"/>
        <v>43267.953125</v>
      </c>
    </row>
    <row r="69" spans="1:34" x14ac:dyDescent="0.15">
      <c r="A69" s="5">
        <v>65</v>
      </c>
      <c r="B69" s="105"/>
      <c r="C69" s="5">
        <f t="shared" si="34"/>
        <v>1.3000000000000114</v>
      </c>
      <c r="D69" s="4">
        <f t="shared" si="35"/>
        <v>33.999999999999972</v>
      </c>
      <c r="E69" s="3">
        <v>269.2</v>
      </c>
      <c r="F69" s="105"/>
      <c r="G69" s="77" t="s">
        <v>80</v>
      </c>
      <c r="H69" s="77" t="s">
        <v>81</v>
      </c>
      <c r="I69" s="77"/>
      <c r="J69" s="77"/>
      <c r="K69" s="12" t="s">
        <v>227</v>
      </c>
      <c r="L69" s="105" t="s">
        <v>265</v>
      </c>
      <c r="M69" s="54" t="str">
        <f t="shared" si="36"/>
        <v/>
      </c>
      <c r="N69" s="55" t="str">
        <f t="shared" si="37"/>
        <v/>
      </c>
      <c r="P69" s="52">
        <f t="shared" ref="P69:P132" si="38">IF(E69&lt;&gt;"",ROUND(E69,0),"")</f>
        <v>269</v>
      </c>
      <c r="Q69" s="52"/>
      <c r="R69" s="53">
        <f t="shared" ref="R69:R132" si="39">IF(E69&lt;&gt;"",M$5+P69/34/24,"")</f>
        <v>43267.537990196084</v>
      </c>
      <c r="S69" s="53">
        <f t="shared" ref="S69:S132" si="40">IF(E69&lt;&gt;"",M$5+200/34/24+(P69-200)/32/24,"")</f>
        <v>43267.543275122553</v>
      </c>
      <c r="T69" s="53">
        <f t="shared" ref="T69:T132" si="41">IF(E69&lt;&gt;"",M$5+200/34/24+200/32/24+(P69-400)/30/24,"")</f>
        <v>43267.531903594776</v>
      </c>
      <c r="U69" s="53">
        <f t="shared" ref="U69:U132" si="42">IF(E69&lt;&gt;"",M$5+200/34/24+200/32/24+200/30/24+(P69-600)/28/24,"")</f>
        <v>43267.499066293189</v>
      </c>
      <c r="V69" s="53">
        <f t="shared" ref="V69:V132" si="43">IF(E69&lt;&gt;"",M$5+200/34/24+200/32/24+200/30/24+400/28/24+(P69-1000)/26/24,"")</f>
        <v>43267.415389553258</v>
      </c>
      <c r="W69" s="53">
        <f t="shared" ref="W69:W132" si="44">IF(E69&lt;&gt;"",M$5+200/34/24+200/32/24+200/30/24+400/28/24+200/26/24+(P69-1200)/25/24,"")</f>
        <v>43267.355710066084</v>
      </c>
      <c r="X69" s="53">
        <f t="shared" ref="X69:X132" si="45">IF(E69&lt;&gt;"",M$5+200/34/24+200/32/24+200/30/24+400/28/24+200/26/24+600/25/24+(P69-1800)/23/24,"")</f>
        <v>43267.13382600811</v>
      </c>
      <c r="Y69" s="53">
        <f t="shared" ref="Y69:Y132" si="46">IF(E69&lt;&gt;"",MAX(R69:X69)*24*60/24/60+1/120/24,"")</f>
        <v>43267.543622344776</v>
      </c>
      <c r="Z69" s="53"/>
      <c r="AA69" s="53">
        <f t="shared" si="20"/>
        <v>43267.810763888891</v>
      </c>
      <c r="AB69" s="53">
        <f t="shared" ref="AB69:AB132" si="47">IF(E69&lt;&gt;"",M$5+4/24+(P69-60)/15/24,"")</f>
        <v>43267.955555555556</v>
      </c>
      <c r="AC69" s="53">
        <f t="shared" ref="AC69:AC132" si="48">IF(E69&lt;&gt;"",M$5+600/15/24+(P69-600)/11.428/24,"")</f>
        <v>43267.668168825105</v>
      </c>
      <c r="AD69" s="53">
        <f t="shared" ref="AD69:AD132" si="49">IF(E69&lt;&gt;"",M$5+600/15/24+400/11.428/24+200/13.333/24+(P69-1200)/13.333/24,"")</f>
        <v>43268.048974142839</v>
      </c>
      <c r="AE69" s="53">
        <f t="shared" ref="AE69:AE132" si="50">IF(E69&lt;&gt;"",M$5+600/15/24+400/11.428/24+200/13.333/24+200/13.333/24+(P69-1400)/10/24,"")</f>
        <v>43266.87093750442</v>
      </c>
      <c r="AF69" s="53">
        <f t="shared" ref="AF69:AF132" si="51">IF(E69&lt;&gt;"",M$5+600/15/24+400/11.428/24+200/13.333/24+200/13.333/24+400/10/24+(P69-1800)/9/24,"")</f>
        <v>43266.162141208122</v>
      </c>
      <c r="AG69" s="56">
        <f t="shared" si="21"/>
        <v>43267.95590277778</v>
      </c>
      <c r="AH69" s="53">
        <f t="shared" ref="AH69:AH132" si="52">IF(P69&lt;=60,AA69,AG69)</f>
        <v>43267.95590277778</v>
      </c>
    </row>
    <row r="70" spans="1:34" x14ac:dyDescent="0.15">
      <c r="A70" s="5">
        <v>66</v>
      </c>
      <c r="B70" s="105"/>
      <c r="C70" s="5">
        <f t="shared" si="34"/>
        <v>14.300000000000011</v>
      </c>
      <c r="D70" s="4">
        <f t="shared" si="35"/>
        <v>48.299999999999983</v>
      </c>
      <c r="E70" s="3">
        <v>283.5</v>
      </c>
      <c r="F70" s="105"/>
      <c r="G70" s="77" t="s">
        <v>88</v>
      </c>
      <c r="H70" s="77" t="s">
        <v>79</v>
      </c>
      <c r="I70" s="77" t="s">
        <v>198</v>
      </c>
      <c r="J70" s="77" t="s">
        <v>155</v>
      </c>
      <c r="K70" s="12" t="s">
        <v>228</v>
      </c>
      <c r="L70" s="105" t="s">
        <v>150</v>
      </c>
      <c r="M70" s="54" t="str">
        <f t="shared" si="36"/>
        <v/>
      </c>
      <c r="N70" s="55" t="str">
        <f t="shared" si="37"/>
        <v/>
      </c>
      <c r="P70" s="52">
        <f t="shared" si="38"/>
        <v>284</v>
      </c>
      <c r="Q70" s="52"/>
      <c r="R70" s="53">
        <f t="shared" si="39"/>
        <v>43267.556372549021</v>
      </c>
      <c r="S70" s="53">
        <f t="shared" si="40"/>
        <v>43267.562806372553</v>
      </c>
      <c r="T70" s="53">
        <f t="shared" si="41"/>
        <v>43267.552736928104</v>
      </c>
      <c r="U70" s="53">
        <f t="shared" si="42"/>
        <v>43267.521387721761</v>
      </c>
      <c r="V70" s="53">
        <f t="shared" si="43"/>
        <v>43267.439428014797</v>
      </c>
      <c r="W70" s="53">
        <f t="shared" si="44"/>
        <v>43267.380710066085</v>
      </c>
      <c r="X70" s="53">
        <f t="shared" si="45"/>
        <v>43267.160999921158</v>
      </c>
      <c r="Y70" s="53">
        <f t="shared" si="46"/>
        <v>43267.563153594776</v>
      </c>
      <c r="Z70" s="53"/>
      <c r="AA70" s="53">
        <f t="shared" ref="AA70:AA133" si="53">IF(E70&lt;&gt;"",(AA$5+P70/20/24)+1/120/24,"")</f>
        <v>43267.842013888891</v>
      </c>
      <c r="AB70" s="53">
        <f t="shared" si="47"/>
        <v>43267.99722222222</v>
      </c>
      <c r="AC70" s="53">
        <f t="shared" si="48"/>
        <v>43267.722859059621</v>
      </c>
      <c r="AD70" s="53">
        <f t="shared" si="49"/>
        <v>43268.095850314741</v>
      </c>
      <c r="AE70" s="53">
        <f t="shared" si="50"/>
        <v>43266.93343750442</v>
      </c>
      <c r="AF70" s="53">
        <f t="shared" si="51"/>
        <v>43266.231585652567</v>
      </c>
      <c r="AG70" s="56">
        <f t="shared" ref="AG70:AG133" si="54">IF(E70&lt;&gt;"",IF(P70&lt;1000,MAX(AB70:AC70),MAX(AD70:AF70))+1/120/24,"")</f>
        <v>43267.997569444444</v>
      </c>
      <c r="AH70" s="53">
        <f t="shared" si="52"/>
        <v>43267.997569444444</v>
      </c>
    </row>
    <row r="71" spans="1:34" x14ac:dyDescent="0.15">
      <c r="A71" s="5">
        <v>67</v>
      </c>
      <c r="B71" s="105"/>
      <c r="C71" s="5">
        <f t="shared" si="34"/>
        <v>0.29999999999995453</v>
      </c>
      <c r="D71" s="4">
        <f t="shared" si="35"/>
        <v>48.599999999999937</v>
      </c>
      <c r="E71" s="3">
        <v>283.79999999999995</v>
      </c>
      <c r="F71" s="105"/>
      <c r="G71" s="77" t="s">
        <v>80</v>
      </c>
      <c r="H71" s="77" t="s">
        <v>81</v>
      </c>
      <c r="I71" s="77"/>
      <c r="J71" s="77"/>
      <c r="K71" s="12"/>
      <c r="L71" s="105" t="s">
        <v>229</v>
      </c>
      <c r="M71" s="54" t="str">
        <f t="shared" si="36"/>
        <v/>
      </c>
      <c r="N71" s="55" t="str">
        <f t="shared" si="37"/>
        <v/>
      </c>
      <c r="P71" s="52">
        <f t="shared" si="38"/>
        <v>284</v>
      </c>
      <c r="Q71" s="52"/>
      <c r="R71" s="53">
        <f t="shared" si="39"/>
        <v>43267.556372549021</v>
      </c>
      <c r="S71" s="53">
        <f t="shared" si="40"/>
        <v>43267.562806372553</v>
      </c>
      <c r="T71" s="53">
        <f t="shared" si="41"/>
        <v>43267.552736928104</v>
      </c>
      <c r="U71" s="53">
        <f t="shared" si="42"/>
        <v>43267.521387721761</v>
      </c>
      <c r="V71" s="53">
        <f t="shared" si="43"/>
        <v>43267.439428014797</v>
      </c>
      <c r="W71" s="53">
        <f t="shared" si="44"/>
        <v>43267.380710066085</v>
      </c>
      <c r="X71" s="53">
        <f t="shared" si="45"/>
        <v>43267.160999921158</v>
      </c>
      <c r="Y71" s="53">
        <f t="shared" si="46"/>
        <v>43267.563153594776</v>
      </c>
      <c r="Z71" s="53"/>
      <c r="AA71" s="53">
        <f t="shared" si="53"/>
        <v>43267.842013888891</v>
      </c>
      <c r="AB71" s="53">
        <f t="shared" si="47"/>
        <v>43267.99722222222</v>
      </c>
      <c r="AC71" s="53">
        <f t="shared" si="48"/>
        <v>43267.722859059621</v>
      </c>
      <c r="AD71" s="53">
        <f t="shared" si="49"/>
        <v>43268.095850314741</v>
      </c>
      <c r="AE71" s="53">
        <f t="shared" si="50"/>
        <v>43266.93343750442</v>
      </c>
      <c r="AF71" s="53">
        <f t="shared" si="51"/>
        <v>43266.231585652567</v>
      </c>
      <c r="AG71" s="56">
        <f t="shared" si="54"/>
        <v>43267.997569444444</v>
      </c>
      <c r="AH71" s="53">
        <f t="shared" si="52"/>
        <v>43267.997569444444</v>
      </c>
    </row>
    <row r="72" spans="1:34" x14ac:dyDescent="0.15">
      <c r="A72" s="5">
        <v>68</v>
      </c>
      <c r="B72" s="105"/>
      <c r="C72" s="5">
        <f t="shared" si="34"/>
        <v>6.3000000000000682</v>
      </c>
      <c r="D72" s="4">
        <f t="shared" si="35"/>
        <v>54.900000000000006</v>
      </c>
      <c r="E72" s="3">
        <v>290.10000000000002</v>
      </c>
      <c r="F72" s="105"/>
      <c r="G72" s="77" t="s">
        <v>88</v>
      </c>
      <c r="H72" s="77" t="s">
        <v>81</v>
      </c>
      <c r="I72" s="77"/>
      <c r="J72" s="77" t="s">
        <v>156</v>
      </c>
      <c r="K72" s="12" t="s">
        <v>230</v>
      </c>
      <c r="L72" s="105" t="s">
        <v>99</v>
      </c>
      <c r="M72" s="54" t="str">
        <f t="shared" si="36"/>
        <v/>
      </c>
      <c r="N72" s="55" t="str">
        <f t="shared" si="37"/>
        <v/>
      </c>
      <c r="P72" s="52">
        <f t="shared" si="38"/>
        <v>290</v>
      </c>
      <c r="Q72" s="52"/>
      <c r="R72" s="53">
        <f t="shared" si="39"/>
        <v>43267.563725490196</v>
      </c>
      <c r="S72" s="53">
        <f t="shared" si="40"/>
        <v>43267.570618872553</v>
      </c>
      <c r="T72" s="53">
        <f t="shared" si="41"/>
        <v>43267.561070261436</v>
      </c>
      <c r="U72" s="53">
        <f t="shared" si="42"/>
        <v>43267.530316293189</v>
      </c>
      <c r="V72" s="53">
        <f t="shared" si="43"/>
        <v>43267.449043399414</v>
      </c>
      <c r="W72" s="53">
        <f t="shared" si="44"/>
        <v>43267.39071006608</v>
      </c>
      <c r="X72" s="53">
        <f t="shared" si="45"/>
        <v>43267.171869486374</v>
      </c>
      <c r="Y72" s="53">
        <f t="shared" si="46"/>
        <v>43267.570966094776</v>
      </c>
      <c r="Z72" s="53"/>
      <c r="AA72" s="53">
        <f t="shared" si="53"/>
        <v>43267.854513888888</v>
      </c>
      <c r="AB72" s="53">
        <f t="shared" si="47"/>
        <v>43268.013888888891</v>
      </c>
      <c r="AC72" s="53">
        <f t="shared" si="48"/>
        <v>43267.744735153421</v>
      </c>
      <c r="AD72" s="53">
        <f t="shared" si="49"/>
        <v>43268.114600783505</v>
      </c>
      <c r="AE72" s="53">
        <f t="shared" si="50"/>
        <v>43266.958437504421</v>
      </c>
      <c r="AF72" s="53">
        <f t="shared" si="51"/>
        <v>43266.259363430348</v>
      </c>
      <c r="AG72" s="56">
        <f t="shared" si="54"/>
        <v>43268.014236111114</v>
      </c>
      <c r="AH72" s="53">
        <f t="shared" si="52"/>
        <v>43268.014236111114</v>
      </c>
    </row>
    <row r="73" spans="1:34" x14ac:dyDescent="0.15">
      <c r="A73" s="5">
        <v>69</v>
      </c>
      <c r="B73" s="105"/>
      <c r="C73" s="5">
        <f t="shared" si="34"/>
        <v>2</v>
      </c>
      <c r="D73" s="4">
        <f t="shared" si="35"/>
        <v>56.900000000000006</v>
      </c>
      <c r="E73" s="3">
        <v>292.10000000000002</v>
      </c>
      <c r="F73" s="105"/>
      <c r="G73" s="77" t="s">
        <v>231</v>
      </c>
      <c r="H73" s="77" t="s">
        <v>232</v>
      </c>
      <c r="I73" s="77"/>
      <c r="J73" s="77"/>
      <c r="K73" s="12" t="s">
        <v>234</v>
      </c>
      <c r="L73" s="105" t="s">
        <v>266</v>
      </c>
      <c r="M73" s="54" t="str">
        <f t="shared" si="36"/>
        <v/>
      </c>
      <c r="N73" s="55" t="str">
        <f t="shared" si="37"/>
        <v/>
      </c>
      <c r="P73" s="52">
        <f t="shared" si="38"/>
        <v>292</v>
      </c>
      <c r="Q73" s="52"/>
      <c r="R73" s="53">
        <f t="shared" si="39"/>
        <v>43267.566176470587</v>
      </c>
      <c r="S73" s="53">
        <f t="shared" si="40"/>
        <v>43267.573223039217</v>
      </c>
      <c r="T73" s="53">
        <f t="shared" si="41"/>
        <v>43267.563848039215</v>
      </c>
      <c r="U73" s="53">
        <f t="shared" si="42"/>
        <v>43267.533292483662</v>
      </c>
      <c r="V73" s="53">
        <f t="shared" si="43"/>
        <v>43267.452248527617</v>
      </c>
      <c r="W73" s="53">
        <f t="shared" si="44"/>
        <v>43267.394043399414</v>
      </c>
      <c r="X73" s="53">
        <f t="shared" si="45"/>
        <v>43267.175492674782</v>
      </c>
      <c r="Y73" s="53">
        <f t="shared" si="46"/>
        <v>43267.573570261447</v>
      </c>
      <c r="Z73" s="53"/>
      <c r="AA73" s="53">
        <f t="shared" si="53"/>
        <v>43267.858680555553</v>
      </c>
      <c r="AB73" s="53">
        <f t="shared" si="47"/>
        <v>43268.019444444442</v>
      </c>
      <c r="AC73" s="53">
        <f t="shared" si="48"/>
        <v>43267.752027184695</v>
      </c>
      <c r="AD73" s="53">
        <f t="shared" si="49"/>
        <v>43268.120850939762</v>
      </c>
      <c r="AE73" s="53">
        <f t="shared" si="50"/>
        <v>43266.966770837753</v>
      </c>
      <c r="AF73" s="53">
        <f t="shared" si="51"/>
        <v>43266.268622689604</v>
      </c>
      <c r="AG73" s="56">
        <f t="shared" si="54"/>
        <v>43268.019791666666</v>
      </c>
      <c r="AH73" s="53">
        <f t="shared" si="52"/>
        <v>43268.019791666666</v>
      </c>
    </row>
    <row r="74" spans="1:34" x14ac:dyDescent="0.15">
      <c r="A74" s="5">
        <v>70</v>
      </c>
      <c r="B74" s="105"/>
      <c r="C74" s="5">
        <f t="shared" si="34"/>
        <v>6.0999999999999659</v>
      </c>
      <c r="D74" s="4">
        <f t="shared" si="35"/>
        <v>62.999999999999972</v>
      </c>
      <c r="E74" s="3">
        <v>298.2</v>
      </c>
      <c r="F74" s="105"/>
      <c r="G74" s="77" t="s">
        <v>88</v>
      </c>
      <c r="H74" s="77" t="s">
        <v>79</v>
      </c>
      <c r="I74" s="77"/>
      <c r="J74" s="77" t="s">
        <v>157</v>
      </c>
      <c r="K74" s="12" t="s">
        <v>292</v>
      </c>
      <c r="L74" s="105" t="s">
        <v>233</v>
      </c>
      <c r="M74" s="54" t="str">
        <f t="shared" si="36"/>
        <v/>
      </c>
      <c r="N74" s="55" t="str">
        <f t="shared" si="37"/>
        <v/>
      </c>
      <c r="P74" s="52">
        <f t="shared" si="38"/>
        <v>298</v>
      </c>
      <c r="Q74" s="52"/>
      <c r="R74" s="53">
        <f t="shared" si="39"/>
        <v>43267.573529411769</v>
      </c>
      <c r="S74" s="53">
        <f t="shared" si="40"/>
        <v>43267.581035539217</v>
      </c>
      <c r="T74" s="53">
        <f t="shared" si="41"/>
        <v>43267.572181372547</v>
      </c>
      <c r="U74" s="53">
        <f t="shared" si="42"/>
        <v>43267.54222105509</v>
      </c>
      <c r="V74" s="53">
        <f t="shared" si="43"/>
        <v>43267.461863912235</v>
      </c>
      <c r="W74" s="53">
        <f t="shared" si="44"/>
        <v>43267.404043399416</v>
      </c>
      <c r="X74" s="53">
        <f t="shared" si="45"/>
        <v>43267.186362239998</v>
      </c>
      <c r="Y74" s="53">
        <f t="shared" si="46"/>
        <v>43267.581382761447</v>
      </c>
      <c r="Z74" s="53"/>
      <c r="AA74" s="53">
        <f t="shared" si="53"/>
        <v>43267.871180555558</v>
      </c>
      <c r="AB74" s="53">
        <f t="shared" si="47"/>
        <v>43268.036111111112</v>
      </c>
      <c r="AC74" s="53">
        <f t="shared" si="48"/>
        <v>43267.773903278496</v>
      </c>
      <c r="AD74" s="53">
        <f t="shared" si="49"/>
        <v>43268.139601408519</v>
      </c>
      <c r="AE74" s="53">
        <f t="shared" si="50"/>
        <v>43266.991770837754</v>
      </c>
      <c r="AF74" s="53">
        <f t="shared" si="51"/>
        <v>43266.296400467385</v>
      </c>
      <c r="AG74" s="56">
        <f t="shared" si="54"/>
        <v>43268.036458333336</v>
      </c>
      <c r="AH74" s="53">
        <f t="shared" si="52"/>
        <v>43268.036458333336</v>
      </c>
    </row>
    <row r="75" spans="1:34" x14ac:dyDescent="0.15">
      <c r="A75" s="5">
        <v>71</v>
      </c>
      <c r="B75" s="105"/>
      <c r="C75" s="5">
        <f t="shared" si="34"/>
        <v>0.30000000000001137</v>
      </c>
      <c r="D75" s="4">
        <f t="shared" si="35"/>
        <v>63.299999999999983</v>
      </c>
      <c r="E75" s="3">
        <v>298.5</v>
      </c>
      <c r="F75" s="105"/>
      <c r="G75" s="77" t="s">
        <v>80</v>
      </c>
      <c r="H75" s="77" t="s">
        <v>81</v>
      </c>
      <c r="I75" s="77"/>
      <c r="J75" s="77"/>
      <c r="K75" s="12"/>
      <c r="L75" s="105" t="s">
        <v>236</v>
      </c>
      <c r="M75" s="54" t="str">
        <f t="shared" si="36"/>
        <v/>
      </c>
      <c r="N75" s="55" t="str">
        <f t="shared" si="37"/>
        <v/>
      </c>
      <c r="P75" s="52">
        <f t="shared" si="38"/>
        <v>299</v>
      </c>
      <c r="Q75" s="52"/>
      <c r="R75" s="53">
        <f t="shared" si="39"/>
        <v>43267.574754901965</v>
      </c>
      <c r="S75" s="53">
        <f t="shared" si="40"/>
        <v>43267.582337622553</v>
      </c>
      <c r="T75" s="53">
        <f t="shared" si="41"/>
        <v>43267.57357026144</v>
      </c>
      <c r="U75" s="53">
        <f t="shared" si="42"/>
        <v>43267.543709150334</v>
      </c>
      <c r="V75" s="53">
        <f t="shared" si="43"/>
        <v>43267.463466476336</v>
      </c>
      <c r="W75" s="53">
        <f t="shared" si="44"/>
        <v>43267.405710066087</v>
      </c>
      <c r="X75" s="53">
        <f t="shared" si="45"/>
        <v>43267.188173834198</v>
      </c>
      <c r="Y75" s="53">
        <f t="shared" si="46"/>
        <v>43267.582684844776</v>
      </c>
      <c r="Z75" s="53"/>
      <c r="AA75" s="53">
        <f t="shared" si="53"/>
        <v>43267.873263888891</v>
      </c>
      <c r="AB75" s="53">
        <f t="shared" si="47"/>
        <v>43268.038888888892</v>
      </c>
      <c r="AC75" s="53">
        <f t="shared" si="48"/>
        <v>43267.777549294129</v>
      </c>
      <c r="AD75" s="53">
        <f t="shared" si="49"/>
        <v>43268.142726486651</v>
      </c>
      <c r="AE75" s="53">
        <f t="shared" si="50"/>
        <v>43266.99593750442</v>
      </c>
      <c r="AF75" s="53">
        <f t="shared" si="51"/>
        <v>43266.301030097013</v>
      </c>
      <c r="AG75" s="56">
        <f t="shared" si="54"/>
        <v>43268.039236111115</v>
      </c>
      <c r="AH75" s="53">
        <f t="shared" si="52"/>
        <v>43268.039236111115</v>
      </c>
    </row>
    <row r="76" spans="1:34" x14ac:dyDescent="0.15">
      <c r="A76" s="5">
        <v>72</v>
      </c>
      <c r="B76" s="105"/>
      <c r="C76" s="5">
        <f t="shared" si="34"/>
        <v>12.899999999999977</v>
      </c>
      <c r="D76" s="4">
        <f t="shared" si="35"/>
        <v>76.19999999999996</v>
      </c>
      <c r="E76" s="3">
        <v>311.39999999999998</v>
      </c>
      <c r="F76" s="105" t="s">
        <v>136</v>
      </c>
      <c r="G76" s="77" t="s">
        <v>83</v>
      </c>
      <c r="H76" s="77" t="s">
        <v>81</v>
      </c>
      <c r="I76" s="77" t="s">
        <v>84</v>
      </c>
      <c r="J76" s="77" t="s">
        <v>158</v>
      </c>
      <c r="K76" s="12" t="s">
        <v>237</v>
      </c>
      <c r="L76" s="105"/>
      <c r="M76" s="54" t="str">
        <f t="shared" si="36"/>
        <v/>
      </c>
      <c r="N76" s="55" t="str">
        <f t="shared" si="37"/>
        <v/>
      </c>
      <c r="P76" s="52">
        <f t="shared" si="38"/>
        <v>311</v>
      </c>
      <c r="Q76" s="52"/>
      <c r="R76" s="53">
        <f t="shared" si="39"/>
        <v>43267.589460784315</v>
      </c>
      <c r="S76" s="53">
        <f t="shared" si="40"/>
        <v>43267.597962622553</v>
      </c>
      <c r="T76" s="53">
        <f t="shared" si="41"/>
        <v>43267.590236928103</v>
      </c>
      <c r="U76" s="53">
        <f t="shared" si="42"/>
        <v>43267.561566293189</v>
      </c>
      <c r="V76" s="53">
        <f t="shared" si="43"/>
        <v>43267.48269724557</v>
      </c>
      <c r="W76" s="53">
        <f t="shared" si="44"/>
        <v>43267.425710066083</v>
      </c>
      <c r="X76" s="53">
        <f t="shared" si="45"/>
        <v>43267.209912964638</v>
      </c>
      <c r="Y76" s="53">
        <f t="shared" si="46"/>
        <v>43267.598309844776</v>
      </c>
      <c r="Z76" s="53"/>
      <c r="AA76" s="53">
        <f t="shared" si="53"/>
        <v>43267.898263888892</v>
      </c>
      <c r="AB76" s="53">
        <f t="shared" si="47"/>
        <v>43268.072222222225</v>
      </c>
      <c r="AC76" s="53">
        <f t="shared" si="48"/>
        <v>43267.821301481737</v>
      </c>
      <c r="AD76" s="53">
        <f t="shared" si="49"/>
        <v>43268.180227424171</v>
      </c>
      <c r="AE76" s="53">
        <f t="shared" si="50"/>
        <v>43267.045937504423</v>
      </c>
      <c r="AF76" s="53">
        <f t="shared" si="51"/>
        <v>43266.356585652567</v>
      </c>
      <c r="AG76" s="56">
        <f t="shared" si="54"/>
        <v>43268.072569444448</v>
      </c>
      <c r="AH76" s="53">
        <f t="shared" si="52"/>
        <v>43268.072569444448</v>
      </c>
    </row>
    <row r="77" spans="1:34" x14ac:dyDescent="0.15">
      <c r="A77" s="5">
        <v>73</v>
      </c>
      <c r="B77" s="105" t="s">
        <v>130</v>
      </c>
      <c r="C77" s="5">
        <f t="shared" si="34"/>
        <v>4.3999999999999773</v>
      </c>
      <c r="D77" s="4">
        <f t="shared" si="35"/>
        <v>80.599999999999937</v>
      </c>
      <c r="E77" s="3">
        <v>315.79999999999995</v>
      </c>
      <c r="F77" s="105" t="s">
        <v>259</v>
      </c>
      <c r="G77" s="77" t="s">
        <v>151</v>
      </c>
      <c r="H77" s="77" t="s">
        <v>123</v>
      </c>
      <c r="I77" s="77"/>
      <c r="J77" s="77" t="s">
        <v>158</v>
      </c>
      <c r="K77" s="12"/>
      <c r="L77" s="105" t="s">
        <v>159</v>
      </c>
      <c r="M77" s="54">
        <f t="shared" si="36"/>
        <v>43267.604820261447</v>
      </c>
      <c r="N77" s="55">
        <f t="shared" si="37"/>
        <v>43268.086458333331</v>
      </c>
      <c r="P77" s="52">
        <f t="shared" si="38"/>
        <v>316</v>
      </c>
      <c r="Q77" s="52"/>
      <c r="R77" s="53">
        <f t="shared" si="39"/>
        <v>43267.595588235294</v>
      </c>
      <c r="S77" s="53">
        <f t="shared" si="40"/>
        <v>43267.604473039217</v>
      </c>
      <c r="T77" s="53">
        <f t="shared" si="41"/>
        <v>43267.597181372548</v>
      </c>
      <c r="U77" s="53">
        <f t="shared" si="42"/>
        <v>43267.569006769379</v>
      </c>
      <c r="V77" s="53">
        <f t="shared" si="43"/>
        <v>43267.490710066078</v>
      </c>
      <c r="W77" s="53">
        <f t="shared" si="44"/>
        <v>43267.434043399415</v>
      </c>
      <c r="X77" s="53">
        <f t="shared" si="45"/>
        <v>43267.218970935646</v>
      </c>
      <c r="Y77" s="53">
        <f t="shared" si="46"/>
        <v>43267.604820261447</v>
      </c>
      <c r="Z77" s="53"/>
      <c r="AA77" s="53">
        <f t="shared" si="53"/>
        <v>43267.908680555556</v>
      </c>
      <c r="AB77" s="53">
        <f t="shared" si="47"/>
        <v>43268.086111111108</v>
      </c>
      <c r="AC77" s="53">
        <f t="shared" si="48"/>
        <v>43267.839531559912</v>
      </c>
      <c r="AD77" s="53">
        <f t="shared" si="49"/>
        <v>43268.19585281481</v>
      </c>
      <c r="AE77" s="53">
        <f t="shared" si="50"/>
        <v>43267.066770837751</v>
      </c>
      <c r="AF77" s="53">
        <f t="shared" si="51"/>
        <v>43266.379733800713</v>
      </c>
      <c r="AG77" s="56">
        <f t="shared" si="54"/>
        <v>43268.086458333331</v>
      </c>
      <c r="AH77" s="53">
        <f t="shared" si="52"/>
        <v>43268.086458333331</v>
      </c>
    </row>
    <row r="78" spans="1:34" x14ac:dyDescent="0.15">
      <c r="A78" s="5">
        <v>74</v>
      </c>
      <c r="B78" s="105"/>
      <c r="C78" s="5">
        <f t="shared" si="34"/>
        <v>2</v>
      </c>
      <c r="D78" s="4">
        <f t="shared" si="35"/>
        <v>2</v>
      </c>
      <c r="E78" s="3">
        <v>317.79999999999995</v>
      </c>
      <c r="F78" s="105" t="s">
        <v>137</v>
      </c>
      <c r="G78" s="77" t="s">
        <v>83</v>
      </c>
      <c r="H78" s="77" t="s">
        <v>79</v>
      </c>
      <c r="I78" s="77" t="s">
        <v>84</v>
      </c>
      <c r="J78" s="77" t="s">
        <v>160</v>
      </c>
      <c r="K78" s="12" t="s">
        <v>238</v>
      </c>
      <c r="L78" s="105"/>
      <c r="M78" s="54" t="str">
        <f t="shared" si="36"/>
        <v/>
      </c>
      <c r="N78" s="55" t="str">
        <f t="shared" si="37"/>
        <v/>
      </c>
      <c r="P78" s="52">
        <f t="shared" si="38"/>
        <v>318</v>
      </c>
      <c r="Q78" s="52"/>
      <c r="R78" s="53">
        <f t="shared" si="39"/>
        <v>43267.598039215685</v>
      </c>
      <c r="S78" s="53">
        <f t="shared" si="40"/>
        <v>43267.607077205888</v>
      </c>
      <c r="T78" s="53">
        <f t="shared" si="41"/>
        <v>43267.599959150328</v>
      </c>
      <c r="U78" s="53">
        <f t="shared" si="42"/>
        <v>43267.571982959853</v>
      </c>
      <c r="V78" s="53">
        <f t="shared" si="43"/>
        <v>43267.493915194289</v>
      </c>
      <c r="W78" s="53">
        <f t="shared" si="44"/>
        <v>43267.437376732749</v>
      </c>
      <c r="X78" s="53">
        <f t="shared" si="45"/>
        <v>43267.222594124054</v>
      </c>
      <c r="Y78" s="53">
        <f t="shared" si="46"/>
        <v>43267.607424428112</v>
      </c>
      <c r="Z78" s="53"/>
      <c r="AA78" s="53">
        <f t="shared" si="53"/>
        <v>43267.912847222222</v>
      </c>
      <c r="AB78" s="53">
        <f t="shared" si="47"/>
        <v>43268.091666666667</v>
      </c>
      <c r="AC78" s="53">
        <f t="shared" si="48"/>
        <v>43267.846823591179</v>
      </c>
      <c r="AD78" s="53">
        <f t="shared" si="49"/>
        <v>43268.20210297106</v>
      </c>
      <c r="AE78" s="53">
        <f t="shared" si="50"/>
        <v>43267.07510417109</v>
      </c>
      <c r="AF78" s="53">
        <f t="shared" si="51"/>
        <v>43266.388993059976</v>
      </c>
      <c r="AG78" s="56">
        <f t="shared" si="54"/>
        <v>43268.092013888891</v>
      </c>
      <c r="AH78" s="53">
        <f t="shared" si="52"/>
        <v>43268.092013888891</v>
      </c>
    </row>
    <row r="79" spans="1:34" x14ac:dyDescent="0.15">
      <c r="A79" s="5">
        <v>75</v>
      </c>
      <c r="B79" s="105"/>
      <c r="C79" s="5">
        <f t="shared" si="34"/>
        <v>0.20000000000004547</v>
      </c>
      <c r="D79" s="4">
        <f t="shared" si="35"/>
        <v>2.2000000000000455</v>
      </c>
      <c r="E79" s="3">
        <v>318</v>
      </c>
      <c r="F79" s="12" t="s">
        <v>138</v>
      </c>
      <c r="G79" s="77" t="s">
        <v>262</v>
      </c>
      <c r="H79" s="77" t="s">
        <v>263</v>
      </c>
      <c r="I79" s="77" t="s">
        <v>84</v>
      </c>
      <c r="J79" s="77" t="s">
        <v>160</v>
      </c>
      <c r="K79" s="12"/>
      <c r="L79" s="105"/>
      <c r="M79" s="54" t="str">
        <f t="shared" si="36"/>
        <v/>
      </c>
      <c r="N79" s="55" t="str">
        <f t="shared" si="37"/>
        <v/>
      </c>
      <c r="P79" s="52">
        <f t="shared" si="38"/>
        <v>318</v>
      </c>
      <c r="Q79" s="52"/>
      <c r="R79" s="53">
        <f t="shared" si="39"/>
        <v>43267.598039215685</v>
      </c>
      <c r="S79" s="53">
        <f t="shared" si="40"/>
        <v>43267.607077205888</v>
      </c>
      <c r="T79" s="53">
        <f t="shared" si="41"/>
        <v>43267.599959150328</v>
      </c>
      <c r="U79" s="53">
        <f t="shared" si="42"/>
        <v>43267.571982959853</v>
      </c>
      <c r="V79" s="53">
        <f t="shared" si="43"/>
        <v>43267.493915194289</v>
      </c>
      <c r="W79" s="53">
        <f t="shared" si="44"/>
        <v>43267.437376732749</v>
      </c>
      <c r="X79" s="53">
        <f t="shared" si="45"/>
        <v>43267.222594124054</v>
      </c>
      <c r="Y79" s="53">
        <f t="shared" si="46"/>
        <v>43267.607424428112</v>
      </c>
      <c r="Z79" s="53"/>
      <c r="AA79" s="53">
        <f t="shared" si="53"/>
        <v>43267.912847222222</v>
      </c>
      <c r="AB79" s="53">
        <f t="shared" si="47"/>
        <v>43268.091666666667</v>
      </c>
      <c r="AC79" s="53">
        <f t="shared" si="48"/>
        <v>43267.846823591179</v>
      </c>
      <c r="AD79" s="53">
        <f t="shared" si="49"/>
        <v>43268.20210297106</v>
      </c>
      <c r="AE79" s="53">
        <f t="shared" si="50"/>
        <v>43267.07510417109</v>
      </c>
      <c r="AF79" s="53">
        <f t="shared" si="51"/>
        <v>43266.388993059976</v>
      </c>
      <c r="AG79" s="56">
        <f t="shared" si="54"/>
        <v>43268.092013888891</v>
      </c>
      <c r="AH79" s="53">
        <f t="shared" si="52"/>
        <v>43268.092013888891</v>
      </c>
    </row>
    <row r="80" spans="1:34" x14ac:dyDescent="0.15">
      <c r="A80" s="5">
        <v>76</v>
      </c>
      <c r="B80" s="105"/>
      <c r="C80" s="5">
        <f t="shared" si="34"/>
        <v>0.79999999999995453</v>
      </c>
      <c r="D80" s="4">
        <f t="shared" si="35"/>
        <v>3</v>
      </c>
      <c r="E80" s="3">
        <v>318.79999999999995</v>
      </c>
      <c r="F80" s="105" t="s">
        <v>139</v>
      </c>
      <c r="G80" s="90" t="s">
        <v>88</v>
      </c>
      <c r="H80" s="77" t="s">
        <v>79</v>
      </c>
      <c r="I80" s="77" t="s">
        <v>84</v>
      </c>
      <c r="J80" s="77" t="s">
        <v>160</v>
      </c>
      <c r="K80" s="12" t="s">
        <v>239</v>
      </c>
      <c r="L80" s="105"/>
      <c r="M80" s="54" t="str">
        <f t="shared" si="36"/>
        <v/>
      </c>
      <c r="N80" s="55" t="str">
        <f t="shared" si="37"/>
        <v/>
      </c>
      <c r="P80" s="52">
        <f t="shared" si="38"/>
        <v>319</v>
      </c>
      <c r="Q80" s="52"/>
      <c r="R80" s="53">
        <f t="shared" si="39"/>
        <v>43267.599264705888</v>
      </c>
      <c r="S80" s="53">
        <f t="shared" si="40"/>
        <v>43267.608379289217</v>
      </c>
      <c r="T80" s="53">
        <f t="shared" si="41"/>
        <v>43267.601348039214</v>
      </c>
      <c r="U80" s="53">
        <f t="shared" si="42"/>
        <v>43267.57347105509</v>
      </c>
      <c r="V80" s="53">
        <f t="shared" si="43"/>
        <v>43267.495517758391</v>
      </c>
      <c r="W80" s="53">
        <f t="shared" si="44"/>
        <v>43267.439043399419</v>
      </c>
      <c r="X80" s="53">
        <f t="shared" si="45"/>
        <v>43267.224405718254</v>
      </c>
      <c r="Y80" s="53">
        <f t="shared" si="46"/>
        <v>43267.608726511447</v>
      </c>
      <c r="Z80" s="53"/>
      <c r="AA80" s="53">
        <f t="shared" si="53"/>
        <v>43267.914930555555</v>
      </c>
      <c r="AB80" s="53">
        <f t="shared" si="47"/>
        <v>43268.094444444447</v>
      </c>
      <c r="AC80" s="53">
        <f t="shared" si="48"/>
        <v>43267.850469606812</v>
      </c>
      <c r="AD80" s="53">
        <f t="shared" si="49"/>
        <v>43268.205228049184</v>
      </c>
      <c r="AE80" s="53">
        <f t="shared" si="50"/>
        <v>43267.079270837756</v>
      </c>
      <c r="AF80" s="53">
        <f t="shared" si="51"/>
        <v>43266.393622689604</v>
      </c>
      <c r="AG80" s="56">
        <f t="shared" si="54"/>
        <v>43268.09479166667</v>
      </c>
      <c r="AH80" s="53">
        <f t="shared" si="52"/>
        <v>43268.09479166667</v>
      </c>
    </row>
    <row r="81" spans="1:34" x14ac:dyDescent="0.15">
      <c r="A81" s="5">
        <v>77</v>
      </c>
      <c r="B81" s="105"/>
      <c r="C81" s="5">
        <f t="shared" si="34"/>
        <v>1.7000000000000455</v>
      </c>
      <c r="D81" s="4">
        <f t="shared" si="35"/>
        <v>4.7000000000000455</v>
      </c>
      <c r="E81" s="3">
        <v>320.5</v>
      </c>
      <c r="F81" s="105" t="s">
        <v>140</v>
      </c>
      <c r="G81" s="77" t="s">
        <v>82</v>
      </c>
      <c r="H81" s="77" t="s">
        <v>81</v>
      </c>
      <c r="I81" s="77" t="s">
        <v>84</v>
      </c>
      <c r="J81" s="77" t="s">
        <v>85</v>
      </c>
      <c r="K81" s="12" t="s">
        <v>240</v>
      </c>
      <c r="L81" s="105"/>
      <c r="M81" s="54" t="str">
        <f t="shared" si="36"/>
        <v/>
      </c>
      <c r="N81" s="55" t="str">
        <f t="shared" si="37"/>
        <v/>
      </c>
      <c r="P81" s="52">
        <f t="shared" si="38"/>
        <v>321</v>
      </c>
      <c r="Q81" s="52"/>
      <c r="R81" s="53">
        <f t="shared" si="39"/>
        <v>43267.60171568628</v>
      </c>
      <c r="S81" s="53">
        <f t="shared" si="40"/>
        <v>43267.610983455888</v>
      </c>
      <c r="T81" s="53">
        <f t="shared" si="41"/>
        <v>43267.604125816993</v>
      </c>
      <c r="U81" s="53">
        <f t="shared" si="42"/>
        <v>43267.57644724557</v>
      </c>
      <c r="V81" s="53">
        <f t="shared" si="43"/>
        <v>43267.498722886594</v>
      </c>
      <c r="W81" s="53">
        <f t="shared" si="44"/>
        <v>43267.442376732753</v>
      </c>
      <c r="X81" s="53">
        <f t="shared" si="45"/>
        <v>43267.228028906662</v>
      </c>
      <c r="Y81" s="53">
        <f t="shared" si="46"/>
        <v>43267.611330678112</v>
      </c>
      <c r="Z81" s="53"/>
      <c r="AA81" s="53">
        <f t="shared" si="53"/>
        <v>43267.91909722222</v>
      </c>
      <c r="AB81" s="53">
        <f t="shared" si="47"/>
        <v>43268.1</v>
      </c>
      <c r="AC81" s="53">
        <f t="shared" si="48"/>
        <v>43267.857761638079</v>
      </c>
      <c r="AD81" s="53">
        <f t="shared" si="49"/>
        <v>43268.211478205441</v>
      </c>
      <c r="AE81" s="53">
        <f t="shared" si="50"/>
        <v>43267.087604171087</v>
      </c>
      <c r="AF81" s="53">
        <f t="shared" si="51"/>
        <v>43266.402881948867</v>
      </c>
      <c r="AG81" s="56">
        <f t="shared" si="54"/>
        <v>43268.100347222222</v>
      </c>
      <c r="AH81" s="53">
        <f t="shared" si="52"/>
        <v>43268.100347222222</v>
      </c>
    </row>
    <row r="82" spans="1:34" x14ac:dyDescent="0.15">
      <c r="A82" s="5">
        <v>78</v>
      </c>
      <c r="B82" s="105"/>
      <c r="C82" s="5">
        <f t="shared" si="34"/>
        <v>2</v>
      </c>
      <c r="D82" s="4">
        <f t="shared" si="35"/>
        <v>6.7000000000000455</v>
      </c>
      <c r="E82" s="3">
        <v>322.5</v>
      </c>
      <c r="F82" s="105" t="s">
        <v>141</v>
      </c>
      <c r="G82" s="77" t="s">
        <v>83</v>
      </c>
      <c r="H82" s="77" t="s">
        <v>79</v>
      </c>
      <c r="I82" s="77" t="s">
        <v>84</v>
      </c>
      <c r="J82" s="77" t="s">
        <v>161</v>
      </c>
      <c r="K82" s="12" t="s">
        <v>241</v>
      </c>
      <c r="L82" s="105"/>
      <c r="M82" s="54" t="str">
        <f t="shared" si="36"/>
        <v/>
      </c>
      <c r="N82" s="55" t="str">
        <f t="shared" si="37"/>
        <v/>
      </c>
      <c r="P82" s="52">
        <f t="shared" si="38"/>
        <v>323</v>
      </c>
      <c r="Q82" s="52"/>
      <c r="R82" s="53">
        <f t="shared" si="39"/>
        <v>43267.604166666672</v>
      </c>
      <c r="S82" s="53">
        <f t="shared" si="40"/>
        <v>43267.613587622553</v>
      </c>
      <c r="T82" s="53">
        <f t="shared" si="41"/>
        <v>43267.606903594773</v>
      </c>
      <c r="U82" s="53">
        <f t="shared" si="42"/>
        <v>43267.579423436044</v>
      </c>
      <c r="V82" s="53">
        <f t="shared" si="43"/>
        <v>43267.501928014797</v>
      </c>
      <c r="W82" s="53">
        <f t="shared" si="44"/>
        <v>43267.44571006608</v>
      </c>
      <c r="X82" s="53">
        <f t="shared" si="45"/>
        <v>43267.23165209507</v>
      </c>
      <c r="Y82" s="53">
        <f t="shared" si="46"/>
        <v>43267.613934844776</v>
      </c>
      <c r="Z82" s="53"/>
      <c r="AA82" s="53">
        <f t="shared" si="53"/>
        <v>43267.923263888893</v>
      </c>
      <c r="AB82" s="53">
        <f t="shared" si="47"/>
        <v>43268.105555555558</v>
      </c>
      <c r="AC82" s="53">
        <f t="shared" si="48"/>
        <v>43267.865053669353</v>
      </c>
      <c r="AD82" s="53">
        <f t="shared" si="49"/>
        <v>43268.217728361698</v>
      </c>
      <c r="AE82" s="53">
        <f t="shared" si="50"/>
        <v>43267.095937504419</v>
      </c>
      <c r="AF82" s="53">
        <f t="shared" si="51"/>
        <v>43266.412141208122</v>
      </c>
      <c r="AG82" s="56">
        <f t="shared" si="54"/>
        <v>43268.105902777781</v>
      </c>
      <c r="AH82" s="53">
        <f t="shared" si="52"/>
        <v>43268.105902777781</v>
      </c>
    </row>
    <row r="83" spans="1:34" x14ac:dyDescent="0.15">
      <c r="A83" s="5">
        <v>79</v>
      </c>
      <c r="B83" s="105"/>
      <c r="C83" s="5">
        <f t="shared" si="34"/>
        <v>4.2999999999999545</v>
      </c>
      <c r="D83" s="4">
        <f t="shared" si="35"/>
        <v>11</v>
      </c>
      <c r="E83" s="3">
        <v>326.79999999999995</v>
      </c>
      <c r="F83" s="105"/>
      <c r="G83" s="77" t="s">
        <v>293</v>
      </c>
      <c r="H83" s="77" t="s">
        <v>107</v>
      </c>
      <c r="I83" s="77"/>
      <c r="J83" s="77" t="s">
        <v>161</v>
      </c>
      <c r="K83" s="12" t="s">
        <v>294</v>
      </c>
      <c r="L83" s="105" t="s">
        <v>295</v>
      </c>
      <c r="M83" s="54" t="str">
        <f t="shared" si="36"/>
        <v/>
      </c>
      <c r="N83" s="55" t="str">
        <f t="shared" si="37"/>
        <v/>
      </c>
      <c r="P83" s="52">
        <f t="shared" si="38"/>
        <v>327</v>
      </c>
      <c r="Q83" s="52"/>
      <c r="R83" s="53">
        <f t="shared" si="39"/>
        <v>43267.609068627455</v>
      </c>
      <c r="S83" s="53">
        <f t="shared" si="40"/>
        <v>43267.618795955888</v>
      </c>
      <c r="T83" s="53">
        <f t="shared" si="41"/>
        <v>43267.612459150325</v>
      </c>
      <c r="U83" s="53">
        <f t="shared" si="42"/>
        <v>43267.585375816998</v>
      </c>
      <c r="V83" s="53">
        <f t="shared" si="43"/>
        <v>43267.508338271211</v>
      </c>
      <c r="W83" s="53">
        <f t="shared" si="44"/>
        <v>43267.452376732748</v>
      </c>
      <c r="X83" s="53">
        <f t="shared" si="45"/>
        <v>43267.238898471878</v>
      </c>
      <c r="Y83" s="53">
        <f t="shared" si="46"/>
        <v>43267.619143178112</v>
      </c>
      <c r="Z83" s="53"/>
      <c r="AA83" s="53">
        <f t="shared" si="53"/>
        <v>43267.931597222225</v>
      </c>
      <c r="AB83" s="53">
        <f t="shared" si="47"/>
        <v>43268.116666666669</v>
      </c>
      <c r="AC83" s="53">
        <f t="shared" si="48"/>
        <v>43267.879637731887</v>
      </c>
      <c r="AD83" s="53">
        <f t="shared" si="49"/>
        <v>43268.230228674205</v>
      </c>
      <c r="AE83" s="53">
        <f t="shared" si="50"/>
        <v>43267.112604171089</v>
      </c>
      <c r="AF83" s="53">
        <f t="shared" si="51"/>
        <v>43266.43065972664</v>
      </c>
      <c r="AG83" s="56">
        <f t="shared" si="54"/>
        <v>43268.117013888892</v>
      </c>
      <c r="AH83" s="53">
        <f t="shared" si="52"/>
        <v>43268.117013888892</v>
      </c>
    </row>
    <row r="84" spans="1:34" x14ac:dyDescent="0.15">
      <c r="A84" s="5">
        <v>80</v>
      </c>
      <c r="B84" s="105"/>
      <c r="C84" s="5">
        <f t="shared" si="34"/>
        <v>2.9000000000000341</v>
      </c>
      <c r="D84" s="4">
        <f t="shared" si="35"/>
        <v>13.900000000000034</v>
      </c>
      <c r="E84" s="3">
        <v>329.7</v>
      </c>
      <c r="F84" s="105"/>
      <c r="G84" s="77" t="s">
        <v>83</v>
      </c>
      <c r="H84" s="77" t="s">
        <v>81</v>
      </c>
      <c r="I84" s="77" t="s">
        <v>84</v>
      </c>
      <c r="J84" s="77"/>
      <c r="K84" s="12" t="s">
        <v>242</v>
      </c>
      <c r="L84" s="105"/>
      <c r="M84" s="54" t="str">
        <f t="shared" si="36"/>
        <v/>
      </c>
      <c r="N84" s="55" t="str">
        <f t="shared" si="37"/>
        <v/>
      </c>
      <c r="P84" s="52">
        <f t="shared" si="38"/>
        <v>330</v>
      </c>
      <c r="Q84" s="52"/>
      <c r="R84" s="53">
        <f t="shared" si="39"/>
        <v>43267.612745098042</v>
      </c>
      <c r="S84" s="53">
        <f t="shared" si="40"/>
        <v>43267.622702205888</v>
      </c>
      <c r="T84" s="53">
        <f t="shared" si="41"/>
        <v>43267.616625816998</v>
      </c>
      <c r="U84" s="53">
        <f t="shared" si="42"/>
        <v>43267.589840102715</v>
      </c>
      <c r="V84" s="53">
        <f t="shared" si="43"/>
        <v>43267.513145963516</v>
      </c>
      <c r="W84" s="53">
        <f t="shared" si="44"/>
        <v>43267.457376732753</v>
      </c>
      <c r="X84" s="53">
        <f t="shared" si="45"/>
        <v>43267.244333254486</v>
      </c>
      <c r="Y84" s="53">
        <f t="shared" si="46"/>
        <v>43267.623049428112</v>
      </c>
      <c r="Z84" s="53"/>
      <c r="AA84" s="53">
        <f t="shared" si="53"/>
        <v>43267.937847222223</v>
      </c>
      <c r="AB84" s="53">
        <f t="shared" si="47"/>
        <v>43268.125</v>
      </c>
      <c r="AC84" s="53">
        <f t="shared" si="48"/>
        <v>43267.890575778787</v>
      </c>
      <c r="AD84" s="53">
        <f t="shared" si="49"/>
        <v>43268.239603908587</v>
      </c>
      <c r="AE84" s="53">
        <f t="shared" si="50"/>
        <v>43267.125104171086</v>
      </c>
      <c r="AF84" s="53">
        <f t="shared" si="51"/>
        <v>43266.444548615531</v>
      </c>
      <c r="AG84" s="56">
        <f t="shared" si="54"/>
        <v>43268.125347222223</v>
      </c>
      <c r="AH84" s="53">
        <f t="shared" si="52"/>
        <v>43268.125347222223</v>
      </c>
    </row>
    <row r="85" spans="1:34" x14ac:dyDescent="0.15">
      <c r="A85" s="5">
        <v>81</v>
      </c>
      <c r="B85" s="105"/>
      <c r="C85" s="5">
        <f t="shared" si="34"/>
        <v>9.9999999999965894E-2</v>
      </c>
      <c r="D85" s="4">
        <f t="shared" si="35"/>
        <v>14</v>
      </c>
      <c r="E85" s="3">
        <v>329.79999999999995</v>
      </c>
      <c r="F85" s="105" t="s">
        <v>142</v>
      </c>
      <c r="G85" s="77" t="s">
        <v>83</v>
      </c>
      <c r="H85" s="77" t="s">
        <v>79</v>
      </c>
      <c r="I85" s="77" t="s">
        <v>84</v>
      </c>
      <c r="J85" s="77" t="s">
        <v>85</v>
      </c>
      <c r="K85" s="12" t="s">
        <v>246</v>
      </c>
      <c r="L85" s="105" t="s">
        <v>162</v>
      </c>
      <c r="M85" s="54" t="str">
        <f t="shared" si="36"/>
        <v/>
      </c>
      <c r="N85" s="55" t="str">
        <f t="shared" si="37"/>
        <v/>
      </c>
      <c r="P85" s="52">
        <f t="shared" si="38"/>
        <v>330</v>
      </c>
      <c r="Q85" s="52"/>
      <c r="R85" s="53">
        <f t="shared" si="39"/>
        <v>43267.612745098042</v>
      </c>
      <c r="S85" s="53">
        <f t="shared" si="40"/>
        <v>43267.622702205888</v>
      </c>
      <c r="T85" s="53">
        <f t="shared" si="41"/>
        <v>43267.616625816998</v>
      </c>
      <c r="U85" s="53">
        <f t="shared" si="42"/>
        <v>43267.589840102715</v>
      </c>
      <c r="V85" s="53">
        <f t="shared" si="43"/>
        <v>43267.513145963516</v>
      </c>
      <c r="W85" s="53">
        <f t="shared" si="44"/>
        <v>43267.457376732753</v>
      </c>
      <c r="X85" s="53">
        <f t="shared" si="45"/>
        <v>43267.244333254486</v>
      </c>
      <c r="Y85" s="53">
        <f t="shared" si="46"/>
        <v>43267.623049428112</v>
      </c>
      <c r="Z85" s="53"/>
      <c r="AA85" s="53">
        <f t="shared" si="53"/>
        <v>43267.937847222223</v>
      </c>
      <c r="AB85" s="53">
        <f t="shared" si="47"/>
        <v>43268.125</v>
      </c>
      <c r="AC85" s="53">
        <f t="shared" si="48"/>
        <v>43267.890575778787</v>
      </c>
      <c r="AD85" s="53">
        <f t="shared" si="49"/>
        <v>43268.239603908587</v>
      </c>
      <c r="AE85" s="53">
        <f t="shared" si="50"/>
        <v>43267.125104171086</v>
      </c>
      <c r="AF85" s="53">
        <f t="shared" si="51"/>
        <v>43266.444548615531</v>
      </c>
      <c r="AG85" s="56">
        <f t="shared" si="54"/>
        <v>43268.125347222223</v>
      </c>
      <c r="AH85" s="53">
        <f t="shared" si="52"/>
        <v>43268.125347222223</v>
      </c>
    </row>
    <row r="86" spans="1:34" x14ac:dyDescent="0.15">
      <c r="A86" s="5">
        <v>82</v>
      </c>
      <c r="B86" s="105" t="s">
        <v>244</v>
      </c>
      <c r="C86" s="5">
        <f t="shared" si="34"/>
        <v>28.400000000000034</v>
      </c>
      <c r="D86" s="4">
        <f t="shared" si="35"/>
        <v>42.400000000000034</v>
      </c>
      <c r="E86" s="3">
        <v>358.2</v>
      </c>
      <c r="F86" s="105" t="s">
        <v>260</v>
      </c>
      <c r="G86" s="77" t="s">
        <v>83</v>
      </c>
      <c r="H86" s="77" t="s">
        <v>123</v>
      </c>
      <c r="I86" s="77" t="s">
        <v>84</v>
      </c>
      <c r="J86" s="77" t="s">
        <v>245</v>
      </c>
      <c r="K86" s="12"/>
      <c r="L86" s="105" t="s">
        <v>247</v>
      </c>
      <c r="M86" s="54">
        <f t="shared" si="36"/>
        <v>43267.659507761447</v>
      </c>
      <c r="N86" s="55">
        <f t="shared" si="37"/>
        <v>43268.203125</v>
      </c>
      <c r="P86" s="52">
        <f t="shared" si="38"/>
        <v>358</v>
      </c>
      <c r="Q86" s="52"/>
      <c r="R86" s="53">
        <f t="shared" si="39"/>
        <v>43267.647058823532</v>
      </c>
      <c r="S86" s="53">
        <f t="shared" si="40"/>
        <v>43267.659160539217</v>
      </c>
      <c r="T86" s="53">
        <f t="shared" si="41"/>
        <v>43267.655514705883</v>
      </c>
      <c r="U86" s="53">
        <f t="shared" si="42"/>
        <v>43267.631506769379</v>
      </c>
      <c r="V86" s="53">
        <f t="shared" si="43"/>
        <v>43267.558017758391</v>
      </c>
      <c r="W86" s="53">
        <f t="shared" si="44"/>
        <v>43267.504043399415</v>
      </c>
      <c r="X86" s="53">
        <f t="shared" si="45"/>
        <v>43267.295057892174</v>
      </c>
      <c r="Y86" s="53">
        <f t="shared" si="46"/>
        <v>43267.659507761447</v>
      </c>
      <c r="Z86" s="53"/>
      <c r="AA86" s="53">
        <f t="shared" si="53"/>
        <v>43267.996180555558</v>
      </c>
      <c r="AB86" s="53">
        <f t="shared" si="47"/>
        <v>43268.202777777777</v>
      </c>
      <c r="AC86" s="53">
        <f t="shared" si="48"/>
        <v>43267.992664216545</v>
      </c>
      <c r="AD86" s="53">
        <f t="shared" si="49"/>
        <v>43268.327106096142</v>
      </c>
      <c r="AE86" s="53">
        <f t="shared" si="50"/>
        <v>43267.241770837754</v>
      </c>
      <c r="AF86" s="53">
        <f t="shared" si="51"/>
        <v>43266.574178245159</v>
      </c>
      <c r="AG86" s="56">
        <f t="shared" si="54"/>
        <v>43268.203125</v>
      </c>
      <c r="AH86" s="53">
        <f t="shared" si="52"/>
        <v>43268.203125</v>
      </c>
    </row>
    <row r="87" spans="1:34" x14ac:dyDescent="0.15">
      <c r="A87" s="5">
        <v>83</v>
      </c>
      <c r="B87" s="105"/>
      <c r="C87" s="5">
        <f t="shared" si="34"/>
        <v>16.599999999999966</v>
      </c>
      <c r="D87" s="4">
        <f t="shared" si="35"/>
        <v>16.599999999999966</v>
      </c>
      <c r="E87" s="3">
        <v>374.79999999999995</v>
      </c>
      <c r="F87" s="105" t="s">
        <v>143</v>
      </c>
      <c r="G87" s="77" t="s">
        <v>83</v>
      </c>
      <c r="H87" s="77" t="s">
        <v>79</v>
      </c>
      <c r="I87" s="77" t="s">
        <v>84</v>
      </c>
      <c r="J87" s="77"/>
      <c r="K87" s="12" t="s">
        <v>248</v>
      </c>
      <c r="L87" s="105" t="s">
        <v>249</v>
      </c>
      <c r="M87" s="54" t="str">
        <f t="shared" si="36"/>
        <v/>
      </c>
      <c r="N87" s="55" t="str">
        <f t="shared" si="37"/>
        <v/>
      </c>
      <c r="P87" s="52">
        <f t="shared" si="38"/>
        <v>375</v>
      </c>
      <c r="Q87" s="52"/>
      <c r="R87" s="53">
        <f t="shared" si="39"/>
        <v>43267.667892156867</v>
      </c>
      <c r="S87" s="53">
        <f t="shared" si="40"/>
        <v>43267.681295955888</v>
      </c>
      <c r="T87" s="53">
        <f t="shared" si="41"/>
        <v>43267.679125816998</v>
      </c>
      <c r="U87" s="53">
        <f t="shared" si="42"/>
        <v>43267.656804388425</v>
      </c>
      <c r="V87" s="53">
        <f t="shared" si="43"/>
        <v>43267.585261348133</v>
      </c>
      <c r="W87" s="53">
        <f t="shared" si="44"/>
        <v>43267.53237673275</v>
      </c>
      <c r="X87" s="53">
        <f t="shared" si="45"/>
        <v>43267.325854993622</v>
      </c>
      <c r="Y87" s="53">
        <f t="shared" si="46"/>
        <v>43267.681643178112</v>
      </c>
      <c r="Z87" s="53"/>
      <c r="AA87" s="53">
        <f t="shared" si="53"/>
        <v>43268.031597222223</v>
      </c>
      <c r="AB87" s="53">
        <f t="shared" si="47"/>
        <v>43268.25</v>
      </c>
      <c r="AC87" s="53">
        <f t="shared" si="48"/>
        <v>43268.054646482327</v>
      </c>
      <c r="AD87" s="53">
        <f t="shared" si="49"/>
        <v>43268.380232424293</v>
      </c>
      <c r="AE87" s="53">
        <f t="shared" si="50"/>
        <v>43267.312604171086</v>
      </c>
      <c r="AF87" s="53">
        <f t="shared" si="51"/>
        <v>43266.652881948867</v>
      </c>
      <c r="AG87" s="56">
        <f t="shared" si="54"/>
        <v>43268.250347222223</v>
      </c>
      <c r="AH87" s="53">
        <f t="shared" si="52"/>
        <v>43268.250347222223</v>
      </c>
    </row>
    <row r="88" spans="1:34" x14ac:dyDescent="0.15">
      <c r="A88" s="5">
        <v>84</v>
      </c>
      <c r="B88" s="105"/>
      <c r="C88" s="5">
        <f t="shared" si="34"/>
        <v>6.1000000000000227</v>
      </c>
      <c r="D88" s="4">
        <f t="shared" si="35"/>
        <v>22.699999999999989</v>
      </c>
      <c r="E88" s="3">
        <v>380.9</v>
      </c>
      <c r="F88" s="105"/>
      <c r="G88" s="77" t="s">
        <v>83</v>
      </c>
      <c r="H88" s="77" t="s">
        <v>79</v>
      </c>
      <c r="I88" s="77" t="s">
        <v>84</v>
      </c>
      <c r="J88" s="77" t="s">
        <v>163</v>
      </c>
      <c r="K88" s="12" t="s">
        <v>250</v>
      </c>
      <c r="L88" s="105" t="s">
        <v>322</v>
      </c>
      <c r="M88" s="54" t="str">
        <f t="shared" si="36"/>
        <v/>
      </c>
      <c r="N88" s="55" t="str">
        <f t="shared" si="37"/>
        <v/>
      </c>
      <c r="P88" s="52">
        <f t="shared" si="38"/>
        <v>381</v>
      </c>
      <c r="Q88" s="52"/>
      <c r="R88" s="53">
        <f t="shared" si="39"/>
        <v>43267.675245098042</v>
      </c>
      <c r="S88" s="53">
        <f t="shared" si="40"/>
        <v>43267.689108455888</v>
      </c>
      <c r="T88" s="53">
        <f t="shared" si="41"/>
        <v>43267.687459150329</v>
      </c>
      <c r="U88" s="53">
        <f t="shared" si="42"/>
        <v>43267.665732959853</v>
      </c>
      <c r="V88" s="53">
        <f t="shared" si="43"/>
        <v>43267.59487673275</v>
      </c>
      <c r="W88" s="53">
        <f t="shared" si="44"/>
        <v>43267.542376732752</v>
      </c>
      <c r="X88" s="53">
        <f t="shared" si="45"/>
        <v>43267.336724558838</v>
      </c>
      <c r="Y88" s="53">
        <f t="shared" si="46"/>
        <v>43267.689455678112</v>
      </c>
      <c r="Z88" s="53"/>
      <c r="AA88" s="53">
        <f t="shared" si="53"/>
        <v>43268.04409722222</v>
      </c>
      <c r="AB88" s="53">
        <f t="shared" si="47"/>
        <v>43268.26666666667</v>
      </c>
      <c r="AC88" s="53">
        <f t="shared" si="48"/>
        <v>43268.076522576128</v>
      </c>
      <c r="AD88" s="53">
        <f t="shared" si="49"/>
        <v>43268.398982893057</v>
      </c>
      <c r="AE88" s="53">
        <f t="shared" si="50"/>
        <v>43267.337604171087</v>
      </c>
      <c r="AF88" s="53">
        <f t="shared" si="51"/>
        <v>43266.68065972664</v>
      </c>
      <c r="AG88" s="56">
        <f t="shared" si="54"/>
        <v>43268.267013888893</v>
      </c>
      <c r="AH88" s="53">
        <f t="shared" si="52"/>
        <v>43268.267013888893</v>
      </c>
    </row>
    <row r="89" spans="1:34" x14ac:dyDescent="0.15">
      <c r="A89" s="5">
        <v>85</v>
      </c>
      <c r="B89" s="105"/>
      <c r="C89" s="5">
        <f t="shared" si="34"/>
        <v>2.2000000000000455</v>
      </c>
      <c r="D89" s="4">
        <f t="shared" si="35"/>
        <v>24.900000000000034</v>
      </c>
      <c r="E89" s="3">
        <v>383.1</v>
      </c>
      <c r="F89" s="105"/>
      <c r="G89" s="77" t="s">
        <v>83</v>
      </c>
      <c r="H89" s="77" t="s">
        <v>81</v>
      </c>
      <c r="I89" s="77" t="s">
        <v>84</v>
      </c>
      <c r="J89" s="77" t="s">
        <v>164</v>
      </c>
      <c r="K89" s="12"/>
      <c r="L89" s="105" t="s">
        <v>165</v>
      </c>
      <c r="M89" s="54" t="str">
        <f t="shared" si="36"/>
        <v/>
      </c>
      <c r="N89" s="55" t="str">
        <f t="shared" si="37"/>
        <v/>
      </c>
      <c r="P89" s="52">
        <f t="shared" si="38"/>
        <v>383</v>
      </c>
      <c r="Q89" s="52"/>
      <c r="R89" s="53">
        <f t="shared" si="39"/>
        <v>43267.677696078434</v>
      </c>
      <c r="S89" s="53">
        <f t="shared" si="40"/>
        <v>43267.691712622553</v>
      </c>
      <c r="T89" s="53">
        <f t="shared" si="41"/>
        <v>43267.690236928109</v>
      </c>
      <c r="U89" s="53">
        <f t="shared" si="42"/>
        <v>43267.668709150334</v>
      </c>
      <c r="V89" s="53">
        <f t="shared" si="43"/>
        <v>43267.598081860953</v>
      </c>
      <c r="W89" s="53">
        <f t="shared" si="44"/>
        <v>43267.545710066086</v>
      </c>
      <c r="X89" s="53">
        <f t="shared" si="45"/>
        <v>43267.340347747246</v>
      </c>
      <c r="Y89" s="53">
        <f t="shared" si="46"/>
        <v>43267.692059844776</v>
      </c>
      <c r="Z89" s="53"/>
      <c r="AA89" s="53">
        <f t="shared" si="53"/>
        <v>43268.048263888893</v>
      </c>
      <c r="AB89" s="53">
        <f t="shared" si="47"/>
        <v>43268.272222222222</v>
      </c>
      <c r="AC89" s="53">
        <f t="shared" si="48"/>
        <v>43268.083814607395</v>
      </c>
      <c r="AD89" s="53">
        <f t="shared" si="49"/>
        <v>43268.405233049314</v>
      </c>
      <c r="AE89" s="53">
        <f t="shared" si="50"/>
        <v>43267.345937504419</v>
      </c>
      <c r="AF89" s="53">
        <f t="shared" si="51"/>
        <v>43266.689918985903</v>
      </c>
      <c r="AG89" s="56">
        <f t="shared" si="54"/>
        <v>43268.272569444445</v>
      </c>
      <c r="AH89" s="53">
        <f t="shared" si="52"/>
        <v>43268.272569444445</v>
      </c>
    </row>
    <row r="90" spans="1:34" x14ac:dyDescent="0.15">
      <c r="A90" s="5">
        <v>86</v>
      </c>
      <c r="B90" s="105"/>
      <c r="C90" s="5">
        <f t="shared" si="34"/>
        <v>9.9999999999965894E-2</v>
      </c>
      <c r="D90" s="4">
        <f t="shared" si="35"/>
        <v>25</v>
      </c>
      <c r="E90" s="3">
        <v>383.2</v>
      </c>
      <c r="F90" s="105" t="s">
        <v>144</v>
      </c>
      <c r="G90" s="77" t="s">
        <v>83</v>
      </c>
      <c r="H90" s="77" t="s">
        <v>79</v>
      </c>
      <c r="I90" s="77" t="s">
        <v>84</v>
      </c>
      <c r="J90" s="77" t="s">
        <v>166</v>
      </c>
      <c r="K90" s="12" t="s">
        <v>251</v>
      </c>
      <c r="L90" s="105" t="s">
        <v>267</v>
      </c>
      <c r="M90" s="54" t="str">
        <f t="shared" si="36"/>
        <v/>
      </c>
      <c r="N90" s="55" t="str">
        <f t="shared" si="37"/>
        <v/>
      </c>
      <c r="P90" s="52">
        <f t="shared" si="38"/>
        <v>383</v>
      </c>
      <c r="Q90" s="52"/>
      <c r="R90" s="53">
        <f t="shared" si="39"/>
        <v>43267.677696078434</v>
      </c>
      <c r="S90" s="53">
        <f t="shared" si="40"/>
        <v>43267.691712622553</v>
      </c>
      <c r="T90" s="53">
        <f t="shared" si="41"/>
        <v>43267.690236928109</v>
      </c>
      <c r="U90" s="53">
        <f t="shared" si="42"/>
        <v>43267.668709150334</v>
      </c>
      <c r="V90" s="53">
        <f t="shared" si="43"/>
        <v>43267.598081860953</v>
      </c>
      <c r="W90" s="53">
        <f t="shared" si="44"/>
        <v>43267.545710066086</v>
      </c>
      <c r="X90" s="53">
        <f t="shared" si="45"/>
        <v>43267.340347747246</v>
      </c>
      <c r="Y90" s="53">
        <f t="shared" si="46"/>
        <v>43267.692059844776</v>
      </c>
      <c r="Z90" s="53"/>
      <c r="AA90" s="53">
        <f t="shared" si="53"/>
        <v>43268.048263888893</v>
      </c>
      <c r="AB90" s="53">
        <f t="shared" si="47"/>
        <v>43268.272222222222</v>
      </c>
      <c r="AC90" s="53">
        <f t="shared" si="48"/>
        <v>43268.083814607395</v>
      </c>
      <c r="AD90" s="53">
        <f t="shared" si="49"/>
        <v>43268.405233049314</v>
      </c>
      <c r="AE90" s="53">
        <f t="shared" si="50"/>
        <v>43267.345937504419</v>
      </c>
      <c r="AF90" s="53">
        <f t="shared" si="51"/>
        <v>43266.689918985903</v>
      </c>
      <c r="AG90" s="56">
        <f t="shared" si="54"/>
        <v>43268.272569444445</v>
      </c>
      <c r="AH90" s="53">
        <f t="shared" si="52"/>
        <v>43268.272569444445</v>
      </c>
    </row>
    <row r="91" spans="1:34" x14ac:dyDescent="0.15">
      <c r="A91" s="5">
        <v>87</v>
      </c>
      <c r="B91" s="105"/>
      <c r="C91" s="5">
        <f t="shared" si="34"/>
        <v>0.30000000000001137</v>
      </c>
      <c r="D91" s="4">
        <f t="shared" si="35"/>
        <v>25.300000000000011</v>
      </c>
      <c r="E91" s="3">
        <v>383.5</v>
      </c>
      <c r="F91" s="105"/>
      <c r="G91" s="77" t="s">
        <v>83</v>
      </c>
      <c r="H91" s="77" t="s">
        <v>81</v>
      </c>
      <c r="I91" s="77" t="s">
        <v>84</v>
      </c>
      <c r="J91" s="77" t="s">
        <v>166</v>
      </c>
      <c r="K91" s="12"/>
      <c r="L91" s="105" t="s">
        <v>75</v>
      </c>
      <c r="M91" s="54" t="str">
        <f t="shared" si="36"/>
        <v/>
      </c>
      <c r="N91" s="55" t="str">
        <f t="shared" si="37"/>
        <v/>
      </c>
      <c r="P91" s="52">
        <f t="shared" si="38"/>
        <v>384</v>
      </c>
      <c r="Q91" s="52"/>
      <c r="R91" s="53">
        <f t="shared" si="39"/>
        <v>43267.678921568629</v>
      </c>
      <c r="S91" s="53">
        <f t="shared" si="40"/>
        <v>43267.693014705888</v>
      </c>
      <c r="T91" s="53">
        <f t="shared" si="41"/>
        <v>43267.691625816995</v>
      </c>
      <c r="U91" s="53">
        <f t="shared" si="42"/>
        <v>43267.67019724557</v>
      </c>
      <c r="V91" s="53">
        <f t="shared" si="43"/>
        <v>43267.599684425055</v>
      </c>
      <c r="W91" s="53">
        <f t="shared" si="44"/>
        <v>43267.547376732749</v>
      </c>
      <c r="X91" s="53">
        <f t="shared" si="45"/>
        <v>43267.342159341446</v>
      </c>
      <c r="Y91" s="53">
        <f t="shared" si="46"/>
        <v>43267.693361928112</v>
      </c>
      <c r="Z91" s="53"/>
      <c r="AA91" s="53">
        <f t="shared" si="53"/>
        <v>43268.050347222226</v>
      </c>
      <c r="AB91" s="53">
        <f t="shared" si="47"/>
        <v>43268.275000000001</v>
      </c>
      <c r="AC91" s="53">
        <f t="shared" si="48"/>
        <v>43268.087460623028</v>
      </c>
      <c r="AD91" s="53">
        <f t="shared" si="49"/>
        <v>43268.408358127439</v>
      </c>
      <c r="AE91" s="53">
        <f t="shared" si="50"/>
        <v>43267.350104171092</v>
      </c>
      <c r="AF91" s="53">
        <f t="shared" si="51"/>
        <v>43266.694548615531</v>
      </c>
      <c r="AG91" s="56">
        <f t="shared" si="54"/>
        <v>43268.275347222225</v>
      </c>
      <c r="AH91" s="53">
        <f t="shared" si="52"/>
        <v>43268.275347222225</v>
      </c>
    </row>
    <row r="92" spans="1:34" x14ac:dyDescent="0.15">
      <c r="A92" s="5">
        <v>88</v>
      </c>
      <c r="B92" s="105"/>
      <c r="C92" s="5">
        <f t="shared" si="34"/>
        <v>0.10000000000002274</v>
      </c>
      <c r="D92" s="4">
        <f t="shared" si="35"/>
        <v>25.400000000000034</v>
      </c>
      <c r="E92" s="3">
        <v>383.6</v>
      </c>
      <c r="F92" s="105"/>
      <c r="G92" s="77" t="s">
        <v>101</v>
      </c>
      <c r="H92" s="79" t="s">
        <v>79</v>
      </c>
      <c r="I92" s="77"/>
      <c r="J92" s="77" t="s">
        <v>166</v>
      </c>
      <c r="K92" s="12"/>
      <c r="L92" s="105" t="s">
        <v>268</v>
      </c>
      <c r="M92" s="54" t="str">
        <f t="shared" si="36"/>
        <v/>
      </c>
      <c r="N92" s="55" t="str">
        <f t="shared" si="37"/>
        <v/>
      </c>
      <c r="P92" s="52">
        <f t="shared" si="38"/>
        <v>384</v>
      </c>
      <c r="Q92" s="52"/>
      <c r="R92" s="53">
        <f t="shared" si="39"/>
        <v>43267.678921568629</v>
      </c>
      <c r="S92" s="53">
        <f t="shared" si="40"/>
        <v>43267.693014705888</v>
      </c>
      <c r="T92" s="53">
        <f t="shared" si="41"/>
        <v>43267.691625816995</v>
      </c>
      <c r="U92" s="53">
        <f t="shared" si="42"/>
        <v>43267.67019724557</v>
      </c>
      <c r="V92" s="53">
        <f t="shared" si="43"/>
        <v>43267.599684425055</v>
      </c>
      <c r="W92" s="53">
        <f t="shared" si="44"/>
        <v>43267.547376732749</v>
      </c>
      <c r="X92" s="53">
        <f t="shared" si="45"/>
        <v>43267.342159341446</v>
      </c>
      <c r="Y92" s="53">
        <f t="shared" si="46"/>
        <v>43267.693361928112</v>
      </c>
      <c r="Z92" s="53"/>
      <c r="AA92" s="53">
        <f t="shared" si="53"/>
        <v>43268.050347222226</v>
      </c>
      <c r="AB92" s="53">
        <f t="shared" si="47"/>
        <v>43268.275000000001</v>
      </c>
      <c r="AC92" s="53">
        <f t="shared" si="48"/>
        <v>43268.087460623028</v>
      </c>
      <c r="AD92" s="53">
        <f t="shared" si="49"/>
        <v>43268.408358127439</v>
      </c>
      <c r="AE92" s="53">
        <f t="shared" si="50"/>
        <v>43267.350104171092</v>
      </c>
      <c r="AF92" s="53">
        <f t="shared" si="51"/>
        <v>43266.694548615531</v>
      </c>
      <c r="AG92" s="56">
        <f t="shared" si="54"/>
        <v>43268.275347222225</v>
      </c>
      <c r="AH92" s="53">
        <f t="shared" si="52"/>
        <v>43268.275347222225</v>
      </c>
    </row>
    <row r="93" spans="1:34" x14ac:dyDescent="0.15">
      <c r="A93" s="5">
        <v>89</v>
      </c>
      <c r="B93" s="105"/>
      <c r="C93" s="5">
        <f t="shared" si="34"/>
        <v>3.3999999999999773</v>
      </c>
      <c r="D93" s="4">
        <f t="shared" si="35"/>
        <v>28.800000000000011</v>
      </c>
      <c r="E93" s="3">
        <v>387</v>
      </c>
      <c r="F93" s="105"/>
      <c r="G93" s="77" t="s">
        <v>80</v>
      </c>
      <c r="H93" s="77" t="s">
        <v>81</v>
      </c>
      <c r="I93" s="77" t="s">
        <v>84</v>
      </c>
      <c r="J93" s="77" t="s">
        <v>166</v>
      </c>
      <c r="K93" s="12"/>
      <c r="L93" s="105" t="s">
        <v>312</v>
      </c>
      <c r="M93" s="54" t="str">
        <f t="shared" si="36"/>
        <v/>
      </c>
      <c r="N93" s="55" t="str">
        <f t="shared" si="37"/>
        <v/>
      </c>
      <c r="P93" s="52">
        <f t="shared" si="38"/>
        <v>387</v>
      </c>
      <c r="Q93" s="52"/>
      <c r="R93" s="53">
        <f t="shared" si="39"/>
        <v>43267.682598039217</v>
      </c>
      <c r="S93" s="53">
        <f t="shared" si="40"/>
        <v>43267.696920955888</v>
      </c>
      <c r="T93" s="53">
        <f t="shared" si="41"/>
        <v>43267.695792483661</v>
      </c>
      <c r="U93" s="53">
        <f t="shared" si="42"/>
        <v>43267.67466153128</v>
      </c>
      <c r="V93" s="53">
        <f t="shared" si="43"/>
        <v>43267.60449211736</v>
      </c>
      <c r="W93" s="53">
        <f t="shared" si="44"/>
        <v>43267.552376732747</v>
      </c>
      <c r="X93" s="53">
        <f t="shared" si="45"/>
        <v>43267.347594124054</v>
      </c>
      <c r="Y93" s="53">
        <f t="shared" si="46"/>
        <v>43267.697268178112</v>
      </c>
      <c r="Z93" s="53"/>
      <c r="AA93" s="53">
        <f t="shared" si="53"/>
        <v>43268.056597222225</v>
      </c>
      <c r="AB93" s="53">
        <f t="shared" si="47"/>
        <v>43268.283333333333</v>
      </c>
      <c r="AC93" s="53">
        <f t="shared" si="48"/>
        <v>43268.098398669936</v>
      </c>
      <c r="AD93" s="53">
        <f t="shared" si="49"/>
        <v>43268.417733361821</v>
      </c>
      <c r="AE93" s="53">
        <f t="shared" si="50"/>
        <v>43267.362604171089</v>
      </c>
      <c r="AF93" s="53">
        <f t="shared" si="51"/>
        <v>43266.708437504421</v>
      </c>
      <c r="AG93" s="56">
        <f t="shared" si="54"/>
        <v>43268.283680555556</v>
      </c>
      <c r="AH93" s="53">
        <f t="shared" si="52"/>
        <v>43268.283680555556</v>
      </c>
    </row>
    <row r="94" spans="1:34" x14ac:dyDescent="0.15">
      <c r="A94" s="5">
        <v>90</v>
      </c>
      <c r="B94" s="105"/>
      <c r="C94" s="5">
        <f t="shared" si="34"/>
        <v>0.10000000000002274</v>
      </c>
      <c r="D94" s="4">
        <f t="shared" si="35"/>
        <v>28.900000000000034</v>
      </c>
      <c r="E94" s="3">
        <v>387.1</v>
      </c>
      <c r="F94" s="105"/>
      <c r="G94" s="77" t="s">
        <v>101</v>
      </c>
      <c r="H94" s="77" t="s">
        <v>79</v>
      </c>
      <c r="I94" s="77"/>
      <c r="J94" s="77"/>
      <c r="K94" s="12"/>
      <c r="L94" s="105"/>
      <c r="M94" s="54" t="str">
        <f t="shared" si="36"/>
        <v/>
      </c>
      <c r="N94" s="55" t="str">
        <f t="shared" si="37"/>
        <v/>
      </c>
      <c r="P94" s="52">
        <f t="shared" si="38"/>
        <v>387</v>
      </c>
      <c r="Q94" s="52"/>
      <c r="R94" s="53">
        <f t="shared" si="39"/>
        <v>43267.682598039217</v>
      </c>
      <c r="S94" s="53">
        <f t="shared" si="40"/>
        <v>43267.696920955888</v>
      </c>
      <c r="T94" s="53">
        <f t="shared" si="41"/>
        <v>43267.695792483661</v>
      </c>
      <c r="U94" s="53">
        <f t="shared" si="42"/>
        <v>43267.67466153128</v>
      </c>
      <c r="V94" s="53">
        <f t="shared" si="43"/>
        <v>43267.60449211736</v>
      </c>
      <c r="W94" s="53">
        <f t="shared" si="44"/>
        <v>43267.552376732747</v>
      </c>
      <c r="X94" s="53">
        <f t="shared" si="45"/>
        <v>43267.347594124054</v>
      </c>
      <c r="Y94" s="53">
        <f t="shared" si="46"/>
        <v>43267.697268178112</v>
      </c>
      <c r="Z94" s="53"/>
      <c r="AA94" s="53">
        <f t="shared" si="53"/>
        <v>43268.056597222225</v>
      </c>
      <c r="AB94" s="53">
        <f t="shared" si="47"/>
        <v>43268.283333333333</v>
      </c>
      <c r="AC94" s="53">
        <f t="shared" si="48"/>
        <v>43268.098398669936</v>
      </c>
      <c r="AD94" s="53">
        <f t="shared" si="49"/>
        <v>43268.417733361821</v>
      </c>
      <c r="AE94" s="53">
        <f t="shared" si="50"/>
        <v>43267.362604171089</v>
      </c>
      <c r="AF94" s="53">
        <f t="shared" si="51"/>
        <v>43266.708437504421</v>
      </c>
      <c r="AG94" s="56">
        <f t="shared" si="54"/>
        <v>43268.283680555556</v>
      </c>
      <c r="AH94" s="53">
        <f t="shared" si="52"/>
        <v>43268.283680555556</v>
      </c>
    </row>
    <row r="95" spans="1:34" x14ac:dyDescent="0.15">
      <c r="A95" s="5">
        <v>91</v>
      </c>
      <c r="B95" s="105"/>
      <c r="C95" s="5">
        <f t="shared" si="34"/>
        <v>4.2999999999999545</v>
      </c>
      <c r="D95" s="4">
        <f t="shared" si="35"/>
        <v>33.199999999999989</v>
      </c>
      <c r="E95" s="3">
        <v>391.4</v>
      </c>
      <c r="F95" s="105"/>
      <c r="G95" s="77" t="s">
        <v>83</v>
      </c>
      <c r="H95" s="77" t="s">
        <v>81</v>
      </c>
      <c r="I95" s="77" t="s">
        <v>84</v>
      </c>
      <c r="J95" s="77"/>
      <c r="K95" s="12"/>
      <c r="L95" s="105" t="s">
        <v>253</v>
      </c>
      <c r="M95" s="54" t="str">
        <f t="shared" si="36"/>
        <v/>
      </c>
      <c r="N95" s="55" t="str">
        <f t="shared" si="37"/>
        <v/>
      </c>
      <c r="P95" s="52">
        <f t="shared" si="38"/>
        <v>391</v>
      </c>
      <c r="Q95" s="52"/>
      <c r="R95" s="53">
        <f t="shared" si="39"/>
        <v>43267.6875</v>
      </c>
      <c r="S95" s="53">
        <f t="shared" si="40"/>
        <v>43267.702129289217</v>
      </c>
      <c r="T95" s="53">
        <f t="shared" si="41"/>
        <v>43267.70134803922</v>
      </c>
      <c r="U95" s="53">
        <f t="shared" si="42"/>
        <v>43267.680613912235</v>
      </c>
      <c r="V95" s="53">
        <f t="shared" si="43"/>
        <v>43267.610902373774</v>
      </c>
      <c r="W95" s="53">
        <f t="shared" si="44"/>
        <v>43267.559043399415</v>
      </c>
      <c r="X95" s="53">
        <f t="shared" si="45"/>
        <v>43267.354840500862</v>
      </c>
      <c r="Y95" s="53">
        <f t="shared" si="46"/>
        <v>43267.702476511447</v>
      </c>
      <c r="Z95" s="53"/>
      <c r="AA95" s="53">
        <f t="shared" si="53"/>
        <v>43268.064930555556</v>
      </c>
      <c r="AB95" s="53">
        <f t="shared" si="47"/>
        <v>43268.294444444444</v>
      </c>
      <c r="AC95" s="53">
        <f t="shared" si="48"/>
        <v>43268.112982732469</v>
      </c>
      <c r="AD95" s="53">
        <f t="shared" si="49"/>
        <v>43268.430233674328</v>
      </c>
      <c r="AE95" s="53">
        <f t="shared" si="50"/>
        <v>43267.379270837751</v>
      </c>
      <c r="AF95" s="53">
        <f t="shared" si="51"/>
        <v>43266.72695602294</v>
      </c>
      <c r="AG95" s="56">
        <f t="shared" si="54"/>
        <v>43268.294791666667</v>
      </c>
      <c r="AH95" s="53">
        <f t="shared" si="52"/>
        <v>43268.294791666667</v>
      </c>
    </row>
    <row r="96" spans="1:34" x14ac:dyDescent="0.15">
      <c r="A96" s="5">
        <v>92</v>
      </c>
      <c r="B96" s="105"/>
      <c r="C96" s="5">
        <f t="shared" si="34"/>
        <v>1.7000000000000455</v>
      </c>
      <c r="D96" s="4">
        <f t="shared" si="35"/>
        <v>34.900000000000034</v>
      </c>
      <c r="E96" s="3">
        <v>393.1</v>
      </c>
      <c r="F96" s="105" t="s">
        <v>145</v>
      </c>
      <c r="G96" s="77" t="s">
        <v>88</v>
      </c>
      <c r="H96" s="77" t="s">
        <v>79</v>
      </c>
      <c r="I96" s="77" t="s">
        <v>84</v>
      </c>
      <c r="J96" s="77" t="s">
        <v>167</v>
      </c>
      <c r="K96" s="12"/>
      <c r="L96" s="105"/>
      <c r="M96" s="54" t="str">
        <f t="shared" si="36"/>
        <v/>
      </c>
      <c r="N96" s="55" t="str">
        <f t="shared" si="37"/>
        <v/>
      </c>
      <c r="P96" s="52">
        <f t="shared" si="38"/>
        <v>393</v>
      </c>
      <c r="Q96" s="52"/>
      <c r="R96" s="53">
        <f t="shared" si="39"/>
        <v>43267.689950980392</v>
      </c>
      <c r="S96" s="53">
        <f t="shared" si="40"/>
        <v>43267.704733455888</v>
      </c>
      <c r="T96" s="53">
        <f t="shared" si="41"/>
        <v>43267.704125816992</v>
      </c>
      <c r="U96" s="53">
        <f t="shared" si="42"/>
        <v>43267.683590102715</v>
      </c>
      <c r="V96" s="53">
        <f t="shared" si="43"/>
        <v>43267.614107501977</v>
      </c>
      <c r="W96" s="53">
        <f t="shared" si="44"/>
        <v>43267.562376732749</v>
      </c>
      <c r="X96" s="53">
        <f t="shared" si="45"/>
        <v>43267.35846368927</v>
      </c>
      <c r="Y96" s="53">
        <f t="shared" si="46"/>
        <v>43267.705080678112</v>
      </c>
      <c r="Z96" s="53"/>
      <c r="AA96" s="53">
        <f t="shared" si="53"/>
        <v>43268.069097222222</v>
      </c>
      <c r="AB96" s="53">
        <f t="shared" si="47"/>
        <v>43268.3</v>
      </c>
      <c r="AC96" s="53">
        <f t="shared" si="48"/>
        <v>43268.120274763736</v>
      </c>
      <c r="AD96" s="53">
        <f t="shared" si="49"/>
        <v>43268.436483830585</v>
      </c>
      <c r="AE96" s="53">
        <f t="shared" si="50"/>
        <v>43267.38760417109</v>
      </c>
      <c r="AF96" s="53">
        <f t="shared" si="51"/>
        <v>43266.736215282195</v>
      </c>
      <c r="AG96" s="56">
        <f t="shared" si="54"/>
        <v>43268.300347222226</v>
      </c>
      <c r="AH96" s="53">
        <f t="shared" si="52"/>
        <v>43268.300347222226</v>
      </c>
    </row>
    <row r="97" spans="1:34" x14ac:dyDescent="0.15">
      <c r="A97" s="5">
        <v>93</v>
      </c>
      <c r="B97" s="105"/>
      <c r="C97" s="5">
        <f t="shared" si="34"/>
        <v>0.5</v>
      </c>
      <c r="D97" s="4">
        <f t="shared" si="35"/>
        <v>35.400000000000034</v>
      </c>
      <c r="E97" s="3">
        <v>393.6</v>
      </c>
      <c r="F97" s="105"/>
      <c r="G97" s="77" t="s">
        <v>80</v>
      </c>
      <c r="H97" s="77" t="s">
        <v>81</v>
      </c>
      <c r="I97" s="77" t="s">
        <v>84</v>
      </c>
      <c r="J97" s="77"/>
      <c r="K97" s="12"/>
      <c r="L97" s="105" t="s">
        <v>252</v>
      </c>
      <c r="M97" s="54" t="str">
        <f t="shared" si="36"/>
        <v/>
      </c>
      <c r="N97" s="55" t="str">
        <f t="shared" si="37"/>
        <v/>
      </c>
      <c r="P97" s="52">
        <f t="shared" si="38"/>
        <v>394</v>
      </c>
      <c r="Q97" s="52"/>
      <c r="R97" s="53">
        <f t="shared" si="39"/>
        <v>43267.691176470587</v>
      </c>
      <c r="S97" s="53">
        <f t="shared" si="40"/>
        <v>43267.706035539217</v>
      </c>
      <c r="T97" s="53">
        <f t="shared" si="41"/>
        <v>43267.705514705885</v>
      </c>
      <c r="U97" s="53">
        <f t="shared" si="42"/>
        <v>43267.685078197952</v>
      </c>
      <c r="V97" s="53">
        <f t="shared" si="43"/>
        <v>43267.615710066078</v>
      </c>
      <c r="W97" s="53">
        <f t="shared" si="44"/>
        <v>43267.564043399419</v>
      </c>
      <c r="X97" s="53">
        <f t="shared" si="45"/>
        <v>43267.360275283478</v>
      </c>
      <c r="Y97" s="53">
        <f t="shared" si="46"/>
        <v>43267.706382761447</v>
      </c>
      <c r="Z97" s="53"/>
      <c r="AA97" s="53">
        <f t="shared" si="53"/>
        <v>43268.071180555555</v>
      </c>
      <c r="AB97" s="53">
        <f t="shared" si="47"/>
        <v>43268.302777777775</v>
      </c>
      <c r="AC97" s="53">
        <f t="shared" si="48"/>
        <v>43268.12392077937</v>
      </c>
      <c r="AD97" s="53">
        <f t="shared" si="49"/>
        <v>43268.439608908709</v>
      </c>
      <c r="AE97" s="53">
        <f t="shared" si="50"/>
        <v>43267.391770837756</v>
      </c>
      <c r="AF97" s="53">
        <f t="shared" si="51"/>
        <v>43266.740844911823</v>
      </c>
      <c r="AG97" s="56">
        <f t="shared" si="54"/>
        <v>43268.303124999999</v>
      </c>
      <c r="AH97" s="53">
        <f t="shared" si="52"/>
        <v>43268.303124999999</v>
      </c>
    </row>
    <row r="98" spans="1:34" x14ac:dyDescent="0.15">
      <c r="A98" s="5">
        <v>94</v>
      </c>
      <c r="B98" s="105"/>
      <c r="C98" s="5">
        <f t="shared" si="34"/>
        <v>1.2999999999999545</v>
      </c>
      <c r="D98" s="4">
        <f t="shared" si="35"/>
        <v>36.699999999999989</v>
      </c>
      <c r="E98" s="3">
        <v>394.9</v>
      </c>
      <c r="F98" s="105"/>
      <c r="G98" s="77" t="s">
        <v>88</v>
      </c>
      <c r="H98" s="77" t="s">
        <v>81</v>
      </c>
      <c r="I98" s="77" t="s">
        <v>84</v>
      </c>
      <c r="J98" s="77" t="s">
        <v>168</v>
      </c>
      <c r="K98" s="12"/>
      <c r="L98" s="105" t="s">
        <v>254</v>
      </c>
      <c r="M98" s="54" t="str">
        <f t="shared" si="36"/>
        <v/>
      </c>
      <c r="N98" s="55" t="str">
        <f t="shared" si="37"/>
        <v/>
      </c>
      <c r="P98" s="52">
        <f t="shared" si="38"/>
        <v>395</v>
      </c>
      <c r="Q98" s="52"/>
      <c r="R98" s="53">
        <f t="shared" si="39"/>
        <v>43267.692401960783</v>
      </c>
      <c r="S98" s="53">
        <f t="shared" si="40"/>
        <v>43267.707337622553</v>
      </c>
      <c r="T98" s="53">
        <f t="shared" si="41"/>
        <v>43267.706903594772</v>
      </c>
      <c r="U98" s="53">
        <f t="shared" si="42"/>
        <v>43267.686566293189</v>
      </c>
      <c r="V98" s="53">
        <f t="shared" si="43"/>
        <v>43267.61731263018</v>
      </c>
      <c r="W98" s="53">
        <f t="shared" si="44"/>
        <v>43267.565710066083</v>
      </c>
      <c r="X98" s="53">
        <f t="shared" si="45"/>
        <v>43267.362086877678</v>
      </c>
      <c r="Y98" s="53">
        <f t="shared" si="46"/>
        <v>43267.707684844776</v>
      </c>
      <c r="Z98" s="53"/>
      <c r="AA98" s="53">
        <f t="shared" si="53"/>
        <v>43268.073263888888</v>
      </c>
      <c r="AB98" s="53">
        <f t="shared" si="47"/>
        <v>43268.305555555555</v>
      </c>
      <c r="AC98" s="53">
        <f t="shared" si="48"/>
        <v>43268.127566795003</v>
      </c>
      <c r="AD98" s="53">
        <f t="shared" si="49"/>
        <v>43268.442733986834</v>
      </c>
      <c r="AE98" s="53">
        <f t="shared" si="50"/>
        <v>43267.395937504421</v>
      </c>
      <c r="AF98" s="53">
        <f t="shared" si="51"/>
        <v>43266.745474541458</v>
      </c>
      <c r="AG98" s="56">
        <f t="shared" si="54"/>
        <v>43268.305902777778</v>
      </c>
      <c r="AH98" s="53">
        <f t="shared" si="52"/>
        <v>43268.305902777778</v>
      </c>
    </row>
    <row r="99" spans="1:34" x14ac:dyDescent="0.15">
      <c r="A99" s="5">
        <v>95</v>
      </c>
      <c r="B99" s="105"/>
      <c r="C99" s="5">
        <f t="shared" si="34"/>
        <v>0.30000000000001137</v>
      </c>
      <c r="D99" s="4">
        <f t="shared" si="35"/>
        <v>37</v>
      </c>
      <c r="E99" s="3">
        <v>395.2</v>
      </c>
      <c r="F99" s="105"/>
      <c r="G99" s="77" t="s">
        <v>101</v>
      </c>
      <c r="H99" s="77" t="s">
        <v>79</v>
      </c>
      <c r="I99" s="77" t="s">
        <v>84</v>
      </c>
      <c r="J99" s="77"/>
      <c r="K99" s="12"/>
      <c r="L99" s="105" t="s">
        <v>296</v>
      </c>
      <c r="M99" s="54" t="str">
        <f t="shared" si="36"/>
        <v/>
      </c>
      <c r="N99" s="55" t="str">
        <f t="shared" si="37"/>
        <v/>
      </c>
      <c r="P99" s="52">
        <f t="shared" si="38"/>
        <v>395</v>
      </c>
      <c r="Q99" s="52"/>
      <c r="R99" s="53">
        <f t="shared" si="39"/>
        <v>43267.692401960783</v>
      </c>
      <c r="S99" s="53">
        <f t="shared" si="40"/>
        <v>43267.707337622553</v>
      </c>
      <c r="T99" s="53">
        <f t="shared" si="41"/>
        <v>43267.706903594772</v>
      </c>
      <c r="U99" s="53">
        <f t="shared" si="42"/>
        <v>43267.686566293189</v>
      </c>
      <c r="V99" s="53">
        <f t="shared" si="43"/>
        <v>43267.61731263018</v>
      </c>
      <c r="W99" s="53">
        <f t="shared" si="44"/>
        <v>43267.565710066083</v>
      </c>
      <c r="X99" s="53">
        <f t="shared" si="45"/>
        <v>43267.362086877678</v>
      </c>
      <c r="Y99" s="53">
        <f t="shared" si="46"/>
        <v>43267.707684844776</v>
      </c>
      <c r="Z99" s="53"/>
      <c r="AA99" s="53">
        <f t="shared" si="53"/>
        <v>43268.073263888888</v>
      </c>
      <c r="AB99" s="53">
        <f t="shared" si="47"/>
        <v>43268.305555555555</v>
      </c>
      <c r="AC99" s="53">
        <f t="shared" si="48"/>
        <v>43268.127566795003</v>
      </c>
      <c r="AD99" s="53">
        <f t="shared" si="49"/>
        <v>43268.442733986834</v>
      </c>
      <c r="AE99" s="53">
        <f t="shared" si="50"/>
        <v>43267.395937504421</v>
      </c>
      <c r="AF99" s="53">
        <f t="shared" si="51"/>
        <v>43266.745474541458</v>
      </c>
      <c r="AG99" s="56">
        <f t="shared" si="54"/>
        <v>43268.305902777778</v>
      </c>
      <c r="AH99" s="53">
        <f t="shared" si="52"/>
        <v>43268.305902777778</v>
      </c>
    </row>
    <row r="100" spans="1:34" x14ac:dyDescent="0.15">
      <c r="A100" s="5">
        <v>96</v>
      </c>
      <c r="B100" s="105"/>
      <c r="C100" s="5">
        <f t="shared" si="34"/>
        <v>2.5999999999999659</v>
      </c>
      <c r="D100" s="4">
        <f t="shared" si="35"/>
        <v>39.599999999999966</v>
      </c>
      <c r="E100" s="3">
        <v>397.79999999999995</v>
      </c>
      <c r="F100" s="105"/>
      <c r="G100" s="77" t="s">
        <v>88</v>
      </c>
      <c r="H100" s="77" t="s">
        <v>81</v>
      </c>
      <c r="I100" s="77" t="s">
        <v>198</v>
      </c>
      <c r="J100" s="77"/>
      <c r="K100" s="12"/>
      <c r="L100" s="105"/>
      <c r="M100" s="54" t="str">
        <f t="shared" si="36"/>
        <v/>
      </c>
      <c r="N100" s="55" t="str">
        <f t="shared" si="37"/>
        <v/>
      </c>
      <c r="P100" s="52">
        <f t="shared" si="38"/>
        <v>398</v>
      </c>
      <c r="Q100" s="52"/>
      <c r="R100" s="53">
        <f t="shared" si="39"/>
        <v>43267.696078431378</v>
      </c>
      <c r="S100" s="53">
        <f t="shared" si="40"/>
        <v>43267.711243872553</v>
      </c>
      <c r="T100" s="53">
        <f t="shared" si="41"/>
        <v>43267.711070261437</v>
      </c>
      <c r="U100" s="53">
        <f t="shared" si="42"/>
        <v>43267.691030578906</v>
      </c>
      <c r="V100" s="53">
        <f t="shared" si="43"/>
        <v>43267.622120322492</v>
      </c>
      <c r="W100" s="53">
        <f t="shared" si="44"/>
        <v>43267.57071006608</v>
      </c>
      <c r="X100" s="53">
        <f t="shared" si="45"/>
        <v>43267.367521660286</v>
      </c>
      <c r="Y100" s="53">
        <f t="shared" si="46"/>
        <v>43267.711591094776</v>
      </c>
      <c r="Z100" s="53"/>
      <c r="AA100" s="53">
        <f t="shared" si="53"/>
        <v>43268.079513888893</v>
      </c>
      <c r="AB100" s="53">
        <f t="shared" si="47"/>
        <v>43268.313888888886</v>
      </c>
      <c r="AC100" s="53">
        <f t="shared" si="48"/>
        <v>43268.138504841911</v>
      </c>
      <c r="AD100" s="53">
        <f t="shared" si="49"/>
        <v>43268.452109221216</v>
      </c>
      <c r="AE100" s="53">
        <f t="shared" si="50"/>
        <v>43267.408437504419</v>
      </c>
      <c r="AF100" s="53">
        <f t="shared" si="51"/>
        <v>43266.759363430348</v>
      </c>
      <c r="AG100" s="56">
        <f t="shared" si="54"/>
        <v>43268.314236111109</v>
      </c>
      <c r="AH100" s="53">
        <f t="shared" si="52"/>
        <v>43268.314236111109</v>
      </c>
    </row>
    <row r="101" spans="1:34" x14ac:dyDescent="0.15">
      <c r="A101" s="5">
        <v>97</v>
      </c>
      <c r="B101" s="105"/>
      <c r="C101" s="5">
        <f t="shared" si="34"/>
        <v>0.20000000000004547</v>
      </c>
      <c r="D101" s="4">
        <f t="shared" si="35"/>
        <v>39.800000000000011</v>
      </c>
      <c r="E101" s="3">
        <v>398</v>
      </c>
      <c r="F101" s="105"/>
      <c r="G101" s="77" t="s">
        <v>83</v>
      </c>
      <c r="H101" s="77" t="s">
        <v>79</v>
      </c>
      <c r="I101" s="77" t="s">
        <v>198</v>
      </c>
      <c r="J101" s="77"/>
      <c r="K101" s="12"/>
      <c r="L101" s="105" t="s">
        <v>169</v>
      </c>
      <c r="M101" s="54" t="str">
        <f t="shared" si="36"/>
        <v/>
      </c>
      <c r="N101" s="55" t="str">
        <f t="shared" si="37"/>
        <v/>
      </c>
      <c r="P101" s="52">
        <f t="shared" si="38"/>
        <v>398</v>
      </c>
      <c r="Q101" s="52"/>
      <c r="R101" s="53">
        <f t="shared" si="39"/>
        <v>43267.696078431378</v>
      </c>
      <c r="S101" s="53">
        <f t="shared" si="40"/>
        <v>43267.711243872553</v>
      </c>
      <c r="T101" s="53">
        <f t="shared" si="41"/>
        <v>43267.711070261437</v>
      </c>
      <c r="U101" s="53">
        <f t="shared" si="42"/>
        <v>43267.691030578906</v>
      </c>
      <c r="V101" s="53">
        <f t="shared" si="43"/>
        <v>43267.622120322492</v>
      </c>
      <c r="W101" s="53">
        <f t="shared" si="44"/>
        <v>43267.57071006608</v>
      </c>
      <c r="X101" s="53">
        <f t="shared" si="45"/>
        <v>43267.367521660286</v>
      </c>
      <c r="Y101" s="53">
        <f t="shared" si="46"/>
        <v>43267.711591094776</v>
      </c>
      <c r="Z101" s="53"/>
      <c r="AA101" s="53">
        <f t="shared" si="53"/>
        <v>43268.079513888893</v>
      </c>
      <c r="AB101" s="53">
        <f t="shared" si="47"/>
        <v>43268.313888888886</v>
      </c>
      <c r="AC101" s="53">
        <f t="shared" si="48"/>
        <v>43268.138504841911</v>
      </c>
      <c r="AD101" s="53">
        <f t="shared" si="49"/>
        <v>43268.452109221216</v>
      </c>
      <c r="AE101" s="53">
        <f t="shared" si="50"/>
        <v>43267.408437504419</v>
      </c>
      <c r="AF101" s="53">
        <f t="shared" si="51"/>
        <v>43266.759363430348</v>
      </c>
      <c r="AG101" s="56">
        <f t="shared" si="54"/>
        <v>43268.314236111109</v>
      </c>
      <c r="AH101" s="53">
        <f t="shared" si="52"/>
        <v>43268.314236111109</v>
      </c>
    </row>
    <row r="102" spans="1:34" x14ac:dyDescent="0.15">
      <c r="A102" s="5">
        <v>98</v>
      </c>
      <c r="B102" s="105"/>
      <c r="C102" s="5">
        <f t="shared" si="34"/>
        <v>1.1000000000000227</v>
      </c>
      <c r="D102" s="4">
        <f t="shared" si="35"/>
        <v>40.900000000000034</v>
      </c>
      <c r="E102" s="3">
        <v>399.1</v>
      </c>
      <c r="F102" s="105"/>
      <c r="G102" s="77" t="s">
        <v>83</v>
      </c>
      <c r="H102" s="77" t="s">
        <v>79</v>
      </c>
      <c r="I102" s="77" t="s">
        <v>198</v>
      </c>
      <c r="J102" s="77"/>
      <c r="K102" s="12"/>
      <c r="L102" s="105" t="s">
        <v>170</v>
      </c>
      <c r="M102" s="54" t="str">
        <f t="shared" si="36"/>
        <v/>
      </c>
      <c r="N102" s="55" t="str">
        <f t="shared" si="37"/>
        <v/>
      </c>
      <c r="P102" s="52">
        <f t="shared" si="38"/>
        <v>399</v>
      </c>
      <c r="Q102" s="52"/>
      <c r="R102" s="53">
        <f t="shared" si="39"/>
        <v>43267.697303921574</v>
      </c>
      <c r="S102" s="53">
        <f t="shared" si="40"/>
        <v>43267.712545955888</v>
      </c>
      <c r="T102" s="53">
        <f t="shared" si="41"/>
        <v>43267.712459150331</v>
      </c>
      <c r="U102" s="53">
        <f t="shared" si="42"/>
        <v>43267.692518674143</v>
      </c>
      <c r="V102" s="53">
        <f t="shared" si="43"/>
        <v>43267.623722886594</v>
      </c>
      <c r="W102" s="53">
        <f t="shared" si="44"/>
        <v>43267.572376732751</v>
      </c>
      <c r="X102" s="53">
        <f t="shared" si="45"/>
        <v>43267.369333254486</v>
      </c>
      <c r="Y102" s="53">
        <f t="shared" si="46"/>
        <v>43267.712893178112</v>
      </c>
      <c r="Z102" s="53"/>
      <c r="AA102" s="53">
        <f t="shared" si="53"/>
        <v>43268.081597222226</v>
      </c>
      <c r="AB102" s="53">
        <f t="shared" si="47"/>
        <v>43268.316666666666</v>
      </c>
      <c r="AC102" s="53">
        <f t="shared" si="48"/>
        <v>43268.142150857544</v>
      </c>
      <c r="AD102" s="53">
        <f t="shared" si="49"/>
        <v>43268.455234299341</v>
      </c>
      <c r="AE102" s="53">
        <f t="shared" si="50"/>
        <v>43267.412604171092</v>
      </c>
      <c r="AF102" s="53">
        <f t="shared" si="51"/>
        <v>43266.763993059976</v>
      </c>
      <c r="AG102" s="56">
        <f t="shared" si="54"/>
        <v>43268.317013888889</v>
      </c>
      <c r="AH102" s="53">
        <f t="shared" si="52"/>
        <v>43268.317013888889</v>
      </c>
    </row>
    <row r="103" spans="1:34" x14ac:dyDescent="0.15">
      <c r="A103" s="5">
        <v>99</v>
      </c>
      <c r="B103" s="105"/>
      <c r="C103" s="5">
        <f t="shared" si="34"/>
        <v>1.5</v>
      </c>
      <c r="D103" s="4">
        <f t="shared" si="35"/>
        <v>42.400000000000034</v>
      </c>
      <c r="E103" s="3">
        <v>400.6</v>
      </c>
      <c r="F103" s="105"/>
      <c r="G103" s="77" t="s">
        <v>80</v>
      </c>
      <c r="H103" s="77" t="s">
        <v>81</v>
      </c>
      <c r="I103" s="77"/>
      <c r="J103" s="77"/>
      <c r="K103" s="12"/>
      <c r="L103" s="105" t="s">
        <v>171</v>
      </c>
      <c r="M103" s="54" t="str">
        <f t="shared" si="36"/>
        <v/>
      </c>
      <c r="N103" s="55" t="str">
        <f t="shared" si="37"/>
        <v/>
      </c>
      <c r="P103" s="52">
        <f t="shared" si="38"/>
        <v>401</v>
      </c>
      <c r="Q103" s="52"/>
      <c r="R103" s="53">
        <f t="shared" si="39"/>
        <v>43267.699754901965</v>
      </c>
      <c r="S103" s="53">
        <f t="shared" si="40"/>
        <v>43267.715150122553</v>
      </c>
      <c r="T103" s="53">
        <f t="shared" si="41"/>
        <v>43267.715236928103</v>
      </c>
      <c r="U103" s="53">
        <f t="shared" si="42"/>
        <v>43267.695494864616</v>
      </c>
      <c r="V103" s="53">
        <f t="shared" si="43"/>
        <v>43267.626928014797</v>
      </c>
      <c r="W103" s="53">
        <f t="shared" si="44"/>
        <v>43267.575710066085</v>
      </c>
      <c r="X103" s="53">
        <f t="shared" si="45"/>
        <v>43267.372956442894</v>
      </c>
      <c r="Y103" s="53">
        <f t="shared" si="46"/>
        <v>43267.715584150326</v>
      </c>
      <c r="Z103" s="53"/>
      <c r="AA103" s="53">
        <f t="shared" si="53"/>
        <v>43268.085763888892</v>
      </c>
      <c r="AB103" s="53">
        <f t="shared" si="47"/>
        <v>43268.322222222225</v>
      </c>
      <c r="AC103" s="53">
        <f t="shared" si="48"/>
        <v>43268.149442888811</v>
      </c>
      <c r="AD103" s="53">
        <f t="shared" si="49"/>
        <v>43268.461484455598</v>
      </c>
      <c r="AE103" s="53">
        <f t="shared" si="50"/>
        <v>43267.420937504423</v>
      </c>
      <c r="AF103" s="53">
        <f t="shared" si="51"/>
        <v>43266.773252319232</v>
      </c>
      <c r="AG103" s="56">
        <f t="shared" si="54"/>
        <v>43268.322569444448</v>
      </c>
      <c r="AH103" s="53">
        <f t="shared" si="52"/>
        <v>43268.322569444448</v>
      </c>
    </row>
    <row r="104" spans="1:34" x14ac:dyDescent="0.15">
      <c r="A104" s="5">
        <v>100</v>
      </c>
      <c r="B104" s="105" t="s">
        <v>243</v>
      </c>
      <c r="C104" s="5">
        <f t="shared" si="34"/>
        <v>0.29999999999995453</v>
      </c>
      <c r="D104" s="4">
        <f t="shared" si="35"/>
        <v>42.699999999999989</v>
      </c>
      <c r="E104" s="3">
        <v>400.9</v>
      </c>
      <c r="F104" s="105" t="s">
        <v>175</v>
      </c>
      <c r="G104" s="77" t="s">
        <v>174</v>
      </c>
      <c r="H104" s="77" t="s">
        <v>107</v>
      </c>
      <c r="I104" s="77"/>
      <c r="J104" s="77"/>
      <c r="K104" s="12"/>
      <c r="L104" s="105" t="s">
        <v>319</v>
      </c>
      <c r="M104" s="54">
        <f t="shared" ca="1" si="36"/>
        <v>43267.71419526144</v>
      </c>
      <c r="N104" s="55">
        <f t="shared" ca="1" si="37"/>
        <v>43268.333333333336</v>
      </c>
      <c r="P104" s="52">
        <f t="shared" si="38"/>
        <v>401</v>
      </c>
      <c r="Q104" s="52"/>
      <c r="R104" s="53">
        <f t="shared" si="39"/>
        <v>43267.699754901965</v>
      </c>
      <c r="S104" s="53">
        <f t="shared" si="40"/>
        <v>43267.715150122553</v>
      </c>
      <c r="T104" s="53">
        <f t="shared" si="41"/>
        <v>43267.715236928103</v>
      </c>
      <c r="U104" s="53">
        <f t="shared" si="42"/>
        <v>43267.695494864616</v>
      </c>
      <c r="V104" s="53">
        <f t="shared" si="43"/>
        <v>43267.626928014797</v>
      </c>
      <c r="W104" s="53">
        <f t="shared" si="44"/>
        <v>43267.575710066085</v>
      </c>
      <c r="X104" s="53">
        <f t="shared" si="45"/>
        <v>43267.372956442894</v>
      </c>
      <c r="Y104" s="53">
        <f t="shared" si="46"/>
        <v>43267.715584150326</v>
      </c>
      <c r="Z104" s="53"/>
      <c r="AA104" s="53">
        <f t="shared" si="53"/>
        <v>43268.085763888892</v>
      </c>
      <c r="AB104" s="53">
        <f t="shared" si="47"/>
        <v>43268.322222222225</v>
      </c>
      <c r="AC104" s="53">
        <f t="shared" si="48"/>
        <v>43268.149442888811</v>
      </c>
      <c r="AD104" s="53">
        <f t="shared" si="49"/>
        <v>43268.461484455598</v>
      </c>
      <c r="AE104" s="53">
        <f t="shared" si="50"/>
        <v>43267.420937504423</v>
      </c>
      <c r="AF104" s="53">
        <f t="shared" si="51"/>
        <v>43266.773252319232</v>
      </c>
      <c r="AG104" s="56">
        <f t="shared" si="54"/>
        <v>43268.322569444448</v>
      </c>
      <c r="AH104" s="53">
        <f t="shared" si="52"/>
        <v>43268.322569444448</v>
      </c>
    </row>
    <row r="105" spans="1:34" x14ac:dyDescent="0.15">
      <c r="A105" s="5">
        <v>101</v>
      </c>
      <c r="B105" s="105"/>
      <c r="C105" s="5" t="str">
        <f t="shared" si="34"/>
        <v/>
      </c>
      <c r="D105" s="4" t="str">
        <f t="shared" si="35"/>
        <v/>
      </c>
      <c r="E105" s="3"/>
      <c r="F105" s="105"/>
      <c r="G105" s="77"/>
      <c r="H105" s="77"/>
      <c r="I105" s="77"/>
      <c r="J105" s="77"/>
      <c r="K105" s="12"/>
      <c r="L105" s="105"/>
      <c r="M105" s="54" t="str">
        <f t="shared" si="36"/>
        <v/>
      </c>
      <c r="N105" s="55" t="str">
        <f t="shared" si="37"/>
        <v/>
      </c>
      <c r="P105" s="52" t="str">
        <f t="shared" si="38"/>
        <v/>
      </c>
      <c r="Q105" s="52"/>
      <c r="R105" s="53" t="str">
        <f t="shared" si="39"/>
        <v/>
      </c>
      <c r="S105" s="53" t="str">
        <f t="shared" si="40"/>
        <v/>
      </c>
      <c r="T105" s="53" t="str">
        <f t="shared" si="41"/>
        <v/>
      </c>
      <c r="U105" s="53" t="str">
        <f t="shared" si="42"/>
        <v/>
      </c>
      <c r="V105" s="53" t="str">
        <f t="shared" si="43"/>
        <v/>
      </c>
      <c r="W105" s="53" t="str">
        <f t="shared" si="44"/>
        <v/>
      </c>
      <c r="X105" s="53" t="str">
        <f t="shared" si="45"/>
        <v/>
      </c>
      <c r="Y105" s="53" t="str">
        <f t="shared" si="46"/>
        <v/>
      </c>
      <c r="Z105" s="53"/>
      <c r="AA105" s="53" t="str">
        <f t="shared" si="53"/>
        <v/>
      </c>
      <c r="AB105" s="53" t="str">
        <f t="shared" si="47"/>
        <v/>
      </c>
      <c r="AC105" s="53" t="str">
        <f t="shared" si="48"/>
        <v/>
      </c>
      <c r="AD105" s="53" t="str">
        <f t="shared" si="49"/>
        <v/>
      </c>
      <c r="AE105" s="53" t="str">
        <f t="shared" si="50"/>
        <v/>
      </c>
      <c r="AF105" s="53" t="str">
        <f t="shared" si="51"/>
        <v/>
      </c>
      <c r="AG105" s="56" t="str">
        <f t="shared" si="54"/>
        <v/>
      </c>
      <c r="AH105" s="53" t="str">
        <f t="shared" si="52"/>
        <v/>
      </c>
    </row>
    <row r="106" spans="1:34" x14ac:dyDescent="0.15">
      <c r="A106" s="5">
        <v>102</v>
      </c>
      <c r="B106" s="105"/>
      <c r="C106" s="5" t="str">
        <f t="shared" si="34"/>
        <v/>
      </c>
      <c r="D106" s="4" t="str">
        <f t="shared" si="35"/>
        <v/>
      </c>
      <c r="E106" s="3"/>
      <c r="F106" s="105"/>
      <c r="G106" s="77"/>
      <c r="H106" s="77"/>
      <c r="I106" s="77"/>
      <c r="J106" s="77"/>
      <c r="K106" s="12"/>
      <c r="L106" s="105"/>
      <c r="M106" s="54" t="str">
        <f t="shared" si="36"/>
        <v/>
      </c>
      <c r="N106" s="55" t="str">
        <f t="shared" si="37"/>
        <v/>
      </c>
      <c r="P106" s="52" t="str">
        <f t="shared" si="38"/>
        <v/>
      </c>
      <c r="Q106" s="52"/>
      <c r="R106" s="53" t="str">
        <f t="shared" si="39"/>
        <v/>
      </c>
      <c r="S106" s="53" t="str">
        <f t="shared" si="40"/>
        <v/>
      </c>
      <c r="T106" s="53" t="str">
        <f t="shared" si="41"/>
        <v/>
      </c>
      <c r="U106" s="53" t="str">
        <f t="shared" si="42"/>
        <v/>
      </c>
      <c r="V106" s="53" t="str">
        <f t="shared" si="43"/>
        <v/>
      </c>
      <c r="W106" s="53" t="str">
        <f t="shared" si="44"/>
        <v/>
      </c>
      <c r="X106" s="53" t="str">
        <f t="shared" si="45"/>
        <v/>
      </c>
      <c r="Y106" s="53" t="str">
        <f t="shared" si="46"/>
        <v/>
      </c>
      <c r="Z106" s="53"/>
      <c r="AA106" s="53" t="str">
        <f t="shared" si="53"/>
        <v/>
      </c>
      <c r="AB106" s="53" t="str">
        <f t="shared" si="47"/>
        <v/>
      </c>
      <c r="AC106" s="53" t="str">
        <f t="shared" si="48"/>
        <v/>
      </c>
      <c r="AD106" s="53" t="str">
        <f t="shared" si="49"/>
        <v/>
      </c>
      <c r="AE106" s="53" t="str">
        <f t="shared" si="50"/>
        <v/>
      </c>
      <c r="AF106" s="53" t="str">
        <f t="shared" si="51"/>
        <v/>
      </c>
      <c r="AG106" s="56" t="str">
        <f t="shared" si="54"/>
        <v/>
      </c>
      <c r="AH106" s="53" t="str">
        <f t="shared" si="52"/>
        <v/>
      </c>
    </row>
    <row r="107" spans="1:34" x14ac:dyDescent="0.15">
      <c r="A107" s="5">
        <v>103</v>
      </c>
      <c r="B107" s="105"/>
      <c r="C107" s="5" t="str">
        <f t="shared" si="34"/>
        <v/>
      </c>
      <c r="D107" s="4" t="str">
        <f t="shared" si="35"/>
        <v/>
      </c>
      <c r="E107" s="3"/>
      <c r="F107" s="105"/>
      <c r="G107" s="77"/>
      <c r="H107" s="77"/>
      <c r="I107" s="77"/>
      <c r="J107" s="77"/>
      <c r="K107" s="12"/>
      <c r="L107" s="105"/>
      <c r="M107" s="54" t="str">
        <f t="shared" si="36"/>
        <v/>
      </c>
      <c r="N107" s="55" t="str">
        <f t="shared" si="37"/>
        <v/>
      </c>
      <c r="P107" s="52" t="str">
        <f t="shared" si="38"/>
        <v/>
      </c>
      <c r="Q107" s="52"/>
      <c r="R107" s="53" t="str">
        <f t="shared" si="39"/>
        <v/>
      </c>
      <c r="S107" s="53" t="str">
        <f t="shared" si="40"/>
        <v/>
      </c>
      <c r="T107" s="53" t="str">
        <f t="shared" si="41"/>
        <v/>
      </c>
      <c r="U107" s="53" t="str">
        <f t="shared" si="42"/>
        <v/>
      </c>
      <c r="V107" s="53" t="str">
        <f t="shared" si="43"/>
        <v/>
      </c>
      <c r="W107" s="53" t="str">
        <f t="shared" si="44"/>
        <v/>
      </c>
      <c r="X107" s="53" t="str">
        <f t="shared" si="45"/>
        <v/>
      </c>
      <c r="Y107" s="53" t="str">
        <f t="shared" si="46"/>
        <v/>
      </c>
      <c r="Z107" s="53"/>
      <c r="AA107" s="53" t="str">
        <f t="shared" si="53"/>
        <v/>
      </c>
      <c r="AB107" s="53" t="str">
        <f t="shared" si="47"/>
        <v/>
      </c>
      <c r="AC107" s="53" t="str">
        <f t="shared" si="48"/>
        <v/>
      </c>
      <c r="AD107" s="53" t="str">
        <f t="shared" si="49"/>
        <v/>
      </c>
      <c r="AE107" s="53" t="str">
        <f t="shared" si="50"/>
        <v/>
      </c>
      <c r="AF107" s="53" t="str">
        <f t="shared" si="51"/>
        <v/>
      </c>
      <c r="AG107" s="56" t="str">
        <f t="shared" si="54"/>
        <v/>
      </c>
      <c r="AH107" s="53" t="str">
        <f t="shared" si="52"/>
        <v/>
      </c>
    </row>
    <row r="108" spans="1:34" x14ac:dyDescent="0.15">
      <c r="A108" s="5">
        <v>104</v>
      </c>
      <c r="B108" s="85"/>
      <c r="C108" s="5" t="str">
        <f t="shared" si="34"/>
        <v/>
      </c>
      <c r="D108" s="4" t="str">
        <f t="shared" si="35"/>
        <v/>
      </c>
      <c r="E108" s="3"/>
      <c r="F108" s="85"/>
      <c r="G108" s="77"/>
      <c r="H108" s="77"/>
      <c r="I108" s="77"/>
      <c r="J108" s="77"/>
      <c r="K108" s="12"/>
      <c r="L108" s="85"/>
      <c r="M108" s="54" t="str">
        <f t="shared" si="36"/>
        <v/>
      </c>
      <c r="N108" s="55" t="str">
        <f t="shared" si="37"/>
        <v/>
      </c>
      <c r="P108" s="52" t="str">
        <f t="shared" si="38"/>
        <v/>
      </c>
      <c r="Q108" s="52"/>
      <c r="R108" s="53" t="str">
        <f t="shared" si="39"/>
        <v/>
      </c>
      <c r="S108" s="53" t="str">
        <f t="shared" si="40"/>
        <v/>
      </c>
      <c r="T108" s="53" t="str">
        <f t="shared" si="41"/>
        <v/>
      </c>
      <c r="U108" s="53" t="str">
        <f t="shared" si="42"/>
        <v/>
      </c>
      <c r="V108" s="53" t="str">
        <f t="shared" si="43"/>
        <v/>
      </c>
      <c r="W108" s="53" t="str">
        <f t="shared" si="44"/>
        <v/>
      </c>
      <c r="X108" s="53" t="str">
        <f t="shared" si="45"/>
        <v/>
      </c>
      <c r="Y108" s="53" t="str">
        <f t="shared" si="46"/>
        <v/>
      </c>
      <c r="Z108" s="53"/>
      <c r="AA108" s="53" t="str">
        <f t="shared" si="53"/>
        <v/>
      </c>
      <c r="AB108" s="53" t="str">
        <f t="shared" si="47"/>
        <v/>
      </c>
      <c r="AC108" s="53" t="str">
        <f t="shared" si="48"/>
        <v/>
      </c>
      <c r="AD108" s="53" t="str">
        <f t="shared" si="49"/>
        <v/>
      </c>
      <c r="AE108" s="53" t="str">
        <f t="shared" si="50"/>
        <v/>
      </c>
      <c r="AF108" s="53" t="str">
        <f t="shared" si="51"/>
        <v/>
      </c>
      <c r="AG108" s="56" t="str">
        <f t="shared" si="54"/>
        <v/>
      </c>
      <c r="AH108" s="53" t="str">
        <f t="shared" si="52"/>
        <v/>
      </c>
    </row>
    <row r="109" spans="1:34" x14ac:dyDescent="0.15">
      <c r="A109" s="5">
        <v>105</v>
      </c>
      <c r="B109" s="85"/>
      <c r="C109" s="5" t="str">
        <f t="shared" si="34"/>
        <v/>
      </c>
      <c r="D109" s="4" t="str">
        <f t="shared" si="35"/>
        <v/>
      </c>
      <c r="E109" s="3"/>
      <c r="F109" s="85"/>
      <c r="G109" s="77"/>
      <c r="H109" s="77"/>
      <c r="I109" s="77"/>
      <c r="J109" s="77"/>
      <c r="K109" s="12"/>
      <c r="L109" s="85"/>
      <c r="M109" s="54" t="str">
        <f t="shared" si="36"/>
        <v/>
      </c>
      <c r="N109" s="55" t="str">
        <f t="shared" si="37"/>
        <v/>
      </c>
      <c r="P109" s="52" t="str">
        <f t="shared" si="38"/>
        <v/>
      </c>
      <c r="Q109" s="52"/>
      <c r="R109" s="53" t="str">
        <f t="shared" si="39"/>
        <v/>
      </c>
      <c r="S109" s="53" t="str">
        <f t="shared" si="40"/>
        <v/>
      </c>
      <c r="T109" s="53" t="str">
        <f t="shared" si="41"/>
        <v/>
      </c>
      <c r="U109" s="53" t="str">
        <f t="shared" si="42"/>
        <v/>
      </c>
      <c r="V109" s="53" t="str">
        <f t="shared" si="43"/>
        <v/>
      </c>
      <c r="W109" s="53" t="str">
        <f t="shared" si="44"/>
        <v/>
      </c>
      <c r="X109" s="53" t="str">
        <f t="shared" si="45"/>
        <v/>
      </c>
      <c r="Y109" s="53" t="str">
        <f t="shared" si="46"/>
        <v/>
      </c>
      <c r="Z109" s="53"/>
      <c r="AA109" s="53" t="str">
        <f t="shared" si="53"/>
        <v/>
      </c>
      <c r="AB109" s="53" t="str">
        <f t="shared" si="47"/>
        <v/>
      </c>
      <c r="AC109" s="53" t="str">
        <f t="shared" si="48"/>
        <v/>
      </c>
      <c r="AD109" s="53" t="str">
        <f t="shared" si="49"/>
        <v/>
      </c>
      <c r="AE109" s="53" t="str">
        <f t="shared" si="50"/>
        <v/>
      </c>
      <c r="AF109" s="53" t="str">
        <f t="shared" si="51"/>
        <v/>
      </c>
      <c r="AG109" s="56" t="str">
        <f t="shared" si="54"/>
        <v/>
      </c>
      <c r="AH109" s="53" t="str">
        <f t="shared" si="52"/>
        <v/>
      </c>
    </row>
    <row r="110" spans="1:34" x14ac:dyDescent="0.15">
      <c r="A110" s="5">
        <v>106</v>
      </c>
      <c r="B110" s="85"/>
      <c r="C110" s="5" t="str">
        <f t="shared" si="34"/>
        <v/>
      </c>
      <c r="D110" s="4" t="str">
        <f t="shared" si="35"/>
        <v/>
      </c>
      <c r="E110" s="3"/>
      <c r="F110" s="85"/>
      <c r="G110" s="77"/>
      <c r="H110" s="77"/>
      <c r="I110" s="77"/>
      <c r="J110" s="77"/>
      <c r="K110" s="12"/>
      <c r="L110" s="85"/>
      <c r="M110" s="54" t="str">
        <f t="shared" si="36"/>
        <v/>
      </c>
      <c r="N110" s="55" t="str">
        <f t="shared" si="37"/>
        <v/>
      </c>
      <c r="P110" s="52" t="str">
        <f t="shared" si="38"/>
        <v/>
      </c>
      <c r="Q110" s="52"/>
      <c r="R110" s="53" t="str">
        <f t="shared" si="39"/>
        <v/>
      </c>
      <c r="S110" s="53" t="str">
        <f t="shared" si="40"/>
        <v/>
      </c>
      <c r="T110" s="53" t="str">
        <f t="shared" si="41"/>
        <v/>
      </c>
      <c r="U110" s="53" t="str">
        <f t="shared" si="42"/>
        <v/>
      </c>
      <c r="V110" s="53" t="str">
        <f t="shared" si="43"/>
        <v/>
      </c>
      <c r="W110" s="53" t="str">
        <f t="shared" si="44"/>
        <v/>
      </c>
      <c r="X110" s="53" t="str">
        <f t="shared" si="45"/>
        <v/>
      </c>
      <c r="Y110" s="53" t="str">
        <f t="shared" si="46"/>
        <v/>
      </c>
      <c r="Z110" s="53"/>
      <c r="AA110" s="53" t="str">
        <f t="shared" si="53"/>
        <v/>
      </c>
      <c r="AB110" s="53" t="str">
        <f t="shared" si="47"/>
        <v/>
      </c>
      <c r="AC110" s="53" t="str">
        <f t="shared" si="48"/>
        <v/>
      </c>
      <c r="AD110" s="53" t="str">
        <f t="shared" si="49"/>
        <v/>
      </c>
      <c r="AE110" s="53" t="str">
        <f t="shared" si="50"/>
        <v/>
      </c>
      <c r="AF110" s="53" t="str">
        <f t="shared" si="51"/>
        <v/>
      </c>
      <c r="AG110" s="56" t="str">
        <f t="shared" si="54"/>
        <v/>
      </c>
      <c r="AH110" s="53" t="str">
        <f t="shared" si="52"/>
        <v/>
      </c>
    </row>
    <row r="111" spans="1:34" x14ac:dyDescent="0.15">
      <c r="A111" s="5">
        <v>107</v>
      </c>
      <c r="B111" s="85"/>
      <c r="C111" s="5" t="str">
        <f t="shared" si="34"/>
        <v/>
      </c>
      <c r="D111" s="4" t="str">
        <f t="shared" si="35"/>
        <v/>
      </c>
      <c r="E111" s="3"/>
      <c r="F111" s="85"/>
      <c r="G111" s="77"/>
      <c r="H111" s="77"/>
      <c r="I111" s="77"/>
      <c r="J111" s="77"/>
      <c r="K111" s="12"/>
      <c r="L111" s="85"/>
      <c r="M111" s="54" t="str">
        <f t="shared" si="36"/>
        <v/>
      </c>
      <c r="N111" s="55" t="str">
        <f t="shared" si="37"/>
        <v/>
      </c>
      <c r="P111" s="52" t="str">
        <f t="shared" si="38"/>
        <v/>
      </c>
      <c r="Q111" s="52"/>
      <c r="R111" s="53" t="str">
        <f t="shared" si="39"/>
        <v/>
      </c>
      <c r="S111" s="53" t="str">
        <f t="shared" si="40"/>
        <v/>
      </c>
      <c r="T111" s="53" t="str">
        <f t="shared" si="41"/>
        <v/>
      </c>
      <c r="U111" s="53" t="str">
        <f t="shared" si="42"/>
        <v/>
      </c>
      <c r="V111" s="53" t="str">
        <f t="shared" si="43"/>
        <v/>
      </c>
      <c r="W111" s="53" t="str">
        <f t="shared" si="44"/>
        <v/>
      </c>
      <c r="X111" s="53" t="str">
        <f t="shared" si="45"/>
        <v/>
      </c>
      <c r="Y111" s="53" t="str">
        <f t="shared" si="46"/>
        <v/>
      </c>
      <c r="Z111" s="53"/>
      <c r="AA111" s="53" t="str">
        <f t="shared" si="53"/>
        <v/>
      </c>
      <c r="AB111" s="53" t="str">
        <f t="shared" si="47"/>
        <v/>
      </c>
      <c r="AC111" s="53" t="str">
        <f t="shared" si="48"/>
        <v/>
      </c>
      <c r="AD111" s="53" t="str">
        <f t="shared" si="49"/>
        <v/>
      </c>
      <c r="AE111" s="53" t="str">
        <f t="shared" si="50"/>
        <v/>
      </c>
      <c r="AF111" s="53" t="str">
        <f t="shared" si="51"/>
        <v/>
      </c>
      <c r="AG111" s="56" t="str">
        <f t="shared" si="54"/>
        <v/>
      </c>
      <c r="AH111" s="53" t="str">
        <f t="shared" si="52"/>
        <v/>
      </c>
    </row>
    <row r="112" spans="1:34" x14ac:dyDescent="0.15">
      <c r="A112" s="5">
        <v>108</v>
      </c>
      <c r="B112" s="85"/>
      <c r="C112" s="5" t="str">
        <f t="shared" si="34"/>
        <v/>
      </c>
      <c r="D112" s="4" t="str">
        <f t="shared" si="35"/>
        <v/>
      </c>
      <c r="E112" s="3"/>
      <c r="F112" s="85"/>
      <c r="G112" s="77"/>
      <c r="H112" s="77"/>
      <c r="I112" s="77"/>
      <c r="J112" s="77"/>
      <c r="K112" s="85"/>
      <c r="L112" s="87"/>
      <c r="M112" s="54" t="str">
        <f t="shared" si="36"/>
        <v/>
      </c>
      <c r="N112" s="55" t="str">
        <f t="shared" si="37"/>
        <v/>
      </c>
      <c r="P112" s="52" t="str">
        <f t="shared" si="38"/>
        <v/>
      </c>
      <c r="Q112" s="52"/>
      <c r="R112" s="53" t="str">
        <f t="shared" si="39"/>
        <v/>
      </c>
      <c r="S112" s="53" t="str">
        <f t="shared" si="40"/>
        <v/>
      </c>
      <c r="T112" s="53" t="str">
        <f t="shared" si="41"/>
        <v/>
      </c>
      <c r="U112" s="53" t="str">
        <f t="shared" si="42"/>
        <v/>
      </c>
      <c r="V112" s="53" t="str">
        <f t="shared" si="43"/>
        <v/>
      </c>
      <c r="W112" s="53" t="str">
        <f t="shared" si="44"/>
        <v/>
      </c>
      <c r="X112" s="53" t="str">
        <f t="shared" si="45"/>
        <v/>
      </c>
      <c r="Y112" s="53" t="str">
        <f t="shared" si="46"/>
        <v/>
      </c>
      <c r="Z112" s="53"/>
      <c r="AA112" s="53" t="str">
        <f t="shared" si="53"/>
        <v/>
      </c>
      <c r="AB112" s="53" t="str">
        <f t="shared" si="47"/>
        <v/>
      </c>
      <c r="AC112" s="53" t="str">
        <f t="shared" si="48"/>
        <v/>
      </c>
      <c r="AD112" s="53" t="str">
        <f t="shared" si="49"/>
        <v/>
      </c>
      <c r="AE112" s="53" t="str">
        <f t="shared" si="50"/>
        <v/>
      </c>
      <c r="AF112" s="53" t="str">
        <f t="shared" si="51"/>
        <v/>
      </c>
      <c r="AG112" s="56" t="str">
        <f t="shared" si="54"/>
        <v/>
      </c>
      <c r="AH112" s="53" t="str">
        <f t="shared" si="52"/>
        <v/>
      </c>
    </row>
    <row r="113" spans="1:34" x14ac:dyDescent="0.15">
      <c r="A113" s="5">
        <v>109</v>
      </c>
      <c r="B113" s="85"/>
      <c r="C113" s="5" t="str">
        <f t="shared" si="34"/>
        <v/>
      </c>
      <c r="D113" s="4" t="str">
        <f t="shared" si="35"/>
        <v/>
      </c>
      <c r="E113" s="3"/>
      <c r="F113" s="85"/>
      <c r="G113" s="77"/>
      <c r="H113" s="77"/>
      <c r="I113" s="77"/>
      <c r="J113" s="77"/>
      <c r="K113" s="12"/>
      <c r="L113" s="85"/>
      <c r="M113" s="54" t="str">
        <f t="shared" si="36"/>
        <v/>
      </c>
      <c r="N113" s="55" t="str">
        <f t="shared" si="37"/>
        <v/>
      </c>
      <c r="P113" s="52" t="str">
        <f t="shared" si="38"/>
        <v/>
      </c>
      <c r="Q113" s="52"/>
      <c r="R113" s="53" t="str">
        <f t="shared" si="39"/>
        <v/>
      </c>
      <c r="S113" s="53" t="str">
        <f t="shared" si="40"/>
        <v/>
      </c>
      <c r="T113" s="53" t="str">
        <f t="shared" si="41"/>
        <v/>
      </c>
      <c r="U113" s="53" t="str">
        <f t="shared" si="42"/>
        <v/>
      </c>
      <c r="V113" s="53" t="str">
        <f t="shared" si="43"/>
        <v/>
      </c>
      <c r="W113" s="53" t="str">
        <f t="shared" si="44"/>
        <v/>
      </c>
      <c r="X113" s="53" t="str">
        <f t="shared" si="45"/>
        <v/>
      </c>
      <c r="Y113" s="53" t="str">
        <f t="shared" si="46"/>
        <v/>
      </c>
      <c r="Z113" s="53"/>
      <c r="AA113" s="53" t="str">
        <f t="shared" si="53"/>
        <v/>
      </c>
      <c r="AB113" s="53" t="str">
        <f t="shared" si="47"/>
        <v/>
      </c>
      <c r="AC113" s="53" t="str">
        <f t="shared" si="48"/>
        <v/>
      </c>
      <c r="AD113" s="53" t="str">
        <f t="shared" si="49"/>
        <v/>
      </c>
      <c r="AE113" s="53" t="str">
        <f t="shared" si="50"/>
        <v/>
      </c>
      <c r="AF113" s="53" t="str">
        <f t="shared" si="51"/>
        <v/>
      </c>
      <c r="AG113" s="56" t="str">
        <f t="shared" si="54"/>
        <v/>
      </c>
      <c r="AH113" s="53" t="str">
        <f t="shared" si="52"/>
        <v/>
      </c>
    </row>
    <row r="114" spans="1:34" x14ac:dyDescent="0.15">
      <c r="A114" s="5">
        <v>110</v>
      </c>
      <c r="B114" s="85"/>
      <c r="C114" s="5" t="str">
        <f t="shared" si="34"/>
        <v/>
      </c>
      <c r="D114" s="4" t="str">
        <f t="shared" si="35"/>
        <v/>
      </c>
      <c r="E114" s="3"/>
      <c r="F114" s="85"/>
      <c r="G114" s="77"/>
      <c r="H114" s="77"/>
      <c r="I114" s="77"/>
      <c r="J114" s="77"/>
      <c r="K114" s="85"/>
      <c r="L114" s="85"/>
      <c r="M114" s="54" t="str">
        <f t="shared" si="36"/>
        <v/>
      </c>
      <c r="N114" s="55" t="str">
        <f t="shared" si="37"/>
        <v/>
      </c>
      <c r="P114" s="52" t="str">
        <f t="shared" si="38"/>
        <v/>
      </c>
      <c r="Q114" s="52"/>
      <c r="R114" s="53" t="str">
        <f t="shared" si="39"/>
        <v/>
      </c>
      <c r="S114" s="53" t="str">
        <f t="shared" si="40"/>
        <v/>
      </c>
      <c r="T114" s="53" t="str">
        <f t="shared" si="41"/>
        <v/>
      </c>
      <c r="U114" s="53" t="str">
        <f t="shared" si="42"/>
        <v/>
      </c>
      <c r="V114" s="53" t="str">
        <f t="shared" si="43"/>
        <v/>
      </c>
      <c r="W114" s="53" t="str">
        <f t="shared" si="44"/>
        <v/>
      </c>
      <c r="X114" s="53" t="str">
        <f t="shared" si="45"/>
        <v/>
      </c>
      <c r="Y114" s="53" t="str">
        <f t="shared" si="46"/>
        <v/>
      </c>
      <c r="Z114" s="53"/>
      <c r="AA114" s="53" t="str">
        <f t="shared" si="53"/>
        <v/>
      </c>
      <c r="AB114" s="53" t="str">
        <f t="shared" si="47"/>
        <v/>
      </c>
      <c r="AC114" s="53" t="str">
        <f t="shared" si="48"/>
        <v/>
      </c>
      <c r="AD114" s="53" t="str">
        <f t="shared" si="49"/>
        <v/>
      </c>
      <c r="AE114" s="53" t="str">
        <f t="shared" si="50"/>
        <v/>
      </c>
      <c r="AF114" s="53" t="str">
        <f t="shared" si="51"/>
        <v/>
      </c>
      <c r="AG114" s="56" t="str">
        <f t="shared" si="54"/>
        <v/>
      </c>
      <c r="AH114" s="53" t="str">
        <f t="shared" si="52"/>
        <v/>
      </c>
    </row>
    <row r="115" spans="1:34" x14ac:dyDescent="0.15">
      <c r="A115" s="5">
        <v>111</v>
      </c>
      <c r="B115" s="85"/>
      <c r="C115" s="5" t="str">
        <f t="shared" si="34"/>
        <v/>
      </c>
      <c r="D115" s="4" t="str">
        <f t="shared" si="35"/>
        <v/>
      </c>
      <c r="E115" s="3"/>
      <c r="F115" s="85"/>
      <c r="G115" s="77"/>
      <c r="H115" s="77"/>
      <c r="I115" s="77"/>
      <c r="J115" s="77"/>
      <c r="K115" s="12"/>
      <c r="L115" s="85"/>
      <c r="M115" s="54" t="str">
        <f t="shared" si="36"/>
        <v/>
      </c>
      <c r="N115" s="55" t="str">
        <f t="shared" si="37"/>
        <v/>
      </c>
      <c r="P115" s="52" t="str">
        <f t="shared" si="38"/>
        <v/>
      </c>
      <c r="Q115" s="52"/>
      <c r="R115" s="53" t="str">
        <f t="shared" si="39"/>
        <v/>
      </c>
      <c r="S115" s="53" t="str">
        <f t="shared" si="40"/>
        <v/>
      </c>
      <c r="T115" s="53" t="str">
        <f t="shared" si="41"/>
        <v/>
      </c>
      <c r="U115" s="53" t="str">
        <f t="shared" si="42"/>
        <v/>
      </c>
      <c r="V115" s="53" t="str">
        <f t="shared" si="43"/>
        <v/>
      </c>
      <c r="W115" s="53" t="str">
        <f t="shared" si="44"/>
        <v/>
      </c>
      <c r="X115" s="53" t="str">
        <f t="shared" si="45"/>
        <v/>
      </c>
      <c r="Y115" s="53" t="str">
        <f t="shared" si="46"/>
        <v/>
      </c>
      <c r="Z115" s="53"/>
      <c r="AA115" s="53" t="str">
        <f t="shared" si="53"/>
        <v/>
      </c>
      <c r="AB115" s="53" t="str">
        <f t="shared" si="47"/>
        <v/>
      </c>
      <c r="AC115" s="53" t="str">
        <f t="shared" si="48"/>
        <v/>
      </c>
      <c r="AD115" s="53" t="str">
        <f t="shared" si="49"/>
        <v/>
      </c>
      <c r="AE115" s="53" t="str">
        <f t="shared" si="50"/>
        <v/>
      </c>
      <c r="AF115" s="53" t="str">
        <f t="shared" si="51"/>
        <v/>
      </c>
      <c r="AG115" s="56" t="str">
        <f t="shared" si="54"/>
        <v/>
      </c>
      <c r="AH115" s="53" t="str">
        <f t="shared" si="52"/>
        <v/>
      </c>
    </row>
    <row r="116" spans="1:34" x14ac:dyDescent="0.15">
      <c r="A116" s="5">
        <v>112</v>
      </c>
      <c r="B116" s="85"/>
      <c r="C116" s="5" t="str">
        <f t="shared" si="34"/>
        <v/>
      </c>
      <c r="D116" s="4" t="str">
        <f t="shared" si="35"/>
        <v/>
      </c>
      <c r="E116" s="3"/>
      <c r="F116" s="85"/>
      <c r="G116" s="77"/>
      <c r="H116" s="77"/>
      <c r="I116" s="77"/>
      <c r="J116" s="77"/>
      <c r="K116" s="12"/>
      <c r="L116" s="85"/>
      <c r="M116" s="54" t="str">
        <f t="shared" si="36"/>
        <v/>
      </c>
      <c r="N116" s="55" t="str">
        <f t="shared" si="37"/>
        <v/>
      </c>
      <c r="P116" s="52" t="str">
        <f t="shared" si="38"/>
        <v/>
      </c>
      <c r="Q116" s="52"/>
      <c r="R116" s="53" t="str">
        <f t="shared" si="39"/>
        <v/>
      </c>
      <c r="S116" s="53" t="str">
        <f t="shared" si="40"/>
        <v/>
      </c>
      <c r="T116" s="53" t="str">
        <f t="shared" si="41"/>
        <v/>
      </c>
      <c r="U116" s="53" t="str">
        <f t="shared" si="42"/>
        <v/>
      </c>
      <c r="V116" s="53" t="str">
        <f t="shared" si="43"/>
        <v/>
      </c>
      <c r="W116" s="53" t="str">
        <f t="shared" si="44"/>
        <v/>
      </c>
      <c r="X116" s="53" t="str">
        <f t="shared" si="45"/>
        <v/>
      </c>
      <c r="Y116" s="53" t="str">
        <f t="shared" si="46"/>
        <v/>
      </c>
      <c r="Z116" s="53"/>
      <c r="AA116" s="53" t="str">
        <f t="shared" si="53"/>
        <v/>
      </c>
      <c r="AB116" s="53" t="str">
        <f t="shared" si="47"/>
        <v/>
      </c>
      <c r="AC116" s="53" t="str">
        <f t="shared" si="48"/>
        <v/>
      </c>
      <c r="AD116" s="53" t="str">
        <f t="shared" si="49"/>
        <v/>
      </c>
      <c r="AE116" s="53" t="str">
        <f t="shared" si="50"/>
        <v/>
      </c>
      <c r="AF116" s="53" t="str">
        <f t="shared" si="51"/>
        <v/>
      </c>
      <c r="AG116" s="56" t="str">
        <f t="shared" si="54"/>
        <v/>
      </c>
      <c r="AH116" s="53" t="str">
        <f t="shared" si="52"/>
        <v/>
      </c>
    </row>
    <row r="117" spans="1:34" x14ac:dyDescent="0.15">
      <c r="A117" s="5">
        <v>113</v>
      </c>
      <c r="B117" s="85"/>
      <c r="C117" s="5" t="str">
        <f t="shared" si="34"/>
        <v/>
      </c>
      <c r="D117" s="4" t="str">
        <f t="shared" si="35"/>
        <v/>
      </c>
      <c r="E117" s="3"/>
      <c r="F117" s="85"/>
      <c r="G117" s="77"/>
      <c r="H117" s="77"/>
      <c r="I117" s="77"/>
      <c r="J117" s="77"/>
      <c r="K117" s="12"/>
      <c r="L117" s="85"/>
      <c r="M117" s="54" t="str">
        <f t="shared" si="36"/>
        <v/>
      </c>
      <c r="N117" s="55" t="str">
        <f t="shared" si="37"/>
        <v/>
      </c>
      <c r="P117" s="52" t="str">
        <f t="shared" si="38"/>
        <v/>
      </c>
      <c r="Q117" s="52"/>
      <c r="R117" s="53" t="str">
        <f t="shared" si="39"/>
        <v/>
      </c>
      <c r="S117" s="53" t="str">
        <f t="shared" si="40"/>
        <v/>
      </c>
      <c r="T117" s="53" t="str">
        <f t="shared" si="41"/>
        <v/>
      </c>
      <c r="U117" s="53" t="str">
        <f t="shared" si="42"/>
        <v/>
      </c>
      <c r="V117" s="53" t="str">
        <f t="shared" si="43"/>
        <v/>
      </c>
      <c r="W117" s="53" t="str">
        <f t="shared" si="44"/>
        <v/>
      </c>
      <c r="X117" s="53" t="str">
        <f t="shared" si="45"/>
        <v/>
      </c>
      <c r="Y117" s="53" t="str">
        <f t="shared" si="46"/>
        <v/>
      </c>
      <c r="Z117" s="53"/>
      <c r="AA117" s="53" t="str">
        <f t="shared" si="53"/>
        <v/>
      </c>
      <c r="AB117" s="53" t="str">
        <f t="shared" si="47"/>
        <v/>
      </c>
      <c r="AC117" s="53" t="str">
        <f t="shared" si="48"/>
        <v/>
      </c>
      <c r="AD117" s="53" t="str">
        <f t="shared" si="49"/>
        <v/>
      </c>
      <c r="AE117" s="53" t="str">
        <f t="shared" si="50"/>
        <v/>
      </c>
      <c r="AF117" s="53" t="str">
        <f t="shared" si="51"/>
        <v/>
      </c>
      <c r="AG117" s="56" t="str">
        <f t="shared" si="54"/>
        <v/>
      </c>
      <c r="AH117" s="53" t="str">
        <f t="shared" si="52"/>
        <v/>
      </c>
    </row>
    <row r="118" spans="1:34" x14ac:dyDescent="0.15">
      <c r="A118" s="5">
        <v>114</v>
      </c>
      <c r="B118" s="85"/>
      <c r="C118" s="5" t="str">
        <f t="shared" si="34"/>
        <v/>
      </c>
      <c r="D118" s="4" t="str">
        <f t="shared" si="35"/>
        <v/>
      </c>
      <c r="E118" s="3"/>
      <c r="F118" s="85"/>
      <c r="G118" s="77"/>
      <c r="H118" s="77"/>
      <c r="I118" s="77"/>
      <c r="J118" s="77"/>
      <c r="K118" s="85"/>
      <c r="L118" s="85"/>
      <c r="M118" s="54" t="str">
        <f t="shared" si="36"/>
        <v/>
      </c>
      <c r="N118" s="55" t="str">
        <f t="shared" si="37"/>
        <v/>
      </c>
      <c r="P118" s="52" t="str">
        <f t="shared" si="38"/>
        <v/>
      </c>
      <c r="Q118" s="52"/>
      <c r="R118" s="53" t="str">
        <f t="shared" si="39"/>
        <v/>
      </c>
      <c r="S118" s="53" t="str">
        <f t="shared" si="40"/>
        <v/>
      </c>
      <c r="T118" s="53" t="str">
        <f t="shared" si="41"/>
        <v/>
      </c>
      <c r="U118" s="53" t="str">
        <f t="shared" si="42"/>
        <v/>
      </c>
      <c r="V118" s="53" t="str">
        <f t="shared" si="43"/>
        <v/>
      </c>
      <c r="W118" s="53" t="str">
        <f t="shared" si="44"/>
        <v/>
      </c>
      <c r="X118" s="53" t="str">
        <f t="shared" si="45"/>
        <v/>
      </c>
      <c r="Y118" s="53" t="str">
        <f t="shared" si="46"/>
        <v/>
      </c>
      <c r="Z118" s="53"/>
      <c r="AA118" s="53" t="str">
        <f t="shared" si="53"/>
        <v/>
      </c>
      <c r="AB118" s="53" t="str">
        <f t="shared" si="47"/>
        <v/>
      </c>
      <c r="AC118" s="53" t="str">
        <f t="shared" si="48"/>
        <v/>
      </c>
      <c r="AD118" s="53" t="str">
        <f t="shared" si="49"/>
        <v/>
      </c>
      <c r="AE118" s="53" t="str">
        <f t="shared" si="50"/>
        <v/>
      </c>
      <c r="AF118" s="53" t="str">
        <f t="shared" si="51"/>
        <v/>
      </c>
      <c r="AG118" s="56" t="str">
        <f t="shared" si="54"/>
        <v/>
      </c>
      <c r="AH118" s="53" t="str">
        <f t="shared" si="52"/>
        <v/>
      </c>
    </row>
    <row r="119" spans="1:34" x14ac:dyDescent="0.15">
      <c r="A119" s="5">
        <v>115</v>
      </c>
      <c r="B119" s="85"/>
      <c r="C119" s="5" t="str">
        <f t="shared" si="34"/>
        <v/>
      </c>
      <c r="D119" s="4" t="str">
        <f t="shared" si="35"/>
        <v/>
      </c>
      <c r="E119" s="3"/>
      <c r="F119" s="85"/>
      <c r="G119" s="77"/>
      <c r="H119" s="77"/>
      <c r="I119" s="77"/>
      <c r="J119" s="77"/>
      <c r="K119" s="12"/>
      <c r="L119" s="85"/>
      <c r="M119" s="54" t="str">
        <f t="shared" si="36"/>
        <v/>
      </c>
      <c r="N119" s="55" t="str">
        <f t="shared" si="37"/>
        <v/>
      </c>
      <c r="P119" s="52" t="str">
        <f t="shared" si="38"/>
        <v/>
      </c>
      <c r="Q119" s="52"/>
      <c r="R119" s="53" t="str">
        <f t="shared" si="39"/>
        <v/>
      </c>
      <c r="S119" s="53" t="str">
        <f t="shared" si="40"/>
        <v/>
      </c>
      <c r="T119" s="53" t="str">
        <f t="shared" si="41"/>
        <v/>
      </c>
      <c r="U119" s="53" t="str">
        <f t="shared" si="42"/>
        <v/>
      </c>
      <c r="V119" s="53" t="str">
        <f t="shared" si="43"/>
        <v/>
      </c>
      <c r="W119" s="53" t="str">
        <f t="shared" si="44"/>
        <v/>
      </c>
      <c r="X119" s="53" t="str">
        <f t="shared" si="45"/>
        <v/>
      </c>
      <c r="Y119" s="53" t="str">
        <f t="shared" si="46"/>
        <v/>
      </c>
      <c r="Z119" s="53"/>
      <c r="AA119" s="53" t="str">
        <f t="shared" si="53"/>
        <v/>
      </c>
      <c r="AB119" s="53" t="str">
        <f t="shared" si="47"/>
        <v/>
      </c>
      <c r="AC119" s="53" t="str">
        <f t="shared" si="48"/>
        <v/>
      </c>
      <c r="AD119" s="53" t="str">
        <f t="shared" si="49"/>
        <v/>
      </c>
      <c r="AE119" s="53" t="str">
        <f t="shared" si="50"/>
        <v/>
      </c>
      <c r="AF119" s="53" t="str">
        <f t="shared" si="51"/>
        <v/>
      </c>
      <c r="AG119" s="56" t="str">
        <f t="shared" si="54"/>
        <v/>
      </c>
      <c r="AH119" s="53" t="str">
        <f t="shared" si="52"/>
        <v/>
      </c>
    </row>
    <row r="120" spans="1:34" x14ac:dyDescent="0.15">
      <c r="A120" s="5">
        <v>116</v>
      </c>
      <c r="B120" s="85"/>
      <c r="C120" s="5" t="str">
        <f t="shared" si="34"/>
        <v/>
      </c>
      <c r="D120" s="4" t="str">
        <f t="shared" si="35"/>
        <v/>
      </c>
      <c r="E120" s="3"/>
      <c r="F120" s="85"/>
      <c r="G120" s="77"/>
      <c r="H120" s="77"/>
      <c r="I120" s="77"/>
      <c r="J120" s="77"/>
      <c r="K120" s="85"/>
      <c r="L120" s="85"/>
      <c r="M120" s="54" t="str">
        <f t="shared" si="36"/>
        <v/>
      </c>
      <c r="N120" s="55" t="str">
        <f t="shared" si="37"/>
        <v/>
      </c>
      <c r="P120" s="52" t="str">
        <f t="shared" si="38"/>
        <v/>
      </c>
      <c r="Q120" s="52"/>
      <c r="R120" s="53" t="str">
        <f t="shared" si="39"/>
        <v/>
      </c>
      <c r="S120" s="53" t="str">
        <f t="shared" si="40"/>
        <v/>
      </c>
      <c r="T120" s="53" t="str">
        <f t="shared" si="41"/>
        <v/>
      </c>
      <c r="U120" s="53" t="str">
        <f t="shared" si="42"/>
        <v/>
      </c>
      <c r="V120" s="53" t="str">
        <f t="shared" si="43"/>
        <v/>
      </c>
      <c r="W120" s="53" t="str">
        <f t="shared" si="44"/>
        <v/>
      </c>
      <c r="X120" s="53" t="str">
        <f t="shared" si="45"/>
        <v/>
      </c>
      <c r="Y120" s="53" t="str">
        <f t="shared" si="46"/>
        <v/>
      </c>
      <c r="Z120" s="53"/>
      <c r="AA120" s="53" t="str">
        <f t="shared" si="53"/>
        <v/>
      </c>
      <c r="AB120" s="53" t="str">
        <f t="shared" si="47"/>
        <v/>
      </c>
      <c r="AC120" s="53" t="str">
        <f t="shared" si="48"/>
        <v/>
      </c>
      <c r="AD120" s="53" t="str">
        <f t="shared" si="49"/>
        <v/>
      </c>
      <c r="AE120" s="53" t="str">
        <f t="shared" si="50"/>
        <v/>
      </c>
      <c r="AF120" s="53" t="str">
        <f t="shared" si="51"/>
        <v/>
      </c>
      <c r="AG120" s="56" t="str">
        <f t="shared" si="54"/>
        <v/>
      </c>
      <c r="AH120" s="53" t="str">
        <f t="shared" si="52"/>
        <v/>
      </c>
    </row>
    <row r="121" spans="1:34" x14ac:dyDescent="0.15">
      <c r="A121" s="5">
        <v>117</v>
      </c>
      <c r="B121" s="85"/>
      <c r="C121" s="5" t="str">
        <f t="shared" si="34"/>
        <v/>
      </c>
      <c r="D121" s="4" t="str">
        <f t="shared" si="35"/>
        <v/>
      </c>
      <c r="E121" s="3"/>
      <c r="F121" s="85"/>
      <c r="G121" s="77"/>
      <c r="H121" s="77"/>
      <c r="I121" s="77"/>
      <c r="J121" s="77"/>
      <c r="K121" s="12"/>
      <c r="L121" s="85"/>
      <c r="M121" s="54" t="str">
        <f t="shared" si="36"/>
        <v/>
      </c>
      <c r="N121" s="55" t="str">
        <f t="shared" si="37"/>
        <v/>
      </c>
      <c r="P121" s="52" t="str">
        <f>IF(F121&lt;&gt;"",ROUND(F121,0),"")</f>
        <v/>
      </c>
      <c r="Q121" s="52"/>
      <c r="R121" s="53" t="str">
        <f>IF(F121&lt;&gt;"",M$5+P121/34/24,"")</f>
        <v/>
      </c>
      <c r="S121" s="53" t="str">
        <f>IF(F121&lt;&gt;"",M$5+200/34/24+(P121-200)/32/24,"")</f>
        <v/>
      </c>
      <c r="T121" s="53" t="str">
        <f>IF(F121&lt;&gt;"",M$5+200/34/24+200/32/24+(P121-400)/30/24,"")</f>
        <v/>
      </c>
      <c r="U121" s="53" t="str">
        <f>IF(F121&lt;&gt;"",M$5+200/34/24+200/32/24+200/30/24+(P121-600)/28/24,"")</f>
        <v/>
      </c>
      <c r="V121" s="53" t="str">
        <f>IF(F121&lt;&gt;"",M$5+200/34/24+200/32/24+200/30/24+400/28/24+(P121-1000)/26/24,"")</f>
        <v/>
      </c>
      <c r="W121" s="53" t="str">
        <f>IF(F121&lt;&gt;"",M$5+200/34/24+200/32/24+200/30/24+400/28/24+200/26/24+(P121-1200)/25/24,"")</f>
        <v/>
      </c>
      <c r="X121" s="53" t="str">
        <f>IF(F121&lt;&gt;"",M$5+200/34/24+200/32/24+200/30/24+400/28/24+200/26/24+600/25/24+(P121-1800)/23/24,"")</f>
        <v/>
      </c>
      <c r="Y121" s="53" t="str">
        <f>IF(F121&lt;&gt;"",MAX(R121:X121)*24*60/24/60+1/120/24,"")</f>
        <v/>
      </c>
      <c r="Z121" s="53"/>
      <c r="AA121" s="53" t="str">
        <f>IF(F121&lt;&gt;"",(AA$5+P121/20/24)+1/120/24,"")</f>
        <v/>
      </c>
      <c r="AB121" s="53" t="str">
        <f>IF(F121&lt;&gt;"",M$5+4/24+(P121-60)/15/24,"")</f>
        <v/>
      </c>
      <c r="AC121" s="53" t="str">
        <f>IF(F121&lt;&gt;"",M$5+600/15/24+(P121-600)/11.428/24,"")</f>
        <v/>
      </c>
      <c r="AD121" s="53" t="str">
        <f>IF(F121&lt;&gt;"",M$5+600/15/24+400/11.428/24+200/13.333/24+(P121-1200)/13.333/24,"")</f>
        <v/>
      </c>
      <c r="AE121" s="53" t="str">
        <f>IF(F121&lt;&gt;"",M$5+600/15/24+400/11.428/24+200/13.333/24+200/13.333/24+(P121-1400)/10/24,"")</f>
        <v/>
      </c>
      <c r="AF121" s="53" t="str">
        <f>IF(F121&lt;&gt;"",M$5+600/15/24+400/11.428/24+200/13.333/24+200/13.333/24+400/10/24+(P121-1800)/9/24,"")</f>
        <v/>
      </c>
      <c r="AG121" s="56" t="str">
        <f>IF(F121&lt;&gt;"",IF(P121&lt;1000,MAX(AB121:AC121),MAX(AD121:AF121))+1/120/24,"")</f>
        <v/>
      </c>
      <c r="AH121" s="53" t="str">
        <f t="shared" si="52"/>
        <v/>
      </c>
    </row>
    <row r="122" spans="1:34" x14ac:dyDescent="0.15">
      <c r="A122" s="5">
        <v>118</v>
      </c>
      <c r="B122" s="83"/>
      <c r="C122" s="5" t="str">
        <f>IF(E122&lt;&gt;"",E122-F121,"")</f>
        <v/>
      </c>
      <c r="D122" s="4" t="str">
        <f t="shared" si="35"/>
        <v/>
      </c>
      <c r="E122" s="3"/>
      <c r="F122" s="83"/>
      <c r="G122" s="77"/>
      <c r="H122" s="77"/>
      <c r="I122" s="77"/>
      <c r="J122" s="77"/>
      <c r="K122" s="12"/>
      <c r="L122" s="83"/>
      <c r="M122" s="54" t="str">
        <f t="shared" si="36"/>
        <v/>
      </c>
      <c r="N122" s="55" t="str">
        <f t="shared" si="37"/>
        <v/>
      </c>
      <c r="P122" s="52" t="str">
        <f t="shared" si="38"/>
        <v/>
      </c>
      <c r="Q122" s="52"/>
      <c r="R122" s="53" t="str">
        <f t="shared" si="39"/>
        <v/>
      </c>
      <c r="S122" s="53" t="str">
        <f t="shared" si="40"/>
        <v/>
      </c>
      <c r="T122" s="53" t="str">
        <f t="shared" si="41"/>
        <v/>
      </c>
      <c r="U122" s="53" t="str">
        <f t="shared" si="42"/>
        <v/>
      </c>
      <c r="V122" s="53" t="str">
        <f t="shared" si="43"/>
        <v/>
      </c>
      <c r="W122" s="53" t="str">
        <f t="shared" si="44"/>
        <v/>
      </c>
      <c r="X122" s="53" t="str">
        <f t="shared" si="45"/>
        <v/>
      </c>
      <c r="Y122" s="53" t="str">
        <f t="shared" si="46"/>
        <v/>
      </c>
      <c r="Z122" s="53"/>
      <c r="AA122" s="53" t="str">
        <f t="shared" si="53"/>
        <v/>
      </c>
      <c r="AB122" s="53" t="str">
        <f t="shared" si="47"/>
        <v/>
      </c>
      <c r="AC122" s="53" t="str">
        <f t="shared" si="48"/>
        <v/>
      </c>
      <c r="AD122" s="53" t="str">
        <f t="shared" si="49"/>
        <v/>
      </c>
      <c r="AE122" s="53" t="str">
        <f t="shared" si="50"/>
        <v/>
      </c>
      <c r="AF122" s="53" t="str">
        <f t="shared" si="51"/>
        <v/>
      </c>
      <c r="AG122" s="56" t="str">
        <f t="shared" si="54"/>
        <v/>
      </c>
      <c r="AH122" s="53" t="str">
        <f t="shared" si="52"/>
        <v/>
      </c>
    </row>
    <row r="123" spans="1:34" x14ac:dyDescent="0.15">
      <c r="A123" s="5">
        <v>119</v>
      </c>
      <c r="B123" s="2"/>
      <c r="C123" s="5" t="str">
        <f t="shared" ref="C123:C135" si="55">IF(E123&lt;&gt;"",E123-E122,"")</f>
        <v/>
      </c>
      <c r="D123" s="4" t="str">
        <f t="shared" ref="D123:D144" si="56">IF(E123&lt;&gt;"",IF(B122="",D122+C123,C123),"")</f>
        <v/>
      </c>
      <c r="E123" s="3"/>
      <c r="F123" s="2"/>
      <c r="G123" s="77"/>
      <c r="H123" s="77"/>
      <c r="I123" s="77"/>
      <c r="J123" s="77"/>
      <c r="K123" s="12"/>
      <c r="L123" s="2"/>
      <c r="M123" s="54" t="str">
        <f t="shared" ref="M123:M133" si="57">IF(B123="finish",$M$5+$AL$10,IF(B123&lt;&gt;"",Y123,""))</f>
        <v/>
      </c>
      <c r="N123" s="55" t="str">
        <f t="shared" ref="N123:N133" si="58">IF(B123="finish",M$5+AL$11,IF(B123&lt;&gt;"",AH123,""))</f>
        <v/>
      </c>
      <c r="P123" s="52" t="str">
        <f t="shared" si="38"/>
        <v/>
      </c>
      <c r="Q123" s="52"/>
      <c r="R123" s="53" t="str">
        <f t="shared" si="39"/>
        <v/>
      </c>
      <c r="S123" s="53" t="str">
        <f t="shared" si="40"/>
        <v/>
      </c>
      <c r="T123" s="53" t="str">
        <f t="shared" si="41"/>
        <v/>
      </c>
      <c r="U123" s="53" t="str">
        <f t="shared" si="42"/>
        <v/>
      </c>
      <c r="V123" s="53" t="str">
        <f t="shared" si="43"/>
        <v/>
      </c>
      <c r="W123" s="53" t="str">
        <f t="shared" si="44"/>
        <v/>
      </c>
      <c r="X123" s="53" t="str">
        <f t="shared" si="45"/>
        <v/>
      </c>
      <c r="Y123" s="53" t="str">
        <f t="shared" si="46"/>
        <v/>
      </c>
      <c r="Z123" s="53"/>
      <c r="AA123" s="53" t="str">
        <f t="shared" si="53"/>
        <v/>
      </c>
      <c r="AB123" s="53" t="str">
        <f t="shared" si="47"/>
        <v/>
      </c>
      <c r="AC123" s="53" t="str">
        <f t="shared" si="48"/>
        <v/>
      </c>
      <c r="AD123" s="53" t="str">
        <f t="shared" si="49"/>
        <v/>
      </c>
      <c r="AE123" s="53" t="str">
        <f t="shared" si="50"/>
        <v/>
      </c>
      <c r="AF123" s="53" t="str">
        <f t="shared" si="51"/>
        <v/>
      </c>
      <c r="AG123" s="56" t="str">
        <f t="shared" si="54"/>
        <v/>
      </c>
      <c r="AH123" s="53" t="str">
        <f t="shared" si="52"/>
        <v/>
      </c>
    </row>
    <row r="124" spans="1:34" x14ac:dyDescent="0.15">
      <c r="A124" s="5">
        <v>120</v>
      </c>
      <c r="B124" s="2"/>
      <c r="C124" s="5" t="str">
        <f t="shared" si="55"/>
        <v/>
      </c>
      <c r="D124" s="4" t="str">
        <f t="shared" si="56"/>
        <v/>
      </c>
      <c r="E124" s="3"/>
      <c r="F124" s="2"/>
      <c r="G124" s="77"/>
      <c r="H124" s="77"/>
      <c r="I124" s="77"/>
      <c r="J124" s="77"/>
      <c r="K124" s="12"/>
      <c r="L124" s="2"/>
      <c r="M124" s="54" t="str">
        <f t="shared" si="57"/>
        <v/>
      </c>
      <c r="N124" s="55" t="str">
        <f t="shared" si="58"/>
        <v/>
      </c>
      <c r="P124" s="52" t="str">
        <f t="shared" si="38"/>
        <v/>
      </c>
      <c r="Q124" s="52"/>
      <c r="R124" s="53" t="str">
        <f t="shared" si="39"/>
        <v/>
      </c>
      <c r="S124" s="53" t="str">
        <f t="shared" si="40"/>
        <v/>
      </c>
      <c r="T124" s="53" t="str">
        <f t="shared" si="41"/>
        <v/>
      </c>
      <c r="U124" s="53" t="str">
        <f t="shared" si="42"/>
        <v/>
      </c>
      <c r="V124" s="53" t="str">
        <f t="shared" si="43"/>
        <v/>
      </c>
      <c r="W124" s="53" t="str">
        <f t="shared" si="44"/>
        <v/>
      </c>
      <c r="X124" s="53" t="str">
        <f t="shared" si="45"/>
        <v/>
      </c>
      <c r="Y124" s="53" t="str">
        <f t="shared" si="46"/>
        <v/>
      </c>
      <c r="Z124" s="53"/>
      <c r="AA124" s="53" t="str">
        <f t="shared" si="53"/>
        <v/>
      </c>
      <c r="AB124" s="53" t="str">
        <f t="shared" si="47"/>
        <v/>
      </c>
      <c r="AC124" s="53" t="str">
        <f t="shared" si="48"/>
        <v/>
      </c>
      <c r="AD124" s="53" t="str">
        <f t="shared" si="49"/>
        <v/>
      </c>
      <c r="AE124" s="53" t="str">
        <f t="shared" si="50"/>
        <v/>
      </c>
      <c r="AF124" s="53" t="str">
        <f t="shared" si="51"/>
        <v/>
      </c>
      <c r="AG124" s="56" t="str">
        <f t="shared" si="54"/>
        <v/>
      </c>
      <c r="AH124" s="53" t="str">
        <f t="shared" si="52"/>
        <v/>
      </c>
    </row>
    <row r="125" spans="1:34" x14ac:dyDescent="0.15">
      <c r="A125" s="5">
        <v>121</v>
      </c>
      <c r="B125" s="2"/>
      <c r="C125" s="5" t="str">
        <f t="shared" si="55"/>
        <v/>
      </c>
      <c r="D125" s="4" t="str">
        <f t="shared" si="56"/>
        <v/>
      </c>
      <c r="E125" s="3"/>
      <c r="F125" s="2"/>
      <c r="G125" s="77"/>
      <c r="H125" s="77"/>
      <c r="I125" s="77"/>
      <c r="J125" s="77"/>
      <c r="K125" s="12"/>
      <c r="L125" s="2"/>
      <c r="M125" s="54" t="str">
        <f t="shared" si="57"/>
        <v/>
      </c>
      <c r="N125" s="55" t="str">
        <f t="shared" si="58"/>
        <v/>
      </c>
      <c r="P125" s="52" t="str">
        <f t="shared" si="38"/>
        <v/>
      </c>
      <c r="Q125" s="52"/>
      <c r="R125" s="53" t="str">
        <f t="shared" si="39"/>
        <v/>
      </c>
      <c r="S125" s="53" t="str">
        <f t="shared" si="40"/>
        <v/>
      </c>
      <c r="T125" s="53" t="str">
        <f t="shared" si="41"/>
        <v/>
      </c>
      <c r="U125" s="53" t="str">
        <f t="shared" si="42"/>
        <v/>
      </c>
      <c r="V125" s="53" t="str">
        <f t="shared" si="43"/>
        <v/>
      </c>
      <c r="W125" s="53" t="str">
        <f t="shared" si="44"/>
        <v/>
      </c>
      <c r="X125" s="53" t="str">
        <f t="shared" si="45"/>
        <v/>
      </c>
      <c r="Y125" s="53" t="str">
        <f t="shared" si="46"/>
        <v/>
      </c>
      <c r="Z125" s="53"/>
      <c r="AA125" s="53" t="str">
        <f t="shared" si="53"/>
        <v/>
      </c>
      <c r="AB125" s="53" t="str">
        <f t="shared" si="47"/>
        <v/>
      </c>
      <c r="AC125" s="53" t="str">
        <f t="shared" si="48"/>
        <v/>
      </c>
      <c r="AD125" s="53" t="str">
        <f t="shared" si="49"/>
        <v/>
      </c>
      <c r="AE125" s="53" t="str">
        <f t="shared" si="50"/>
        <v/>
      </c>
      <c r="AF125" s="53" t="str">
        <f t="shared" si="51"/>
        <v/>
      </c>
      <c r="AG125" s="56" t="str">
        <f t="shared" si="54"/>
        <v/>
      </c>
      <c r="AH125" s="53" t="str">
        <f t="shared" si="52"/>
        <v/>
      </c>
    </row>
    <row r="126" spans="1:34" x14ac:dyDescent="0.15">
      <c r="A126" s="5">
        <v>122</v>
      </c>
      <c r="B126" s="2"/>
      <c r="C126" s="5" t="str">
        <f t="shared" si="55"/>
        <v/>
      </c>
      <c r="D126" s="4" t="str">
        <f t="shared" si="56"/>
        <v/>
      </c>
      <c r="E126" s="3"/>
      <c r="F126" s="2"/>
      <c r="G126" s="77"/>
      <c r="H126" s="77"/>
      <c r="I126" s="77"/>
      <c r="J126" s="77"/>
      <c r="K126" s="12"/>
      <c r="L126" s="2"/>
      <c r="M126" s="54" t="str">
        <f t="shared" si="57"/>
        <v/>
      </c>
      <c r="N126" s="55" t="str">
        <f t="shared" si="58"/>
        <v/>
      </c>
      <c r="P126" s="52" t="str">
        <f t="shared" si="38"/>
        <v/>
      </c>
      <c r="Q126" s="52"/>
      <c r="R126" s="53" t="str">
        <f t="shared" si="39"/>
        <v/>
      </c>
      <c r="S126" s="53" t="str">
        <f t="shared" si="40"/>
        <v/>
      </c>
      <c r="T126" s="53" t="str">
        <f t="shared" si="41"/>
        <v/>
      </c>
      <c r="U126" s="53" t="str">
        <f t="shared" si="42"/>
        <v/>
      </c>
      <c r="V126" s="53" t="str">
        <f t="shared" si="43"/>
        <v/>
      </c>
      <c r="W126" s="53" t="str">
        <f t="shared" si="44"/>
        <v/>
      </c>
      <c r="X126" s="53" t="str">
        <f t="shared" si="45"/>
        <v/>
      </c>
      <c r="Y126" s="53" t="str">
        <f t="shared" si="46"/>
        <v/>
      </c>
      <c r="Z126" s="53"/>
      <c r="AA126" s="53" t="str">
        <f t="shared" si="53"/>
        <v/>
      </c>
      <c r="AB126" s="53" t="str">
        <f t="shared" si="47"/>
        <v/>
      </c>
      <c r="AC126" s="53" t="str">
        <f t="shared" si="48"/>
        <v/>
      </c>
      <c r="AD126" s="53" t="str">
        <f t="shared" si="49"/>
        <v/>
      </c>
      <c r="AE126" s="53" t="str">
        <f t="shared" si="50"/>
        <v/>
      </c>
      <c r="AF126" s="53" t="str">
        <f t="shared" si="51"/>
        <v/>
      </c>
      <c r="AG126" s="56" t="str">
        <f t="shared" si="54"/>
        <v/>
      </c>
      <c r="AH126" s="53" t="str">
        <f t="shared" si="52"/>
        <v/>
      </c>
    </row>
    <row r="127" spans="1:34" x14ac:dyDescent="0.15">
      <c r="A127" s="5">
        <v>123</v>
      </c>
      <c r="B127" s="2"/>
      <c r="C127" s="5" t="str">
        <f t="shared" si="55"/>
        <v/>
      </c>
      <c r="D127" s="4" t="str">
        <f t="shared" si="56"/>
        <v/>
      </c>
      <c r="E127" s="3"/>
      <c r="F127" s="2"/>
      <c r="G127" s="77"/>
      <c r="H127" s="77"/>
      <c r="I127" s="77"/>
      <c r="J127" s="77"/>
      <c r="K127" s="12"/>
      <c r="L127" s="2"/>
      <c r="M127" s="54" t="str">
        <f t="shared" si="57"/>
        <v/>
      </c>
      <c r="N127" s="55" t="str">
        <f t="shared" si="58"/>
        <v/>
      </c>
      <c r="P127" s="52" t="str">
        <f t="shared" si="38"/>
        <v/>
      </c>
      <c r="Q127" s="52"/>
      <c r="R127" s="53" t="str">
        <f t="shared" si="39"/>
        <v/>
      </c>
      <c r="S127" s="53" t="str">
        <f t="shared" si="40"/>
        <v/>
      </c>
      <c r="T127" s="53" t="str">
        <f t="shared" si="41"/>
        <v/>
      </c>
      <c r="U127" s="53" t="str">
        <f t="shared" si="42"/>
        <v/>
      </c>
      <c r="V127" s="53" t="str">
        <f t="shared" si="43"/>
        <v/>
      </c>
      <c r="W127" s="53" t="str">
        <f t="shared" si="44"/>
        <v/>
      </c>
      <c r="X127" s="53" t="str">
        <f t="shared" si="45"/>
        <v/>
      </c>
      <c r="Y127" s="53" t="str">
        <f t="shared" si="46"/>
        <v/>
      </c>
      <c r="Z127" s="53"/>
      <c r="AA127" s="53" t="str">
        <f t="shared" si="53"/>
        <v/>
      </c>
      <c r="AB127" s="53" t="str">
        <f t="shared" si="47"/>
        <v/>
      </c>
      <c r="AC127" s="53" t="str">
        <f t="shared" si="48"/>
        <v/>
      </c>
      <c r="AD127" s="53" t="str">
        <f t="shared" si="49"/>
        <v/>
      </c>
      <c r="AE127" s="53" t="str">
        <f t="shared" si="50"/>
        <v/>
      </c>
      <c r="AF127" s="53" t="str">
        <f t="shared" si="51"/>
        <v/>
      </c>
      <c r="AG127" s="56" t="str">
        <f t="shared" si="54"/>
        <v/>
      </c>
      <c r="AH127" s="53" t="str">
        <f t="shared" si="52"/>
        <v/>
      </c>
    </row>
    <row r="128" spans="1:34" x14ac:dyDescent="0.15">
      <c r="A128" s="5">
        <v>124</v>
      </c>
      <c r="B128" s="2"/>
      <c r="C128" s="5" t="str">
        <f t="shared" si="55"/>
        <v/>
      </c>
      <c r="D128" s="4" t="str">
        <f t="shared" si="56"/>
        <v/>
      </c>
      <c r="E128" s="3"/>
      <c r="F128" s="2"/>
      <c r="G128" s="77"/>
      <c r="H128" s="77"/>
      <c r="I128" s="77"/>
      <c r="J128" s="77"/>
      <c r="K128" s="12"/>
      <c r="L128" s="2"/>
      <c r="M128" s="54" t="str">
        <f t="shared" si="57"/>
        <v/>
      </c>
      <c r="N128" s="55" t="str">
        <f t="shared" si="58"/>
        <v/>
      </c>
      <c r="P128" s="52" t="str">
        <f t="shared" si="38"/>
        <v/>
      </c>
      <c r="Q128" s="52"/>
      <c r="R128" s="53" t="str">
        <f t="shared" si="39"/>
        <v/>
      </c>
      <c r="S128" s="53" t="str">
        <f t="shared" si="40"/>
        <v/>
      </c>
      <c r="T128" s="53" t="str">
        <f t="shared" si="41"/>
        <v/>
      </c>
      <c r="U128" s="53" t="str">
        <f t="shared" si="42"/>
        <v/>
      </c>
      <c r="V128" s="53" t="str">
        <f t="shared" si="43"/>
        <v/>
      </c>
      <c r="W128" s="53" t="str">
        <f t="shared" si="44"/>
        <v/>
      </c>
      <c r="X128" s="53" t="str">
        <f t="shared" si="45"/>
        <v/>
      </c>
      <c r="Y128" s="53" t="str">
        <f t="shared" si="46"/>
        <v/>
      </c>
      <c r="Z128" s="53"/>
      <c r="AA128" s="53" t="str">
        <f t="shared" si="53"/>
        <v/>
      </c>
      <c r="AB128" s="53" t="str">
        <f t="shared" si="47"/>
        <v/>
      </c>
      <c r="AC128" s="53" t="str">
        <f t="shared" si="48"/>
        <v/>
      </c>
      <c r="AD128" s="53" t="str">
        <f t="shared" si="49"/>
        <v/>
      </c>
      <c r="AE128" s="53" t="str">
        <f t="shared" si="50"/>
        <v/>
      </c>
      <c r="AF128" s="53" t="str">
        <f t="shared" si="51"/>
        <v/>
      </c>
      <c r="AG128" s="56" t="str">
        <f t="shared" si="54"/>
        <v/>
      </c>
      <c r="AH128" s="53" t="str">
        <f t="shared" si="52"/>
        <v/>
      </c>
    </row>
    <row r="129" spans="1:34" x14ac:dyDescent="0.15">
      <c r="A129" s="5">
        <v>125</v>
      </c>
      <c r="B129" s="2"/>
      <c r="C129" s="5" t="str">
        <f t="shared" si="55"/>
        <v/>
      </c>
      <c r="D129" s="4" t="str">
        <f t="shared" si="56"/>
        <v/>
      </c>
      <c r="E129" s="3"/>
      <c r="F129" s="2"/>
      <c r="G129" s="77"/>
      <c r="H129" s="77"/>
      <c r="I129" s="77"/>
      <c r="J129" s="77"/>
      <c r="K129" s="12"/>
      <c r="L129" s="2"/>
      <c r="M129" s="54" t="str">
        <f t="shared" si="57"/>
        <v/>
      </c>
      <c r="N129" s="55" t="str">
        <f t="shared" si="58"/>
        <v/>
      </c>
      <c r="P129" s="52" t="str">
        <f t="shared" si="38"/>
        <v/>
      </c>
      <c r="Q129" s="52"/>
      <c r="R129" s="53" t="str">
        <f t="shared" si="39"/>
        <v/>
      </c>
      <c r="S129" s="53" t="str">
        <f t="shared" si="40"/>
        <v/>
      </c>
      <c r="T129" s="53" t="str">
        <f t="shared" si="41"/>
        <v/>
      </c>
      <c r="U129" s="53" t="str">
        <f t="shared" si="42"/>
        <v/>
      </c>
      <c r="V129" s="53" t="str">
        <f t="shared" si="43"/>
        <v/>
      </c>
      <c r="W129" s="53" t="str">
        <f t="shared" si="44"/>
        <v/>
      </c>
      <c r="X129" s="53" t="str">
        <f t="shared" si="45"/>
        <v/>
      </c>
      <c r="Y129" s="53" t="str">
        <f t="shared" si="46"/>
        <v/>
      </c>
      <c r="Z129" s="53"/>
      <c r="AA129" s="53" t="str">
        <f t="shared" si="53"/>
        <v/>
      </c>
      <c r="AB129" s="53" t="str">
        <f t="shared" si="47"/>
        <v/>
      </c>
      <c r="AC129" s="53" t="str">
        <f t="shared" si="48"/>
        <v/>
      </c>
      <c r="AD129" s="53" t="str">
        <f t="shared" si="49"/>
        <v/>
      </c>
      <c r="AE129" s="53" t="str">
        <f t="shared" si="50"/>
        <v/>
      </c>
      <c r="AF129" s="53" t="str">
        <f t="shared" si="51"/>
        <v/>
      </c>
      <c r="AG129" s="56" t="str">
        <f t="shared" si="54"/>
        <v/>
      </c>
      <c r="AH129" s="53" t="str">
        <f t="shared" si="52"/>
        <v/>
      </c>
    </row>
    <row r="130" spans="1:34" x14ac:dyDescent="0.15">
      <c r="A130" s="5">
        <v>126</v>
      </c>
      <c r="B130" s="2"/>
      <c r="C130" s="5" t="str">
        <f t="shared" si="55"/>
        <v/>
      </c>
      <c r="D130" s="4" t="str">
        <f t="shared" si="56"/>
        <v/>
      </c>
      <c r="E130" s="3"/>
      <c r="F130" s="2"/>
      <c r="G130" s="77"/>
      <c r="H130" s="77"/>
      <c r="I130" s="77"/>
      <c r="J130" s="77"/>
      <c r="K130" s="12"/>
      <c r="L130" s="2"/>
      <c r="M130" s="54" t="str">
        <f t="shared" si="57"/>
        <v/>
      </c>
      <c r="N130" s="55" t="str">
        <f t="shared" si="58"/>
        <v/>
      </c>
      <c r="P130" s="52" t="str">
        <f t="shared" si="38"/>
        <v/>
      </c>
      <c r="Q130" s="52"/>
      <c r="R130" s="53" t="str">
        <f t="shared" si="39"/>
        <v/>
      </c>
      <c r="S130" s="53" t="str">
        <f t="shared" si="40"/>
        <v/>
      </c>
      <c r="T130" s="53" t="str">
        <f t="shared" si="41"/>
        <v/>
      </c>
      <c r="U130" s="53" t="str">
        <f t="shared" si="42"/>
        <v/>
      </c>
      <c r="V130" s="53" t="str">
        <f t="shared" si="43"/>
        <v/>
      </c>
      <c r="W130" s="53" t="str">
        <f t="shared" si="44"/>
        <v/>
      </c>
      <c r="X130" s="53" t="str">
        <f t="shared" si="45"/>
        <v/>
      </c>
      <c r="Y130" s="53" t="str">
        <f t="shared" si="46"/>
        <v/>
      </c>
      <c r="Z130" s="53"/>
      <c r="AA130" s="53" t="str">
        <f t="shared" si="53"/>
        <v/>
      </c>
      <c r="AB130" s="53" t="str">
        <f t="shared" si="47"/>
        <v/>
      </c>
      <c r="AC130" s="53" t="str">
        <f t="shared" si="48"/>
        <v/>
      </c>
      <c r="AD130" s="53" t="str">
        <f t="shared" si="49"/>
        <v/>
      </c>
      <c r="AE130" s="53" t="str">
        <f t="shared" si="50"/>
        <v/>
      </c>
      <c r="AF130" s="53" t="str">
        <f t="shared" si="51"/>
        <v/>
      </c>
      <c r="AG130" s="56" t="str">
        <f t="shared" si="54"/>
        <v/>
      </c>
      <c r="AH130" s="53" t="str">
        <f t="shared" si="52"/>
        <v/>
      </c>
    </row>
    <row r="131" spans="1:34" x14ac:dyDescent="0.15">
      <c r="A131" s="5">
        <v>127</v>
      </c>
      <c r="B131" s="82"/>
      <c r="C131" s="5" t="str">
        <f>IF(E131&lt;&gt;"",E131-E130,"")</f>
        <v/>
      </c>
      <c r="D131" s="4" t="str">
        <f>IF(E131&lt;&gt;"",IF(B130="",D130+C131,C131),"")</f>
        <v/>
      </c>
      <c r="E131" s="3"/>
      <c r="F131" s="82"/>
      <c r="G131" s="77"/>
      <c r="H131" s="77"/>
      <c r="I131" s="77"/>
      <c r="J131" s="77"/>
      <c r="K131" s="12"/>
      <c r="L131" s="2"/>
      <c r="M131" s="54" t="str">
        <f t="shared" si="57"/>
        <v/>
      </c>
      <c r="N131" s="55" t="str">
        <f t="shared" si="58"/>
        <v/>
      </c>
      <c r="P131" s="52" t="str">
        <f t="shared" si="38"/>
        <v/>
      </c>
      <c r="Q131" s="52"/>
      <c r="R131" s="53" t="str">
        <f t="shared" si="39"/>
        <v/>
      </c>
      <c r="S131" s="53" t="str">
        <f t="shared" si="40"/>
        <v/>
      </c>
      <c r="T131" s="53" t="str">
        <f t="shared" si="41"/>
        <v/>
      </c>
      <c r="U131" s="53" t="str">
        <f t="shared" si="42"/>
        <v/>
      </c>
      <c r="V131" s="53" t="str">
        <f t="shared" si="43"/>
        <v/>
      </c>
      <c r="W131" s="53" t="str">
        <f t="shared" si="44"/>
        <v/>
      </c>
      <c r="X131" s="53" t="str">
        <f t="shared" si="45"/>
        <v/>
      </c>
      <c r="Y131" s="53" t="str">
        <f t="shared" si="46"/>
        <v/>
      </c>
      <c r="Z131" s="53"/>
      <c r="AA131" s="53" t="str">
        <f t="shared" si="53"/>
        <v/>
      </c>
      <c r="AB131" s="53" t="str">
        <f t="shared" si="47"/>
        <v/>
      </c>
      <c r="AC131" s="53" t="str">
        <f t="shared" si="48"/>
        <v/>
      </c>
      <c r="AD131" s="53" t="str">
        <f t="shared" si="49"/>
        <v/>
      </c>
      <c r="AE131" s="53" t="str">
        <f t="shared" si="50"/>
        <v/>
      </c>
      <c r="AF131" s="53" t="str">
        <f t="shared" si="51"/>
        <v/>
      </c>
      <c r="AG131" s="56" t="str">
        <f t="shared" si="54"/>
        <v/>
      </c>
      <c r="AH131" s="53" t="str">
        <f t="shared" si="52"/>
        <v/>
      </c>
    </row>
    <row r="132" spans="1:34" x14ac:dyDescent="0.15">
      <c r="A132" s="5">
        <v>128</v>
      </c>
      <c r="B132" s="2"/>
      <c r="C132" s="5" t="str">
        <f t="shared" si="55"/>
        <v/>
      </c>
      <c r="D132" s="4" t="str">
        <f t="shared" si="56"/>
        <v/>
      </c>
      <c r="E132" s="3"/>
      <c r="F132" s="2"/>
      <c r="G132" s="77"/>
      <c r="H132" s="77"/>
      <c r="I132" s="77"/>
      <c r="J132" s="77"/>
      <c r="K132" s="12"/>
      <c r="L132" s="2"/>
      <c r="M132" s="54" t="str">
        <f t="shared" si="57"/>
        <v/>
      </c>
      <c r="N132" s="55" t="str">
        <f t="shared" si="58"/>
        <v/>
      </c>
      <c r="P132" s="52" t="str">
        <f t="shared" si="38"/>
        <v/>
      </c>
      <c r="Q132" s="52"/>
      <c r="R132" s="53" t="str">
        <f t="shared" si="39"/>
        <v/>
      </c>
      <c r="S132" s="53" t="str">
        <f t="shared" si="40"/>
        <v/>
      </c>
      <c r="T132" s="53" t="str">
        <f t="shared" si="41"/>
        <v/>
      </c>
      <c r="U132" s="53" t="str">
        <f t="shared" si="42"/>
        <v/>
      </c>
      <c r="V132" s="53" t="str">
        <f t="shared" si="43"/>
        <v/>
      </c>
      <c r="W132" s="53" t="str">
        <f t="shared" si="44"/>
        <v/>
      </c>
      <c r="X132" s="53" t="str">
        <f t="shared" si="45"/>
        <v/>
      </c>
      <c r="Y132" s="53" t="str">
        <f t="shared" si="46"/>
        <v/>
      </c>
      <c r="Z132" s="53"/>
      <c r="AA132" s="53" t="str">
        <f t="shared" si="53"/>
        <v/>
      </c>
      <c r="AB132" s="53" t="str">
        <f t="shared" si="47"/>
        <v/>
      </c>
      <c r="AC132" s="53" t="str">
        <f t="shared" si="48"/>
        <v/>
      </c>
      <c r="AD132" s="53" t="str">
        <f t="shared" si="49"/>
        <v/>
      </c>
      <c r="AE132" s="53" t="str">
        <f t="shared" si="50"/>
        <v/>
      </c>
      <c r="AF132" s="53" t="str">
        <f t="shared" si="51"/>
        <v/>
      </c>
      <c r="AG132" s="56" t="str">
        <f t="shared" si="54"/>
        <v/>
      </c>
      <c r="AH132" s="53" t="str">
        <f t="shared" si="52"/>
        <v/>
      </c>
    </row>
    <row r="133" spans="1:34" x14ac:dyDescent="0.15">
      <c r="A133" s="5">
        <v>129</v>
      </c>
      <c r="B133" s="2"/>
      <c r="C133" s="5" t="str">
        <f t="shared" si="55"/>
        <v/>
      </c>
      <c r="D133" s="4" t="str">
        <f t="shared" si="56"/>
        <v/>
      </c>
      <c r="E133" s="3"/>
      <c r="F133" s="2"/>
      <c r="G133" s="77"/>
      <c r="H133" s="77"/>
      <c r="I133" s="77"/>
      <c r="J133" s="77"/>
      <c r="K133" s="12"/>
      <c r="L133" s="2"/>
      <c r="M133" s="54" t="str">
        <f t="shared" si="57"/>
        <v/>
      </c>
      <c r="N133" s="55" t="str">
        <f t="shared" si="58"/>
        <v/>
      </c>
      <c r="P133" s="52" t="str">
        <f t="shared" ref="P133:P196" si="59">IF(E133&lt;&gt;"",ROUND(E133,0),"")</f>
        <v/>
      </c>
      <c r="Q133" s="52"/>
      <c r="R133" s="53" t="str">
        <f t="shared" ref="R133:R196" si="60">IF(E133&lt;&gt;"",M$5+P133/34/24,"")</f>
        <v/>
      </c>
      <c r="S133" s="53" t="str">
        <f t="shared" ref="S133:S196" si="61">IF(E133&lt;&gt;"",M$5+200/34/24+(P133-200)/32/24,"")</f>
        <v/>
      </c>
      <c r="T133" s="53" t="str">
        <f t="shared" ref="T133:T196" si="62">IF(E133&lt;&gt;"",M$5+200/34/24+200/32/24+(P133-400)/30/24,"")</f>
        <v/>
      </c>
      <c r="U133" s="53" t="str">
        <f t="shared" ref="U133:U196" si="63">IF(E133&lt;&gt;"",M$5+200/34/24+200/32/24+200/30/24+(P133-600)/28/24,"")</f>
        <v/>
      </c>
      <c r="V133" s="53" t="str">
        <f t="shared" ref="V133:V196" si="64">IF(E133&lt;&gt;"",M$5+200/34/24+200/32/24+200/30/24+400/28/24+(P133-1000)/26/24,"")</f>
        <v/>
      </c>
      <c r="W133" s="53" t="str">
        <f t="shared" ref="W133:W196" si="65">IF(E133&lt;&gt;"",M$5+200/34/24+200/32/24+200/30/24+400/28/24+200/26/24+(P133-1200)/25/24,"")</f>
        <v/>
      </c>
      <c r="X133" s="53" t="str">
        <f t="shared" ref="X133:X196" si="66">IF(E133&lt;&gt;"",M$5+200/34/24+200/32/24+200/30/24+400/28/24+200/26/24+600/25/24+(P133-1800)/23/24,"")</f>
        <v/>
      </c>
      <c r="Y133" s="53" t="str">
        <f t="shared" ref="Y133:Y196" si="67">IF(E133&lt;&gt;"",MAX(R133:X133)*24*60/24/60+1/120/24,"")</f>
        <v/>
      </c>
      <c r="Z133" s="53"/>
      <c r="AA133" s="53" t="str">
        <f t="shared" si="53"/>
        <v/>
      </c>
      <c r="AB133" s="53" t="str">
        <f t="shared" ref="AB133:AB196" si="68">IF(E133&lt;&gt;"",M$5+4/24+(P133-60)/15/24,"")</f>
        <v/>
      </c>
      <c r="AC133" s="53" t="str">
        <f t="shared" ref="AC133:AC196" si="69">IF(E133&lt;&gt;"",M$5+600/15/24+(P133-600)/11.428/24,"")</f>
        <v/>
      </c>
      <c r="AD133" s="53" t="str">
        <f t="shared" ref="AD133:AD196" si="70">IF(E133&lt;&gt;"",M$5+600/15/24+400/11.428/24+200/13.333/24+(P133-1200)/13.333/24,"")</f>
        <v/>
      </c>
      <c r="AE133" s="53" t="str">
        <f t="shared" ref="AE133:AE196" si="71">IF(E133&lt;&gt;"",M$5+600/15/24+400/11.428/24+200/13.333/24+200/13.333/24+(P133-1400)/10/24,"")</f>
        <v/>
      </c>
      <c r="AF133" s="53" t="str">
        <f t="shared" ref="AF133:AF196" si="72">IF(E133&lt;&gt;"",M$5+600/15/24+400/11.428/24+200/13.333/24+200/13.333/24+400/10/24+(P133-1800)/9/24,"")</f>
        <v/>
      </c>
      <c r="AG133" s="56" t="str">
        <f t="shared" si="54"/>
        <v/>
      </c>
      <c r="AH133" s="53" t="str">
        <f t="shared" ref="AH133:AH196" si="73">IF(P133&lt;=60,AA133,AG133)</f>
        <v/>
      </c>
    </row>
    <row r="134" spans="1:34" x14ac:dyDescent="0.15">
      <c r="A134" s="5">
        <v>130</v>
      </c>
      <c r="B134" s="2"/>
      <c r="C134" s="5" t="str">
        <f t="shared" si="55"/>
        <v/>
      </c>
      <c r="D134" s="4" t="str">
        <f t="shared" si="56"/>
        <v/>
      </c>
      <c r="E134" s="3"/>
      <c r="F134" s="2"/>
      <c r="G134" s="77"/>
      <c r="H134" s="77"/>
      <c r="I134" s="77"/>
      <c r="J134" s="77"/>
      <c r="K134" s="12"/>
      <c r="L134" s="2"/>
      <c r="M134" s="54" t="str">
        <f t="shared" ref="M134:M197" si="74">IF(B134="finish",$M$5+$AL$10,IF(B134&lt;&gt;"",Y134,""))</f>
        <v/>
      </c>
      <c r="N134" s="55" t="str">
        <f t="shared" ref="N134:N197" si="75">IF(B134="finish",M$5+AL$11,IF(B134&lt;&gt;"",AH134,""))</f>
        <v/>
      </c>
      <c r="P134" s="52" t="str">
        <f t="shared" si="59"/>
        <v/>
      </c>
      <c r="Q134" s="52"/>
      <c r="R134" s="53" t="str">
        <f t="shared" si="60"/>
        <v/>
      </c>
      <c r="S134" s="53" t="str">
        <f t="shared" si="61"/>
        <v/>
      </c>
      <c r="T134" s="53" t="str">
        <f t="shared" si="62"/>
        <v/>
      </c>
      <c r="U134" s="53" t="str">
        <f t="shared" si="63"/>
        <v/>
      </c>
      <c r="V134" s="53" t="str">
        <f t="shared" si="64"/>
        <v/>
      </c>
      <c r="W134" s="53" t="str">
        <f t="shared" si="65"/>
        <v/>
      </c>
      <c r="X134" s="53" t="str">
        <f t="shared" si="66"/>
        <v/>
      </c>
      <c r="Y134" s="53" t="str">
        <f t="shared" si="67"/>
        <v/>
      </c>
      <c r="Z134" s="53"/>
      <c r="AA134" s="53" t="str">
        <f t="shared" ref="AA134:AA197" si="76">IF(E134&lt;&gt;"",(AA$5+P134/20/24)+1/120/24,"")</f>
        <v/>
      </c>
      <c r="AB134" s="53" t="str">
        <f t="shared" si="68"/>
        <v/>
      </c>
      <c r="AC134" s="53" t="str">
        <f t="shared" si="69"/>
        <v/>
      </c>
      <c r="AD134" s="53" t="str">
        <f t="shared" si="70"/>
        <v/>
      </c>
      <c r="AE134" s="53" t="str">
        <f t="shared" si="71"/>
        <v/>
      </c>
      <c r="AF134" s="53" t="str">
        <f t="shared" si="72"/>
        <v/>
      </c>
      <c r="AG134" s="56" t="str">
        <f t="shared" ref="AG134:AG197" si="77">IF(E134&lt;&gt;"",IF(P134&lt;1000,MAX(AB134:AC134),MAX(AD134:AF134))+1/120/24,"")</f>
        <v/>
      </c>
      <c r="AH134" s="53" t="str">
        <f t="shared" si="73"/>
        <v/>
      </c>
    </row>
    <row r="135" spans="1:34" x14ac:dyDescent="0.15">
      <c r="A135" s="5">
        <v>131</v>
      </c>
      <c r="B135" s="2"/>
      <c r="C135" s="5" t="str">
        <f t="shared" si="55"/>
        <v/>
      </c>
      <c r="D135" s="4" t="str">
        <f t="shared" si="56"/>
        <v/>
      </c>
      <c r="E135" s="3"/>
      <c r="F135" s="2"/>
      <c r="G135" s="77"/>
      <c r="H135" s="77"/>
      <c r="I135" s="77"/>
      <c r="J135" s="77"/>
      <c r="K135" s="12"/>
      <c r="L135" s="2"/>
      <c r="M135" s="54" t="str">
        <f t="shared" si="74"/>
        <v/>
      </c>
      <c r="N135" s="55" t="str">
        <f t="shared" si="75"/>
        <v/>
      </c>
      <c r="P135" s="52" t="str">
        <f t="shared" si="59"/>
        <v/>
      </c>
      <c r="Q135" s="52"/>
      <c r="R135" s="53" t="str">
        <f t="shared" si="60"/>
        <v/>
      </c>
      <c r="S135" s="53" t="str">
        <f t="shared" si="61"/>
        <v/>
      </c>
      <c r="T135" s="53" t="str">
        <f t="shared" si="62"/>
        <v/>
      </c>
      <c r="U135" s="53" t="str">
        <f t="shared" si="63"/>
        <v/>
      </c>
      <c r="V135" s="53" t="str">
        <f t="shared" si="64"/>
        <v/>
      </c>
      <c r="W135" s="53" t="str">
        <f t="shared" si="65"/>
        <v/>
      </c>
      <c r="X135" s="53" t="str">
        <f t="shared" si="66"/>
        <v/>
      </c>
      <c r="Y135" s="53" t="str">
        <f t="shared" si="67"/>
        <v/>
      </c>
      <c r="Z135" s="53"/>
      <c r="AA135" s="53" t="str">
        <f t="shared" si="76"/>
        <v/>
      </c>
      <c r="AB135" s="53" t="str">
        <f t="shared" si="68"/>
        <v/>
      </c>
      <c r="AC135" s="53" t="str">
        <f t="shared" si="69"/>
        <v/>
      </c>
      <c r="AD135" s="53" t="str">
        <f t="shared" si="70"/>
        <v/>
      </c>
      <c r="AE135" s="53" t="str">
        <f t="shared" si="71"/>
        <v/>
      </c>
      <c r="AF135" s="53" t="str">
        <f t="shared" si="72"/>
        <v/>
      </c>
      <c r="AG135" s="56" t="str">
        <f t="shared" si="77"/>
        <v/>
      </c>
      <c r="AH135" s="53" t="str">
        <f t="shared" si="73"/>
        <v/>
      </c>
    </row>
    <row r="136" spans="1:34" x14ac:dyDescent="0.15">
      <c r="A136" s="5">
        <v>132</v>
      </c>
      <c r="B136" s="2"/>
      <c r="C136" s="5" t="str">
        <f t="shared" ref="C136:C155" si="78">IF(E136&lt;&gt;"",E136-E135,"")</f>
        <v/>
      </c>
      <c r="D136" s="4" t="str">
        <f t="shared" si="56"/>
        <v/>
      </c>
      <c r="E136" s="3"/>
      <c r="F136" s="2"/>
      <c r="G136" s="77"/>
      <c r="H136" s="77"/>
      <c r="I136" s="77"/>
      <c r="J136" s="77"/>
      <c r="K136" s="12"/>
      <c r="L136" s="2"/>
      <c r="M136" s="54" t="str">
        <f t="shared" si="74"/>
        <v/>
      </c>
      <c r="N136" s="55" t="str">
        <f t="shared" si="75"/>
        <v/>
      </c>
      <c r="P136" s="52" t="str">
        <f t="shared" si="59"/>
        <v/>
      </c>
      <c r="Q136" s="52"/>
      <c r="R136" s="53" t="str">
        <f t="shared" si="60"/>
        <v/>
      </c>
      <c r="S136" s="53" t="str">
        <f t="shared" si="61"/>
        <v/>
      </c>
      <c r="T136" s="53" t="str">
        <f t="shared" si="62"/>
        <v/>
      </c>
      <c r="U136" s="53" t="str">
        <f t="shared" si="63"/>
        <v/>
      </c>
      <c r="V136" s="53" t="str">
        <f t="shared" si="64"/>
        <v/>
      </c>
      <c r="W136" s="53" t="str">
        <f t="shared" si="65"/>
        <v/>
      </c>
      <c r="X136" s="53" t="str">
        <f t="shared" si="66"/>
        <v/>
      </c>
      <c r="Y136" s="53" t="str">
        <f t="shared" si="67"/>
        <v/>
      </c>
      <c r="Z136" s="53"/>
      <c r="AA136" s="53" t="str">
        <f t="shared" si="76"/>
        <v/>
      </c>
      <c r="AB136" s="53" t="str">
        <f t="shared" si="68"/>
        <v/>
      </c>
      <c r="AC136" s="53" t="str">
        <f t="shared" si="69"/>
        <v/>
      </c>
      <c r="AD136" s="53" t="str">
        <f t="shared" si="70"/>
        <v/>
      </c>
      <c r="AE136" s="53" t="str">
        <f t="shared" si="71"/>
        <v/>
      </c>
      <c r="AF136" s="53" t="str">
        <f t="shared" si="72"/>
        <v/>
      </c>
      <c r="AG136" s="56" t="str">
        <f t="shared" si="77"/>
        <v/>
      </c>
      <c r="AH136" s="53" t="str">
        <f t="shared" si="73"/>
        <v/>
      </c>
    </row>
    <row r="137" spans="1:34" x14ac:dyDescent="0.15">
      <c r="A137" s="5">
        <v>133</v>
      </c>
      <c r="B137" s="2"/>
      <c r="C137" s="5" t="str">
        <f t="shared" si="78"/>
        <v/>
      </c>
      <c r="D137" s="4" t="str">
        <f t="shared" si="56"/>
        <v/>
      </c>
      <c r="E137" s="3"/>
      <c r="F137" s="2"/>
      <c r="G137" s="77"/>
      <c r="H137" s="77"/>
      <c r="I137" s="77"/>
      <c r="J137" s="77"/>
      <c r="K137" s="12"/>
      <c r="L137" s="2"/>
      <c r="M137" s="54" t="str">
        <f t="shared" si="74"/>
        <v/>
      </c>
      <c r="N137" s="55" t="str">
        <f t="shared" si="75"/>
        <v/>
      </c>
      <c r="P137" s="52" t="str">
        <f t="shared" si="59"/>
        <v/>
      </c>
      <c r="Q137" s="52"/>
      <c r="R137" s="53" t="str">
        <f t="shared" si="60"/>
        <v/>
      </c>
      <c r="S137" s="53" t="str">
        <f t="shared" si="61"/>
        <v/>
      </c>
      <c r="T137" s="53" t="str">
        <f t="shared" si="62"/>
        <v/>
      </c>
      <c r="U137" s="53" t="str">
        <f t="shared" si="63"/>
        <v/>
      </c>
      <c r="V137" s="53" t="str">
        <f t="shared" si="64"/>
        <v/>
      </c>
      <c r="W137" s="53" t="str">
        <f t="shared" si="65"/>
        <v/>
      </c>
      <c r="X137" s="53" t="str">
        <f t="shared" si="66"/>
        <v/>
      </c>
      <c r="Y137" s="53" t="str">
        <f t="shared" si="67"/>
        <v/>
      </c>
      <c r="Z137" s="53"/>
      <c r="AA137" s="53" t="str">
        <f t="shared" si="76"/>
        <v/>
      </c>
      <c r="AB137" s="53" t="str">
        <f t="shared" si="68"/>
        <v/>
      </c>
      <c r="AC137" s="53" t="str">
        <f t="shared" si="69"/>
        <v/>
      </c>
      <c r="AD137" s="53" t="str">
        <f t="shared" si="70"/>
        <v/>
      </c>
      <c r="AE137" s="53" t="str">
        <f t="shared" si="71"/>
        <v/>
      </c>
      <c r="AF137" s="53" t="str">
        <f t="shared" si="72"/>
        <v/>
      </c>
      <c r="AG137" s="56" t="str">
        <f t="shared" si="77"/>
        <v/>
      </c>
      <c r="AH137" s="53" t="str">
        <f t="shared" si="73"/>
        <v/>
      </c>
    </row>
    <row r="138" spans="1:34" x14ac:dyDescent="0.15">
      <c r="A138" s="5">
        <v>134</v>
      </c>
      <c r="B138" s="2"/>
      <c r="C138" s="5" t="str">
        <f t="shared" si="78"/>
        <v/>
      </c>
      <c r="D138" s="4" t="str">
        <f t="shared" si="56"/>
        <v/>
      </c>
      <c r="E138" s="3"/>
      <c r="F138" s="2"/>
      <c r="G138" s="77"/>
      <c r="H138" s="77"/>
      <c r="I138" s="77"/>
      <c r="J138" s="77"/>
      <c r="K138" s="12"/>
      <c r="L138" s="2"/>
      <c r="M138" s="54" t="str">
        <f t="shared" si="74"/>
        <v/>
      </c>
      <c r="N138" s="55" t="str">
        <f t="shared" si="75"/>
        <v/>
      </c>
      <c r="P138" s="52" t="str">
        <f t="shared" si="59"/>
        <v/>
      </c>
      <c r="Q138" s="52"/>
      <c r="R138" s="53" t="str">
        <f t="shared" si="60"/>
        <v/>
      </c>
      <c r="S138" s="53" t="str">
        <f t="shared" si="61"/>
        <v/>
      </c>
      <c r="T138" s="53" t="str">
        <f t="shared" si="62"/>
        <v/>
      </c>
      <c r="U138" s="53" t="str">
        <f t="shared" si="63"/>
        <v/>
      </c>
      <c r="V138" s="53" t="str">
        <f t="shared" si="64"/>
        <v/>
      </c>
      <c r="W138" s="53" t="str">
        <f t="shared" si="65"/>
        <v/>
      </c>
      <c r="X138" s="53" t="str">
        <f t="shared" si="66"/>
        <v/>
      </c>
      <c r="Y138" s="53" t="str">
        <f t="shared" si="67"/>
        <v/>
      </c>
      <c r="Z138" s="53"/>
      <c r="AA138" s="53" t="str">
        <f t="shared" si="76"/>
        <v/>
      </c>
      <c r="AB138" s="53" t="str">
        <f t="shared" si="68"/>
        <v/>
      </c>
      <c r="AC138" s="53" t="str">
        <f t="shared" si="69"/>
        <v/>
      </c>
      <c r="AD138" s="53" t="str">
        <f t="shared" si="70"/>
        <v/>
      </c>
      <c r="AE138" s="53" t="str">
        <f t="shared" si="71"/>
        <v/>
      </c>
      <c r="AF138" s="53" t="str">
        <f t="shared" si="72"/>
        <v/>
      </c>
      <c r="AG138" s="56" t="str">
        <f t="shared" si="77"/>
        <v/>
      </c>
      <c r="AH138" s="53" t="str">
        <f t="shared" si="73"/>
        <v/>
      </c>
    </row>
    <row r="139" spans="1:34" x14ac:dyDescent="0.15">
      <c r="A139" s="5">
        <v>135</v>
      </c>
      <c r="B139" s="2"/>
      <c r="C139" s="5" t="str">
        <f t="shared" si="78"/>
        <v/>
      </c>
      <c r="D139" s="4" t="str">
        <f t="shared" si="56"/>
        <v/>
      </c>
      <c r="E139" s="3"/>
      <c r="F139" s="2"/>
      <c r="G139" s="77"/>
      <c r="H139" s="77"/>
      <c r="I139" s="77"/>
      <c r="J139" s="77"/>
      <c r="K139" s="12"/>
      <c r="L139" s="2"/>
      <c r="M139" s="54" t="str">
        <f t="shared" si="74"/>
        <v/>
      </c>
      <c r="N139" s="55" t="str">
        <f t="shared" si="75"/>
        <v/>
      </c>
      <c r="P139" s="52" t="str">
        <f t="shared" si="59"/>
        <v/>
      </c>
      <c r="Q139" s="52"/>
      <c r="R139" s="53" t="str">
        <f t="shared" si="60"/>
        <v/>
      </c>
      <c r="S139" s="53" t="str">
        <f t="shared" si="61"/>
        <v/>
      </c>
      <c r="T139" s="53" t="str">
        <f t="shared" si="62"/>
        <v/>
      </c>
      <c r="U139" s="53" t="str">
        <f t="shared" si="63"/>
        <v/>
      </c>
      <c r="V139" s="53" t="str">
        <f t="shared" si="64"/>
        <v/>
      </c>
      <c r="W139" s="53" t="str">
        <f t="shared" si="65"/>
        <v/>
      </c>
      <c r="X139" s="53" t="str">
        <f t="shared" si="66"/>
        <v/>
      </c>
      <c r="Y139" s="53" t="str">
        <f t="shared" si="67"/>
        <v/>
      </c>
      <c r="Z139" s="53"/>
      <c r="AA139" s="53" t="str">
        <f t="shared" si="76"/>
        <v/>
      </c>
      <c r="AB139" s="53" t="str">
        <f t="shared" si="68"/>
        <v/>
      </c>
      <c r="AC139" s="53" t="str">
        <f t="shared" si="69"/>
        <v/>
      </c>
      <c r="AD139" s="53" t="str">
        <f t="shared" si="70"/>
        <v/>
      </c>
      <c r="AE139" s="53" t="str">
        <f t="shared" si="71"/>
        <v/>
      </c>
      <c r="AF139" s="53" t="str">
        <f t="shared" si="72"/>
        <v/>
      </c>
      <c r="AG139" s="56" t="str">
        <f t="shared" si="77"/>
        <v/>
      </c>
      <c r="AH139" s="53" t="str">
        <f t="shared" si="73"/>
        <v/>
      </c>
    </row>
    <row r="140" spans="1:34" x14ac:dyDescent="0.15">
      <c r="A140" s="5">
        <v>136</v>
      </c>
      <c r="B140" s="2"/>
      <c r="C140" s="5" t="str">
        <f t="shared" si="78"/>
        <v/>
      </c>
      <c r="D140" s="4" t="str">
        <f t="shared" si="56"/>
        <v/>
      </c>
      <c r="E140" s="3"/>
      <c r="F140" s="2"/>
      <c r="G140" s="77"/>
      <c r="H140" s="77"/>
      <c r="I140" s="77"/>
      <c r="J140" s="77"/>
      <c r="K140" s="12"/>
      <c r="L140" s="2"/>
      <c r="M140" s="54" t="str">
        <f t="shared" si="74"/>
        <v/>
      </c>
      <c r="N140" s="55" t="str">
        <f t="shared" si="75"/>
        <v/>
      </c>
      <c r="P140" s="52" t="str">
        <f t="shared" si="59"/>
        <v/>
      </c>
      <c r="Q140" s="52"/>
      <c r="R140" s="53" t="str">
        <f t="shared" si="60"/>
        <v/>
      </c>
      <c r="S140" s="53" t="str">
        <f t="shared" si="61"/>
        <v/>
      </c>
      <c r="T140" s="53" t="str">
        <f t="shared" si="62"/>
        <v/>
      </c>
      <c r="U140" s="53" t="str">
        <f t="shared" si="63"/>
        <v/>
      </c>
      <c r="V140" s="53" t="str">
        <f t="shared" si="64"/>
        <v/>
      </c>
      <c r="W140" s="53" t="str">
        <f t="shared" si="65"/>
        <v/>
      </c>
      <c r="X140" s="53" t="str">
        <f t="shared" si="66"/>
        <v/>
      </c>
      <c r="Y140" s="53" t="str">
        <f t="shared" si="67"/>
        <v/>
      </c>
      <c r="Z140" s="53"/>
      <c r="AA140" s="53" t="str">
        <f t="shared" si="76"/>
        <v/>
      </c>
      <c r="AB140" s="53" t="str">
        <f t="shared" si="68"/>
        <v/>
      </c>
      <c r="AC140" s="53" t="str">
        <f t="shared" si="69"/>
        <v/>
      </c>
      <c r="AD140" s="53" t="str">
        <f t="shared" si="70"/>
        <v/>
      </c>
      <c r="AE140" s="53" t="str">
        <f t="shared" si="71"/>
        <v/>
      </c>
      <c r="AF140" s="53" t="str">
        <f t="shared" si="72"/>
        <v/>
      </c>
      <c r="AG140" s="56" t="str">
        <f t="shared" si="77"/>
        <v/>
      </c>
      <c r="AH140" s="53" t="str">
        <f t="shared" si="73"/>
        <v/>
      </c>
    </row>
    <row r="141" spans="1:34" x14ac:dyDescent="0.15">
      <c r="A141" s="5">
        <v>137</v>
      </c>
      <c r="B141" s="2"/>
      <c r="C141" s="5" t="str">
        <f t="shared" si="78"/>
        <v/>
      </c>
      <c r="D141" s="4" t="str">
        <f t="shared" si="56"/>
        <v/>
      </c>
      <c r="E141" s="3"/>
      <c r="F141" s="2"/>
      <c r="G141" s="77"/>
      <c r="H141" s="77"/>
      <c r="I141" s="77"/>
      <c r="J141" s="77"/>
      <c r="K141" s="12"/>
      <c r="L141" s="2"/>
      <c r="M141" s="54" t="str">
        <f t="shared" si="74"/>
        <v/>
      </c>
      <c r="N141" s="55" t="str">
        <f t="shared" si="75"/>
        <v/>
      </c>
      <c r="P141" s="52" t="str">
        <f t="shared" si="59"/>
        <v/>
      </c>
      <c r="Q141" s="52"/>
      <c r="R141" s="53" t="str">
        <f t="shared" si="60"/>
        <v/>
      </c>
      <c r="S141" s="53" t="str">
        <f t="shared" si="61"/>
        <v/>
      </c>
      <c r="T141" s="53" t="str">
        <f t="shared" si="62"/>
        <v/>
      </c>
      <c r="U141" s="53" t="str">
        <f t="shared" si="63"/>
        <v/>
      </c>
      <c r="V141" s="53" t="str">
        <f t="shared" si="64"/>
        <v/>
      </c>
      <c r="W141" s="53" t="str">
        <f t="shared" si="65"/>
        <v/>
      </c>
      <c r="X141" s="53" t="str">
        <f t="shared" si="66"/>
        <v/>
      </c>
      <c r="Y141" s="53" t="str">
        <f t="shared" si="67"/>
        <v/>
      </c>
      <c r="Z141" s="53"/>
      <c r="AA141" s="53" t="str">
        <f t="shared" si="76"/>
        <v/>
      </c>
      <c r="AB141" s="53" t="str">
        <f t="shared" si="68"/>
        <v/>
      </c>
      <c r="AC141" s="53" t="str">
        <f t="shared" si="69"/>
        <v/>
      </c>
      <c r="AD141" s="53" t="str">
        <f t="shared" si="70"/>
        <v/>
      </c>
      <c r="AE141" s="53" t="str">
        <f t="shared" si="71"/>
        <v/>
      </c>
      <c r="AF141" s="53" t="str">
        <f t="shared" si="72"/>
        <v/>
      </c>
      <c r="AG141" s="56" t="str">
        <f t="shared" si="77"/>
        <v/>
      </c>
      <c r="AH141" s="53" t="str">
        <f t="shared" si="73"/>
        <v/>
      </c>
    </row>
    <row r="142" spans="1:34" x14ac:dyDescent="0.15">
      <c r="A142" s="5">
        <v>138</v>
      </c>
      <c r="B142" s="2"/>
      <c r="C142" s="5" t="str">
        <f t="shared" si="78"/>
        <v/>
      </c>
      <c r="D142" s="4" t="str">
        <f t="shared" si="56"/>
        <v/>
      </c>
      <c r="E142" s="3"/>
      <c r="F142" s="2"/>
      <c r="G142" s="77"/>
      <c r="H142" s="77"/>
      <c r="I142" s="77"/>
      <c r="J142" s="77"/>
      <c r="K142" s="12"/>
      <c r="L142" s="2"/>
      <c r="M142" s="54" t="str">
        <f t="shared" si="74"/>
        <v/>
      </c>
      <c r="N142" s="55" t="str">
        <f t="shared" si="75"/>
        <v/>
      </c>
      <c r="P142" s="52" t="str">
        <f t="shared" si="59"/>
        <v/>
      </c>
      <c r="Q142" s="52"/>
      <c r="R142" s="53" t="str">
        <f t="shared" si="60"/>
        <v/>
      </c>
      <c r="S142" s="53" t="str">
        <f t="shared" si="61"/>
        <v/>
      </c>
      <c r="T142" s="53" t="str">
        <f t="shared" si="62"/>
        <v/>
      </c>
      <c r="U142" s="53" t="str">
        <f t="shared" si="63"/>
        <v/>
      </c>
      <c r="V142" s="53" t="str">
        <f t="shared" si="64"/>
        <v/>
      </c>
      <c r="W142" s="53" t="str">
        <f t="shared" si="65"/>
        <v/>
      </c>
      <c r="X142" s="53" t="str">
        <f t="shared" si="66"/>
        <v/>
      </c>
      <c r="Y142" s="53" t="str">
        <f t="shared" si="67"/>
        <v/>
      </c>
      <c r="Z142" s="53"/>
      <c r="AA142" s="53" t="str">
        <f t="shared" si="76"/>
        <v/>
      </c>
      <c r="AB142" s="53" t="str">
        <f t="shared" si="68"/>
        <v/>
      </c>
      <c r="AC142" s="53" t="str">
        <f t="shared" si="69"/>
        <v/>
      </c>
      <c r="AD142" s="53" t="str">
        <f t="shared" si="70"/>
        <v/>
      </c>
      <c r="AE142" s="53" t="str">
        <f t="shared" si="71"/>
        <v/>
      </c>
      <c r="AF142" s="53" t="str">
        <f t="shared" si="72"/>
        <v/>
      </c>
      <c r="AG142" s="56" t="str">
        <f t="shared" si="77"/>
        <v/>
      </c>
      <c r="AH142" s="53" t="str">
        <f t="shared" si="73"/>
        <v/>
      </c>
    </row>
    <row r="143" spans="1:34" x14ac:dyDescent="0.15">
      <c r="A143" s="5">
        <v>139</v>
      </c>
      <c r="B143" s="2"/>
      <c r="C143" s="5" t="str">
        <f t="shared" si="78"/>
        <v/>
      </c>
      <c r="D143" s="4" t="str">
        <f t="shared" si="56"/>
        <v/>
      </c>
      <c r="E143" s="3"/>
      <c r="F143" s="2"/>
      <c r="G143" s="77"/>
      <c r="H143" s="77"/>
      <c r="I143" s="77"/>
      <c r="J143" s="77"/>
      <c r="K143" s="12"/>
      <c r="L143" s="2"/>
      <c r="M143" s="54" t="str">
        <f t="shared" si="74"/>
        <v/>
      </c>
      <c r="N143" s="55" t="str">
        <f t="shared" si="75"/>
        <v/>
      </c>
      <c r="P143" s="52" t="str">
        <f t="shared" si="59"/>
        <v/>
      </c>
      <c r="Q143" s="52"/>
      <c r="R143" s="53" t="str">
        <f t="shared" si="60"/>
        <v/>
      </c>
      <c r="S143" s="53" t="str">
        <f t="shared" si="61"/>
        <v/>
      </c>
      <c r="T143" s="53" t="str">
        <f t="shared" si="62"/>
        <v/>
      </c>
      <c r="U143" s="53" t="str">
        <f t="shared" si="63"/>
        <v/>
      </c>
      <c r="V143" s="53" t="str">
        <f t="shared" si="64"/>
        <v/>
      </c>
      <c r="W143" s="53" t="str">
        <f t="shared" si="65"/>
        <v/>
      </c>
      <c r="X143" s="53" t="str">
        <f t="shared" si="66"/>
        <v/>
      </c>
      <c r="Y143" s="53" t="str">
        <f t="shared" si="67"/>
        <v/>
      </c>
      <c r="Z143" s="53"/>
      <c r="AA143" s="53" t="str">
        <f t="shared" si="76"/>
        <v/>
      </c>
      <c r="AB143" s="53" t="str">
        <f t="shared" si="68"/>
        <v/>
      </c>
      <c r="AC143" s="53" t="str">
        <f t="shared" si="69"/>
        <v/>
      </c>
      <c r="AD143" s="53" t="str">
        <f t="shared" si="70"/>
        <v/>
      </c>
      <c r="AE143" s="53" t="str">
        <f t="shared" si="71"/>
        <v/>
      </c>
      <c r="AF143" s="53" t="str">
        <f t="shared" si="72"/>
        <v/>
      </c>
      <c r="AG143" s="56" t="str">
        <f t="shared" si="77"/>
        <v/>
      </c>
      <c r="AH143" s="53" t="str">
        <f t="shared" si="73"/>
        <v/>
      </c>
    </row>
    <row r="144" spans="1:34" x14ac:dyDescent="0.15">
      <c r="A144" s="5">
        <v>140</v>
      </c>
      <c r="B144" s="2"/>
      <c r="C144" s="5" t="str">
        <f t="shared" si="78"/>
        <v/>
      </c>
      <c r="D144" s="4" t="str">
        <f t="shared" si="56"/>
        <v/>
      </c>
      <c r="E144" s="3"/>
      <c r="F144" s="2"/>
      <c r="G144" s="77"/>
      <c r="H144" s="77"/>
      <c r="I144" s="77"/>
      <c r="J144" s="77"/>
      <c r="K144" s="12"/>
      <c r="L144" s="2"/>
      <c r="M144" s="54" t="str">
        <f t="shared" si="74"/>
        <v/>
      </c>
      <c r="N144" s="55" t="str">
        <f t="shared" si="75"/>
        <v/>
      </c>
      <c r="P144" s="52" t="str">
        <f t="shared" si="59"/>
        <v/>
      </c>
      <c r="Q144" s="52"/>
      <c r="R144" s="53" t="str">
        <f t="shared" si="60"/>
        <v/>
      </c>
      <c r="S144" s="53" t="str">
        <f t="shared" si="61"/>
        <v/>
      </c>
      <c r="T144" s="53" t="str">
        <f t="shared" si="62"/>
        <v/>
      </c>
      <c r="U144" s="53" t="str">
        <f t="shared" si="63"/>
        <v/>
      </c>
      <c r="V144" s="53" t="str">
        <f t="shared" si="64"/>
        <v/>
      </c>
      <c r="W144" s="53" t="str">
        <f t="shared" si="65"/>
        <v/>
      </c>
      <c r="X144" s="53" t="str">
        <f t="shared" si="66"/>
        <v/>
      </c>
      <c r="Y144" s="53" t="str">
        <f t="shared" si="67"/>
        <v/>
      </c>
      <c r="Z144" s="53"/>
      <c r="AA144" s="53" t="str">
        <f t="shared" si="76"/>
        <v/>
      </c>
      <c r="AB144" s="53" t="str">
        <f t="shared" si="68"/>
        <v/>
      </c>
      <c r="AC144" s="53" t="str">
        <f t="shared" si="69"/>
        <v/>
      </c>
      <c r="AD144" s="53" t="str">
        <f t="shared" si="70"/>
        <v/>
      </c>
      <c r="AE144" s="53" t="str">
        <f t="shared" si="71"/>
        <v/>
      </c>
      <c r="AF144" s="53" t="str">
        <f t="shared" si="72"/>
        <v/>
      </c>
      <c r="AG144" s="56" t="str">
        <f t="shared" si="77"/>
        <v/>
      </c>
      <c r="AH144" s="53" t="str">
        <f t="shared" si="73"/>
        <v/>
      </c>
    </row>
    <row r="145" spans="1:34" x14ac:dyDescent="0.15">
      <c r="A145" s="5">
        <v>141</v>
      </c>
      <c r="B145" s="2"/>
      <c r="C145" s="5" t="str">
        <f t="shared" si="78"/>
        <v/>
      </c>
      <c r="D145" s="4" t="str">
        <f t="shared" ref="D145:D155" si="79">IF(E145&lt;&gt;"",IF(B144="",D144+C145,C145),"")</f>
        <v/>
      </c>
      <c r="E145" s="3"/>
      <c r="F145" s="2"/>
      <c r="G145" s="77"/>
      <c r="H145" s="77"/>
      <c r="I145" s="77"/>
      <c r="J145" s="77"/>
      <c r="K145" s="12"/>
      <c r="L145" s="2"/>
      <c r="M145" s="54" t="str">
        <f t="shared" si="74"/>
        <v/>
      </c>
      <c r="N145" s="55" t="str">
        <f t="shared" si="75"/>
        <v/>
      </c>
      <c r="P145" s="52" t="str">
        <f t="shared" si="59"/>
        <v/>
      </c>
      <c r="Q145" s="52"/>
      <c r="R145" s="53" t="str">
        <f t="shared" si="60"/>
        <v/>
      </c>
      <c r="S145" s="53" t="str">
        <f t="shared" si="61"/>
        <v/>
      </c>
      <c r="T145" s="53" t="str">
        <f t="shared" si="62"/>
        <v/>
      </c>
      <c r="U145" s="53" t="str">
        <f t="shared" si="63"/>
        <v/>
      </c>
      <c r="V145" s="53" t="str">
        <f t="shared" si="64"/>
        <v/>
      </c>
      <c r="W145" s="53" t="str">
        <f t="shared" si="65"/>
        <v/>
      </c>
      <c r="X145" s="53" t="str">
        <f t="shared" si="66"/>
        <v/>
      </c>
      <c r="Y145" s="53" t="str">
        <f t="shared" si="67"/>
        <v/>
      </c>
      <c r="Z145" s="53"/>
      <c r="AA145" s="53" t="str">
        <f t="shared" si="76"/>
        <v/>
      </c>
      <c r="AB145" s="53" t="str">
        <f t="shared" si="68"/>
        <v/>
      </c>
      <c r="AC145" s="53" t="str">
        <f t="shared" si="69"/>
        <v/>
      </c>
      <c r="AD145" s="53" t="str">
        <f t="shared" si="70"/>
        <v/>
      </c>
      <c r="AE145" s="53" t="str">
        <f t="shared" si="71"/>
        <v/>
      </c>
      <c r="AF145" s="53" t="str">
        <f t="shared" si="72"/>
        <v/>
      </c>
      <c r="AG145" s="56" t="str">
        <f t="shared" si="77"/>
        <v/>
      </c>
      <c r="AH145" s="53" t="str">
        <f t="shared" si="73"/>
        <v/>
      </c>
    </row>
    <row r="146" spans="1:34" x14ac:dyDescent="0.15">
      <c r="A146" s="5">
        <v>142</v>
      </c>
      <c r="B146" s="2"/>
      <c r="C146" s="5" t="str">
        <f t="shared" si="78"/>
        <v/>
      </c>
      <c r="D146" s="4" t="str">
        <f t="shared" si="79"/>
        <v/>
      </c>
      <c r="E146" s="3"/>
      <c r="F146" s="2"/>
      <c r="G146" s="77"/>
      <c r="H146" s="77"/>
      <c r="I146" s="77"/>
      <c r="J146" s="77"/>
      <c r="K146" s="12"/>
      <c r="L146" s="2"/>
      <c r="M146" s="54" t="str">
        <f t="shared" si="74"/>
        <v/>
      </c>
      <c r="N146" s="55" t="str">
        <f t="shared" si="75"/>
        <v/>
      </c>
      <c r="P146" s="52" t="str">
        <f t="shared" si="59"/>
        <v/>
      </c>
      <c r="Q146" s="52"/>
      <c r="R146" s="53" t="str">
        <f t="shared" si="60"/>
        <v/>
      </c>
      <c r="S146" s="53" t="str">
        <f t="shared" si="61"/>
        <v/>
      </c>
      <c r="T146" s="53" t="str">
        <f t="shared" si="62"/>
        <v/>
      </c>
      <c r="U146" s="53" t="str">
        <f t="shared" si="63"/>
        <v/>
      </c>
      <c r="V146" s="53" t="str">
        <f t="shared" si="64"/>
        <v/>
      </c>
      <c r="W146" s="53" t="str">
        <f t="shared" si="65"/>
        <v/>
      </c>
      <c r="X146" s="53" t="str">
        <f t="shared" si="66"/>
        <v/>
      </c>
      <c r="Y146" s="53" t="str">
        <f t="shared" si="67"/>
        <v/>
      </c>
      <c r="Z146" s="53"/>
      <c r="AA146" s="53" t="str">
        <f t="shared" si="76"/>
        <v/>
      </c>
      <c r="AB146" s="53" t="str">
        <f t="shared" si="68"/>
        <v/>
      </c>
      <c r="AC146" s="53" t="str">
        <f t="shared" si="69"/>
        <v/>
      </c>
      <c r="AD146" s="53" t="str">
        <f t="shared" si="70"/>
        <v/>
      </c>
      <c r="AE146" s="53" t="str">
        <f t="shared" si="71"/>
        <v/>
      </c>
      <c r="AF146" s="53" t="str">
        <f t="shared" si="72"/>
        <v/>
      </c>
      <c r="AG146" s="56" t="str">
        <f t="shared" si="77"/>
        <v/>
      </c>
      <c r="AH146" s="53" t="str">
        <f t="shared" si="73"/>
        <v/>
      </c>
    </row>
    <row r="147" spans="1:34" x14ac:dyDescent="0.15">
      <c r="A147" s="5">
        <v>143</v>
      </c>
      <c r="B147" s="2"/>
      <c r="C147" s="5" t="str">
        <f t="shared" si="78"/>
        <v/>
      </c>
      <c r="D147" s="4" t="str">
        <f t="shared" si="79"/>
        <v/>
      </c>
      <c r="E147" s="3"/>
      <c r="F147" s="2"/>
      <c r="G147" s="77"/>
      <c r="H147" s="77"/>
      <c r="I147" s="77"/>
      <c r="J147" s="77"/>
      <c r="K147" s="12"/>
      <c r="L147" s="2"/>
      <c r="M147" s="54" t="str">
        <f t="shared" si="74"/>
        <v/>
      </c>
      <c r="N147" s="55" t="str">
        <f t="shared" si="75"/>
        <v/>
      </c>
      <c r="P147" s="52" t="str">
        <f t="shared" si="59"/>
        <v/>
      </c>
      <c r="Q147" s="52"/>
      <c r="R147" s="53" t="str">
        <f t="shared" si="60"/>
        <v/>
      </c>
      <c r="S147" s="53" t="str">
        <f t="shared" si="61"/>
        <v/>
      </c>
      <c r="T147" s="53" t="str">
        <f t="shared" si="62"/>
        <v/>
      </c>
      <c r="U147" s="53" t="str">
        <f t="shared" si="63"/>
        <v/>
      </c>
      <c r="V147" s="53" t="str">
        <f t="shared" si="64"/>
        <v/>
      </c>
      <c r="W147" s="53" t="str">
        <f t="shared" si="65"/>
        <v/>
      </c>
      <c r="X147" s="53" t="str">
        <f t="shared" si="66"/>
        <v/>
      </c>
      <c r="Y147" s="53" t="str">
        <f t="shared" si="67"/>
        <v/>
      </c>
      <c r="Z147" s="53"/>
      <c r="AA147" s="53" t="str">
        <f t="shared" si="76"/>
        <v/>
      </c>
      <c r="AB147" s="53" t="str">
        <f t="shared" si="68"/>
        <v/>
      </c>
      <c r="AC147" s="53" t="str">
        <f t="shared" si="69"/>
        <v/>
      </c>
      <c r="AD147" s="53" t="str">
        <f t="shared" si="70"/>
        <v/>
      </c>
      <c r="AE147" s="53" t="str">
        <f t="shared" si="71"/>
        <v/>
      </c>
      <c r="AF147" s="53" t="str">
        <f t="shared" si="72"/>
        <v/>
      </c>
      <c r="AG147" s="56" t="str">
        <f t="shared" si="77"/>
        <v/>
      </c>
      <c r="AH147" s="53" t="str">
        <f t="shared" si="73"/>
        <v/>
      </c>
    </row>
    <row r="148" spans="1:34" x14ac:dyDescent="0.15">
      <c r="A148" s="5">
        <v>144</v>
      </c>
      <c r="B148" s="2"/>
      <c r="C148" s="5" t="str">
        <f t="shared" si="78"/>
        <v/>
      </c>
      <c r="D148" s="4" t="str">
        <f t="shared" si="79"/>
        <v/>
      </c>
      <c r="E148" s="3"/>
      <c r="F148" s="2"/>
      <c r="G148" s="77"/>
      <c r="H148" s="77"/>
      <c r="I148" s="77"/>
      <c r="J148" s="77"/>
      <c r="K148" s="12"/>
      <c r="L148" s="2"/>
      <c r="M148" s="54" t="str">
        <f t="shared" si="74"/>
        <v/>
      </c>
      <c r="N148" s="55" t="str">
        <f t="shared" si="75"/>
        <v/>
      </c>
      <c r="P148" s="52" t="str">
        <f t="shared" si="59"/>
        <v/>
      </c>
      <c r="Q148" s="52"/>
      <c r="R148" s="53" t="str">
        <f t="shared" si="60"/>
        <v/>
      </c>
      <c r="S148" s="53" t="str">
        <f t="shared" si="61"/>
        <v/>
      </c>
      <c r="T148" s="53" t="str">
        <f t="shared" si="62"/>
        <v/>
      </c>
      <c r="U148" s="53" t="str">
        <f t="shared" si="63"/>
        <v/>
      </c>
      <c r="V148" s="53" t="str">
        <f t="shared" si="64"/>
        <v/>
      </c>
      <c r="W148" s="53" t="str">
        <f t="shared" si="65"/>
        <v/>
      </c>
      <c r="X148" s="53" t="str">
        <f t="shared" si="66"/>
        <v/>
      </c>
      <c r="Y148" s="53" t="str">
        <f t="shared" si="67"/>
        <v/>
      </c>
      <c r="Z148" s="53"/>
      <c r="AA148" s="53" t="str">
        <f t="shared" si="76"/>
        <v/>
      </c>
      <c r="AB148" s="53" t="str">
        <f t="shared" si="68"/>
        <v/>
      </c>
      <c r="AC148" s="53" t="str">
        <f t="shared" si="69"/>
        <v/>
      </c>
      <c r="AD148" s="53" t="str">
        <f t="shared" si="70"/>
        <v/>
      </c>
      <c r="AE148" s="53" t="str">
        <f t="shared" si="71"/>
        <v/>
      </c>
      <c r="AF148" s="53" t="str">
        <f t="shared" si="72"/>
        <v/>
      </c>
      <c r="AG148" s="56" t="str">
        <f t="shared" si="77"/>
        <v/>
      </c>
      <c r="AH148" s="53" t="str">
        <f t="shared" si="73"/>
        <v/>
      </c>
    </row>
    <row r="149" spans="1:34" x14ac:dyDescent="0.15">
      <c r="A149" s="5">
        <v>145</v>
      </c>
      <c r="B149" s="2"/>
      <c r="C149" s="5" t="str">
        <f t="shared" si="78"/>
        <v/>
      </c>
      <c r="D149" s="4" t="str">
        <f t="shared" si="79"/>
        <v/>
      </c>
      <c r="E149" s="3"/>
      <c r="F149" s="2"/>
      <c r="G149" s="77"/>
      <c r="H149" s="77"/>
      <c r="I149" s="77"/>
      <c r="J149" s="77"/>
      <c r="K149" s="12"/>
      <c r="L149" s="2"/>
      <c r="M149" s="54" t="str">
        <f t="shared" si="74"/>
        <v/>
      </c>
      <c r="N149" s="55" t="str">
        <f t="shared" si="75"/>
        <v/>
      </c>
      <c r="P149" s="52" t="str">
        <f t="shared" si="59"/>
        <v/>
      </c>
      <c r="Q149" s="52"/>
      <c r="R149" s="53" t="str">
        <f t="shared" si="60"/>
        <v/>
      </c>
      <c r="S149" s="53" t="str">
        <f t="shared" si="61"/>
        <v/>
      </c>
      <c r="T149" s="53" t="str">
        <f t="shared" si="62"/>
        <v/>
      </c>
      <c r="U149" s="53" t="str">
        <f t="shared" si="63"/>
        <v/>
      </c>
      <c r="V149" s="53" t="str">
        <f t="shared" si="64"/>
        <v/>
      </c>
      <c r="W149" s="53" t="str">
        <f t="shared" si="65"/>
        <v/>
      </c>
      <c r="X149" s="53" t="str">
        <f t="shared" si="66"/>
        <v/>
      </c>
      <c r="Y149" s="53" t="str">
        <f t="shared" si="67"/>
        <v/>
      </c>
      <c r="Z149" s="53"/>
      <c r="AA149" s="53" t="str">
        <f t="shared" si="76"/>
        <v/>
      </c>
      <c r="AB149" s="53" t="str">
        <f t="shared" si="68"/>
        <v/>
      </c>
      <c r="AC149" s="53" t="str">
        <f t="shared" si="69"/>
        <v/>
      </c>
      <c r="AD149" s="53" t="str">
        <f t="shared" si="70"/>
        <v/>
      </c>
      <c r="AE149" s="53" t="str">
        <f t="shared" si="71"/>
        <v/>
      </c>
      <c r="AF149" s="53" t="str">
        <f t="shared" si="72"/>
        <v/>
      </c>
      <c r="AG149" s="56" t="str">
        <f t="shared" si="77"/>
        <v/>
      </c>
      <c r="AH149" s="53" t="str">
        <f t="shared" si="73"/>
        <v/>
      </c>
    </row>
    <row r="150" spans="1:34" x14ac:dyDescent="0.15">
      <c r="A150" s="5">
        <v>146</v>
      </c>
      <c r="B150" s="2"/>
      <c r="C150" s="5" t="str">
        <f t="shared" si="78"/>
        <v/>
      </c>
      <c r="D150" s="4" t="str">
        <f t="shared" si="79"/>
        <v/>
      </c>
      <c r="E150" s="3"/>
      <c r="F150" s="2"/>
      <c r="G150" s="77"/>
      <c r="H150" s="77"/>
      <c r="I150" s="77"/>
      <c r="J150" s="77"/>
      <c r="K150" s="12"/>
      <c r="L150" s="2"/>
      <c r="M150" s="54" t="str">
        <f t="shared" si="74"/>
        <v/>
      </c>
      <c r="N150" s="55" t="str">
        <f t="shared" si="75"/>
        <v/>
      </c>
      <c r="P150" s="52" t="str">
        <f t="shared" si="59"/>
        <v/>
      </c>
      <c r="Q150" s="52"/>
      <c r="R150" s="53" t="str">
        <f t="shared" si="60"/>
        <v/>
      </c>
      <c r="S150" s="53" t="str">
        <f t="shared" si="61"/>
        <v/>
      </c>
      <c r="T150" s="53" t="str">
        <f t="shared" si="62"/>
        <v/>
      </c>
      <c r="U150" s="53" t="str">
        <f t="shared" si="63"/>
        <v/>
      </c>
      <c r="V150" s="53" t="str">
        <f t="shared" si="64"/>
        <v/>
      </c>
      <c r="W150" s="53" t="str">
        <f t="shared" si="65"/>
        <v/>
      </c>
      <c r="X150" s="53" t="str">
        <f t="shared" si="66"/>
        <v/>
      </c>
      <c r="Y150" s="53" t="str">
        <f t="shared" si="67"/>
        <v/>
      </c>
      <c r="Z150" s="53"/>
      <c r="AA150" s="53" t="str">
        <f t="shared" si="76"/>
        <v/>
      </c>
      <c r="AB150" s="53" t="str">
        <f t="shared" si="68"/>
        <v/>
      </c>
      <c r="AC150" s="53" t="str">
        <f t="shared" si="69"/>
        <v/>
      </c>
      <c r="AD150" s="53" t="str">
        <f t="shared" si="70"/>
        <v/>
      </c>
      <c r="AE150" s="53" t="str">
        <f t="shared" si="71"/>
        <v/>
      </c>
      <c r="AF150" s="53" t="str">
        <f t="shared" si="72"/>
        <v/>
      </c>
      <c r="AG150" s="56" t="str">
        <f t="shared" si="77"/>
        <v/>
      </c>
      <c r="AH150" s="53" t="str">
        <f t="shared" si="73"/>
        <v/>
      </c>
    </row>
    <row r="151" spans="1:34" x14ac:dyDescent="0.15">
      <c r="A151" s="5">
        <v>147</v>
      </c>
      <c r="B151" s="2"/>
      <c r="C151" s="5" t="str">
        <f t="shared" si="78"/>
        <v/>
      </c>
      <c r="D151" s="4" t="str">
        <f t="shared" si="79"/>
        <v/>
      </c>
      <c r="E151" s="3"/>
      <c r="F151" s="2"/>
      <c r="G151" s="77"/>
      <c r="H151" s="77"/>
      <c r="I151" s="77"/>
      <c r="J151" s="77"/>
      <c r="K151" s="12"/>
      <c r="L151" s="2"/>
      <c r="M151" s="54" t="str">
        <f t="shared" si="74"/>
        <v/>
      </c>
      <c r="N151" s="55" t="str">
        <f t="shared" si="75"/>
        <v/>
      </c>
      <c r="P151" s="52" t="str">
        <f t="shared" si="59"/>
        <v/>
      </c>
      <c r="Q151" s="52"/>
      <c r="R151" s="53" t="str">
        <f t="shared" si="60"/>
        <v/>
      </c>
      <c r="S151" s="53" t="str">
        <f t="shared" si="61"/>
        <v/>
      </c>
      <c r="T151" s="53" t="str">
        <f t="shared" si="62"/>
        <v/>
      </c>
      <c r="U151" s="53" t="str">
        <f t="shared" si="63"/>
        <v/>
      </c>
      <c r="V151" s="53" t="str">
        <f t="shared" si="64"/>
        <v/>
      </c>
      <c r="W151" s="53" t="str">
        <f t="shared" si="65"/>
        <v/>
      </c>
      <c r="X151" s="53" t="str">
        <f t="shared" si="66"/>
        <v/>
      </c>
      <c r="Y151" s="53" t="str">
        <f t="shared" si="67"/>
        <v/>
      </c>
      <c r="Z151" s="53"/>
      <c r="AA151" s="53" t="str">
        <f t="shared" si="76"/>
        <v/>
      </c>
      <c r="AB151" s="53" t="str">
        <f t="shared" si="68"/>
        <v/>
      </c>
      <c r="AC151" s="53" t="str">
        <f t="shared" si="69"/>
        <v/>
      </c>
      <c r="AD151" s="53" t="str">
        <f t="shared" si="70"/>
        <v/>
      </c>
      <c r="AE151" s="53" t="str">
        <f t="shared" si="71"/>
        <v/>
      </c>
      <c r="AF151" s="53" t="str">
        <f t="shared" si="72"/>
        <v/>
      </c>
      <c r="AG151" s="56" t="str">
        <f t="shared" si="77"/>
        <v/>
      </c>
      <c r="AH151" s="53" t="str">
        <f t="shared" si="73"/>
        <v/>
      </c>
    </row>
    <row r="152" spans="1:34" x14ac:dyDescent="0.15">
      <c r="A152" s="5">
        <v>148</v>
      </c>
      <c r="B152" s="2"/>
      <c r="C152" s="5" t="str">
        <f t="shared" si="78"/>
        <v/>
      </c>
      <c r="D152" s="4" t="str">
        <f t="shared" si="79"/>
        <v/>
      </c>
      <c r="E152" s="3"/>
      <c r="F152" s="2"/>
      <c r="G152" s="77"/>
      <c r="H152" s="77"/>
      <c r="I152" s="77"/>
      <c r="J152" s="77"/>
      <c r="K152" s="12"/>
      <c r="L152" s="2"/>
      <c r="M152" s="54" t="str">
        <f t="shared" si="74"/>
        <v/>
      </c>
      <c r="N152" s="55" t="str">
        <f t="shared" si="75"/>
        <v/>
      </c>
      <c r="P152" s="52" t="str">
        <f t="shared" si="59"/>
        <v/>
      </c>
      <c r="Q152" s="52"/>
      <c r="R152" s="53" t="str">
        <f t="shared" si="60"/>
        <v/>
      </c>
      <c r="S152" s="53" t="str">
        <f t="shared" si="61"/>
        <v/>
      </c>
      <c r="T152" s="53" t="str">
        <f t="shared" si="62"/>
        <v/>
      </c>
      <c r="U152" s="53" t="str">
        <f t="shared" si="63"/>
        <v/>
      </c>
      <c r="V152" s="53" t="str">
        <f t="shared" si="64"/>
        <v/>
      </c>
      <c r="W152" s="53" t="str">
        <f t="shared" si="65"/>
        <v/>
      </c>
      <c r="X152" s="53" t="str">
        <f t="shared" si="66"/>
        <v/>
      </c>
      <c r="Y152" s="53" t="str">
        <f t="shared" si="67"/>
        <v/>
      </c>
      <c r="Z152" s="53"/>
      <c r="AA152" s="53" t="str">
        <f t="shared" si="76"/>
        <v/>
      </c>
      <c r="AB152" s="53" t="str">
        <f t="shared" si="68"/>
        <v/>
      </c>
      <c r="AC152" s="53" t="str">
        <f t="shared" si="69"/>
        <v/>
      </c>
      <c r="AD152" s="53" t="str">
        <f t="shared" si="70"/>
        <v/>
      </c>
      <c r="AE152" s="53" t="str">
        <f t="shared" si="71"/>
        <v/>
      </c>
      <c r="AF152" s="53" t="str">
        <f t="shared" si="72"/>
        <v/>
      </c>
      <c r="AG152" s="56" t="str">
        <f t="shared" si="77"/>
        <v/>
      </c>
      <c r="AH152" s="53" t="str">
        <f t="shared" si="73"/>
        <v/>
      </c>
    </row>
    <row r="153" spans="1:34" x14ac:dyDescent="0.15">
      <c r="A153" s="5">
        <v>149</v>
      </c>
      <c r="B153" s="2"/>
      <c r="C153" s="5" t="str">
        <f t="shared" si="78"/>
        <v/>
      </c>
      <c r="D153" s="4" t="str">
        <f t="shared" si="79"/>
        <v/>
      </c>
      <c r="E153" s="3"/>
      <c r="F153" s="82"/>
      <c r="G153" s="77"/>
      <c r="H153" s="77"/>
      <c r="I153" s="77"/>
      <c r="J153" s="77"/>
      <c r="K153" s="12"/>
      <c r="L153" s="2"/>
      <c r="M153" s="54" t="str">
        <f t="shared" si="74"/>
        <v/>
      </c>
      <c r="N153" s="55" t="str">
        <f t="shared" si="75"/>
        <v/>
      </c>
      <c r="P153" s="52" t="str">
        <f t="shared" si="59"/>
        <v/>
      </c>
      <c r="Q153" s="52"/>
      <c r="R153" s="53" t="str">
        <f t="shared" si="60"/>
        <v/>
      </c>
      <c r="S153" s="53" t="str">
        <f t="shared" si="61"/>
        <v/>
      </c>
      <c r="T153" s="53" t="str">
        <f t="shared" si="62"/>
        <v/>
      </c>
      <c r="U153" s="53" t="str">
        <f t="shared" si="63"/>
        <v/>
      </c>
      <c r="V153" s="53" t="str">
        <f t="shared" si="64"/>
        <v/>
      </c>
      <c r="W153" s="53" t="str">
        <f t="shared" si="65"/>
        <v/>
      </c>
      <c r="X153" s="53" t="str">
        <f t="shared" si="66"/>
        <v/>
      </c>
      <c r="Y153" s="53" t="str">
        <f t="shared" si="67"/>
        <v/>
      </c>
      <c r="Z153" s="53"/>
      <c r="AA153" s="53" t="str">
        <f t="shared" si="76"/>
        <v/>
      </c>
      <c r="AB153" s="53" t="str">
        <f t="shared" si="68"/>
        <v/>
      </c>
      <c r="AC153" s="53" t="str">
        <f t="shared" si="69"/>
        <v/>
      </c>
      <c r="AD153" s="53" t="str">
        <f t="shared" si="70"/>
        <v/>
      </c>
      <c r="AE153" s="53" t="str">
        <f t="shared" si="71"/>
        <v/>
      </c>
      <c r="AF153" s="53" t="str">
        <f t="shared" si="72"/>
        <v/>
      </c>
      <c r="AG153" s="56" t="str">
        <f t="shared" si="77"/>
        <v/>
      </c>
      <c r="AH153" s="53" t="str">
        <f t="shared" si="73"/>
        <v/>
      </c>
    </row>
    <row r="154" spans="1:34" x14ac:dyDescent="0.15">
      <c r="A154" s="5">
        <v>150</v>
      </c>
      <c r="B154" s="2"/>
      <c r="C154" s="5" t="str">
        <f t="shared" si="78"/>
        <v/>
      </c>
      <c r="D154" s="4" t="str">
        <f t="shared" si="79"/>
        <v/>
      </c>
      <c r="E154" s="3"/>
      <c r="F154" s="82"/>
      <c r="G154" s="77"/>
      <c r="H154" s="77"/>
      <c r="I154" s="77"/>
      <c r="J154" s="77"/>
      <c r="K154" s="12"/>
      <c r="L154" s="2"/>
      <c r="M154" s="54" t="str">
        <f t="shared" si="74"/>
        <v/>
      </c>
      <c r="N154" s="55" t="str">
        <f t="shared" si="75"/>
        <v/>
      </c>
      <c r="P154" s="52" t="str">
        <f t="shared" si="59"/>
        <v/>
      </c>
      <c r="Q154" s="52"/>
      <c r="R154" s="53" t="str">
        <f t="shared" si="60"/>
        <v/>
      </c>
      <c r="S154" s="53" t="str">
        <f t="shared" si="61"/>
        <v/>
      </c>
      <c r="T154" s="53" t="str">
        <f t="shared" si="62"/>
        <v/>
      </c>
      <c r="U154" s="53" t="str">
        <f t="shared" si="63"/>
        <v/>
      </c>
      <c r="V154" s="53" t="str">
        <f t="shared" si="64"/>
        <v/>
      </c>
      <c r="W154" s="53" t="str">
        <f t="shared" si="65"/>
        <v/>
      </c>
      <c r="X154" s="53" t="str">
        <f t="shared" si="66"/>
        <v/>
      </c>
      <c r="Y154" s="53" t="str">
        <f t="shared" si="67"/>
        <v/>
      </c>
      <c r="Z154" s="53"/>
      <c r="AA154" s="53" t="str">
        <f t="shared" si="76"/>
        <v/>
      </c>
      <c r="AB154" s="53" t="str">
        <f t="shared" si="68"/>
        <v/>
      </c>
      <c r="AC154" s="53" t="str">
        <f t="shared" si="69"/>
        <v/>
      </c>
      <c r="AD154" s="53" t="str">
        <f t="shared" si="70"/>
        <v/>
      </c>
      <c r="AE154" s="53" t="str">
        <f t="shared" si="71"/>
        <v/>
      </c>
      <c r="AF154" s="53" t="str">
        <f t="shared" si="72"/>
        <v/>
      </c>
      <c r="AG154" s="56" t="str">
        <f t="shared" si="77"/>
        <v/>
      </c>
      <c r="AH154" s="53" t="str">
        <f t="shared" si="73"/>
        <v/>
      </c>
    </row>
    <row r="155" spans="1:34" x14ac:dyDescent="0.15">
      <c r="A155" s="5">
        <v>151</v>
      </c>
      <c r="B155" s="2"/>
      <c r="C155" s="5" t="str">
        <f t="shared" si="78"/>
        <v/>
      </c>
      <c r="D155" s="4" t="str">
        <f t="shared" si="79"/>
        <v/>
      </c>
      <c r="E155" s="3"/>
      <c r="F155" s="82"/>
      <c r="G155" s="77"/>
      <c r="H155" s="77"/>
      <c r="I155" s="77"/>
      <c r="J155" s="77"/>
      <c r="K155" s="12"/>
      <c r="L155" s="2"/>
      <c r="M155" s="54" t="str">
        <f t="shared" si="74"/>
        <v/>
      </c>
      <c r="N155" s="55" t="str">
        <f t="shared" si="75"/>
        <v/>
      </c>
      <c r="P155" s="52" t="str">
        <f t="shared" si="59"/>
        <v/>
      </c>
      <c r="Q155" s="52"/>
      <c r="R155" s="53" t="str">
        <f t="shared" si="60"/>
        <v/>
      </c>
      <c r="S155" s="53" t="str">
        <f t="shared" si="61"/>
        <v/>
      </c>
      <c r="T155" s="53" t="str">
        <f t="shared" si="62"/>
        <v/>
      </c>
      <c r="U155" s="53" t="str">
        <f t="shared" si="63"/>
        <v/>
      </c>
      <c r="V155" s="53" t="str">
        <f t="shared" si="64"/>
        <v/>
      </c>
      <c r="W155" s="53" t="str">
        <f t="shared" si="65"/>
        <v/>
      </c>
      <c r="X155" s="53" t="str">
        <f t="shared" si="66"/>
        <v/>
      </c>
      <c r="Y155" s="53" t="str">
        <f t="shared" si="67"/>
        <v/>
      </c>
      <c r="Z155" s="53"/>
      <c r="AA155" s="53" t="str">
        <f t="shared" si="76"/>
        <v/>
      </c>
      <c r="AB155" s="53" t="str">
        <f t="shared" si="68"/>
        <v/>
      </c>
      <c r="AC155" s="53" t="str">
        <f t="shared" si="69"/>
        <v/>
      </c>
      <c r="AD155" s="53" t="str">
        <f t="shared" si="70"/>
        <v/>
      </c>
      <c r="AE155" s="53" t="str">
        <f t="shared" si="71"/>
        <v/>
      </c>
      <c r="AF155" s="53" t="str">
        <f t="shared" si="72"/>
        <v/>
      </c>
      <c r="AG155" s="56" t="str">
        <f t="shared" si="77"/>
        <v/>
      </c>
      <c r="AH155" s="53" t="str">
        <f t="shared" si="73"/>
        <v/>
      </c>
    </row>
    <row r="156" spans="1:34" x14ac:dyDescent="0.15">
      <c r="A156" s="5">
        <v>152</v>
      </c>
      <c r="B156" s="41"/>
      <c r="C156" s="5" t="str">
        <f t="shared" ref="C156:C204" si="80">IF(E156&lt;&gt;"",E156-E155,"")</f>
        <v/>
      </c>
      <c r="D156" s="4" t="str">
        <f t="shared" ref="D156:D204" si="81">IF(E156&lt;&gt;"",IF(B155="",D155+C156,C156),"")</f>
        <v/>
      </c>
      <c r="E156" s="3"/>
      <c r="F156" s="82"/>
      <c r="G156" s="78"/>
      <c r="H156" s="78"/>
      <c r="I156" s="78"/>
      <c r="J156" s="78"/>
      <c r="K156" s="3"/>
      <c r="L156" s="3"/>
      <c r="M156" s="54" t="str">
        <f t="shared" si="74"/>
        <v/>
      </c>
      <c r="N156" s="55" t="str">
        <f t="shared" si="75"/>
        <v/>
      </c>
      <c r="P156" s="52" t="str">
        <f t="shared" si="59"/>
        <v/>
      </c>
      <c r="Q156" s="52"/>
      <c r="R156" s="53" t="str">
        <f t="shared" si="60"/>
        <v/>
      </c>
      <c r="S156" s="53" t="str">
        <f t="shared" si="61"/>
        <v/>
      </c>
      <c r="T156" s="53" t="str">
        <f t="shared" si="62"/>
        <v/>
      </c>
      <c r="U156" s="53" t="str">
        <f t="shared" si="63"/>
        <v/>
      </c>
      <c r="V156" s="53" t="str">
        <f t="shared" si="64"/>
        <v/>
      </c>
      <c r="W156" s="53" t="str">
        <f t="shared" si="65"/>
        <v/>
      </c>
      <c r="X156" s="53" t="str">
        <f t="shared" si="66"/>
        <v/>
      </c>
      <c r="Y156" s="53" t="str">
        <f t="shared" si="67"/>
        <v/>
      </c>
      <c r="Z156" s="53"/>
      <c r="AA156" s="53" t="str">
        <f t="shared" si="76"/>
        <v/>
      </c>
      <c r="AB156" s="53" t="str">
        <f t="shared" si="68"/>
        <v/>
      </c>
      <c r="AC156" s="53" t="str">
        <f t="shared" si="69"/>
        <v/>
      </c>
      <c r="AD156" s="53" t="str">
        <f t="shared" si="70"/>
        <v/>
      </c>
      <c r="AE156" s="53" t="str">
        <f t="shared" si="71"/>
        <v/>
      </c>
      <c r="AF156" s="53" t="str">
        <f t="shared" si="72"/>
        <v/>
      </c>
      <c r="AG156" s="56" t="str">
        <f t="shared" si="77"/>
        <v/>
      </c>
      <c r="AH156" s="53" t="str">
        <f t="shared" si="73"/>
        <v/>
      </c>
    </row>
    <row r="157" spans="1:34" x14ac:dyDescent="0.15">
      <c r="A157" s="5">
        <v>153</v>
      </c>
      <c r="B157" s="41"/>
      <c r="C157" s="5" t="str">
        <f t="shared" si="80"/>
        <v/>
      </c>
      <c r="D157" s="4" t="str">
        <f t="shared" si="81"/>
        <v/>
      </c>
      <c r="E157" s="3"/>
      <c r="F157" s="82"/>
      <c r="G157" s="78"/>
      <c r="H157" s="78"/>
      <c r="I157" s="78"/>
      <c r="J157" s="78"/>
      <c r="K157" s="3"/>
      <c r="L157" s="3"/>
      <c r="M157" s="54" t="str">
        <f t="shared" si="74"/>
        <v/>
      </c>
      <c r="N157" s="55" t="str">
        <f t="shared" si="75"/>
        <v/>
      </c>
      <c r="P157" s="52" t="str">
        <f t="shared" si="59"/>
        <v/>
      </c>
      <c r="Q157" s="52"/>
      <c r="R157" s="53" t="str">
        <f t="shared" si="60"/>
        <v/>
      </c>
      <c r="S157" s="53" t="str">
        <f t="shared" si="61"/>
        <v/>
      </c>
      <c r="T157" s="53" t="str">
        <f t="shared" si="62"/>
        <v/>
      </c>
      <c r="U157" s="53" t="str">
        <f t="shared" si="63"/>
        <v/>
      </c>
      <c r="V157" s="53" t="str">
        <f t="shared" si="64"/>
        <v/>
      </c>
      <c r="W157" s="53" t="str">
        <f t="shared" si="65"/>
        <v/>
      </c>
      <c r="X157" s="53" t="str">
        <f t="shared" si="66"/>
        <v/>
      </c>
      <c r="Y157" s="53" t="str">
        <f t="shared" si="67"/>
        <v/>
      </c>
      <c r="Z157" s="53"/>
      <c r="AA157" s="53" t="str">
        <f t="shared" si="76"/>
        <v/>
      </c>
      <c r="AB157" s="53" t="str">
        <f t="shared" si="68"/>
        <v/>
      </c>
      <c r="AC157" s="53" t="str">
        <f t="shared" si="69"/>
        <v/>
      </c>
      <c r="AD157" s="53" t="str">
        <f t="shared" si="70"/>
        <v/>
      </c>
      <c r="AE157" s="53" t="str">
        <f t="shared" si="71"/>
        <v/>
      </c>
      <c r="AF157" s="53" t="str">
        <f t="shared" si="72"/>
        <v/>
      </c>
      <c r="AG157" s="56" t="str">
        <f t="shared" si="77"/>
        <v/>
      </c>
      <c r="AH157" s="53" t="str">
        <f t="shared" si="73"/>
        <v/>
      </c>
    </row>
    <row r="158" spans="1:34" x14ac:dyDescent="0.15">
      <c r="A158" s="5">
        <v>154</v>
      </c>
      <c r="B158" s="41"/>
      <c r="C158" s="5" t="str">
        <f t="shared" si="80"/>
        <v/>
      </c>
      <c r="D158" s="4" t="str">
        <f t="shared" si="81"/>
        <v/>
      </c>
      <c r="E158" s="3"/>
      <c r="F158" s="3"/>
      <c r="G158" s="78"/>
      <c r="H158" s="78"/>
      <c r="I158" s="78"/>
      <c r="J158" s="78"/>
      <c r="K158" s="3"/>
      <c r="L158" s="3"/>
      <c r="M158" s="54" t="str">
        <f t="shared" si="74"/>
        <v/>
      </c>
      <c r="N158" s="55" t="str">
        <f t="shared" si="75"/>
        <v/>
      </c>
      <c r="P158" s="52" t="str">
        <f t="shared" si="59"/>
        <v/>
      </c>
      <c r="Q158" s="52"/>
      <c r="R158" s="53" t="str">
        <f t="shared" si="60"/>
        <v/>
      </c>
      <c r="S158" s="53" t="str">
        <f t="shared" si="61"/>
        <v/>
      </c>
      <c r="T158" s="53" t="str">
        <f t="shared" si="62"/>
        <v/>
      </c>
      <c r="U158" s="53" t="str">
        <f t="shared" si="63"/>
        <v/>
      </c>
      <c r="V158" s="53" t="str">
        <f t="shared" si="64"/>
        <v/>
      </c>
      <c r="W158" s="53" t="str">
        <f t="shared" si="65"/>
        <v/>
      </c>
      <c r="X158" s="53" t="str">
        <f t="shared" si="66"/>
        <v/>
      </c>
      <c r="Y158" s="53" t="str">
        <f t="shared" si="67"/>
        <v/>
      </c>
      <c r="Z158" s="53"/>
      <c r="AA158" s="53" t="str">
        <f t="shared" si="76"/>
        <v/>
      </c>
      <c r="AB158" s="53" t="str">
        <f t="shared" si="68"/>
        <v/>
      </c>
      <c r="AC158" s="53" t="str">
        <f t="shared" si="69"/>
        <v/>
      </c>
      <c r="AD158" s="53" t="str">
        <f t="shared" si="70"/>
        <v/>
      </c>
      <c r="AE158" s="53" t="str">
        <f t="shared" si="71"/>
        <v/>
      </c>
      <c r="AF158" s="53" t="str">
        <f t="shared" si="72"/>
        <v/>
      </c>
      <c r="AG158" s="56" t="str">
        <f t="shared" si="77"/>
        <v/>
      </c>
      <c r="AH158" s="53" t="str">
        <f t="shared" si="73"/>
        <v/>
      </c>
    </row>
    <row r="159" spans="1:34" x14ac:dyDescent="0.15">
      <c r="A159" s="5">
        <v>155</v>
      </c>
      <c r="B159" s="41"/>
      <c r="C159" s="5" t="str">
        <f t="shared" si="80"/>
        <v/>
      </c>
      <c r="D159" s="4" t="str">
        <f t="shared" si="81"/>
        <v/>
      </c>
      <c r="E159" s="3"/>
      <c r="F159" s="3"/>
      <c r="G159" s="78"/>
      <c r="H159" s="78"/>
      <c r="I159" s="78"/>
      <c r="J159" s="78"/>
      <c r="K159" s="3"/>
      <c r="L159" s="3"/>
      <c r="M159" s="54" t="str">
        <f t="shared" si="74"/>
        <v/>
      </c>
      <c r="N159" s="55" t="str">
        <f t="shared" si="75"/>
        <v/>
      </c>
      <c r="P159" s="52" t="str">
        <f t="shared" si="59"/>
        <v/>
      </c>
      <c r="Q159" s="52"/>
      <c r="R159" s="53" t="str">
        <f t="shared" si="60"/>
        <v/>
      </c>
      <c r="S159" s="53" t="str">
        <f t="shared" si="61"/>
        <v/>
      </c>
      <c r="T159" s="53" t="str">
        <f t="shared" si="62"/>
        <v/>
      </c>
      <c r="U159" s="53" t="str">
        <f t="shared" si="63"/>
        <v/>
      </c>
      <c r="V159" s="53" t="str">
        <f t="shared" si="64"/>
        <v/>
      </c>
      <c r="W159" s="53" t="str">
        <f t="shared" si="65"/>
        <v/>
      </c>
      <c r="X159" s="53" t="str">
        <f t="shared" si="66"/>
        <v/>
      </c>
      <c r="Y159" s="53" t="str">
        <f t="shared" si="67"/>
        <v/>
      </c>
      <c r="Z159" s="53"/>
      <c r="AA159" s="53" t="str">
        <f t="shared" si="76"/>
        <v/>
      </c>
      <c r="AB159" s="53" t="str">
        <f t="shared" si="68"/>
        <v/>
      </c>
      <c r="AC159" s="53" t="str">
        <f t="shared" si="69"/>
        <v/>
      </c>
      <c r="AD159" s="53" t="str">
        <f t="shared" si="70"/>
        <v/>
      </c>
      <c r="AE159" s="53" t="str">
        <f t="shared" si="71"/>
        <v/>
      </c>
      <c r="AF159" s="53" t="str">
        <f t="shared" si="72"/>
        <v/>
      </c>
      <c r="AG159" s="56" t="str">
        <f t="shared" si="77"/>
        <v/>
      </c>
      <c r="AH159" s="53" t="str">
        <f t="shared" si="73"/>
        <v/>
      </c>
    </row>
    <row r="160" spans="1:34" x14ac:dyDescent="0.15">
      <c r="A160" s="5">
        <v>156</v>
      </c>
      <c r="B160" s="41"/>
      <c r="C160" s="5" t="str">
        <f t="shared" si="80"/>
        <v/>
      </c>
      <c r="D160" s="4" t="str">
        <f t="shared" si="81"/>
        <v/>
      </c>
      <c r="E160" s="3"/>
      <c r="F160" s="3"/>
      <c r="G160" s="78"/>
      <c r="H160" s="78"/>
      <c r="I160" s="78"/>
      <c r="J160" s="78"/>
      <c r="K160" s="3"/>
      <c r="L160" s="3"/>
      <c r="M160" s="54" t="str">
        <f t="shared" si="74"/>
        <v/>
      </c>
      <c r="N160" s="55" t="str">
        <f t="shared" si="75"/>
        <v/>
      </c>
      <c r="P160" s="52" t="str">
        <f t="shared" si="59"/>
        <v/>
      </c>
      <c r="Q160" s="52"/>
      <c r="R160" s="53" t="str">
        <f t="shared" si="60"/>
        <v/>
      </c>
      <c r="S160" s="53" t="str">
        <f t="shared" si="61"/>
        <v/>
      </c>
      <c r="T160" s="53" t="str">
        <f t="shared" si="62"/>
        <v/>
      </c>
      <c r="U160" s="53" t="str">
        <f t="shared" si="63"/>
        <v/>
      </c>
      <c r="V160" s="53" t="str">
        <f t="shared" si="64"/>
        <v/>
      </c>
      <c r="W160" s="53" t="str">
        <f t="shared" si="65"/>
        <v/>
      </c>
      <c r="X160" s="53" t="str">
        <f t="shared" si="66"/>
        <v/>
      </c>
      <c r="Y160" s="53" t="str">
        <f t="shared" si="67"/>
        <v/>
      </c>
      <c r="Z160" s="53"/>
      <c r="AA160" s="53" t="str">
        <f t="shared" si="76"/>
        <v/>
      </c>
      <c r="AB160" s="53" t="str">
        <f t="shared" si="68"/>
        <v/>
      </c>
      <c r="AC160" s="53" t="str">
        <f t="shared" si="69"/>
        <v/>
      </c>
      <c r="AD160" s="53" t="str">
        <f t="shared" si="70"/>
        <v/>
      </c>
      <c r="AE160" s="53" t="str">
        <f t="shared" si="71"/>
        <v/>
      </c>
      <c r="AF160" s="53" t="str">
        <f t="shared" si="72"/>
        <v/>
      </c>
      <c r="AG160" s="56" t="str">
        <f t="shared" si="77"/>
        <v/>
      </c>
      <c r="AH160" s="53" t="str">
        <f t="shared" si="73"/>
        <v/>
      </c>
    </row>
    <row r="161" spans="1:34" x14ac:dyDescent="0.15">
      <c r="A161" s="5">
        <v>157</v>
      </c>
      <c r="B161" s="41"/>
      <c r="C161" s="5" t="str">
        <f t="shared" si="80"/>
        <v/>
      </c>
      <c r="D161" s="4" t="str">
        <f t="shared" si="81"/>
        <v/>
      </c>
      <c r="E161" s="3"/>
      <c r="F161" s="3"/>
      <c r="G161" s="78"/>
      <c r="H161" s="78"/>
      <c r="I161" s="78"/>
      <c r="J161" s="78"/>
      <c r="K161" s="3"/>
      <c r="L161" s="3"/>
      <c r="M161" s="54" t="str">
        <f t="shared" si="74"/>
        <v/>
      </c>
      <c r="N161" s="55" t="str">
        <f t="shared" si="75"/>
        <v/>
      </c>
      <c r="P161" s="52" t="str">
        <f t="shared" si="59"/>
        <v/>
      </c>
      <c r="Q161" s="52"/>
      <c r="R161" s="53" t="str">
        <f t="shared" si="60"/>
        <v/>
      </c>
      <c r="S161" s="53" t="str">
        <f t="shared" si="61"/>
        <v/>
      </c>
      <c r="T161" s="53" t="str">
        <f t="shared" si="62"/>
        <v/>
      </c>
      <c r="U161" s="53" t="str">
        <f t="shared" si="63"/>
        <v/>
      </c>
      <c r="V161" s="53" t="str">
        <f t="shared" si="64"/>
        <v/>
      </c>
      <c r="W161" s="53" t="str">
        <f t="shared" si="65"/>
        <v/>
      </c>
      <c r="X161" s="53" t="str">
        <f t="shared" si="66"/>
        <v/>
      </c>
      <c r="Y161" s="53" t="str">
        <f t="shared" si="67"/>
        <v/>
      </c>
      <c r="Z161" s="53"/>
      <c r="AA161" s="53" t="str">
        <f t="shared" si="76"/>
        <v/>
      </c>
      <c r="AB161" s="53" t="str">
        <f t="shared" si="68"/>
        <v/>
      </c>
      <c r="AC161" s="53" t="str">
        <f t="shared" si="69"/>
        <v/>
      </c>
      <c r="AD161" s="53" t="str">
        <f t="shared" si="70"/>
        <v/>
      </c>
      <c r="AE161" s="53" t="str">
        <f t="shared" si="71"/>
        <v/>
      </c>
      <c r="AF161" s="53" t="str">
        <f t="shared" si="72"/>
        <v/>
      </c>
      <c r="AG161" s="56" t="str">
        <f t="shared" si="77"/>
        <v/>
      </c>
      <c r="AH161" s="53" t="str">
        <f t="shared" si="73"/>
        <v/>
      </c>
    </row>
    <row r="162" spans="1:34" x14ac:dyDescent="0.15">
      <c r="A162" s="5">
        <v>158</v>
      </c>
      <c r="B162" s="41"/>
      <c r="C162" s="5" t="str">
        <f t="shared" si="80"/>
        <v/>
      </c>
      <c r="D162" s="4" t="str">
        <f t="shared" si="81"/>
        <v/>
      </c>
      <c r="E162" s="3"/>
      <c r="F162" s="3"/>
      <c r="G162" s="78"/>
      <c r="H162" s="78"/>
      <c r="I162" s="78"/>
      <c r="J162" s="78"/>
      <c r="K162" s="3"/>
      <c r="L162" s="3"/>
      <c r="M162" s="54" t="str">
        <f t="shared" si="74"/>
        <v/>
      </c>
      <c r="N162" s="55" t="str">
        <f t="shared" si="75"/>
        <v/>
      </c>
      <c r="P162" s="52" t="str">
        <f t="shared" si="59"/>
        <v/>
      </c>
      <c r="Q162" s="52"/>
      <c r="R162" s="53" t="str">
        <f t="shared" si="60"/>
        <v/>
      </c>
      <c r="S162" s="53" t="str">
        <f t="shared" si="61"/>
        <v/>
      </c>
      <c r="T162" s="53" t="str">
        <f t="shared" si="62"/>
        <v/>
      </c>
      <c r="U162" s="53" t="str">
        <f t="shared" si="63"/>
        <v/>
      </c>
      <c r="V162" s="53" t="str">
        <f t="shared" si="64"/>
        <v/>
      </c>
      <c r="W162" s="53" t="str">
        <f t="shared" si="65"/>
        <v/>
      </c>
      <c r="X162" s="53" t="str">
        <f t="shared" si="66"/>
        <v/>
      </c>
      <c r="Y162" s="53" t="str">
        <f t="shared" si="67"/>
        <v/>
      </c>
      <c r="Z162" s="53"/>
      <c r="AA162" s="53" t="str">
        <f t="shared" si="76"/>
        <v/>
      </c>
      <c r="AB162" s="53" t="str">
        <f t="shared" si="68"/>
        <v/>
      </c>
      <c r="AC162" s="53" t="str">
        <f t="shared" si="69"/>
        <v/>
      </c>
      <c r="AD162" s="53" t="str">
        <f t="shared" si="70"/>
        <v/>
      </c>
      <c r="AE162" s="53" t="str">
        <f t="shared" si="71"/>
        <v/>
      </c>
      <c r="AF162" s="53" t="str">
        <f t="shared" si="72"/>
        <v/>
      </c>
      <c r="AG162" s="56" t="str">
        <f t="shared" si="77"/>
        <v/>
      </c>
      <c r="AH162" s="53" t="str">
        <f t="shared" si="73"/>
        <v/>
      </c>
    </row>
    <row r="163" spans="1:34" x14ac:dyDescent="0.15">
      <c r="A163" s="5">
        <v>159</v>
      </c>
      <c r="B163" s="41"/>
      <c r="C163" s="5" t="str">
        <f t="shared" si="80"/>
        <v/>
      </c>
      <c r="D163" s="4" t="str">
        <f t="shared" si="81"/>
        <v/>
      </c>
      <c r="E163" s="3"/>
      <c r="F163" s="3"/>
      <c r="G163" s="78"/>
      <c r="H163" s="78"/>
      <c r="I163" s="78"/>
      <c r="J163" s="78"/>
      <c r="K163" s="3"/>
      <c r="L163" s="3"/>
      <c r="M163" s="54" t="str">
        <f t="shared" si="74"/>
        <v/>
      </c>
      <c r="N163" s="55" t="str">
        <f t="shared" si="75"/>
        <v/>
      </c>
      <c r="P163" s="52" t="str">
        <f t="shared" si="59"/>
        <v/>
      </c>
      <c r="Q163" s="52"/>
      <c r="R163" s="53" t="str">
        <f t="shared" si="60"/>
        <v/>
      </c>
      <c r="S163" s="53" t="str">
        <f t="shared" si="61"/>
        <v/>
      </c>
      <c r="T163" s="53" t="str">
        <f t="shared" si="62"/>
        <v/>
      </c>
      <c r="U163" s="53" t="str">
        <f t="shared" si="63"/>
        <v/>
      </c>
      <c r="V163" s="53" t="str">
        <f t="shared" si="64"/>
        <v/>
      </c>
      <c r="W163" s="53" t="str">
        <f t="shared" si="65"/>
        <v/>
      </c>
      <c r="X163" s="53" t="str">
        <f t="shared" si="66"/>
        <v/>
      </c>
      <c r="Y163" s="53" t="str">
        <f t="shared" si="67"/>
        <v/>
      </c>
      <c r="Z163" s="53"/>
      <c r="AA163" s="53" t="str">
        <f t="shared" si="76"/>
        <v/>
      </c>
      <c r="AB163" s="53" t="str">
        <f t="shared" si="68"/>
        <v/>
      </c>
      <c r="AC163" s="53" t="str">
        <f t="shared" si="69"/>
        <v/>
      </c>
      <c r="AD163" s="53" t="str">
        <f t="shared" si="70"/>
        <v/>
      </c>
      <c r="AE163" s="53" t="str">
        <f t="shared" si="71"/>
        <v/>
      </c>
      <c r="AF163" s="53" t="str">
        <f t="shared" si="72"/>
        <v/>
      </c>
      <c r="AG163" s="56" t="str">
        <f t="shared" si="77"/>
        <v/>
      </c>
      <c r="AH163" s="53" t="str">
        <f t="shared" si="73"/>
        <v/>
      </c>
    </row>
    <row r="164" spans="1:34" x14ac:dyDescent="0.15">
      <c r="A164" s="5">
        <v>160</v>
      </c>
      <c r="B164" s="41"/>
      <c r="C164" s="5" t="str">
        <f t="shared" si="80"/>
        <v/>
      </c>
      <c r="D164" s="4" t="str">
        <f t="shared" si="81"/>
        <v/>
      </c>
      <c r="E164" s="3"/>
      <c r="F164" s="3"/>
      <c r="G164" s="78"/>
      <c r="H164" s="78"/>
      <c r="I164" s="78"/>
      <c r="J164" s="78"/>
      <c r="K164" s="3"/>
      <c r="L164" s="3"/>
      <c r="M164" s="54" t="str">
        <f t="shared" si="74"/>
        <v/>
      </c>
      <c r="N164" s="55" t="str">
        <f t="shared" si="75"/>
        <v/>
      </c>
      <c r="P164" s="52" t="str">
        <f t="shared" si="59"/>
        <v/>
      </c>
      <c r="Q164" s="52"/>
      <c r="R164" s="53" t="str">
        <f t="shared" si="60"/>
        <v/>
      </c>
      <c r="S164" s="53" t="str">
        <f t="shared" si="61"/>
        <v/>
      </c>
      <c r="T164" s="53" t="str">
        <f t="shared" si="62"/>
        <v/>
      </c>
      <c r="U164" s="53" t="str">
        <f t="shared" si="63"/>
        <v/>
      </c>
      <c r="V164" s="53" t="str">
        <f t="shared" si="64"/>
        <v/>
      </c>
      <c r="W164" s="53" t="str">
        <f t="shared" si="65"/>
        <v/>
      </c>
      <c r="X164" s="53" t="str">
        <f t="shared" si="66"/>
        <v/>
      </c>
      <c r="Y164" s="53" t="str">
        <f t="shared" si="67"/>
        <v/>
      </c>
      <c r="Z164" s="53"/>
      <c r="AA164" s="53" t="str">
        <f t="shared" si="76"/>
        <v/>
      </c>
      <c r="AB164" s="53" t="str">
        <f t="shared" si="68"/>
        <v/>
      </c>
      <c r="AC164" s="53" t="str">
        <f t="shared" si="69"/>
        <v/>
      </c>
      <c r="AD164" s="53" t="str">
        <f t="shared" si="70"/>
        <v/>
      </c>
      <c r="AE164" s="53" t="str">
        <f t="shared" si="71"/>
        <v/>
      </c>
      <c r="AF164" s="53" t="str">
        <f t="shared" si="72"/>
        <v/>
      </c>
      <c r="AG164" s="56" t="str">
        <f t="shared" si="77"/>
        <v/>
      </c>
      <c r="AH164" s="53" t="str">
        <f t="shared" si="73"/>
        <v/>
      </c>
    </row>
    <row r="165" spans="1:34" x14ac:dyDescent="0.15">
      <c r="A165" s="5">
        <v>161</v>
      </c>
      <c r="B165" s="41"/>
      <c r="C165" s="5" t="str">
        <f t="shared" si="80"/>
        <v/>
      </c>
      <c r="D165" s="4" t="str">
        <f t="shared" si="81"/>
        <v/>
      </c>
      <c r="E165" s="3"/>
      <c r="F165" s="3"/>
      <c r="G165" s="78"/>
      <c r="H165" s="78"/>
      <c r="I165" s="78"/>
      <c r="J165" s="78"/>
      <c r="K165" s="3"/>
      <c r="L165" s="3"/>
      <c r="M165" s="54" t="str">
        <f t="shared" si="74"/>
        <v/>
      </c>
      <c r="N165" s="55" t="str">
        <f t="shared" si="75"/>
        <v/>
      </c>
      <c r="P165" s="52" t="str">
        <f t="shared" si="59"/>
        <v/>
      </c>
      <c r="Q165" s="52"/>
      <c r="R165" s="53" t="str">
        <f t="shared" si="60"/>
        <v/>
      </c>
      <c r="S165" s="53" t="str">
        <f t="shared" si="61"/>
        <v/>
      </c>
      <c r="T165" s="53" t="str">
        <f t="shared" si="62"/>
        <v/>
      </c>
      <c r="U165" s="53" t="str">
        <f t="shared" si="63"/>
        <v/>
      </c>
      <c r="V165" s="53" t="str">
        <f t="shared" si="64"/>
        <v/>
      </c>
      <c r="W165" s="53" t="str">
        <f t="shared" si="65"/>
        <v/>
      </c>
      <c r="X165" s="53" t="str">
        <f t="shared" si="66"/>
        <v/>
      </c>
      <c r="Y165" s="53" t="str">
        <f t="shared" si="67"/>
        <v/>
      </c>
      <c r="Z165" s="53"/>
      <c r="AA165" s="53" t="str">
        <f t="shared" si="76"/>
        <v/>
      </c>
      <c r="AB165" s="53" t="str">
        <f t="shared" si="68"/>
        <v/>
      </c>
      <c r="AC165" s="53" t="str">
        <f t="shared" si="69"/>
        <v/>
      </c>
      <c r="AD165" s="53" t="str">
        <f t="shared" si="70"/>
        <v/>
      </c>
      <c r="AE165" s="53" t="str">
        <f t="shared" si="71"/>
        <v/>
      </c>
      <c r="AF165" s="53" t="str">
        <f t="shared" si="72"/>
        <v/>
      </c>
      <c r="AG165" s="56" t="str">
        <f t="shared" si="77"/>
        <v/>
      </c>
      <c r="AH165" s="53" t="str">
        <f t="shared" si="73"/>
        <v/>
      </c>
    </row>
    <row r="166" spans="1:34" x14ac:dyDescent="0.15">
      <c r="A166" s="5">
        <v>162</v>
      </c>
      <c r="B166" s="41"/>
      <c r="C166" s="5" t="str">
        <f t="shared" si="80"/>
        <v/>
      </c>
      <c r="D166" s="4" t="str">
        <f t="shared" si="81"/>
        <v/>
      </c>
      <c r="E166" s="3"/>
      <c r="F166" s="3"/>
      <c r="G166" s="78"/>
      <c r="H166" s="78"/>
      <c r="I166" s="78"/>
      <c r="J166" s="78"/>
      <c r="K166" s="3"/>
      <c r="L166" s="3"/>
      <c r="M166" s="54" t="str">
        <f t="shared" si="74"/>
        <v/>
      </c>
      <c r="N166" s="55" t="str">
        <f t="shared" si="75"/>
        <v/>
      </c>
      <c r="P166" s="52" t="str">
        <f t="shared" si="59"/>
        <v/>
      </c>
      <c r="Q166" s="52"/>
      <c r="R166" s="53" t="str">
        <f t="shared" si="60"/>
        <v/>
      </c>
      <c r="S166" s="53" t="str">
        <f t="shared" si="61"/>
        <v/>
      </c>
      <c r="T166" s="53" t="str">
        <f t="shared" si="62"/>
        <v/>
      </c>
      <c r="U166" s="53" t="str">
        <f t="shared" si="63"/>
        <v/>
      </c>
      <c r="V166" s="53" t="str">
        <f t="shared" si="64"/>
        <v/>
      </c>
      <c r="W166" s="53" t="str">
        <f t="shared" si="65"/>
        <v/>
      </c>
      <c r="X166" s="53" t="str">
        <f t="shared" si="66"/>
        <v/>
      </c>
      <c r="Y166" s="53" t="str">
        <f t="shared" si="67"/>
        <v/>
      </c>
      <c r="Z166" s="53"/>
      <c r="AA166" s="53" t="str">
        <f t="shared" si="76"/>
        <v/>
      </c>
      <c r="AB166" s="53" t="str">
        <f t="shared" si="68"/>
        <v/>
      </c>
      <c r="AC166" s="53" t="str">
        <f t="shared" si="69"/>
        <v/>
      </c>
      <c r="AD166" s="53" t="str">
        <f t="shared" si="70"/>
        <v/>
      </c>
      <c r="AE166" s="53" t="str">
        <f t="shared" si="71"/>
        <v/>
      </c>
      <c r="AF166" s="53" t="str">
        <f t="shared" si="72"/>
        <v/>
      </c>
      <c r="AG166" s="56" t="str">
        <f t="shared" si="77"/>
        <v/>
      </c>
      <c r="AH166" s="53" t="str">
        <f t="shared" si="73"/>
        <v/>
      </c>
    </row>
    <row r="167" spans="1:34" x14ac:dyDescent="0.15">
      <c r="A167" s="5">
        <v>163</v>
      </c>
      <c r="B167" s="41"/>
      <c r="C167" s="5" t="str">
        <f t="shared" si="80"/>
        <v/>
      </c>
      <c r="D167" s="4" t="str">
        <f t="shared" si="81"/>
        <v/>
      </c>
      <c r="E167" s="3"/>
      <c r="F167" s="3"/>
      <c r="G167" s="78"/>
      <c r="H167" s="78"/>
      <c r="I167" s="78"/>
      <c r="J167" s="78"/>
      <c r="K167" s="3"/>
      <c r="L167" s="3"/>
      <c r="M167" s="54" t="str">
        <f t="shared" si="74"/>
        <v/>
      </c>
      <c r="N167" s="55" t="str">
        <f t="shared" si="75"/>
        <v/>
      </c>
      <c r="P167" s="52" t="str">
        <f t="shared" si="59"/>
        <v/>
      </c>
      <c r="Q167" s="52"/>
      <c r="R167" s="53" t="str">
        <f t="shared" si="60"/>
        <v/>
      </c>
      <c r="S167" s="53" t="str">
        <f t="shared" si="61"/>
        <v/>
      </c>
      <c r="T167" s="53" t="str">
        <f t="shared" si="62"/>
        <v/>
      </c>
      <c r="U167" s="53" t="str">
        <f t="shared" si="63"/>
        <v/>
      </c>
      <c r="V167" s="53" t="str">
        <f t="shared" si="64"/>
        <v/>
      </c>
      <c r="W167" s="53" t="str">
        <f t="shared" si="65"/>
        <v/>
      </c>
      <c r="X167" s="53" t="str">
        <f t="shared" si="66"/>
        <v/>
      </c>
      <c r="Y167" s="53" t="str">
        <f t="shared" si="67"/>
        <v/>
      </c>
      <c r="Z167" s="53"/>
      <c r="AA167" s="53" t="str">
        <f t="shared" si="76"/>
        <v/>
      </c>
      <c r="AB167" s="53" t="str">
        <f t="shared" si="68"/>
        <v/>
      </c>
      <c r="AC167" s="53" t="str">
        <f t="shared" si="69"/>
        <v/>
      </c>
      <c r="AD167" s="53" t="str">
        <f t="shared" si="70"/>
        <v/>
      </c>
      <c r="AE167" s="53" t="str">
        <f t="shared" si="71"/>
        <v/>
      </c>
      <c r="AF167" s="53" t="str">
        <f t="shared" si="72"/>
        <v/>
      </c>
      <c r="AG167" s="56" t="str">
        <f t="shared" si="77"/>
        <v/>
      </c>
      <c r="AH167" s="53" t="str">
        <f t="shared" si="73"/>
        <v/>
      </c>
    </row>
    <row r="168" spans="1:34" x14ac:dyDescent="0.15">
      <c r="A168" s="5">
        <v>164</v>
      </c>
      <c r="B168" s="41"/>
      <c r="C168" s="5" t="str">
        <f t="shared" si="80"/>
        <v/>
      </c>
      <c r="D168" s="4" t="str">
        <f t="shared" si="81"/>
        <v/>
      </c>
      <c r="E168" s="3"/>
      <c r="F168" s="3"/>
      <c r="G168" s="78"/>
      <c r="H168" s="78"/>
      <c r="I168" s="78"/>
      <c r="J168" s="78"/>
      <c r="K168" s="3"/>
      <c r="L168" s="3"/>
      <c r="M168" s="54" t="str">
        <f t="shared" si="74"/>
        <v/>
      </c>
      <c r="N168" s="55" t="str">
        <f t="shared" si="75"/>
        <v/>
      </c>
      <c r="P168" s="52" t="str">
        <f t="shared" si="59"/>
        <v/>
      </c>
      <c r="Q168" s="52"/>
      <c r="R168" s="53" t="str">
        <f t="shared" si="60"/>
        <v/>
      </c>
      <c r="S168" s="53" t="str">
        <f t="shared" si="61"/>
        <v/>
      </c>
      <c r="T168" s="53" t="str">
        <f t="shared" si="62"/>
        <v/>
      </c>
      <c r="U168" s="53" t="str">
        <f t="shared" si="63"/>
        <v/>
      </c>
      <c r="V168" s="53" t="str">
        <f t="shared" si="64"/>
        <v/>
      </c>
      <c r="W168" s="53" t="str">
        <f t="shared" si="65"/>
        <v/>
      </c>
      <c r="X168" s="53" t="str">
        <f t="shared" si="66"/>
        <v/>
      </c>
      <c r="Y168" s="53" t="str">
        <f t="shared" si="67"/>
        <v/>
      </c>
      <c r="Z168" s="53"/>
      <c r="AA168" s="53" t="str">
        <f t="shared" si="76"/>
        <v/>
      </c>
      <c r="AB168" s="53" t="str">
        <f t="shared" si="68"/>
        <v/>
      </c>
      <c r="AC168" s="53" t="str">
        <f t="shared" si="69"/>
        <v/>
      </c>
      <c r="AD168" s="53" t="str">
        <f t="shared" si="70"/>
        <v/>
      </c>
      <c r="AE168" s="53" t="str">
        <f t="shared" si="71"/>
        <v/>
      </c>
      <c r="AF168" s="53" t="str">
        <f t="shared" si="72"/>
        <v/>
      </c>
      <c r="AG168" s="56" t="str">
        <f t="shared" si="77"/>
        <v/>
      </c>
      <c r="AH168" s="53" t="str">
        <f t="shared" si="73"/>
        <v/>
      </c>
    </row>
    <row r="169" spans="1:34" x14ac:dyDescent="0.15">
      <c r="A169" s="5">
        <v>165</v>
      </c>
      <c r="B169" s="41"/>
      <c r="C169" s="5" t="str">
        <f t="shared" si="80"/>
        <v/>
      </c>
      <c r="D169" s="4" t="str">
        <f t="shared" si="81"/>
        <v/>
      </c>
      <c r="E169" s="3"/>
      <c r="F169" s="3"/>
      <c r="G169" s="78"/>
      <c r="H169" s="78"/>
      <c r="I169" s="78"/>
      <c r="J169" s="78"/>
      <c r="K169" s="3"/>
      <c r="L169" s="3"/>
      <c r="M169" s="54" t="str">
        <f t="shared" si="74"/>
        <v/>
      </c>
      <c r="N169" s="55" t="str">
        <f t="shared" si="75"/>
        <v/>
      </c>
      <c r="P169" s="52" t="str">
        <f t="shared" si="59"/>
        <v/>
      </c>
      <c r="Q169" s="52"/>
      <c r="R169" s="53" t="str">
        <f t="shared" si="60"/>
        <v/>
      </c>
      <c r="S169" s="53" t="str">
        <f t="shared" si="61"/>
        <v/>
      </c>
      <c r="T169" s="53" t="str">
        <f t="shared" si="62"/>
        <v/>
      </c>
      <c r="U169" s="53" t="str">
        <f t="shared" si="63"/>
        <v/>
      </c>
      <c r="V169" s="53" t="str">
        <f t="shared" si="64"/>
        <v/>
      </c>
      <c r="W169" s="53" t="str">
        <f t="shared" si="65"/>
        <v/>
      </c>
      <c r="X169" s="53" t="str">
        <f t="shared" si="66"/>
        <v/>
      </c>
      <c r="Y169" s="53" t="str">
        <f t="shared" si="67"/>
        <v/>
      </c>
      <c r="Z169" s="53"/>
      <c r="AA169" s="53" t="str">
        <f t="shared" si="76"/>
        <v/>
      </c>
      <c r="AB169" s="53" t="str">
        <f t="shared" si="68"/>
        <v/>
      </c>
      <c r="AC169" s="53" t="str">
        <f t="shared" si="69"/>
        <v/>
      </c>
      <c r="AD169" s="53" t="str">
        <f t="shared" si="70"/>
        <v/>
      </c>
      <c r="AE169" s="53" t="str">
        <f t="shared" si="71"/>
        <v/>
      </c>
      <c r="AF169" s="53" t="str">
        <f t="shared" si="72"/>
        <v/>
      </c>
      <c r="AG169" s="56" t="str">
        <f t="shared" si="77"/>
        <v/>
      </c>
      <c r="AH169" s="53" t="str">
        <f t="shared" si="73"/>
        <v/>
      </c>
    </row>
    <row r="170" spans="1:34" x14ac:dyDescent="0.15">
      <c r="A170" s="5">
        <v>166</v>
      </c>
      <c r="B170" s="41"/>
      <c r="C170" s="5" t="str">
        <f t="shared" si="80"/>
        <v/>
      </c>
      <c r="D170" s="4" t="str">
        <f t="shared" si="81"/>
        <v/>
      </c>
      <c r="E170" s="3"/>
      <c r="F170" s="3"/>
      <c r="G170" s="78"/>
      <c r="H170" s="78"/>
      <c r="I170" s="78"/>
      <c r="J170" s="78"/>
      <c r="K170" s="3"/>
      <c r="L170" s="3"/>
      <c r="M170" s="54" t="str">
        <f t="shared" si="74"/>
        <v/>
      </c>
      <c r="N170" s="55" t="str">
        <f t="shared" si="75"/>
        <v/>
      </c>
      <c r="P170" s="52" t="str">
        <f t="shared" si="59"/>
        <v/>
      </c>
      <c r="Q170" s="52"/>
      <c r="R170" s="53" t="str">
        <f t="shared" si="60"/>
        <v/>
      </c>
      <c r="S170" s="53" t="str">
        <f t="shared" si="61"/>
        <v/>
      </c>
      <c r="T170" s="53" t="str">
        <f t="shared" si="62"/>
        <v/>
      </c>
      <c r="U170" s="53" t="str">
        <f t="shared" si="63"/>
        <v/>
      </c>
      <c r="V170" s="53" t="str">
        <f t="shared" si="64"/>
        <v/>
      </c>
      <c r="W170" s="53" t="str">
        <f t="shared" si="65"/>
        <v/>
      </c>
      <c r="X170" s="53" t="str">
        <f t="shared" si="66"/>
        <v/>
      </c>
      <c r="Y170" s="53" t="str">
        <f t="shared" si="67"/>
        <v/>
      </c>
      <c r="Z170" s="53"/>
      <c r="AA170" s="53" t="str">
        <f t="shared" si="76"/>
        <v/>
      </c>
      <c r="AB170" s="53" t="str">
        <f t="shared" si="68"/>
        <v/>
      </c>
      <c r="AC170" s="53" t="str">
        <f t="shared" si="69"/>
        <v/>
      </c>
      <c r="AD170" s="53" t="str">
        <f t="shared" si="70"/>
        <v/>
      </c>
      <c r="AE170" s="53" t="str">
        <f t="shared" si="71"/>
        <v/>
      </c>
      <c r="AF170" s="53" t="str">
        <f t="shared" si="72"/>
        <v/>
      </c>
      <c r="AG170" s="56" t="str">
        <f t="shared" si="77"/>
        <v/>
      </c>
      <c r="AH170" s="53" t="str">
        <f t="shared" si="73"/>
        <v/>
      </c>
    </row>
    <row r="171" spans="1:34" x14ac:dyDescent="0.15">
      <c r="A171" s="5">
        <v>167</v>
      </c>
      <c r="B171" s="41"/>
      <c r="C171" s="5" t="str">
        <f t="shared" si="80"/>
        <v/>
      </c>
      <c r="D171" s="4" t="str">
        <f t="shared" si="81"/>
        <v/>
      </c>
      <c r="E171" s="3"/>
      <c r="F171" s="3"/>
      <c r="G171" s="78"/>
      <c r="H171" s="78"/>
      <c r="I171" s="78"/>
      <c r="J171" s="78"/>
      <c r="K171" s="3"/>
      <c r="L171" s="3"/>
      <c r="M171" s="54" t="str">
        <f t="shared" si="74"/>
        <v/>
      </c>
      <c r="N171" s="55" t="str">
        <f t="shared" si="75"/>
        <v/>
      </c>
      <c r="P171" s="52" t="str">
        <f t="shared" si="59"/>
        <v/>
      </c>
      <c r="Q171" s="52"/>
      <c r="R171" s="53" t="str">
        <f t="shared" si="60"/>
        <v/>
      </c>
      <c r="S171" s="53" t="str">
        <f t="shared" si="61"/>
        <v/>
      </c>
      <c r="T171" s="53" t="str">
        <f t="shared" si="62"/>
        <v/>
      </c>
      <c r="U171" s="53" t="str">
        <f t="shared" si="63"/>
        <v/>
      </c>
      <c r="V171" s="53" t="str">
        <f t="shared" si="64"/>
        <v/>
      </c>
      <c r="W171" s="53" t="str">
        <f t="shared" si="65"/>
        <v/>
      </c>
      <c r="X171" s="53" t="str">
        <f t="shared" si="66"/>
        <v/>
      </c>
      <c r="Y171" s="53" t="str">
        <f t="shared" si="67"/>
        <v/>
      </c>
      <c r="Z171" s="53"/>
      <c r="AA171" s="53" t="str">
        <f t="shared" si="76"/>
        <v/>
      </c>
      <c r="AB171" s="53" t="str">
        <f t="shared" si="68"/>
        <v/>
      </c>
      <c r="AC171" s="53" t="str">
        <f t="shared" si="69"/>
        <v/>
      </c>
      <c r="AD171" s="53" t="str">
        <f t="shared" si="70"/>
        <v/>
      </c>
      <c r="AE171" s="53" t="str">
        <f t="shared" si="71"/>
        <v/>
      </c>
      <c r="AF171" s="53" t="str">
        <f t="shared" si="72"/>
        <v/>
      </c>
      <c r="AG171" s="56" t="str">
        <f t="shared" si="77"/>
        <v/>
      </c>
      <c r="AH171" s="53" t="str">
        <f t="shared" si="73"/>
        <v/>
      </c>
    </row>
    <row r="172" spans="1:34" x14ac:dyDescent="0.15">
      <c r="A172" s="5">
        <v>168</v>
      </c>
      <c r="B172" s="41"/>
      <c r="C172" s="5" t="str">
        <f t="shared" si="80"/>
        <v/>
      </c>
      <c r="D172" s="4" t="str">
        <f t="shared" si="81"/>
        <v/>
      </c>
      <c r="E172" s="3"/>
      <c r="F172" s="3"/>
      <c r="G172" s="78"/>
      <c r="H172" s="78"/>
      <c r="I172" s="78"/>
      <c r="J172" s="78"/>
      <c r="K172" s="3"/>
      <c r="L172" s="3"/>
      <c r="M172" s="54" t="str">
        <f t="shared" si="74"/>
        <v/>
      </c>
      <c r="N172" s="55" t="str">
        <f t="shared" si="75"/>
        <v/>
      </c>
      <c r="P172" s="52" t="str">
        <f t="shared" si="59"/>
        <v/>
      </c>
      <c r="Q172" s="52"/>
      <c r="R172" s="53" t="str">
        <f t="shared" si="60"/>
        <v/>
      </c>
      <c r="S172" s="53" t="str">
        <f t="shared" si="61"/>
        <v/>
      </c>
      <c r="T172" s="53" t="str">
        <f t="shared" si="62"/>
        <v/>
      </c>
      <c r="U172" s="53" t="str">
        <f t="shared" si="63"/>
        <v/>
      </c>
      <c r="V172" s="53" t="str">
        <f t="shared" si="64"/>
        <v/>
      </c>
      <c r="W172" s="53" t="str">
        <f t="shared" si="65"/>
        <v/>
      </c>
      <c r="X172" s="53" t="str">
        <f t="shared" si="66"/>
        <v/>
      </c>
      <c r="Y172" s="53" t="str">
        <f t="shared" si="67"/>
        <v/>
      </c>
      <c r="Z172" s="53"/>
      <c r="AA172" s="53" t="str">
        <f t="shared" si="76"/>
        <v/>
      </c>
      <c r="AB172" s="53" t="str">
        <f t="shared" si="68"/>
        <v/>
      </c>
      <c r="AC172" s="53" t="str">
        <f t="shared" si="69"/>
        <v/>
      </c>
      <c r="AD172" s="53" t="str">
        <f t="shared" si="70"/>
        <v/>
      </c>
      <c r="AE172" s="53" t="str">
        <f t="shared" si="71"/>
        <v/>
      </c>
      <c r="AF172" s="53" t="str">
        <f t="shared" si="72"/>
        <v/>
      </c>
      <c r="AG172" s="56" t="str">
        <f t="shared" si="77"/>
        <v/>
      </c>
      <c r="AH172" s="53" t="str">
        <f t="shared" si="73"/>
        <v/>
      </c>
    </row>
    <row r="173" spans="1:34" x14ac:dyDescent="0.15">
      <c r="A173" s="5">
        <v>169</v>
      </c>
      <c r="B173" s="41"/>
      <c r="C173" s="5" t="str">
        <f t="shared" si="80"/>
        <v/>
      </c>
      <c r="D173" s="4" t="str">
        <f t="shared" si="81"/>
        <v/>
      </c>
      <c r="E173" s="3"/>
      <c r="F173" s="3"/>
      <c r="G173" s="78"/>
      <c r="H173" s="78"/>
      <c r="I173" s="78"/>
      <c r="J173" s="78"/>
      <c r="K173" s="3"/>
      <c r="L173" s="3"/>
      <c r="M173" s="54" t="str">
        <f t="shared" si="74"/>
        <v/>
      </c>
      <c r="N173" s="55" t="str">
        <f t="shared" si="75"/>
        <v/>
      </c>
      <c r="P173" s="52" t="str">
        <f t="shared" si="59"/>
        <v/>
      </c>
      <c r="Q173" s="52"/>
      <c r="R173" s="53" t="str">
        <f t="shared" si="60"/>
        <v/>
      </c>
      <c r="S173" s="53" t="str">
        <f t="shared" si="61"/>
        <v/>
      </c>
      <c r="T173" s="53" t="str">
        <f t="shared" si="62"/>
        <v/>
      </c>
      <c r="U173" s="53" t="str">
        <f t="shared" si="63"/>
        <v/>
      </c>
      <c r="V173" s="53" t="str">
        <f t="shared" si="64"/>
        <v/>
      </c>
      <c r="W173" s="53" t="str">
        <f t="shared" si="65"/>
        <v/>
      </c>
      <c r="X173" s="53" t="str">
        <f t="shared" si="66"/>
        <v/>
      </c>
      <c r="Y173" s="53" t="str">
        <f t="shared" si="67"/>
        <v/>
      </c>
      <c r="Z173" s="53"/>
      <c r="AA173" s="53" t="str">
        <f t="shared" si="76"/>
        <v/>
      </c>
      <c r="AB173" s="53" t="str">
        <f t="shared" si="68"/>
        <v/>
      </c>
      <c r="AC173" s="53" t="str">
        <f t="shared" si="69"/>
        <v/>
      </c>
      <c r="AD173" s="53" t="str">
        <f t="shared" si="70"/>
        <v/>
      </c>
      <c r="AE173" s="53" t="str">
        <f t="shared" si="71"/>
        <v/>
      </c>
      <c r="AF173" s="53" t="str">
        <f t="shared" si="72"/>
        <v/>
      </c>
      <c r="AG173" s="56" t="str">
        <f t="shared" si="77"/>
        <v/>
      </c>
      <c r="AH173" s="53" t="str">
        <f t="shared" si="73"/>
        <v/>
      </c>
    </row>
    <row r="174" spans="1:34" x14ac:dyDescent="0.15">
      <c r="A174" s="5">
        <v>170</v>
      </c>
      <c r="B174" s="41"/>
      <c r="C174" s="5" t="str">
        <f t="shared" si="80"/>
        <v/>
      </c>
      <c r="D174" s="4" t="str">
        <f t="shared" si="81"/>
        <v/>
      </c>
      <c r="E174" s="3"/>
      <c r="F174" s="3"/>
      <c r="G174" s="78"/>
      <c r="H174" s="78"/>
      <c r="I174" s="78"/>
      <c r="J174" s="78"/>
      <c r="K174" s="3"/>
      <c r="L174" s="3"/>
      <c r="M174" s="54" t="str">
        <f t="shared" si="74"/>
        <v/>
      </c>
      <c r="N174" s="55" t="str">
        <f t="shared" si="75"/>
        <v/>
      </c>
      <c r="P174" s="52" t="str">
        <f t="shared" si="59"/>
        <v/>
      </c>
      <c r="Q174" s="52"/>
      <c r="R174" s="53" t="str">
        <f t="shared" si="60"/>
        <v/>
      </c>
      <c r="S174" s="53" t="str">
        <f t="shared" si="61"/>
        <v/>
      </c>
      <c r="T174" s="53" t="str">
        <f t="shared" si="62"/>
        <v/>
      </c>
      <c r="U174" s="53" t="str">
        <f t="shared" si="63"/>
        <v/>
      </c>
      <c r="V174" s="53" t="str">
        <f t="shared" si="64"/>
        <v/>
      </c>
      <c r="W174" s="53" t="str">
        <f t="shared" si="65"/>
        <v/>
      </c>
      <c r="X174" s="53" t="str">
        <f t="shared" si="66"/>
        <v/>
      </c>
      <c r="Y174" s="53" t="str">
        <f t="shared" si="67"/>
        <v/>
      </c>
      <c r="Z174" s="53"/>
      <c r="AA174" s="53" t="str">
        <f t="shared" si="76"/>
        <v/>
      </c>
      <c r="AB174" s="53" t="str">
        <f t="shared" si="68"/>
        <v/>
      </c>
      <c r="AC174" s="53" t="str">
        <f t="shared" si="69"/>
        <v/>
      </c>
      <c r="AD174" s="53" t="str">
        <f t="shared" si="70"/>
        <v/>
      </c>
      <c r="AE174" s="53" t="str">
        <f t="shared" si="71"/>
        <v/>
      </c>
      <c r="AF174" s="53" t="str">
        <f t="shared" si="72"/>
        <v/>
      </c>
      <c r="AG174" s="56" t="str">
        <f t="shared" si="77"/>
        <v/>
      </c>
      <c r="AH174" s="53" t="str">
        <f t="shared" si="73"/>
        <v/>
      </c>
    </row>
    <row r="175" spans="1:34" x14ac:dyDescent="0.15">
      <c r="A175" s="5">
        <v>171</v>
      </c>
      <c r="B175" s="41"/>
      <c r="C175" s="5" t="str">
        <f t="shared" si="80"/>
        <v/>
      </c>
      <c r="D175" s="4" t="str">
        <f t="shared" si="81"/>
        <v/>
      </c>
      <c r="E175" s="3"/>
      <c r="F175" s="3"/>
      <c r="G175" s="78"/>
      <c r="H175" s="78"/>
      <c r="I175" s="78"/>
      <c r="J175" s="78"/>
      <c r="K175" s="3"/>
      <c r="L175" s="3"/>
      <c r="M175" s="54" t="str">
        <f t="shared" si="74"/>
        <v/>
      </c>
      <c r="N175" s="55" t="str">
        <f t="shared" si="75"/>
        <v/>
      </c>
      <c r="P175" s="52" t="str">
        <f t="shared" si="59"/>
        <v/>
      </c>
      <c r="Q175" s="52"/>
      <c r="R175" s="53" t="str">
        <f t="shared" si="60"/>
        <v/>
      </c>
      <c r="S175" s="53" t="str">
        <f t="shared" si="61"/>
        <v/>
      </c>
      <c r="T175" s="53" t="str">
        <f t="shared" si="62"/>
        <v/>
      </c>
      <c r="U175" s="53" t="str">
        <f t="shared" si="63"/>
        <v/>
      </c>
      <c r="V175" s="53" t="str">
        <f t="shared" si="64"/>
        <v/>
      </c>
      <c r="W175" s="53" t="str">
        <f t="shared" si="65"/>
        <v/>
      </c>
      <c r="X175" s="53" t="str">
        <f t="shared" si="66"/>
        <v/>
      </c>
      <c r="Y175" s="53" t="str">
        <f t="shared" si="67"/>
        <v/>
      </c>
      <c r="Z175" s="53"/>
      <c r="AA175" s="53" t="str">
        <f t="shared" si="76"/>
        <v/>
      </c>
      <c r="AB175" s="53" t="str">
        <f t="shared" si="68"/>
        <v/>
      </c>
      <c r="AC175" s="53" t="str">
        <f t="shared" si="69"/>
        <v/>
      </c>
      <c r="AD175" s="53" t="str">
        <f t="shared" si="70"/>
        <v/>
      </c>
      <c r="AE175" s="53" t="str">
        <f t="shared" si="71"/>
        <v/>
      </c>
      <c r="AF175" s="53" t="str">
        <f t="shared" si="72"/>
        <v/>
      </c>
      <c r="AG175" s="56" t="str">
        <f t="shared" si="77"/>
        <v/>
      </c>
      <c r="AH175" s="53" t="str">
        <f t="shared" si="73"/>
        <v/>
      </c>
    </row>
    <row r="176" spans="1:34" x14ac:dyDescent="0.15">
      <c r="A176" s="5">
        <v>172</v>
      </c>
      <c r="B176" s="41"/>
      <c r="C176" s="5" t="str">
        <f t="shared" si="80"/>
        <v/>
      </c>
      <c r="D176" s="4" t="str">
        <f t="shared" si="81"/>
        <v/>
      </c>
      <c r="E176" s="3"/>
      <c r="F176" s="3"/>
      <c r="G176" s="78"/>
      <c r="H176" s="78"/>
      <c r="I176" s="78"/>
      <c r="J176" s="78"/>
      <c r="K176" s="3"/>
      <c r="L176" s="3"/>
      <c r="M176" s="54" t="str">
        <f t="shared" si="74"/>
        <v/>
      </c>
      <c r="N176" s="55" t="str">
        <f t="shared" si="75"/>
        <v/>
      </c>
      <c r="P176" s="52" t="str">
        <f t="shared" si="59"/>
        <v/>
      </c>
      <c r="Q176" s="52"/>
      <c r="R176" s="53" t="str">
        <f t="shared" si="60"/>
        <v/>
      </c>
      <c r="S176" s="53" t="str">
        <f t="shared" si="61"/>
        <v/>
      </c>
      <c r="T176" s="53" t="str">
        <f t="shared" si="62"/>
        <v/>
      </c>
      <c r="U176" s="53" t="str">
        <f t="shared" si="63"/>
        <v/>
      </c>
      <c r="V176" s="53" t="str">
        <f t="shared" si="64"/>
        <v/>
      </c>
      <c r="W176" s="53" t="str">
        <f t="shared" si="65"/>
        <v/>
      </c>
      <c r="X176" s="53" t="str">
        <f t="shared" si="66"/>
        <v/>
      </c>
      <c r="Y176" s="53" t="str">
        <f t="shared" si="67"/>
        <v/>
      </c>
      <c r="Z176" s="53"/>
      <c r="AA176" s="53" t="str">
        <f t="shared" si="76"/>
        <v/>
      </c>
      <c r="AB176" s="53" t="str">
        <f t="shared" si="68"/>
        <v/>
      </c>
      <c r="AC176" s="53" t="str">
        <f t="shared" si="69"/>
        <v/>
      </c>
      <c r="AD176" s="53" t="str">
        <f t="shared" si="70"/>
        <v/>
      </c>
      <c r="AE176" s="53" t="str">
        <f t="shared" si="71"/>
        <v/>
      </c>
      <c r="AF176" s="53" t="str">
        <f t="shared" si="72"/>
        <v/>
      </c>
      <c r="AG176" s="56" t="str">
        <f t="shared" si="77"/>
        <v/>
      </c>
      <c r="AH176" s="53" t="str">
        <f t="shared" si="73"/>
        <v/>
      </c>
    </row>
    <row r="177" spans="1:34" x14ac:dyDescent="0.15">
      <c r="A177" s="5">
        <v>173</v>
      </c>
      <c r="B177" s="41"/>
      <c r="C177" s="5" t="str">
        <f t="shared" si="80"/>
        <v/>
      </c>
      <c r="D177" s="4" t="str">
        <f t="shared" si="81"/>
        <v/>
      </c>
      <c r="E177" s="3"/>
      <c r="F177" s="3"/>
      <c r="G177" s="78"/>
      <c r="H177" s="78"/>
      <c r="I177" s="78"/>
      <c r="J177" s="78"/>
      <c r="K177" s="3"/>
      <c r="L177" s="3"/>
      <c r="M177" s="54" t="str">
        <f t="shared" si="74"/>
        <v/>
      </c>
      <c r="N177" s="55" t="str">
        <f t="shared" si="75"/>
        <v/>
      </c>
      <c r="P177" s="52" t="str">
        <f t="shared" si="59"/>
        <v/>
      </c>
      <c r="Q177" s="52"/>
      <c r="R177" s="53" t="str">
        <f t="shared" si="60"/>
        <v/>
      </c>
      <c r="S177" s="53" t="str">
        <f t="shared" si="61"/>
        <v/>
      </c>
      <c r="T177" s="53" t="str">
        <f t="shared" si="62"/>
        <v/>
      </c>
      <c r="U177" s="53" t="str">
        <f t="shared" si="63"/>
        <v/>
      </c>
      <c r="V177" s="53" t="str">
        <f t="shared" si="64"/>
        <v/>
      </c>
      <c r="W177" s="53" t="str">
        <f t="shared" si="65"/>
        <v/>
      </c>
      <c r="X177" s="53" t="str">
        <f t="shared" si="66"/>
        <v/>
      </c>
      <c r="Y177" s="53" t="str">
        <f t="shared" si="67"/>
        <v/>
      </c>
      <c r="Z177" s="53"/>
      <c r="AA177" s="53" t="str">
        <f t="shared" si="76"/>
        <v/>
      </c>
      <c r="AB177" s="53" t="str">
        <f t="shared" si="68"/>
        <v/>
      </c>
      <c r="AC177" s="53" t="str">
        <f t="shared" si="69"/>
        <v/>
      </c>
      <c r="AD177" s="53" t="str">
        <f t="shared" si="70"/>
        <v/>
      </c>
      <c r="AE177" s="53" t="str">
        <f t="shared" si="71"/>
        <v/>
      </c>
      <c r="AF177" s="53" t="str">
        <f t="shared" si="72"/>
        <v/>
      </c>
      <c r="AG177" s="56" t="str">
        <f t="shared" si="77"/>
        <v/>
      </c>
      <c r="AH177" s="53" t="str">
        <f t="shared" si="73"/>
        <v/>
      </c>
    </row>
    <row r="178" spans="1:34" x14ac:dyDescent="0.15">
      <c r="A178" s="5">
        <v>174</v>
      </c>
      <c r="B178" s="41"/>
      <c r="C178" s="5" t="str">
        <f t="shared" si="80"/>
        <v/>
      </c>
      <c r="D178" s="4" t="str">
        <f t="shared" si="81"/>
        <v/>
      </c>
      <c r="E178" s="3"/>
      <c r="F178" s="3"/>
      <c r="G178" s="78"/>
      <c r="H178" s="78"/>
      <c r="I178" s="78"/>
      <c r="J178" s="78"/>
      <c r="K178" s="3"/>
      <c r="L178" s="3"/>
      <c r="M178" s="54" t="str">
        <f t="shared" si="74"/>
        <v/>
      </c>
      <c r="N178" s="55" t="str">
        <f t="shared" si="75"/>
        <v/>
      </c>
      <c r="P178" s="52" t="str">
        <f t="shared" si="59"/>
        <v/>
      </c>
      <c r="Q178" s="52"/>
      <c r="R178" s="53" t="str">
        <f t="shared" si="60"/>
        <v/>
      </c>
      <c r="S178" s="53" t="str">
        <f t="shared" si="61"/>
        <v/>
      </c>
      <c r="T178" s="53" t="str">
        <f t="shared" si="62"/>
        <v/>
      </c>
      <c r="U178" s="53" t="str">
        <f t="shared" si="63"/>
        <v/>
      </c>
      <c r="V178" s="53" t="str">
        <f t="shared" si="64"/>
        <v/>
      </c>
      <c r="W178" s="53" t="str">
        <f t="shared" si="65"/>
        <v/>
      </c>
      <c r="X178" s="53" t="str">
        <f t="shared" si="66"/>
        <v/>
      </c>
      <c r="Y178" s="53" t="str">
        <f t="shared" si="67"/>
        <v/>
      </c>
      <c r="Z178" s="53"/>
      <c r="AA178" s="53" t="str">
        <f t="shared" si="76"/>
        <v/>
      </c>
      <c r="AB178" s="53" t="str">
        <f t="shared" si="68"/>
        <v/>
      </c>
      <c r="AC178" s="53" t="str">
        <f t="shared" si="69"/>
        <v/>
      </c>
      <c r="AD178" s="53" t="str">
        <f t="shared" si="70"/>
        <v/>
      </c>
      <c r="AE178" s="53" t="str">
        <f t="shared" si="71"/>
        <v/>
      </c>
      <c r="AF178" s="53" t="str">
        <f t="shared" si="72"/>
        <v/>
      </c>
      <c r="AG178" s="56" t="str">
        <f t="shared" si="77"/>
        <v/>
      </c>
      <c r="AH178" s="53" t="str">
        <f t="shared" si="73"/>
        <v/>
      </c>
    </row>
    <row r="179" spans="1:34" x14ac:dyDescent="0.15">
      <c r="A179" s="5">
        <v>175</v>
      </c>
      <c r="B179" s="41"/>
      <c r="C179" s="5" t="str">
        <f t="shared" si="80"/>
        <v/>
      </c>
      <c r="D179" s="4" t="str">
        <f t="shared" si="81"/>
        <v/>
      </c>
      <c r="E179" s="3"/>
      <c r="F179" s="3"/>
      <c r="G179" s="78"/>
      <c r="H179" s="78"/>
      <c r="I179" s="78"/>
      <c r="J179" s="78"/>
      <c r="K179" s="3"/>
      <c r="L179" s="3"/>
      <c r="M179" s="54" t="str">
        <f t="shared" si="74"/>
        <v/>
      </c>
      <c r="N179" s="55" t="str">
        <f t="shared" si="75"/>
        <v/>
      </c>
      <c r="P179" s="52" t="str">
        <f t="shared" si="59"/>
        <v/>
      </c>
      <c r="Q179" s="52"/>
      <c r="R179" s="53" t="str">
        <f t="shared" si="60"/>
        <v/>
      </c>
      <c r="S179" s="53" t="str">
        <f t="shared" si="61"/>
        <v/>
      </c>
      <c r="T179" s="53" t="str">
        <f t="shared" si="62"/>
        <v/>
      </c>
      <c r="U179" s="53" t="str">
        <f t="shared" si="63"/>
        <v/>
      </c>
      <c r="V179" s="53" t="str">
        <f t="shared" si="64"/>
        <v/>
      </c>
      <c r="W179" s="53" t="str">
        <f t="shared" si="65"/>
        <v/>
      </c>
      <c r="X179" s="53" t="str">
        <f t="shared" si="66"/>
        <v/>
      </c>
      <c r="Y179" s="53" t="str">
        <f t="shared" si="67"/>
        <v/>
      </c>
      <c r="Z179" s="53"/>
      <c r="AA179" s="53" t="str">
        <f t="shared" si="76"/>
        <v/>
      </c>
      <c r="AB179" s="53" t="str">
        <f t="shared" si="68"/>
        <v/>
      </c>
      <c r="AC179" s="53" t="str">
        <f t="shared" si="69"/>
        <v/>
      </c>
      <c r="AD179" s="53" t="str">
        <f t="shared" si="70"/>
        <v/>
      </c>
      <c r="AE179" s="53" t="str">
        <f t="shared" si="71"/>
        <v/>
      </c>
      <c r="AF179" s="53" t="str">
        <f t="shared" si="72"/>
        <v/>
      </c>
      <c r="AG179" s="56" t="str">
        <f t="shared" si="77"/>
        <v/>
      </c>
      <c r="AH179" s="53" t="str">
        <f t="shared" si="73"/>
        <v/>
      </c>
    </row>
    <row r="180" spans="1:34" x14ac:dyDescent="0.15">
      <c r="A180" s="5">
        <v>176</v>
      </c>
      <c r="B180" s="41"/>
      <c r="C180" s="5" t="str">
        <f t="shared" si="80"/>
        <v/>
      </c>
      <c r="D180" s="4" t="str">
        <f t="shared" si="81"/>
        <v/>
      </c>
      <c r="E180" s="3"/>
      <c r="F180" s="3"/>
      <c r="G180" s="78"/>
      <c r="H180" s="78"/>
      <c r="I180" s="78"/>
      <c r="J180" s="78"/>
      <c r="K180" s="3"/>
      <c r="L180" s="3"/>
      <c r="M180" s="54" t="str">
        <f t="shared" si="74"/>
        <v/>
      </c>
      <c r="N180" s="55" t="str">
        <f t="shared" si="75"/>
        <v/>
      </c>
      <c r="P180" s="52" t="str">
        <f t="shared" si="59"/>
        <v/>
      </c>
      <c r="Q180" s="52"/>
      <c r="R180" s="53" t="str">
        <f t="shared" si="60"/>
        <v/>
      </c>
      <c r="S180" s="53" t="str">
        <f t="shared" si="61"/>
        <v/>
      </c>
      <c r="T180" s="53" t="str">
        <f t="shared" si="62"/>
        <v/>
      </c>
      <c r="U180" s="53" t="str">
        <f t="shared" si="63"/>
        <v/>
      </c>
      <c r="V180" s="53" t="str">
        <f t="shared" si="64"/>
        <v/>
      </c>
      <c r="W180" s="53" t="str">
        <f t="shared" si="65"/>
        <v/>
      </c>
      <c r="X180" s="53" t="str">
        <f t="shared" si="66"/>
        <v/>
      </c>
      <c r="Y180" s="53" t="str">
        <f t="shared" si="67"/>
        <v/>
      </c>
      <c r="Z180" s="53"/>
      <c r="AA180" s="53" t="str">
        <f t="shared" si="76"/>
        <v/>
      </c>
      <c r="AB180" s="53" t="str">
        <f t="shared" si="68"/>
        <v/>
      </c>
      <c r="AC180" s="53" t="str">
        <f t="shared" si="69"/>
        <v/>
      </c>
      <c r="AD180" s="53" t="str">
        <f t="shared" si="70"/>
        <v/>
      </c>
      <c r="AE180" s="53" t="str">
        <f t="shared" si="71"/>
        <v/>
      </c>
      <c r="AF180" s="53" t="str">
        <f t="shared" si="72"/>
        <v/>
      </c>
      <c r="AG180" s="56" t="str">
        <f t="shared" si="77"/>
        <v/>
      </c>
      <c r="AH180" s="53" t="str">
        <f t="shared" si="73"/>
        <v/>
      </c>
    </row>
    <row r="181" spans="1:34" x14ac:dyDescent="0.15">
      <c r="A181" s="5">
        <v>177</v>
      </c>
      <c r="B181" s="41"/>
      <c r="C181" s="5" t="str">
        <f t="shared" si="80"/>
        <v/>
      </c>
      <c r="D181" s="4" t="str">
        <f t="shared" si="81"/>
        <v/>
      </c>
      <c r="E181" s="3"/>
      <c r="F181" s="3"/>
      <c r="G181" s="78"/>
      <c r="H181" s="78"/>
      <c r="I181" s="78"/>
      <c r="J181" s="78"/>
      <c r="K181" s="3"/>
      <c r="L181" s="3"/>
      <c r="M181" s="54" t="str">
        <f t="shared" si="74"/>
        <v/>
      </c>
      <c r="N181" s="55" t="str">
        <f t="shared" si="75"/>
        <v/>
      </c>
      <c r="P181" s="52" t="str">
        <f t="shared" si="59"/>
        <v/>
      </c>
      <c r="Q181" s="52"/>
      <c r="R181" s="53" t="str">
        <f t="shared" si="60"/>
        <v/>
      </c>
      <c r="S181" s="53" t="str">
        <f t="shared" si="61"/>
        <v/>
      </c>
      <c r="T181" s="53" t="str">
        <f t="shared" si="62"/>
        <v/>
      </c>
      <c r="U181" s="53" t="str">
        <f t="shared" si="63"/>
        <v/>
      </c>
      <c r="V181" s="53" t="str">
        <f t="shared" si="64"/>
        <v/>
      </c>
      <c r="W181" s="53" t="str">
        <f t="shared" si="65"/>
        <v/>
      </c>
      <c r="X181" s="53" t="str">
        <f t="shared" si="66"/>
        <v/>
      </c>
      <c r="Y181" s="53" t="str">
        <f t="shared" si="67"/>
        <v/>
      </c>
      <c r="Z181" s="53"/>
      <c r="AA181" s="53" t="str">
        <f t="shared" si="76"/>
        <v/>
      </c>
      <c r="AB181" s="53" t="str">
        <f t="shared" si="68"/>
        <v/>
      </c>
      <c r="AC181" s="53" t="str">
        <f t="shared" si="69"/>
        <v/>
      </c>
      <c r="AD181" s="53" t="str">
        <f t="shared" si="70"/>
        <v/>
      </c>
      <c r="AE181" s="53" t="str">
        <f t="shared" si="71"/>
        <v/>
      </c>
      <c r="AF181" s="53" t="str">
        <f t="shared" si="72"/>
        <v/>
      </c>
      <c r="AG181" s="56" t="str">
        <f t="shared" si="77"/>
        <v/>
      </c>
      <c r="AH181" s="53" t="str">
        <f t="shared" si="73"/>
        <v/>
      </c>
    </row>
    <row r="182" spans="1:34" x14ac:dyDescent="0.15">
      <c r="A182" s="5">
        <v>178</v>
      </c>
      <c r="B182" s="41"/>
      <c r="C182" s="5" t="str">
        <f t="shared" si="80"/>
        <v/>
      </c>
      <c r="D182" s="4" t="str">
        <f t="shared" si="81"/>
        <v/>
      </c>
      <c r="E182" s="3"/>
      <c r="F182" s="3"/>
      <c r="G182" s="78"/>
      <c r="H182" s="78"/>
      <c r="I182" s="78"/>
      <c r="J182" s="78"/>
      <c r="K182" s="3"/>
      <c r="L182" s="3"/>
      <c r="M182" s="54" t="str">
        <f t="shared" si="74"/>
        <v/>
      </c>
      <c r="N182" s="55" t="str">
        <f t="shared" si="75"/>
        <v/>
      </c>
      <c r="P182" s="52" t="str">
        <f t="shared" si="59"/>
        <v/>
      </c>
      <c r="Q182" s="52"/>
      <c r="R182" s="53" t="str">
        <f t="shared" si="60"/>
        <v/>
      </c>
      <c r="S182" s="53" t="str">
        <f t="shared" si="61"/>
        <v/>
      </c>
      <c r="T182" s="53" t="str">
        <f t="shared" si="62"/>
        <v/>
      </c>
      <c r="U182" s="53" t="str">
        <f t="shared" si="63"/>
        <v/>
      </c>
      <c r="V182" s="53" t="str">
        <f t="shared" si="64"/>
        <v/>
      </c>
      <c r="W182" s="53" t="str">
        <f t="shared" si="65"/>
        <v/>
      </c>
      <c r="X182" s="53" t="str">
        <f t="shared" si="66"/>
        <v/>
      </c>
      <c r="Y182" s="53" t="str">
        <f t="shared" si="67"/>
        <v/>
      </c>
      <c r="Z182" s="53"/>
      <c r="AA182" s="53" t="str">
        <f t="shared" si="76"/>
        <v/>
      </c>
      <c r="AB182" s="53" t="str">
        <f t="shared" si="68"/>
        <v/>
      </c>
      <c r="AC182" s="53" t="str">
        <f t="shared" si="69"/>
        <v/>
      </c>
      <c r="AD182" s="53" t="str">
        <f t="shared" si="70"/>
        <v/>
      </c>
      <c r="AE182" s="53" t="str">
        <f t="shared" si="71"/>
        <v/>
      </c>
      <c r="AF182" s="53" t="str">
        <f t="shared" si="72"/>
        <v/>
      </c>
      <c r="AG182" s="56" t="str">
        <f t="shared" si="77"/>
        <v/>
      </c>
      <c r="AH182" s="53" t="str">
        <f t="shared" si="73"/>
        <v/>
      </c>
    </row>
    <row r="183" spans="1:34" x14ac:dyDescent="0.15">
      <c r="A183" s="5">
        <v>179</v>
      </c>
      <c r="B183" s="41"/>
      <c r="C183" s="5" t="str">
        <f t="shared" si="80"/>
        <v/>
      </c>
      <c r="D183" s="4" t="str">
        <f t="shared" si="81"/>
        <v/>
      </c>
      <c r="E183" s="3"/>
      <c r="F183" s="3"/>
      <c r="G183" s="78"/>
      <c r="H183" s="78"/>
      <c r="I183" s="78"/>
      <c r="J183" s="78"/>
      <c r="K183" s="3"/>
      <c r="L183" s="3"/>
      <c r="M183" s="54" t="str">
        <f t="shared" si="74"/>
        <v/>
      </c>
      <c r="N183" s="55" t="str">
        <f t="shared" si="75"/>
        <v/>
      </c>
      <c r="P183" s="52" t="str">
        <f t="shared" si="59"/>
        <v/>
      </c>
      <c r="Q183" s="52"/>
      <c r="R183" s="53" t="str">
        <f t="shared" si="60"/>
        <v/>
      </c>
      <c r="S183" s="53" t="str">
        <f t="shared" si="61"/>
        <v/>
      </c>
      <c r="T183" s="53" t="str">
        <f t="shared" si="62"/>
        <v/>
      </c>
      <c r="U183" s="53" t="str">
        <f t="shared" si="63"/>
        <v/>
      </c>
      <c r="V183" s="53" t="str">
        <f t="shared" si="64"/>
        <v/>
      </c>
      <c r="W183" s="53" t="str">
        <f t="shared" si="65"/>
        <v/>
      </c>
      <c r="X183" s="53" t="str">
        <f t="shared" si="66"/>
        <v/>
      </c>
      <c r="Y183" s="53" t="str">
        <f t="shared" si="67"/>
        <v/>
      </c>
      <c r="Z183" s="53"/>
      <c r="AA183" s="53" t="str">
        <f t="shared" si="76"/>
        <v/>
      </c>
      <c r="AB183" s="53" t="str">
        <f t="shared" si="68"/>
        <v/>
      </c>
      <c r="AC183" s="53" t="str">
        <f t="shared" si="69"/>
        <v/>
      </c>
      <c r="AD183" s="53" t="str">
        <f t="shared" si="70"/>
        <v/>
      </c>
      <c r="AE183" s="53" t="str">
        <f t="shared" si="71"/>
        <v/>
      </c>
      <c r="AF183" s="53" t="str">
        <f t="shared" si="72"/>
        <v/>
      </c>
      <c r="AG183" s="56" t="str">
        <f t="shared" si="77"/>
        <v/>
      </c>
      <c r="AH183" s="53" t="str">
        <f t="shared" si="73"/>
        <v/>
      </c>
    </row>
    <row r="184" spans="1:34" x14ac:dyDescent="0.15">
      <c r="A184" s="5">
        <v>180</v>
      </c>
      <c r="B184" s="41"/>
      <c r="C184" s="5" t="str">
        <f t="shared" si="80"/>
        <v/>
      </c>
      <c r="D184" s="4" t="str">
        <f t="shared" si="81"/>
        <v/>
      </c>
      <c r="E184" s="3"/>
      <c r="F184" s="3"/>
      <c r="G184" s="78"/>
      <c r="H184" s="78"/>
      <c r="I184" s="78"/>
      <c r="J184" s="78"/>
      <c r="K184" s="3"/>
      <c r="L184" s="3"/>
      <c r="M184" s="54" t="str">
        <f t="shared" si="74"/>
        <v/>
      </c>
      <c r="N184" s="55" t="str">
        <f t="shared" si="75"/>
        <v/>
      </c>
      <c r="P184" s="52" t="str">
        <f t="shared" si="59"/>
        <v/>
      </c>
      <c r="Q184" s="52"/>
      <c r="R184" s="53" t="str">
        <f t="shared" si="60"/>
        <v/>
      </c>
      <c r="S184" s="53" t="str">
        <f t="shared" si="61"/>
        <v/>
      </c>
      <c r="T184" s="53" t="str">
        <f t="shared" si="62"/>
        <v/>
      </c>
      <c r="U184" s="53" t="str">
        <f t="shared" si="63"/>
        <v/>
      </c>
      <c r="V184" s="53" t="str">
        <f t="shared" si="64"/>
        <v/>
      </c>
      <c r="W184" s="53" t="str">
        <f t="shared" si="65"/>
        <v/>
      </c>
      <c r="X184" s="53" t="str">
        <f t="shared" si="66"/>
        <v/>
      </c>
      <c r="Y184" s="53" t="str">
        <f t="shared" si="67"/>
        <v/>
      </c>
      <c r="Z184" s="53"/>
      <c r="AA184" s="53" t="str">
        <f t="shared" si="76"/>
        <v/>
      </c>
      <c r="AB184" s="53" t="str">
        <f t="shared" si="68"/>
        <v/>
      </c>
      <c r="AC184" s="53" t="str">
        <f t="shared" si="69"/>
        <v/>
      </c>
      <c r="AD184" s="53" t="str">
        <f t="shared" si="70"/>
        <v/>
      </c>
      <c r="AE184" s="53" t="str">
        <f t="shared" si="71"/>
        <v/>
      </c>
      <c r="AF184" s="53" t="str">
        <f t="shared" si="72"/>
        <v/>
      </c>
      <c r="AG184" s="56" t="str">
        <f t="shared" si="77"/>
        <v/>
      </c>
      <c r="AH184" s="53" t="str">
        <f t="shared" si="73"/>
        <v/>
      </c>
    </row>
    <row r="185" spans="1:34" x14ac:dyDescent="0.15">
      <c r="A185" s="5">
        <v>181</v>
      </c>
      <c r="B185" s="41"/>
      <c r="C185" s="5" t="str">
        <f t="shared" si="80"/>
        <v/>
      </c>
      <c r="D185" s="4" t="str">
        <f t="shared" si="81"/>
        <v/>
      </c>
      <c r="E185" s="3"/>
      <c r="F185" s="3"/>
      <c r="G185" s="78"/>
      <c r="H185" s="78"/>
      <c r="I185" s="78"/>
      <c r="J185" s="78"/>
      <c r="K185" s="3"/>
      <c r="L185" s="3"/>
      <c r="M185" s="54" t="str">
        <f t="shared" si="74"/>
        <v/>
      </c>
      <c r="N185" s="55" t="str">
        <f t="shared" si="75"/>
        <v/>
      </c>
      <c r="P185" s="52" t="str">
        <f t="shared" si="59"/>
        <v/>
      </c>
      <c r="Q185" s="52"/>
      <c r="R185" s="53" t="str">
        <f t="shared" si="60"/>
        <v/>
      </c>
      <c r="S185" s="53" t="str">
        <f t="shared" si="61"/>
        <v/>
      </c>
      <c r="T185" s="53" t="str">
        <f t="shared" si="62"/>
        <v/>
      </c>
      <c r="U185" s="53" t="str">
        <f t="shared" si="63"/>
        <v/>
      </c>
      <c r="V185" s="53" t="str">
        <f t="shared" si="64"/>
        <v/>
      </c>
      <c r="W185" s="53" t="str">
        <f t="shared" si="65"/>
        <v/>
      </c>
      <c r="X185" s="53" t="str">
        <f t="shared" si="66"/>
        <v/>
      </c>
      <c r="Y185" s="53" t="str">
        <f t="shared" si="67"/>
        <v/>
      </c>
      <c r="Z185" s="53"/>
      <c r="AA185" s="53" t="str">
        <f t="shared" si="76"/>
        <v/>
      </c>
      <c r="AB185" s="53" t="str">
        <f t="shared" si="68"/>
        <v/>
      </c>
      <c r="AC185" s="53" t="str">
        <f t="shared" si="69"/>
        <v/>
      </c>
      <c r="AD185" s="53" t="str">
        <f t="shared" si="70"/>
        <v/>
      </c>
      <c r="AE185" s="53" t="str">
        <f t="shared" si="71"/>
        <v/>
      </c>
      <c r="AF185" s="53" t="str">
        <f t="shared" si="72"/>
        <v/>
      </c>
      <c r="AG185" s="56" t="str">
        <f t="shared" si="77"/>
        <v/>
      </c>
      <c r="AH185" s="53" t="str">
        <f t="shared" si="73"/>
        <v/>
      </c>
    </row>
    <row r="186" spans="1:34" x14ac:dyDescent="0.15">
      <c r="A186" s="5">
        <v>182</v>
      </c>
      <c r="B186" s="41"/>
      <c r="C186" s="5" t="str">
        <f t="shared" si="80"/>
        <v/>
      </c>
      <c r="D186" s="4" t="str">
        <f t="shared" si="81"/>
        <v/>
      </c>
      <c r="E186" s="3"/>
      <c r="F186" s="3"/>
      <c r="G186" s="78"/>
      <c r="H186" s="78"/>
      <c r="I186" s="78"/>
      <c r="J186" s="78"/>
      <c r="K186" s="3"/>
      <c r="L186" s="3"/>
      <c r="M186" s="54" t="str">
        <f t="shared" si="74"/>
        <v/>
      </c>
      <c r="N186" s="55" t="str">
        <f t="shared" si="75"/>
        <v/>
      </c>
      <c r="P186" s="52" t="str">
        <f t="shared" si="59"/>
        <v/>
      </c>
      <c r="Q186" s="52"/>
      <c r="R186" s="53" t="str">
        <f t="shared" si="60"/>
        <v/>
      </c>
      <c r="S186" s="53" t="str">
        <f t="shared" si="61"/>
        <v/>
      </c>
      <c r="T186" s="53" t="str">
        <f t="shared" si="62"/>
        <v/>
      </c>
      <c r="U186" s="53" t="str">
        <f t="shared" si="63"/>
        <v/>
      </c>
      <c r="V186" s="53" t="str">
        <f t="shared" si="64"/>
        <v/>
      </c>
      <c r="W186" s="53" t="str">
        <f t="shared" si="65"/>
        <v/>
      </c>
      <c r="X186" s="53" t="str">
        <f t="shared" si="66"/>
        <v/>
      </c>
      <c r="Y186" s="53" t="str">
        <f t="shared" si="67"/>
        <v/>
      </c>
      <c r="Z186" s="53"/>
      <c r="AA186" s="53" t="str">
        <f t="shared" si="76"/>
        <v/>
      </c>
      <c r="AB186" s="53" t="str">
        <f t="shared" si="68"/>
        <v/>
      </c>
      <c r="AC186" s="53" t="str">
        <f t="shared" si="69"/>
        <v/>
      </c>
      <c r="AD186" s="53" t="str">
        <f t="shared" si="70"/>
        <v/>
      </c>
      <c r="AE186" s="53" t="str">
        <f t="shared" si="71"/>
        <v/>
      </c>
      <c r="AF186" s="53" t="str">
        <f t="shared" si="72"/>
        <v/>
      </c>
      <c r="AG186" s="56" t="str">
        <f t="shared" si="77"/>
        <v/>
      </c>
      <c r="AH186" s="53" t="str">
        <f t="shared" si="73"/>
        <v/>
      </c>
    </row>
    <row r="187" spans="1:34" x14ac:dyDescent="0.15">
      <c r="A187" s="5">
        <v>183</v>
      </c>
      <c r="B187" s="41"/>
      <c r="C187" s="5" t="str">
        <f t="shared" si="80"/>
        <v/>
      </c>
      <c r="D187" s="4" t="str">
        <f t="shared" si="81"/>
        <v/>
      </c>
      <c r="E187" s="3"/>
      <c r="F187" s="3"/>
      <c r="G187" s="78"/>
      <c r="H187" s="78"/>
      <c r="I187" s="78"/>
      <c r="J187" s="78"/>
      <c r="K187" s="3"/>
      <c r="L187" s="3"/>
      <c r="M187" s="54" t="str">
        <f t="shared" si="74"/>
        <v/>
      </c>
      <c r="N187" s="55" t="str">
        <f t="shared" si="75"/>
        <v/>
      </c>
      <c r="P187" s="52" t="str">
        <f t="shared" si="59"/>
        <v/>
      </c>
      <c r="Q187" s="52"/>
      <c r="R187" s="53" t="str">
        <f t="shared" si="60"/>
        <v/>
      </c>
      <c r="S187" s="53" t="str">
        <f t="shared" si="61"/>
        <v/>
      </c>
      <c r="T187" s="53" t="str">
        <f t="shared" si="62"/>
        <v/>
      </c>
      <c r="U187" s="53" t="str">
        <f t="shared" si="63"/>
        <v/>
      </c>
      <c r="V187" s="53" t="str">
        <f t="shared" si="64"/>
        <v/>
      </c>
      <c r="W187" s="53" t="str">
        <f t="shared" si="65"/>
        <v/>
      </c>
      <c r="X187" s="53" t="str">
        <f t="shared" si="66"/>
        <v/>
      </c>
      <c r="Y187" s="53" t="str">
        <f t="shared" si="67"/>
        <v/>
      </c>
      <c r="Z187" s="53"/>
      <c r="AA187" s="53" t="str">
        <f t="shared" si="76"/>
        <v/>
      </c>
      <c r="AB187" s="53" t="str">
        <f t="shared" si="68"/>
        <v/>
      </c>
      <c r="AC187" s="53" t="str">
        <f t="shared" si="69"/>
        <v/>
      </c>
      <c r="AD187" s="53" t="str">
        <f t="shared" si="70"/>
        <v/>
      </c>
      <c r="AE187" s="53" t="str">
        <f t="shared" si="71"/>
        <v/>
      </c>
      <c r="AF187" s="53" t="str">
        <f t="shared" si="72"/>
        <v/>
      </c>
      <c r="AG187" s="56" t="str">
        <f t="shared" si="77"/>
        <v/>
      </c>
      <c r="AH187" s="53" t="str">
        <f t="shared" si="73"/>
        <v/>
      </c>
    </row>
    <row r="188" spans="1:34" x14ac:dyDescent="0.15">
      <c r="A188" s="5">
        <v>184</v>
      </c>
      <c r="B188" s="41"/>
      <c r="C188" s="5" t="str">
        <f t="shared" si="80"/>
        <v/>
      </c>
      <c r="D188" s="4" t="str">
        <f t="shared" si="81"/>
        <v/>
      </c>
      <c r="E188" s="3"/>
      <c r="F188" s="3"/>
      <c r="G188" s="78"/>
      <c r="H188" s="78"/>
      <c r="I188" s="78"/>
      <c r="J188" s="78"/>
      <c r="K188" s="3"/>
      <c r="L188" s="3"/>
      <c r="M188" s="54" t="str">
        <f t="shared" si="74"/>
        <v/>
      </c>
      <c r="N188" s="55" t="str">
        <f t="shared" si="75"/>
        <v/>
      </c>
      <c r="P188" s="52" t="str">
        <f t="shared" si="59"/>
        <v/>
      </c>
      <c r="Q188" s="52"/>
      <c r="R188" s="53" t="str">
        <f t="shared" si="60"/>
        <v/>
      </c>
      <c r="S188" s="53" t="str">
        <f t="shared" si="61"/>
        <v/>
      </c>
      <c r="T188" s="53" t="str">
        <f t="shared" si="62"/>
        <v/>
      </c>
      <c r="U188" s="53" t="str">
        <f t="shared" si="63"/>
        <v/>
      </c>
      <c r="V188" s="53" t="str">
        <f t="shared" si="64"/>
        <v/>
      </c>
      <c r="W188" s="53" t="str">
        <f t="shared" si="65"/>
        <v/>
      </c>
      <c r="X188" s="53" t="str">
        <f t="shared" si="66"/>
        <v/>
      </c>
      <c r="Y188" s="53" t="str">
        <f t="shared" si="67"/>
        <v/>
      </c>
      <c r="Z188" s="53"/>
      <c r="AA188" s="53" t="str">
        <f t="shared" si="76"/>
        <v/>
      </c>
      <c r="AB188" s="53" t="str">
        <f t="shared" si="68"/>
        <v/>
      </c>
      <c r="AC188" s="53" t="str">
        <f t="shared" si="69"/>
        <v/>
      </c>
      <c r="AD188" s="53" t="str">
        <f t="shared" si="70"/>
        <v/>
      </c>
      <c r="AE188" s="53" t="str">
        <f t="shared" si="71"/>
        <v/>
      </c>
      <c r="AF188" s="53" t="str">
        <f t="shared" si="72"/>
        <v/>
      </c>
      <c r="AG188" s="56" t="str">
        <f t="shared" si="77"/>
        <v/>
      </c>
      <c r="AH188" s="53" t="str">
        <f t="shared" si="73"/>
        <v/>
      </c>
    </row>
    <row r="189" spans="1:34" x14ac:dyDescent="0.15">
      <c r="A189" s="5">
        <v>185</v>
      </c>
      <c r="B189" s="41"/>
      <c r="C189" s="5" t="str">
        <f t="shared" si="80"/>
        <v/>
      </c>
      <c r="D189" s="4" t="str">
        <f t="shared" si="81"/>
        <v/>
      </c>
      <c r="E189" s="3"/>
      <c r="F189" s="3"/>
      <c r="G189" s="78"/>
      <c r="H189" s="78"/>
      <c r="I189" s="78"/>
      <c r="J189" s="78"/>
      <c r="K189" s="3"/>
      <c r="L189" s="3"/>
      <c r="M189" s="54" t="str">
        <f t="shared" si="74"/>
        <v/>
      </c>
      <c r="N189" s="55" t="str">
        <f t="shared" si="75"/>
        <v/>
      </c>
      <c r="P189" s="52" t="str">
        <f t="shared" si="59"/>
        <v/>
      </c>
      <c r="Q189" s="52"/>
      <c r="R189" s="53" t="str">
        <f t="shared" si="60"/>
        <v/>
      </c>
      <c r="S189" s="53" t="str">
        <f t="shared" si="61"/>
        <v/>
      </c>
      <c r="T189" s="53" t="str">
        <f t="shared" si="62"/>
        <v/>
      </c>
      <c r="U189" s="53" t="str">
        <f t="shared" si="63"/>
        <v/>
      </c>
      <c r="V189" s="53" t="str">
        <f t="shared" si="64"/>
        <v/>
      </c>
      <c r="W189" s="53" t="str">
        <f t="shared" si="65"/>
        <v/>
      </c>
      <c r="X189" s="53" t="str">
        <f t="shared" si="66"/>
        <v/>
      </c>
      <c r="Y189" s="53" t="str">
        <f t="shared" si="67"/>
        <v/>
      </c>
      <c r="Z189" s="53"/>
      <c r="AA189" s="53" t="str">
        <f t="shared" si="76"/>
        <v/>
      </c>
      <c r="AB189" s="53" t="str">
        <f t="shared" si="68"/>
        <v/>
      </c>
      <c r="AC189" s="53" t="str">
        <f t="shared" si="69"/>
        <v/>
      </c>
      <c r="AD189" s="53" t="str">
        <f t="shared" si="70"/>
        <v/>
      </c>
      <c r="AE189" s="53" t="str">
        <f t="shared" si="71"/>
        <v/>
      </c>
      <c r="AF189" s="53" t="str">
        <f t="shared" si="72"/>
        <v/>
      </c>
      <c r="AG189" s="56" t="str">
        <f t="shared" si="77"/>
        <v/>
      </c>
      <c r="AH189" s="53" t="str">
        <f t="shared" si="73"/>
        <v/>
      </c>
    </row>
    <row r="190" spans="1:34" x14ac:dyDescent="0.15">
      <c r="A190" s="5">
        <v>186</v>
      </c>
      <c r="B190" s="41"/>
      <c r="C190" s="5" t="str">
        <f t="shared" si="80"/>
        <v/>
      </c>
      <c r="D190" s="4" t="str">
        <f t="shared" si="81"/>
        <v/>
      </c>
      <c r="E190" s="3"/>
      <c r="F190" s="3"/>
      <c r="G190" s="78"/>
      <c r="H190" s="78"/>
      <c r="I190" s="78"/>
      <c r="J190" s="78"/>
      <c r="K190" s="3"/>
      <c r="L190" s="3"/>
      <c r="M190" s="54" t="str">
        <f t="shared" si="74"/>
        <v/>
      </c>
      <c r="N190" s="55" t="str">
        <f t="shared" si="75"/>
        <v/>
      </c>
      <c r="P190" s="52" t="str">
        <f t="shared" si="59"/>
        <v/>
      </c>
      <c r="Q190" s="52"/>
      <c r="R190" s="53" t="str">
        <f t="shared" si="60"/>
        <v/>
      </c>
      <c r="S190" s="53" t="str">
        <f t="shared" si="61"/>
        <v/>
      </c>
      <c r="T190" s="53" t="str">
        <f t="shared" si="62"/>
        <v/>
      </c>
      <c r="U190" s="53" t="str">
        <f t="shared" si="63"/>
        <v/>
      </c>
      <c r="V190" s="53" t="str">
        <f t="shared" si="64"/>
        <v/>
      </c>
      <c r="W190" s="53" t="str">
        <f t="shared" si="65"/>
        <v/>
      </c>
      <c r="X190" s="53" t="str">
        <f t="shared" si="66"/>
        <v/>
      </c>
      <c r="Y190" s="53" t="str">
        <f t="shared" si="67"/>
        <v/>
      </c>
      <c r="Z190" s="53"/>
      <c r="AA190" s="53" t="str">
        <f t="shared" si="76"/>
        <v/>
      </c>
      <c r="AB190" s="53" t="str">
        <f t="shared" si="68"/>
        <v/>
      </c>
      <c r="AC190" s="53" t="str">
        <f t="shared" si="69"/>
        <v/>
      </c>
      <c r="AD190" s="53" t="str">
        <f t="shared" si="70"/>
        <v/>
      </c>
      <c r="AE190" s="53" t="str">
        <f t="shared" si="71"/>
        <v/>
      </c>
      <c r="AF190" s="53" t="str">
        <f t="shared" si="72"/>
        <v/>
      </c>
      <c r="AG190" s="56" t="str">
        <f t="shared" si="77"/>
        <v/>
      </c>
      <c r="AH190" s="53" t="str">
        <f t="shared" si="73"/>
        <v/>
      </c>
    </row>
    <row r="191" spans="1:34" x14ac:dyDescent="0.15">
      <c r="A191" s="5">
        <v>187</v>
      </c>
      <c r="B191" s="41"/>
      <c r="C191" s="5" t="str">
        <f t="shared" si="80"/>
        <v/>
      </c>
      <c r="D191" s="4" t="str">
        <f t="shared" si="81"/>
        <v/>
      </c>
      <c r="E191" s="3"/>
      <c r="F191" s="3"/>
      <c r="G191" s="78"/>
      <c r="H191" s="78"/>
      <c r="I191" s="78"/>
      <c r="J191" s="78"/>
      <c r="K191" s="3"/>
      <c r="L191" s="3"/>
      <c r="M191" s="54" t="str">
        <f t="shared" si="74"/>
        <v/>
      </c>
      <c r="N191" s="55" t="str">
        <f t="shared" si="75"/>
        <v/>
      </c>
      <c r="P191" s="52" t="str">
        <f t="shared" si="59"/>
        <v/>
      </c>
      <c r="Q191" s="52"/>
      <c r="R191" s="53" t="str">
        <f t="shared" si="60"/>
        <v/>
      </c>
      <c r="S191" s="53" t="str">
        <f t="shared" si="61"/>
        <v/>
      </c>
      <c r="T191" s="53" t="str">
        <f t="shared" si="62"/>
        <v/>
      </c>
      <c r="U191" s="53" t="str">
        <f t="shared" si="63"/>
        <v/>
      </c>
      <c r="V191" s="53" t="str">
        <f t="shared" si="64"/>
        <v/>
      </c>
      <c r="W191" s="53" t="str">
        <f t="shared" si="65"/>
        <v/>
      </c>
      <c r="X191" s="53" t="str">
        <f t="shared" si="66"/>
        <v/>
      </c>
      <c r="Y191" s="53" t="str">
        <f t="shared" si="67"/>
        <v/>
      </c>
      <c r="Z191" s="53"/>
      <c r="AA191" s="53" t="str">
        <f t="shared" si="76"/>
        <v/>
      </c>
      <c r="AB191" s="53" t="str">
        <f t="shared" si="68"/>
        <v/>
      </c>
      <c r="AC191" s="53" t="str">
        <f t="shared" si="69"/>
        <v/>
      </c>
      <c r="AD191" s="53" t="str">
        <f t="shared" si="70"/>
        <v/>
      </c>
      <c r="AE191" s="53" t="str">
        <f t="shared" si="71"/>
        <v/>
      </c>
      <c r="AF191" s="53" t="str">
        <f t="shared" si="72"/>
        <v/>
      </c>
      <c r="AG191" s="56" t="str">
        <f t="shared" si="77"/>
        <v/>
      </c>
      <c r="AH191" s="53" t="str">
        <f t="shared" si="73"/>
        <v/>
      </c>
    </row>
    <row r="192" spans="1:34" x14ac:dyDescent="0.15">
      <c r="A192" s="5">
        <v>188</v>
      </c>
      <c r="B192" s="41"/>
      <c r="C192" s="5" t="str">
        <f t="shared" si="80"/>
        <v/>
      </c>
      <c r="D192" s="4" t="str">
        <f t="shared" si="81"/>
        <v/>
      </c>
      <c r="E192" s="3"/>
      <c r="F192" s="3"/>
      <c r="G192" s="78"/>
      <c r="H192" s="78"/>
      <c r="I192" s="78"/>
      <c r="J192" s="78"/>
      <c r="K192" s="3"/>
      <c r="L192" s="3"/>
      <c r="M192" s="54" t="str">
        <f t="shared" si="74"/>
        <v/>
      </c>
      <c r="N192" s="55" t="str">
        <f t="shared" si="75"/>
        <v/>
      </c>
      <c r="P192" s="52" t="str">
        <f t="shared" si="59"/>
        <v/>
      </c>
      <c r="Q192" s="52"/>
      <c r="R192" s="53" t="str">
        <f t="shared" si="60"/>
        <v/>
      </c>
      <c r="S192" s="53" t="str">
        <f t="shared" si="61"/>
        <v/>
      </c>
      <c r="T192" s="53" t="str">
        <f t="shared" si="62"/>
        <v/>
      </c>
      <c r="U192" s="53" t="str">
        <f t="shared" si="63"/>
        <v/>
      </c>
      <c r="V192" s="53" t="str">
        <f t="shared" si="64"/>
        <v/>
      </c>
      <c r="W192" s="53" t="str">
        <f t="shared" si="65"/>
        <v/>
      </c>
      <c r="X192" s="53" t="str">
        <f t="shared" si="66"/>
        <v/>
      </c>
      <c r="Y192" s="53" t="str">
        <f t="shared" si="67"/>
        <v/>
      </c>
      <c r="Z192" s="53"/>
      <c r="AA192" s="53" t="str">
        <f t="shared" si="76"/>
        <v/>
      </c>
      <c r="AB192" s="53" t="str">
        <f t="shared" si="68"/>
        <v/>
      </c>
      <c r="AC192" s="53" t="str">
        <f t="shared" si="69"/>
        <v/>
      </c>
      <c r="AD192" s="53" t="str">
        <f t="shared" si="70"/>
        <v/>
      </c>
      <c r="AE192" s="53" t="str">
        <f t="shared" si="71"/>
        <v/>
      </c>
      <c r="AF192" s="53" t="str">
        <f t="shared" si="72"/>
        <v/>
      </c>
      <c r="AG192" s="56" t="str">
        <f t="shared" si="77"/>
        <v/>
      </c>
      <c r="AH192" s="53" t="str">
        <f t="shared" si="73"/>
        <v/>
      </c>
    </row>
    <row r="193" spans="1:34" x14ac:dyDescent="0.15">
      <c r="A193" s="5">
        <v>189</v>
      </c>
      <c r="B193" s="41"/>
      <c r="C193" s="5" t="str">
        <f t="shared" si="80"/>
        <v/>
      </c>
      <c r="D193" s="4" t="str">
        <f t="shared" si="81"/>
        <v/>
      </c>
      <c r="E193" s="3"/>
      <c r="F193" s="3"/>
      <c r="G193" s="78"/>
      <c r="H193" s="78"/>
      <c r="I193" s="78"/>
      <c r="J193" s="78"/>
      <c r="K193" s="3"/>
      <c r="L193" s="3"/>
      <c r="M193" s="54" t="str">
        <f t="shared" si="74"/>
        <v/>
      </c>
      <c r="N193" s="55" t="str">
        <f t="shared" si="75"/>
        <v/>
      </c>
      <c r="P193" s="52" t="str">
        <f t="shared" si="59"/>
        <v/>
      </c>
      <c r="Q193" s="52"/>
      <c r="R193" s="53" t="str">
        <f t="shared" si="60"/>
        <v/>
      </c>
      <c r="S193" s="53" t="str">
        <f t="shared" si="61"/>
        <v/>
      </c>
      <c r="T193" s="53" t="str">
        <f t="shared" si="62"/>
        <v/>
      </c>
      <c r="U193" s="53" t="str">
        <f t="shared" si="63"/>
        <v/>
      </c>
      <c r="V193" s="53" t="str">
        <f t="shared" si="64"/>
        <v/>
      </c>
      <c r="W193" s="53" t="str">
        <f t="shared" si="65"/>
        <v/>
      </c>
      <c r="X193" s="53" t="str">
        <f t="shared" si="66"/>
        <v/>
      </c>
      <c r="Y193" s="53" t="str">
        <f t="shared" si="67"/>
        <v/>
      </c>
      <c r="Z193" s="53"/>
      <c r="AA193" s="53" t="str">
        <f t="shared" si="76"/>
        <v/>
      </c>
      <c r="AB193" s="53" t="str">
        <f t="shared" si="68"/>
        <v/>
      </c>
      <c r="AC193" s="53" t="str">
        <f t="shared" si="69"/>
        <v/>
      </c>
      <c r="AD193" s="53" t="str">
        <f t="shared" si="70"/>
        <v/>
      </c>
      <c r="AE193" s="53" t="str">
        <f t="shared" si="71"/>
        <v/>
      </c>
      <c r="AF193" s="53" t="str">
        <f t="shared" si="72"/>
        <v/>
      </c>
      <c r="AG193" s="56" t="str">
        <f t="shared" si="77"/>
        <v/>
      </c>
      <c r="AH193" s="53" t="str">
        <f t="shared" si="73"/>
        <v/>
      </c>
    </row>
    <row r="194" spans="1:34" x14ac:dyDescent="0.15">
      <c r="A194" s="5">
        <v>190</v>
      </c>
      <c r="B194" s="41"/>
      <c r="C194" s="5" t="str">
        <f t="shared" si="80"/>
        <v/>
      </c>
      <c r="D194" s="4" t="str">
        <f t="shared" si="81"/>
        <v/>
      </c>
      <c r="E194" s="3"/>
      <c r="F194" s="3"/>
      <c r="G194" s="78"/>
      <c r="H194" s="78"/>
      <c r="I194" s="78"/>
      <c r="J194" s="78"/>
      <c r="K194" s="3"/>
      <c r="L194" s="3"/>
      <c r="M194" s="54" t="str">
        <f t="shared" si="74"/>
        <v/>
      </c>
      <c r="N194" s="55" t="str">
        <f t="shared" si="75"/>
        <v/>
      </c>
      <c r="P194" s="52" t="str">
        <f t="shared" si="59"/>
        <v/>
      </c>
      <c r="Q194" s="52"/>
      <c r="R194" s="53" t="str">
        <f t="shared" si="60"/>
        <v/>
      </c>
      <c r="S194" s="53" t="str">
        <f t="shared" si="61"/>
        <v/>
      </c>
      <c r="T194" s="53" t="str">
        <f t="shared" si="62"/>
        <v/>
      </c>
      <c r="U194" s="53" t="str">
        <f t="shared" si="63"/>
        <v/>
      </c>
      <c r="V194" s="53" t="str">
        <f t="shared" si="64"/>
        <v/>
      </c>
      <c r="W194" s="53" t="str">
        <f t="shared" si="65"/>
        <v/>
      </c>
      <c r="X194" s="53" t="str">
        <f t="shared" si="66"/>
        <v/>
      </c>
      <c r="Y194" s="53" t="str">
        <f t="shared" si="67"/>
        <v/>
      </c>
      <c r="Z194" s="53"/>
      <c r="AA194" s="53" t="str">
        <f t="shared" si="76"/>
        <v/>
      </c>
      <c r="AB194" s="53" t="str">
        <f t="shared" si="68"/>
        <v/>
      </c>
      <c r="AC194" s="53" t="str">
        <f t="shared" si="69"/>
        <v/>
      </c>
      <c r="AD194" s="53" t="str">
        <f t="shared" si="70"/>
        <v/>
      </c>
      <c r="AE194" s="53" t="str">
        <f t="shared" si="71"/>
        <v/>
      </c>
      <c r="AF194" s="53" t="str">
        <f t="shared" si="72"/>
        <v/>
      </c>
      <c r="AG194" s="56" t="str">
        <f t="shared" si="77"/>
        <v/>
      </c>
      <c r="AH194" s="53" t="str">
        <f t="shared" si="73"/>
        <v/>
      </c>
    </row>
    <row r="195" spans="1:34" x14ac:dyDescent="0.15">
      <c r="A195" s="5">
        <v>191</v>
      </c>
      <c r="B195" s="41"/>
      <c r="C195" s="5" t="str">
        <f t="shared" si="80"/>
        <v/>
      </c>
      <c r="D195" s="4" t="str">
        <f t="shared" si="81"/>
        <v/>
      </c>
      <c r="E195" s="3"/>
      <c r="F195" s="3"/>
      <c r="G195" s="78"/>
      <c r="H195" s="78"/>
      <c r="I195" s="78"/>
      <c r="J195" s="78"/>
      <c r="K195" s="3"/>
      <c r="L195" s="3"/>
      <c r="M195" s="54" t="str">
        <f t="shared" si="74"/>
        <v/>
      </c>
      <c r="N195" s="55" t="str">
        <f t="shared" si="75"/>
        <v/>
      </c>
      <c r="P195" s="52" t="str">
        <f t="shared" si="59"/>
        <v/>
      </c>
      <c r="Q195" s="52"/>
      <c r="R195" s="53" t="str">
        <f t="shared" si="60"/>
        <v/>
      </c>
      <c r="S195" s="53" t="str">
        <f t="shared" si="61"/>
        <v/>
      </c>
      <c r="T195" s="53" t="str">
        <f t="shared" si="62"/>
        <v/>
      </c>
      <c r="U195" s="53" t="str">
        <f t="shared" si="63"/>
        <v/>
      </c>
      <c r="V195" s="53" t="str">
        <f t="shared" si="64"/>
        <v/>
      </c>
      <c r="W195" s="53" t="str">
        <f t="shared" si="65"/>
        <v/>
      </c>
      <c r="X195" s="53" t="str">
        <f t="shared" si="66"/>
        <v/>
      </c>
      <c r="Y195" s="53" t="str">
        <f t="shared" si="67"/>
        <v/>
      </c>
      <c r="Z195" s="53"/>
      <c r="AA195" s="53" t="str">
        <f t="shared" si="76"/>
        <v/>
      </c>
      <c r="AB195" s="53" t="str">
        <f t="shared" si="68"/>
        <v/>
      </c>
      <c r="AC195" s="53" t="str">
        <f t="shared" si="69"/>
        <v/>
      </c>
      <c r="AD195" s="53" t="str">
        <f t="shared" si="70"/>
        <v/>
      </c>
      <c r="AE195" s="53" t="str">
        <f t="shared" si="71"/>
        <v/>
      </c>
      <c r="AF195" s="53" t="str">
        <f t="shared" si="72"/>
        <v/>
      </c>
      <c r="AG195" s="56" t="str">
        <f t="shared" si="77"/>
        <v/>
      </c>
      <c r="AH195" s="53" t="str">
        <f t="shared" si="73"/>
        <v/>
      </c>
    </row>
    <row r="196" spans="1:34" x14ac:dyDescent="0.15">
      <c r="A196" s="5">
        <v>192</v>
      </c>
      <c r="B196" s="41"/>
      <c r="C196" s="5" t="str">
        <f t="shared" si="80"/>
        <v/>
      </c>
      <c r="D196" s="4" t="str">
        <f t="shared" si="81"/>
        <v/>
      </c>
      <c r="E196" s="3"/>
      <c r="F196" s="3"/>
      <c r="G196" s="78"/>
      <c r="H196" s="78"/>
      <c r="I196" s="78"/>
      <c r="J196" s="78"/>
      <c r="K196" s="3"/>
      <c r="L196" s="3"/>
      <c r="M196" s="54" t="str">
        <f t="shared" si="74"/>
        <v/>
      </c>
      <c r="N196" s="55" t="str">
        <f t="shared" si="75"/>
        <v/>
      </c>
      <c r="P196" s="52" t="str">
        <f t="shared" si="59"/>
        <v/>
      </c>
      <c r="Q196" s="52"/>
      <c r="R196" s="53" t="str">
        <f t="shared" si="60"/>
        <v/>
      </c>
      <c r="S196" s="53" t="str">
        <f t="shared" si="61"/>
        <v/>
      </c>
      <c r="T196" s="53" t="str">
        <f t="shared" si="62"/>
        <v/>
      </c>
      <c r="U196" s="53" t="str">
        <f t="shared" si="63"/>
        <v/>
      </c>
      <c r="V196" s="53" t="str">
        <f t="shared" si="64"/>
        <v/>
      </c>
      <c r="W196" s="53" t="str">
        <f t="shared" si="65"/>
        <v/>
      </c>
      <c r="X196" s="53" t="str">
        <f t="shared" si="66"/>
        <v/>
      </c>
      <c r="Y196" s="53" t="str">
        <f t="shared" si="67"/>
        <v/>
      </c>
      <c r="Z196" s="53"/>
      <c r="AA196" s="53" t="str">
        <f t="shared" si="76"/>
        <v/>
      </c>
      <c r="AB196" s="53" t="str">
        <f t="shared" si="68"/>
        <v/>
      </c>
      <c r="AC196" s="53" t="str">
        <f t="shared" si="69"/>
        <v/>
      </c>
      <c r="AD196" s="53" t="str">
        <f t="shared" si="70"/>
        <v/>
      </c>
      <c r="AE196" s="53" t="str">
        <f t="shared" si="71"/>
        <v/>
      </c>
      <c r="AF196" s="53" t="str">
        <f t="shared" si="72"/>
        <v/>
      </c>
      <c r="AG196" s="56" t="str">
        <f t="shared" si="77"/>
        <v/>
      </c>
      <c r="AH196" s="53" t="str">
        <f t="shared" si="73"/>
        <v/>
      </c>
    </row>
    <row r="197" spans="1:34" x14ac:dyDescent="0.15">
      <c r="A197" s="5">
        <v>193</v>
      </c>
      <c r="B197" s="41"/>
      <c r="C197" s="5" t="str">
        <f t="shared" si="80"/>
        <v/>
      </c>
      <c r="D197" s="4" t="str">
        <f t="shared" si="81"/>
        <v/>
      </c>
      <c r="E197" s="3"/>
      <c r="F197" s="3"/>
      <c r="G197" s="78"/>
      <c r="H197" s="78"/>
      <c r="I197" s="78"/>
      <c r="J197" s="78"/>
      <c r="K197" s="3"/>
      <c r="L197" s="3"/>
      <c r="M197" s="54" t="str">
        <f t="shared" si="74"/>
        <v/>
      </c>
      <c r="N197" s="55" t="str">
        <f t="shared" si="75"/>
        <v/>
      </c>
      <c r="P197" s="52" t="str">
        <f t="shared" ref="P197:P204" si="82">IF(E197&lt;&gt;"",ROUND(E197,0),"")</f>
        <v/>
      </c>
      <c r="Q197" s="52"/>
      <c r="R197" s="53" t="str">
        <f t="shared" ref="R197:R204" si="83">IF(E197&lt;&gt;"",M$5+P197/34/24,"")</f>
        <v/>
      </c>
      <c r="S197" s="53" t="str">
        <f t="shared" ref="S197:S204" si="84">IF(E197&lt;&gt;"",M$5+200/34/24+(P197-200)/32/24,"")</f>
        <v/>
      </c>
      <c r="T197" s="53" t="str">
        <f t="shared" ref="T197:T204" si="85">IF(E197&lt;&gt;"",M$5+200/34/24+200/32/24+(P197-400)/30/24,"")</f>
        <v/>
      </c>
      <c r="U197" s="53" t="str">
        <f t="shared" ref="U197:U204" si="86">IF(E197&lt;&gt;"",M$5+200/34/24+200/32/24+200/30/24+(P197-600)/28/24,"")</f>
        <v/>
      </c>
      <c r="V197" s="53" t="str">
        <f t="shared" ref="V197:V204" si="87">IF(E197&lt;&gt;"",M$5+200/34/24+200/32/24+200/30/24+400/28/24+(P197-1000)/26/24,"")</f>
        <v/>
      </c>
      <c r="W197" s="53" t="str">
        <f t="shared" ref="W197:W204" si="88">IF(E197&lt;&gt;"",M$5+200/34/24+200/32/24+200/30/24+400/28/24+200/26/24+(P197-1200)/25/24,"")</f>
        <v/>
      </c>
      <c r="X197" s="53" t="str">
        <f t="shared" ref="X197:X204" si="89">IF(E197&lt;&gt;"",M$5+200/34/24+200/32/24+200/30/24+400/28/24+200/26/24+600/25/24+(P197-1800)/23/24,"")</f>
        <v/>
      </c>
      <c r="Y197" s="53" t="str">
        <f t="shared" ref="Y197:Y204" si="90">IF(E197&lt;&gt;"",MAX(R197:X197)*24*60/24/60+1/120/24,"")</f>
        <v/>
      </c>
      <c r="Z197" s="53"/>
      <c r="AA197" s="53" t="str">
        <f t="shared" si="76"/>
        <v/>
      </c>
      <c r="AB197" s="53" t="str">
        <f t="shared" ref="AB197:AB204" si="91">IF(E197&lt;&gt;"",M$5+4/24+(P197-60)/15/24,"")</f>
        <v/>
      </c>
      <c r="AC197" s="53" t="str">
        <f t="shared" ref="AC197:AC204" si="92">IF(E197&lt;&gt;"",M$5+600/15/24+(P197-600)/11.428/24,"")</f>
        <v/>
      </c>
      <c r="AD197" s="53" t="str">
        <f t="shared" ref="AD197:AD204" si="93">IF(E197&lt;&gt;"",M$5+600/15/24+400/11.428/24+200/13.333/24+(P197-1200)/13.333/24,"")</f>
        <v/>
      </c>
      <c r="AE197" s="53" t="str">
        <f t="shared" ref="AE197:AE204" si="94">IF(E197&lt;&gt;"",M$5+600/15/24+400/11.428/24+200/13.333/24+200/13.333/24+(P197-1400)/10/24,"")</f>
        <v/>
      </c>
      <c r="AF197" s="53" t="str">
        <f t="shared" ref="AF197:AF204" si="95">IF(E197&lt;&gt;"",M$5+600/15/24+400/11.428/24+200/13.333/24+200/13.333/24+400/10/24+(P197-1800)/9/24,"")</f>
        <v/>
      </c>
      <c r="AG197" s="56" t="str">
        <f t="shared" si="77"/>
        <v/>
      </c>
      <c r="AH197" s="53" t="str">
        <f t="shared" ref="AH197:AH204" si="96">IF(P197&lt;=60,AA197,AG197)</f>
        <v/>
      </c>
    </row>
    <row r="198" spans="1:34" x14ac:dyDescent="0.15">
      <c r="A198" s="5">
        <v>194</v>
      </c>
      <c r="B198" s="41"/>
      <c r="C198" s="5" t="str">
        <f t="shared" si="80"/>
        <v/>
      </c>
      <c r="D198" s="4" t="str">
        <f t="shared" si="81"/>
        <v/>
      </c>
      <c r="E198" s="3"/>
      <c r="F198" s="3"/>
      <c r="G198" s="78"/>
      <c r="H198" s="78"/>
      <c r="I198" s="78"/>
      <c r="J198" s="78"/>
      <c r="K198" s="3"/>
      <c r="L198" s="3"/>
      <c r="M198" s="54" t="str">
        <f t="shared" ref="M198:M204" si="97">IF(B198="finish",$M$5+$AL$10,IF(B198&lt;&gt;"",Y198,""))</f>
        <v/>
      </c>
      <c r="N198" s="55" t="str">
        <f t="shared" ref="N198:N204" si="98">IF(B198="finish",M$5+AL$11,IF(B198&lt;&gt;"",AH198,""))</f>
        <v/>
      </c>
      <c r="P198" s="52" t="str">
        <f t="shared" si="82"/>
        <v/>
      </c>
      <c r="Q198" s="52"/>
      <c r="R198" s="53" t="str">
        <f t="shared" si="83"/>
        <v/>
      </c>
      <c r="S198" s="53" t="str">
        <f t="shared" si="84"/>
        <v/>
      </c>
      <c r="T198" s="53" t="str">
        <f t="shared" si="85"/>
        <v/>
      </c>
      <c r="U198" s="53" t="str">
        <f t="shared" si="86"/>
        <v/>
      </c>
      <c r="V198" s="53" t="str">
        <f t="shared" si="87"/>
        <v/>
      </c>
      <c r="W198" s="53" t="str">
        <f t="shared" si="88"/>
        <v/>
      </c>
      <c r="X198" s="53" t="str">
        <f t="shared" si="89"/>
        <v/>
      </c>
      <c r="Y198" s="53" t="str">
        <f t="shared" si="90"/>
        <v/>
      </c>
      <c r="Z198" s="53"/>
      <c r="AA198" s="53" t="str">
        <f t="shared" ref="AA198:AA204" si="99">IF(E198&lt;&gt;"",(AA$5+P198/20/24)+1/120/24,"")</f>
        <v/>
      </c>
      <c r="AB198" s="53" t="str">
        <f t="shared" si="91"/>
        <v/>
      </c>
      <c r="AC198" s="53" t="str">
        <f t="shared" si="92"/>
        <v/>
      </c>
      <c r="AD198" s="53" t="str">
        <f t="shared" si="93"/>
        <v/>
      </c>
      <c r="AE198" s="53" t="str">
        <f t="shared" si="94"/>
        <v/>
      </c>
      <c r="AF198" s="53" t="str">
        <f t="shared" si="95"/>
        <v/>
      </c>
      <c r="AG198" s="56" t="str">
        <f t="shared" ref="AG198:AG204" si="100">IF(E198&lt;&gt;"",IF(P198&lt;1000,MAX(AB198:AC198),MAX(AD198:AF198))+1/120/24,"")</f>
        <v/>
      </c>
      <c r="AH198" s="53" t="str">
        <f t="shared" si="96"/>
        <v/>
      </c>
    </row>
    <row r="199" spans="1:34" x14ac:dyDescent="0.15">
      <c r="A199" s="5">
        <v>195</v>
      </c>
      <c r="B199" s="41"/>
      <c r="C199" s="5" t="str">
        <f t="shared" si="80"/>
        <v/>
      </c>
      <c r="D199" s="4" t="str">
        <f t="shared" si="81"/>
        <v/>
      </c>
      <c r="E199" s="3"/>
      <c r="F199" s="3"/>
      <c r="G199" s="78"/>
      <c r="H199" s="78"/>
      <c r="I199" s="78"/>
      <c r="J199" s="78"/>
      <c r="K199" s="3"/>
      <c r="L199" s="3"/>
      <c r="M199" s="54" t="str">
        <f t="shared" si="97"/>
        <v/>
      </c>
      <c r="N199" s="55" t="str">
        <f t="shared" si="98"/>
        <v/>
      </c>
      <c r="P199" s="52" t="str">
        <f t="shared" si="82"/>
        <v/>
      </c>
      <c r="Q199" s="52"/>
      <c r="R199" s="53" t="str">
        <f t="shared" si="83"/>
        <v/>
      </c>
      <c r="S199" s="53" t="str">
        <f t="shared" si="84"/>
        <v/>
      </c>
      <c r="T199" s="53" t="str">
        <f t="shared" si="85"/>
        <v/>
      </c>
      <c r="U199" s="53" t="str">
        <f t="shared" si="86"/>
        <v/>
      </c>
      <c r="V199" s="53" t="str">
        <f t="shared" si="87"/>
        <v/>
      </c>
      <c r="W199" s="53" t="str">
        <f t="shared" si="88"/>
        <v/>
      </c>
      <c r="X199" s="53" t="str">
        <f t="shared" si="89"/>
        <v/>
      </c>
      <c r="Y199" s="53" t="str">
        <f t="shared" si="90"/>
        <v/>
      </c>
      <c r="Z199" s="53"/>
      <c r="AA199" s="53" t="str">
        <f t="shared" si="99"/>
        <v/>
      </c>
      <c r="AB199" s="53" t="str">
        <f t="shared" si="91"/>
        <v/>
      </c>
      <c r="AC199" s="53" t="str">
        <f t="shared" si="92"/>
        <v/>
      </c>
      <c r="AD199" s="53" t="str">
        <f t="shared" si="93"/>
        <v/>
      </c>
      <c r="AE199" s="53" t="str">
        <f t="shared" si="94"/>
        <v/>
      </c>
      <c r="AF199" s="53" t="str">
        <f t="shared" si="95"/>
        <v/>
      </c>
      <c r="AG199" s="56" t="str">
        <f t="shared" si="100"/>
        <v/>
      </c>
      <c r="AH199" s="53" t="str">
        <f t="shared" si="96"/>
        <v/>
      </c>
    </row>
    <row r="200" spans="1:34" x14ac:dyDescent="0.15">
      <c r="A200" s="5">
        <v>196</v>
      </c>
      <c r="B200" s="41"/>
      <c r="C200" s="5" t="str">
        <f t="shared" si="80"/>
        <v/>
      </c>
      <c r="D200" s="4" t="str">
        <f t="shared" si="81"/>
        <v/>
      </c>
      <c r="E200" s="3"/>
      <c r="F200" s="3"/>
      <c r="G200" s="78"/>
      <c r="H200" s="78"/>
      <c r="I200" s="78"/>
      <c r="J200" s="78"/>
      <c r="K200" s="3"/>
      <c r="L200" s="3"/>
      <c r="M200" s="54" t="str">
        <f t="shared" si="97"/>
        <v/>
      </c>
      <c r="N200" s="55" t="str">
        <f t="shared" si="98"/>
        <v/>
      </c>
      <c r="P200" s="52" t="str">
        <f t="shared" si="82"/>
        <v/>
      </c>
      <c r="Q200" s="52"/>
      <c r="R200" s="53" t="str">
        <f t="shared" si="83"/>
        <v/>
      </c>
      <c r="S200" s="53" t="str">
        <f t="shared" si="84"/>
        <v/>
      </c>
      <c r="T200" s="53" t="str">
        <f t="shared" si="85"/>
        <v/>
      </c>
      <c r="U200" s="53" t="str">
        <f t="shared" si="86"/>
        <v/>
      </c>
      <c r="V200" s="53" t="str">
        <f t="shared" si="87"/>
        <v/>
      </c>
      <c r="W200" s="53" t="str">
        <f t="shared" si="88"/>
        <v/>
      </c>
      <c r="X200" s="53" t="str">
        <f t="shared" si="89"/>
        <v/>
      </c>
      <c r="Y200" s="53" t="str">
        <f t="shared" si="90"/>
        <v/>
      </c>
      <c r="Z200" s="53"/>
      <c r="AA200" s="53" t="str">
        <f t="shared" si="99"/>
        <v/>
      </c>
      <c r="AB200" s="53" t="str">
        <f t="shared" si="91"/>
        <v/>
      </c>
      <c r="AC200" s="53" t="str">
        <f t="shared" si="92"/>
        <v/>
      </c>
      <c r="AD200" s="53" t="str">
        <f t="shared" si="93"/>
        <v/>
      </c>
      <c r="AE200" s="53" t="str">
        <f t="shared" si="94"/>
        <v/>
      </c>
      <c r="AF200" s="53" t="str">
        <f t="shared" si="95"/>
        <v/>
      </c>
      <c r="AG200" s="56" t="str">
        <f t="shared" si="100"/>
        <v/>
      </c>
      <c r="AH200" s="53" t="str">
        <f t="shared" si="96"/>
        <v/>
      </c>
    </row>
    <row r="201" spans="1:34" x14ac:dyDescent="0.15">
      <c r="A201" s="5">
        <v>197</v>
      </c>
      <c r="B201" s="41"/>
      <c r="C201" s="5" t="str">
        <f t="shared" si="80"/>
        <v/>
      </c>
      <c r="D201" s="4" t="str">
        <f t="shared" si="81"/>
        <v/>
      </c>
      <c r="E201" s="3"/>
      <c r="F201" s="3"/>
      <c r="G201" s="78"/>
      <c r="H201" s="78"/>
      <c r="I201" s="78"/>
      <c r="J201" s="78"/>
      <c r="K201" s="3"/>
      <c r="L201" s="3"/>
      <c r="M201" s="54" t="str">
        <f t="shared" si="97"/>
        <v/>
      </c>
      <c r="N201" s="55" t="str">
        <f t="shared" si="98"/>
        <v/>
      </c>
      <c r="P201" s="52" t="str">
        <f t="shared" si="82"/>
        <v/>
      </c>
      <c r="Q201" s="52"/>
      <c r="R201" s="53" t="str">
        <f t="shared" si="83"/>
        <v/>
      </c>
      <c r="S201" s="53" t="str">
        <f t="shared" si="84"/>
        <v/>
      </c>
      <c r="T201" s="53" t="str">
        <f t="shared" si="85"/>
        <v/>
      </c>
      <c r="U201" s="53" t="str">
        <f t="shared" si="86"/>
        <v/>
      </c>
      <c r="V201" s="53" t="str">
        <f t="shared" si="87"/>
        <v/>
      </c>
      <c r="W201" s="53" t="str">
        <f t="shared" si="88"/>
        <v/>
      </c>
      <c r="X201" s="53" t="str">
        <f t="shared" si="89"/>
        <v/>
      </c>
      <c r="Y201" s="53" t="str">
        <f t="shared" si="90"/>
        <v/>
      </c>
      <c r="Z201" s="53"/>
      <c r="AA201" s="53" t="str">
        <f t="shared" si="99"/>
        <v/>
      </c>
      <c r="AB201" s="53" t="str">
        <f t="shared" si="91"/>
        <v/>
      </c>
      <c r="AC201" s="53" t="str">
        <f t="shared" si="92"/>
        <v/>
      </c>
      <c r="AD201" s="53" t="str">
        <f t="shared" si="93"/>
        <v/>
      </c>
      <c r="AE201" s="53" t="str">
        <f t="shared" si="94"/>
        <v/>
      </c>
      <c r="AF201" s="53" t="str">
        <f t="shared" si="95"/>
        <v/>
      </c>
      <c r="AG201" s="56" t="str">
        <f t="shared" si="100"/>
        <v/>
      </c>
      <c r="AH201" s="53" t="str">
        <f t="shared" si="96"/>
        <v/>
      </c>
    </row>
    <row r="202" spans="1:34" x14ac:dyDescent="0.15">
      <c r="A202" s="5">
        <v>198</v>
      </c>
      <c r="B202" s="41"/>
      <c r="C202" s="5" t="str">
        <f t="shared" si="80"/>
        <v/>
      </c>
      <c r="D202" s="4" t="str">
        <f t="shared" si="81"/>
        <v/>
      </c>
      <c r="E202" s="3"/>
      <c r="F202" s="3"/>
      <c r="G202" s="78"/>
      <c r="H202" s="78"/>
      <c r="I202" s="78"/>
      <c r="J202" s="78"/>
      <c r="K202" s="3"/>
      <c r="L202" s="3"/>
      <c r="M202" s="54" t="str">
        <f t="shared" si="97"/>
        <v/>
      </c>
      <c r="N202" s="55" t="str">
        <f t="shared" si="98"/>
        <v/>
      </c>
      <c r="P202" s="52" t="str">
        <f t="shared" si="82"/>
        <v/>
      </c>
      <c r="Q202" s="52"/>
      <c r="R202" s="53" t="str">
        <f t="shared" si="83"/>
        <v/>
      </c>
      <c r="S202" s="53" t="str">
        <f t="shared" si="84"/>
        <v/>
      </c>
      <c r="T202" s="53" t="str">
        <f t="shared" si="85"/>
        <v/>
      </c>
      <c r="U202" s="53" t="str">
        <f t="shared" si="86"/>
        <v/>
      </c>
      <c r="V202" s="53" t="str">
        <f t="shared" si="87"/>
        <v/>
      </c>
      <c r="W202" s="53" t="str">
        <f t="shared" si="88"/>
        <v/>
      </c>
      <c r="X202" s="53" t="str">
        <f t="shared" si="89"/>
        <v/>
      </c>
      <c r="Y202" s="53" t="str">
        <f t="shared" si="90"/>
        <v/>
      </c>
      <c r="Z202" s="53"/>
      <c r="AA202" s="53" t="str">
        <f t="shared" si="99"/>
        <v/>
      </c>
      <c r="AB202" s="53" t="str">
        <f t="shared" si="91"/>
        <v/>
      </c>
      <c r="AC202" s="53" t="str">
        <f t="shared" si="92"/>
        <v/>
      </c>
      <c r="AD202" s="53" t="str">
        <f t="shared" si="93"/>
        <v/>
      </c>
      <c r="AE202" s="53" t="str">
        <f t="shared" si="94"/>
        <v/>
      </c>
      <c r="AF202" s="53" t="str">
        <f t="shared" si="95"/>
        <v/>
      </c>
      <c r="AG202" s="56" t="str">
        <f t="shared" si="100"/>
        <v/>
      </c>
      <c r="AH202" s="53" t="str">
        <f t="shared" si="96"/>
        <v/>
      </c>
    </row>
    <row r="203" spans="1:34" x14ac:dyDescent="0.15">
      <c r="A203" s="5">
        <v>199</v>
      </c>
      <c r="B203" s="41"/>
      <c r="C203" s="5" t="str">
        <f t="shared" si="80"/>
        <v/>
      </c>
      <c r="D203" s="4" t="str">
        <f t="shared" si="81"/>
        <v/>
      </c>
      <c r="E203" s="3"/>
      <c r="F203" s="3"/>
      <c r="G203" s="78"/>
      <c r="H203" s="78"/>
      <c r="I203" s="78"/>
      <c r="J203" s="78"/>
      <c r="K203" s="3"/>
      <c r="L203" s="3"/>
      <c r="M203" s="54" t="str">
        <f t="shared" si="97"/>
        <v/>
      </c>
      <c r="N203" s="55" t="str">
        <f t="shared" si="98"/>
        <v/>
      </c>
      <c r="P203" s="52" t="str">
        <f t="shared" si="82"/>
        <v/>
      </c>
      <c r="Q203" s="52"/>
      <c r="R203" s="53" t="str">
        <f t="shared" si="83"/>
        <v/>
      </c>
      <c r="S203" s="53" t="str">
        <f t="shared" si="84"/>
        <v/>
      </c>
      <c r="T203" s="53" t="str">
        <f t="shared" si="85"/>
        <v/>
      </c>
      <c r="U203" s="53" t="str">
        <f t="shared" si="86"/>
        <v/>
      </c>
      <c r="V203" s="53" t="str">
        <f t="shared" si="87"/>
        <v/>
      </c>
      <c r="W203" s="53" t="str">
        <f t="shared" si="88"/>
        <v/>
      </c>
      <c r="X203" s="53" t="str">
        <f t="shared" si="89"/>
        <v/>
      </c>
      <c r="Y203" s="53" t="str">
        <f t="shared" si="90"/>
        <v/>
      </c>
      <c r="Z203" s="53"/>
      <c r="AA203" s="53" t="str">
        <f t="shared" si="99"/>
        <v/>
      </c>
      <c r="AB203" s="53" t="str">
        <f t="shared" si="91"/>
        <v/>
      </c>
      <c r="AC203" s="53" t="str">
        <f t="shared" si="92"/>
        <v/>
      </c>
      <c r="AD203" s="53" t="str">
        <f t="shared" si="93"/>
        <v/>
      </c>
      <c r="AE203" s="53" t="str">
        <f t="shared" si="94"/>
        <v/>
      </c>
      <c r="AF203" s="53" t="str">
        <f t="shared" si="95"/>
        <v/>
      </c>
      <c r="AG203" s="56" t="str">
        <f t="shared" si="100"/>
        <v/>
      </c>
      <c r="AH203" s="53" t="str">
        <f t="shared" si="96"/>
        <v/>
      </c>
    </row>
    <row r="204" spans="1:34" x14ac:dyDescent="0.15">
      <c r="A204" s="5">
        <v>200</v>
      </c>
      <c r="B204" s="41"/>
      <c r="C204" s="5" t="str">
        <f t="shared" si="80"/>
        <v/>
      </c>
      <c r="D204" s="4" t="str">
        <f t="shared" si="81"/>
        <v/>
      </c>
      <c r="E204" s="3"/>
      <c r="F204" s="3"/>
      <c r="G204" s="78"/>
      <c r="H204" s="78"/>
      <c r="I204" s="78"/>
      <c r="J204" s="78"/>
      <c r="K204" s="3"/>
      <c r="L204" s="3"/>
      <c r="M204" s="54" t="str">
        <f t="shared" si="97"/>
        <v/>
      </c>
      <c r="N204" s="55" t="str">
        <f t="shared" si="98"/>
        <v/>
      </c>
      <c r="P204" s="52" t="str">
        <f t="shared" si="82"/>
        <v/>
      </c>
      <c r="Q204" s="52"/>
      <c r="R204" s="53" t="str">
        <f t="shared" si="83"/>
        <v/>
      </c>
      <c r="S204" s="53" t="str">
        <f t="shared" si="84"/>
        <v/>
      </c>
      <c r="T204" s="53" t="str">
        <f t="shared" si="85"/>
        <v/>
      </c>
      <c r="U204" s="53" t="str">
        <f t="shared" si="86"/>
        <v/>
      </c>
      <c r="V204" s="53" t="str">
        <f t="shared" si="87"/>
        <v/>
      </c>
      <c r="W204" s="53" t="str">
        <f t="shared" si="88"/>
        <v/>
      </c>
      <c r="X204" s="53" t="str">
        <f t="shared" si="89"/>
        <v/>
      </c>
      <c r="Y204" s="53" t="str">
        <f t="shared" si="90"/>
        <v/>
      </c>
      <c r="Z204" s="53"/>
      <c r="AA204" s="53" t="str">
        <f t="shared" si="99"/>
        <v/>
      </c>
      <c r="AB204" s="53" t="str">
        <f t="shared" si="91"/>
        <v/>
      </c>
      <c r="AC204" s="53" t="str">
        <f t="shared" si="92"/>
        <v/>
      </c>
      <c r="AD204" s="53" t="str">
        <f t="shared" si="93"/>
        <v/>
      </c>
      <c r="AE204" s="53" t="str">
        <f t="shared" si="94"/>
        <v/>
      </c>
      <c r="AF204" s="53" t="str">
        <f t="shared" si="95"/>
        <v/>
      </c>
      <c r="AG204" s="56" t="str">
        <f t="shared" si="100"/>
        <v/>
      </c>
      <c r="AH204" s="53" t="str">
        <f t="shared" si="96"/>
        <v/>
      </c>
    </row>
  </sheetData>
  <mergeCells count="4">
    <mergeCell ref="B2:C2"/>
    <mergeCell ref="B1:C1"/>
    <mergeCell ref="G2:H2"/>
    <mergeCell ref="G1:H1"/>
  </mergeCells>
  <phoneticPr fontId="1"/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204"/>
  <sheetViews>
    <sheetView view="pageBreakPreview" topLeftCell="A3" zoomScaleNormal="100" zoomScaleSheetLayoutView="100" workbookViewId="0">
      <selection activeCell="G5" sqref="G5"/>
    </sheetView>
  </sheetViews>
  <sheetFormatPr defaultColWidth="9" defaultRowHeight="13.5" x14ac:dyDescent="0.15"/>
  <cols>
    <col min="1" max="1" width="5.375" style="95" bestFit="1" customWidth="1"/>
    <col min="2" max="2" width="5.25" style="95" bestFit="1" customWidth="1"/>
    <col min="3" max="3" width="5.375" style="95" bestFit="1" customWidth="1"/>
    <col min="4" max="4" width="6.625" style="95" bestFit="1" customWidth="1"/>
    <col min="5" max="5" width="6.5" style="95" bestFit="1" customWidth="1"/>
    <col min="6" max="6" width="22.375" style="95" bestFit="1" customWidth="1"/>
    <col min="7" max="7" width="5.25" style="95" bestFit="1" customWidth="1"/>
    <col min="8" max="8" width="7.125" style="95" bestFit="1" customWidth="1"/>
    <col min="9" max="9" width="4.375" style="95" bestFit="1" customWidth="1"/>
    <col min="10" max="10" width="10.125" style="95" bestFit="1" customWidth="1"/>
    <col min="11" max="11" width="29.125" style="101" customWidth="1"/>
    <col min="12" max="12" width="27.875" style="95" customWidth="1"/>
    <col min="13" max="14" width="8.875" style="95" bestFit="1" customWidth="1"/>
    <col min="15" max="15" width="2.625" style="95" customWidth="1"/>
    <col min="16" max="16384" width="9" style="95"/>
  </cols>
  <sheetData>
    <row r="1" spans="1:14" x14ac:dyDescent="0.15">
      <c r="A1" s="72" t="s">
        <v>38</v>
      </c>
      <c r="B1" s="111" t="s">
        <v>39</v>
      </c>
      <c r="C1" s="111"/>
      <c r="D1" s="72" t="s">
        <v>33</v>
      </c>
      <c r="E1" s="72" t="s">
        <v>34</v>
      </c>
      <c r="F1" s="111" t="s">
        <v>40</v>
      </c>
      <c r="G1" s="111"/>
      <c r="H1" s="111" t="s">
        <v>41</v>
      </c>
      <c r="I1" s="111"/>
      <c r="J1" s="111"/>
      <c r="K1" s="91"/>
      <c r="L1" s="92" t="s">
        <v>46</v>
      </c>
      <c r="M1" s="93" t="s">
        <v>47</v>
      </c>
      <c r="N1" s="94" t="s">
        <v>48</v>
      </c>
    </row>
    <row r="2" spans="1:14" x14ac:dyDescent="0.15">
      <c r="A2" s="72" t="str">
        <f>CONCATENATE("ver.",キューシート計算用!A2)</f>
        <v>ver.3</v>
      </c>
      <c r="B2" s="113" t="str">
        <f>キューシート計算用!B2</f>
        <v>2018.6.11</v>
      </c>
      <c r="C2" s="114"/>
      <c r="D2" s="72" t="str">
        <f>キューシート計算用!D2</f>
        <v>6/16</v>
      </c>
      <c r="E2" s="72">
        <f>キューシート計算用!E2</f>
        <v>400</v>
      </c>
      <c r="F2" s="111" t="str">
        <f>キューシート計算用!F2</f>
        <v>楢葉</v>
      </c>
      <c r="G2" s="111"/>
      <c r="H2" s="112">
        <f>キューシート計算用!G2</f>
        <v>0.20833333333333334</v>
      </c>
      <c r="I2" s="112"/>
      <c r="J2" s="112"/>
      <c r="K2" s="91"/>
      <c r="L2" s="91"/>
      <c r="M2" s="96" t="s">
        <v>49</v>
      </c>
      <c r="N2" s="95" t="s">
        <v>50</v>
      </c>
    </row>
    <row r="4" spans="1:14" x14ac:dyDescent="0.15">
      <c r="A4" s="72" t="s">
        <v>2</v>
      </c>
      <c r="B4" s="72" t="s">
        <v>0</v>
      </c>
      <c r="C4" s="72" t="s">
        <v>4</v>
      </c>
      <c r="D4" s="72" t="s">
        <v>5</v>
      </c>
      <c r="E4" s="72" t="s">
        <v>6</v>
      </c>
      <c r="F4" s="72" t="s">
        <v>1</v>
      </c>
      <c r="G4" s="72" t="s">
        <v>27</v>
      </c>
      <c r="H4" s="72" t="s">
        <v>25</v>
      </c>
      <c r="I4" s="72" t="s">
        <v>28</v>
      </c>
      <c r="J4" s="72" t="s">
        <v>29</v>
      </c>
      <c r="K4" s="72" t="s">
        <v>30</v>
      </c>
      <c r="L4" s="72" t="s">
        <v>26</v>
      </c>
      <c r="M4" s="72" t="s">
        <v>8</v>
      </c>
      <c r="N4" s="72" t="s">
        <v>9</v>
      </c>
    </row>
    <row r="5" spans="1:14" x14ac:dyDescent="0.15">
      <c r="A5" s="72">
        <f>IF(キューシート計算用!A5&lt;&gt;"",キューシート計算用!A5,"")</f>
        <v>1</v>
      </c>
      <c r="B5" s="72" t="str">
        <f>IF(キューシート計算用!B5&lt;&gt;"",キューシート計算用!B5,"")</f>
        <v>start</v>
      </c>
      <c r="C5" s="97">
        <f>IF(キューシート計算用!C5&lt;&gt;"",キューシート計算用!C5,"")</f>
        <v>0</v>
      </c>
      <c r="D5" s="97">
        <f>IF(キューシート計算用!D5&lt;&gt;"",キューシート計算用!D5,"")</f>
        <v>0</v>
      </c>
      <c r="E5" s="98">
        <f>IF(キューシート計算用!E5&lt;&gt;"",キューシート計算用!E5,"")</f>
        <v>0</v>
      </c>
      <c r="F5" s="72" t="str">
        <f>IF(キューシート計算用!F5&lt;&gt;"",キューシート計算用!F5,"")</f>
        <v>宇都宮市森林公園</v>
      </c>
      <c r="G5" s="72" t="str">
        <f>IF(キューシート計算用!G5&lt;&gt;"",キューシート計算用!G5,"")</f>
        <v/>
      </c>
      <c r="H5" s="72" t="str">
        <f>IF(キューシート計算用!H5&lt;&gt;"",キューシート計算用!H5,"")</f>
        <v>右</v>
      </c>
      <c r="I5" s="72" t="str">
        <f>IF(キューシート計算用!I5&lt;&gt;"",キューシート計算用!I5,"")</f>
        <v/>
      </c>
      <c r="J5" s="72" t="str">
        <f>IF(キューシート計算用!J5&lt;&gt;"",キューシート計算用!J5,"")</f>
        <v/>
      </c>
      <c r="K5" s="99" t="str">
        <f>IF(キューシート計算用!K5&lt;&gt;"",キューシート計算用!K5,"")</f>
        <v/>
      </c>
      <c r="L5" s="72" t="str">
        <f>IF(キューシート計算用!L5&lt;&gt;"",キューシート計算用!L5,"")</f>
        <v/>
      </c>
      <c r="M5" s="100">
        <f>IF(キューシート計算用!M5&lt;&gt;"",キューシート計算用!M5,"")</f>
        <v>43267.208333333336</v>
      </c>
      <c r="N5" s="100">
        <f>IF(キューシート計算用!N5&lt;&gt;"",キューシート計算用!N5,"")</f>
        <v>43267.229166666672</v>
      </c>
    </row>
    <row r="6" spans="1:14" x14ac:dyDescent="0.15">
      <c r="A6" s="72">
        <f>IF(キューシート計算用!A6&lt;&gt;"",キューシート計算用!A6,"")</f>
        <v>2</v>
      </c>
      <c r="B6" s="72" t="str">
        <f>IF(キューシート計算用!B6&lt;&gt;"",キューシート計算用!B6,"")</f>
        <v/>
      </c>
      <c r="C6" s="97">
        <f>IF(キューシート計算用!C6&lt;&gt;"",キューシート計算用!C6,"")</f>
        <v>0.1</v>
      </c>
      <c r="D6" s="97">
        <f>IF(キューシート計算用!D6&lt;&gt;"",キューシート計算用!D6,"")</f>
        <v>0.1</v>
      </c>
      <c r="E6" s="98">
        <f>IF(キューシート計算用!E6&lt;&gt;"",キューシート計算用!E6,"")</f>
        <v>0.1</v>
      </c>
      <c r="F6" s="72" t="str">
        <f>IF(キューシート計算用!F6&lt;&gt;"",キューシート計算用!F6,"")</f>
        <v/>
      </c>
      <c r="G6" s="72" t="str">
        <f>IF(キューシート計算用!G6&lt;&gt;"",キューシート計算用!G6,"")</f>
        <v>┤</v>
      </c>
      <c r="H6" s="72" t="str">
        <f>IF(キューシート計算用!H6&lt;&gt;"",キューシート計算用!H6,"")</f>
        <v>左</v>
      </c>
      <c r="I6" s="72" t="str">
        <f>IF(キューシート計算用!I6&lt;&gt;"",キューシート計算用!I6,"")</f>
        <v/>
      </c>
      <c r="J6" s="72" t="str">
        <f>IF(キューシート計算用!J6&lt;&gt;"",キューシート計算用!J6,"")</f>
        <v/>
      </c>
      <c r="K6" s="99" t="str">
        <f>IF(キューシート計算用!K6&lt;&gt;"",キューシート計算用!K6,"")</f>
        <v/>
      </c>
      <c r="L6" s="72" t="str">
        <f>IF(キューシート計算用!L6&lt;&gt;"",キューシート計算用!L6,"")</f>
        <v/>
      </c>
      <c r="M6" s="100" t="str">
        <f>IF(キューシート計算用!M6&lt;&gt;"",キューシート計算用!M6,"")</f>
        <v/>
      </c>
      <c r="N6" s="100" t="str">
        <f>IF(キューシート計算用!N6&lt;&gt;"",キューシート計算用!N6,"")</f>
        <v/>
      </c>
    </row>
    <row r="7" spans="1:14" x14ac:dyDescent="0.15">
      <c r="A7" s="72">
        <f>IF(キューシート計算用!A7&lt;&gt;"",キューシート計算用!A7,"")</f>
        <v>3</v>
      </c>
      <c r="B7" s="72" t="str">
        <f>IF(キューシート計算用!B7&lt;&gt;"",キューシート計算用!B7,"")</f>
        <v/>
      </c>
      <c r="C7" s="97">
        <f>IF(キューシート計算用!C7&lt;&gt;"",キューシート計算用!C7,"")</f>
        <v>2.1</v>
      </c>
      <c r="D7" s="97">
        <f>IF(キューシート計算用!D7&lt;&gt;"",キューシート計算用!D7,"")</f>
        <v>2.2000000000000002</v>
      </c>
      <c r="E7" s="98">
        <f>IF(キューシート計算用!E7&lt;&gt;"",キューシート計算用!E7,"")</f>
        <v>2.2000000000000002</v>
      </c>
      <c r="F7" s="72" t="str">
        <f>IF(キューシート計算用!F7&lt;&gt;"",キューシート計算用!F7,"")</f>
        <v/>
      </c>
      <c r="G7" s="72" t="str">
        <f>IF(キューシート計算用!G7&lt;&gt;"",キューシート計算用!G7,"")</f>
        <v>Y</v>
      </c>
      <c r="H7" s="72" t="str">
        <f>IF(キューシート計算用!H7&lt;&gt;"",キューシート計算用!H7,"")</f>
        <v>右</v>
      </c>
      <c r="I7" s="72" t="str">
        <f>IF(キューシート計算用!I7&lt;&gt;"",キューシート計算用!I7,"")</f>
        <v>▼</v>
      </c>
      <c r="J7" s="72" t="str">
        <f>IF(キューシート計算用!J7&lt;&gt;"",キューシート計算用!J7,"")</f>
        <v/>
      </c>
      <c r="K7" s="99" t="str">
        <f>IF(キューシート計算用!K7&lt;&gt;"",キューシート計算用!K7,"")</f>
        <v/>
      </c>
      <c r="L7" s="72" t="str">
        <f>IF(キューシート計算用!L7&lt;&gt;"",キューシート計算用!L7,"")</f>
        <v/>
      </c>
      <c r="M7" s="100" t="str">
        <f>IF(キューシート計算用!M7&lt;&gt;"",キューシート計算用!M7,"")</f>
        <v/>
      </c>
      <c r="N7" s="100" t="str">
        <f>IF(キューシート計算用!N7&lt;&gt;"",キューシート計算用!N7,"")</f>
        <v/>
      </c>
    </row>
    <row r="8" spans="1:14" x14ac:dyDescent="0.15">
      <c r="A8" s="72">
        <f>IF(キューシート計算用!A8&lt;&gt;"",キューシート計算用!A8,"")</f>
        <v>4</v>
      </c>
      <c r="B8" s="72" t="str">
        <f>IF(キューシート計算用!B8&lt;&gt;"",キューシート計算用!B8,"")</f>
        <v/>
      </c>
      <c r="C8" s="97">
        <f>IF(キューシート計算用!C8&lt;&gt;"",キューシート計算用!C8,"")</f>
        <v>0.79999999999999982</v>
      </c>
      <c r="D8" s="97">
        <f>IF(キューシート計算用!D8&lt;&gt;"",キューシート計算用!D8,"")</f>
        <v>3</v>
      </c>
      <c r="E8" s="98">
        <f>IF(キューシート計算用!E8&lt;&gt;"",キューシート計算用!E8,"")</f>
        <v>3</v>
      </c>
      <c r="F8" s="72" t="str">
        <f>IF(キューシート計算用!F8&lt;&gt;"",キューシート計算用!F8,"")</f>
        <v/>
      </c>
      <c r="G8" s="72" t="str">
        <f>IF(キューシート計算用!G8&lt;&gt;"",キューシート計算用!G8,"")</f>
        <v>┼</v>
      </c>
      <c r="H8" s="72" t="str">
        <f>IF(キューシート計算用!H8&lt;&gt;"",キューシート計算用!H8,"")</f>
        <v>左</v>
      </c>
      <c r="I8" s="72" t="str">
        <f>IF(キューシート計算用!I8&lt;&gt;"",キューシート計算用!I8,"")</f>
        <v>○</v>
      </c>
      <c r="J8" s="72" t="str">
        <f>IF(キューシート計算用!J8&lt;&gt;"",キューシート計算用!J8,"")</f>
        <v>R293</v>
      </c>
      <c r="K8" s="99" t="str">
        <f>IF(キューシート計算用!K8&lt;&gt;"",キューシート計算用!K8,"")</f>
        <v/>
      </c>
      <c r="L8" s="72" t="str">
        <f>IF(キューシート計算用!L8&lt;&gt;"",キューシート計算用!L8,"")</f>
        <v/>
      </c>
      <c r="M8" s="100" t="str">
        <f>IF(キューシート計算用!M8&lt;&gt;"",キューシート計算用!M8,"")</f>
        <v/>
      </c>
      <c r="N8" s="100" t="str">
        <f>IF(キューシート計算用!N8&lt;&gt;"",キューシート計算用!N8,"")</f>
        <v/>
      </c>
    </row>
    <row r="9" spans="1:14" x14ac:dyDescent="0.15">
      <c r="A9" s="72">
        <f>IF(キューシート計算用!A9&lt;&gt;"",キューシート計算用!A9,"")</f>
        <v>5</v>
      </c>
      <c r="B9" s="72" t="str">
        <f>IF(キューシート計算用!B9&lt;&gt;"",キューシート計算用!B9,"")</f>
        <v/>
      </c>
      <c r="C9" s="97">
        <f>IF(キューシート計算用!C9&lt;&gt;"",キューシート計算用!C9,"")</f>
        <v>14.899999999999999</v>
      </c>
      <c r="D9" s="97">
        <f>IF(キューシート計算用!D9&lt;&gt;"",キューシート計算用!D9,"")</f>
        <v>17.899999999999999</v>
      </c>
      <c r="E9" s="98">
        <f>IF(キューシート計算用!E9&lt;&gt;"",キューシート計算用!E9,"")</f>
        <v>17.899999999999999</v>
      </c>
      <c r="F9" s="72" t="str">
        <f>IF(キューシート計算用!F9&lt;&gt;"",キューシート計算用!F9,"")</f>
        <v>向河原</v>
      </c>
      <c r="G9" s="72" t="str">
        <f>IF(キューシート計算用!G9&lt;&gt;"",キューシート計算用!G9,"")</f>
        <v>┼</v>
      </c>
      <c r="H9" s="72" t="str">
        <f>IF(キューシート計算用!H9&lt;&gt;"",キューシート計算用!H9,"")</f>
        <v>左</v>
      </c>
      <c r="I9" s="72" t="str">
        <f>IF(キューシート計算用!I9&lt;&gt;"",キューシート計算用!I9,"")</f>
        <v>○</v>
      </c>
      <c r="J9" s="72" t="str">
        <f>IF(キューシート計算用!J9&lt;&gt;"",キューシート計算用!J9,"")</f>
        <v/>
      </c>
      <c r="K9" s="99" t="str">
        <f>IF(キューシート計算用!K9&lt;&gt;"",キューシート計算用!K9,"")</f>
        <v>←大宮</v>
      </c>
      <c r="L9" s="72" t="str">
        <f>IF(キューシート計算用!L9&lt;&gt;"",キューシート計算用!L9,"")</f>
        <v>②マルハン</v>
      </c>
      <c r="M9" s="100" t="str">
        <f>IF(キューシート計算用!M9&lt;&gt;"",キューシート計算用!M9,"")</f>
        <v/>
      </c>
      <c r="N9" s="100" t="str">
        <f>IF(キューシート計算用!N9&lt;&gt;"",キューシート計算用!N9,"")</f>
        <v/>
      </c>
    </row>
    <row r="10" spans="1:14" x14ac:dyDescent="0.15">
      <c r="A10" s="72">
        <f>IF(キューシート計算用!A10&lt;&gt;"",キューシート計算用!A10,"")</f>
        <v>6</v>
      </c>
      <c r="B10" s="72" t="str">
        <f>IF(キューシート計算用!B10&lt;&gt;"",キューシート計算用!B10,"")</f>
        <v/>
      </c>
      <c r="C10" s="97">
        <f>IF(キューシート計算用!C10&lt;&gt;"",キューシート計算用!C10,"")</f>
        <v>2.9000000000000021</v>
      </c>
      <c r="D10" s="97">
        <f>IF(キューシート計算用!D10&lt;&gt;"",キューシート計算用!D10,"")</f>
        <v>20.8</v>
      </c>
      <c r="E10" s="98">
        <f>IF(キューシート計算用!E10&lt;&gt;"",キューシート計算用!E10,"")</f>
        <v>20.8</v>
      </c>
      <c r="F10" s="72" t="str">
        <f>IF(キューシート計算用!F10&lt;&gt;"",キューシート計算用!F10,"")</f>
        <v/>
      </c>
      <c r="G10" s="72" t="str">
        <f>IF(キューシート計算用!G10&lt;&gt;"",キューシート計算用!G10,"")</f>
        <v>┬</v>
      </c>
      <c r="H10" s="72" t="str">
        <f>IF(キューシート計算用!H10&lt;&gt;"",キューシート計算用!H10,"")</f>
        <v>右</v>
      </c>
      <c r="I10" s="72" t="str">
        <f>IF(キューシート計算用!I10&lt;&gt;"",キューシート計算用!I10,"")</f>
        <v>▼</v>
      </c>
      <c r="J10" s="72" t="str">
        <f>IF(キューシート計算用!J10&lt;&gt;"",キューシート計算用!J10,"")</f>
        <v/>
      </c>
      <c r="K10" s="99" t="str">
        <f>IF(キューシート計算用!K10&lt;&gt;"",キューシート計算用!K10,"")</f>
        <v/>
      </c>
      <c r="L10" s="72" t="str">
        <f>IF(キューシート計算用!L10&lt;&gt;"",キューシート計算用!L10,"")</f>
        <v>④ファミマ　その先信号交差点</v>
      </c>
      <c r="M10" s="100" t="str">
        <f>IF(キューシート計算用!M10&lt;&gt;"",キューシート計算用!M10,"")</f>
        <v/>
      </c>
      <c r="N10" s="100" t="str">
        <f>IF(キューシート計算用!N10&lt;&gt;"",キューシート計算用!N10,"")</f>
        <v/>
      </c>
    </row>
    <row r="11" spans="1:14" x14ac:dyDescent="0.15">
      <c r="A11" s="72">
        <f>IF(キューシート計算用!A11&lt;&gt;"",キューシート計算用!A11,"")</f>
        <v>7</v>
      </c>
      <c r="B11" s="72" t="str">
        <f>IF(キューシート計算用!B11&lt;&gt;"",キューシート計算用!B11,"")</f>
        <v/>
      </c>
      <c r="C11" s="97">
        <f>IF(キューシート計算用!C11&lt;&gt;"",キューシート計算用!C11,"")</f>
        <v>2.0999999999999979</v>
      </c>
      <c r="D11" s="97">
        <f>IF(キューシート計算用!D11&lt;&gt;"",キューシート計算用!D11,"")</f>
        <v>22.9</v>
      </c>
      <c r="E11" s="98">
        <f>IF(キューシート計算用!E11&lt;&gt;"",キューシート計算用!E11,"")</f>
        <v>22.9</v>
      </c>
      <c r="F11" s="72" t="str">
        <f>IF(キューシート計算用!F11&lt;&gt;"",キューシート計算用!F11,"")</f>
        <v>上松山小北</v>
      </c>
      <c r="G11" s="72" t="str">
        <f>IF(キューシート計算用!G11&lt;&gt;"",キューシート計算用!G11,"")</f>
        <v>┼</v>
      </c>
      <c r="H11" s="72" t="str">
        <f>IF(キューシート計算用!H11&lt;&gt;"",キューシート計算用!H11,"")</f>
        <v>左</v>
      </c>
      <c r="I11" s="72" t="str">
        <f>IF(キューシート計算用!I11&lt;&gt;"",キューシート計算用!I11,"")</f>
        <v>○</v>
      </c>
      <c r="J11" s="72" t="str">
        <f>IF(キューシート計算用!J11&lt;&gt;"",キューシート計算用!J11,"")</f>
        <v>K48</v>
      </c>
      <c r="K11" s="99" t="str">
        <f>IF(キューシート計算用!K11&lt;&gt;"",キューシート計算用!K11,"")</f>
        <v>←大田原16km</v>
      </c>
      <c r="L11" s="72" t="str">
        <f>IF(キューシート計算用!L11&lt;&gt;"",キューシート計算用!L11,"")</f>
        <v>③ESSO　④7-11</v>
      </c>
      <c r="M11" s="100" t="str">
        <f>IF(キューシート計算用!M11&lt;&gt;"",キューシート計算用!M11,"")</f>
        <v/>
      </c>
      <c r="N11" s="100" t="str">
        <f>IF(キューシート計算用!N11&lt;&gt;"",キューシート計算用!N11,"")</f>
        <v/>
      </c>
    </row>
    <row r="12" spans="1:14" x14ac:dyDescent="0.15">
      <c r="A12" s="72">
        <f>IF(キューシート計算用!A12&lt;&gt;"",キューシート計算用!A12,"")</f>
        <v>8</v>
      </c>
      <c r="B12" s="72" t="str">
        <f>IF(キューシート計算用!B12&lt;&gt;"",キューシート計算用!B12,"")</f>
        <v/>
      </c>
      <c r="C12" s="97">
        <f>IF(キューシート計算用!C12&lt;&gt;"",キューシート計算用!C12,"")</f>
        <v>7.7000000000000028</v>
      </c>
      <c r="D12" s="97">
        <f>IF(キューシート計算用!D12&lt;&gt;"",キューシート計算用!D12,"")</f>
        <v>30.6</v>
      </c>
      <c r="E12" s="98">
        <f>IF(キューシート計算用!E12&lt;&gt;"",キューシート計算用!E12,"")</f>
        <v>30.6</v>
      </c>
      <c r="F12" s="72" t="str">
        <f>IF(キューシート計算用!F12&lt;&gt;"",キューシート計算用!F12,"")</f>
        <v>下河戸</v>
      </c>
      <c r="G12" s="72" t="str">
        <f>IF(キューシート計算用!G12&lt;&gt;"",キューシート計算用!G12,"")</f>
        <v>┼</v>
      </c>
      <c r="H12" s="72" t="str">
        <f>IF(キューシート計算用!H12&lt;&gt;"",キューシート計算用!H12,"")</f>
        <v>右</v>
      </c>
      <c r="I12" s="72" t="str">
        <f>IF(キューシート計算用!I12&lt;&gt;"",キューシート計算用!I12,"")</f>
        <v>○</v>
      </c>
      <c r="J12" s="72" t="str">
        <f>IF(キューシート計算用!J12&lt;&gt;"",キューシート計算用!J12,"")</f>
        <v>K48</v>
      </c>
      <c r="K12" s="99" t="str">
        <f>IF(キューシート計算用!K12&lt;&gt;"",キューシート計算用!K12,"")</f>
        <v>川戸新田→</v>
      </c>
      <c r="L12" s="72" t="str">
        <f>IF(キューシート計算用!L12&lt;&gt;"",キューシート計算用!L12,"")</f>
        <v/>
      </c>
      <c r="M12" s="100" t="str">
        <f>IF(キューシート計算用!M12&lt;&gt;"",キューシート計算用!M12,"")</f>
        <v/>
      </c>
      <c r="N12" s="100" t="str">
        <f>IF(キューシート計算用!N12&lt;&gt;"",キューシート計算用!N12,"")</f>
        <v/>
      </c>
    </row>
    <row r="13" spans="1:14" x14ac:dyDescent="0.15">
      <c r="A13" s="72">
        <f>IF(キューシート計算用!A13&lt;&gt;"",キューシート計算用!A13,"")</f>
        <v>9</v>
      </c>
      <c r="B13" s="72" t="str">
        <f>IF(キューシート計算用!B13&lt;&gt;"",キューシート計算用!B13,"")</f>
        <v/>
      </c>
      <c r="C13" s="97">
        <f>IF(キューシート計算用!C13&lt;&gt;"",キューシート計算用!C13,"")</f>
        <v>2.8999999999999986</v>
      </c>
      <c r="D13" s="97">
        <f>IF(キューシート計算用!D13&lt;&gt;"",キューシート計算用!D13,"")</f>
        <v>33.5</v>
      </c>
      <c r="E13" s="98">
        <f>IF(キューシート計算用!E13&lt;&gt;"",キューシート計算用!E13,"")</f>
        <v>33.5</v>
      </c>
      <c r="F13" s="72" t="str">
        <f>IF(キューシート計算用!F13&lt;&gt;"",キューシート計算用!F13,"")</f>
        <v/>
      </c>
      <c r="G13" s="72" t="str">
        <f>IF(キューシート計算用!G13&lt;&gt;"",キューシート計算用!G13,"")</f>
        <v>┬</v>
      </c>
      <c r="H13" s="72" t="str">
        <f>IF(キューシート計算用!H13&lt;&gt;"",キューシート計算用!H13,"")</f>
        <v>左</v>
      </c>
      <c r="I13" s="72" t="str">
        <f>IF(キューシート計算用!I13&lt;&gt;"",キューシート計算用!I13,"")</f>
        <v>○</v>
      </c>
      <c r="J13" s="72" t="str">
        <f>IF(キューシート計算用!J13&lt;&gt;"",キューシート計算用!J13,"")</f>
        <v>K48</v>
      </c>
      <c r="K13" s="99" t="str">
        <f>IF(キューシート計算用!K13&lt;&gt;"",キューシート計算用!K13,"")</f>
        <v>←那珂川町　大田原市街</v>
      </c>
      <c r="L13" s="72" t="str">
        <f>IF(キューシート計算用!L13&lt;&gt;"",キューシート計算用!L13,"")</f>
        <v>④ファミマ</v>
      </c>
      <c r="M13" s="100" t="str">
        <f>IF(キューシート計算用!M13&lt;&gt;"",キューシート計算用!M13,"")</f>
        <v/>
      </c>
      <c r="N13" s="100" t="str">
        <f>IF(キューシート計算用!N13&lt;&gt;"",キューシート計算用!N13,"")</f>
        <v/>
      </c>
    </row>
    <row r="14" spans="1:14" x14ac:dyDescent="0.15">
      <c r="A14" s="72">
        <f>IF(キューシート計算用!A14&lt;&gt;"",キューシート計算用!A14,"")</f>
        <v>10</v>
      </c>
      <c r="B14" s="72" t="str">
        <f>IF(キューシート計算用!B14&lt;&gt;"",キューシート計算用!B14,"")</f>
        <v/>
      </c>
      <c r="C14" s="97">
        <f>IF(キューシート計算用!C14&lt;&gt;"",キューシート計算用!C14,"")</f>
        <v>1.6000000000000014</v>
      </c>
      <c r="D14" s="97">
        <f>IF(キューシート計算用!D14&lt;&gt;"",キューシート計算用!D14,"")</f>
        <v>35.1</v>
      </c>
      <c r="E14" s="98">
        <f>IF(キューシート計算用!E14&lt;&gt;"",キューシート計算用!E14,"")</f>
        <v>35.1</v>
      </c>
      <c r="F14" s="72" t="str">
        <f>IF(キューシート計算用!F14&lt;&gt;"",キューシート計算用!F14,"")</f>
        <v/>
      </c>
      <c r="G14" s="72" t="str">
        <f>IF(キューシート計算用!G14&lt;&gt;"",キューシート計算用!G14,"")</f>
        <v>┼</v>
      </c>
      <c r="H14" s="72" t="str">
        <f>IF(キューシート計算用!H14&lt;&gt;"",キューシート計算用!H14,"")</f>
        <v>左</v>
      </c>
      <c r="I14" s="72" t="str">
        <f>IF(キューシート計算用!I14&lt;&gt;"",キューシート計算用!I14,"")</f>
        <v>○</v>
      </c>
      <c r="J14" s="72" t="str">
        <f>IF(キューシート計算用!J14&lt;&gt;"",キューシート計算用!J14,"")</f>
        <v/>
      </c>
      <c r="K14" s="99" t="str">
        <f>IF(キューシート計算用!K14&lt;&gt;"",キューシート計算用!K14,"")</f>
        <v/>
      </c>
      <c r="L14" s="72" t="str">
        <f>IF(キューシート計算用!L14&lt;&gt;"",キューシート計算用!L14,"")</f>
        <v>④農産物直売所</v>
      </c>
      <c r="M14" s="100" t="str">
        <f>IF(キューシート計算用!M14&lt;&gt;"",キューシート計算用!M14,"")</f>
        <v/>
      </c>
      <c r="N14" s="100" t="str">
        <f>IF(キューシート計算用!N14&lt;&gt;"",キューシート計算用!N14,"")</f>
        <v/>
      </c>
    </row>
    <row r="15" spans="1:14" x14ac:dyDescent="0.15">
      <c r="A15" s="72">
        <f>IF(キューシート計算用!A15&lt;&gt;"",キューシート計算用!A15,"")</f>
        <v>11</v>
      </c>
      <c r="B15" s="72" t="str">
        <f>IF(キューシート計算用!B15&lt;&gt;"",キューシート計算用!B15,"")</f>
        <v/>
      </c>
      <c r="C15" s="97">
        <f>IF(キューシート計算用!C15&lt;&gt;"",キューシート計算用!C15,"")</f>
        <v>0.5</v>
      </c>
      <c r="D15" s="97">
        <f>IF(キューシート計算用!D15&lt;&gt;"",キューシート計算用!D15,"")</f>
        <v>35.6</v>
      </c>
      <c r="E15" s="98">
        <f>IF(キューシート計算用!E15&lt;&gt;"",キューシート計算用!E15,"")</f>
        <v>35.6</v>
      </c>
      <c r="F15" s="72" t="str">
        <f>IF(キューシート計算用!F15&lt;&gt;"",キューシート計算用!F15,"")</f>
        <v>佐久山前坂</v>
      </c>
      <c r="G15" s="72" t="str">
        <f>IF(キューシート計算用!G15&lt;&gt;"",キューシート計算用!G15,"")</f>
        <v>┼</v>
      </c>
      <c r="H15" s="72" t="str">
        <f>IF(キューシート計算用!H15&lt;&gt;"",キューシート計算用!H15,"")</f>
        <v>左</v>
      </c>
      <c r="I15" s="72" t="str">
        <f>IF(キューシート計算用!I15&lt;&gt;"",キューシート計算用!I15,"")</f>
        <v>○</v>
      </c>
      <c r="J15" s="72" t="str">
        <f>IF(キューシート計算用!J15&lt;&gt;"",キューシート計算用!J15,"")</f>
        <v>K48</v>
      </c>
      <c r="K15" s="99" t="str">
        <f>IF(キューシート計算用!K15&lt;&gt;"",キューシート計算用!K15,"")</f>
        <v>↑←大田原市街</v>
      </c>
      <c r="L15" s="72" t="str">
        <f>IF(キューシート計算用!L15&lt;&gt;"",キューシート計算用!L15,"")</f>
        <v/>
      </c>
      <c r="M15" s="100" t="str">
        <f>IF(キューシート計算用!M15&lt;&gt;"",キューシート計算用!M15,"")</f>
        <v/>
      </c>
      <c r="N15" s="100" t="str">
        <f>IF(キューシート計算用!N15&lt;&gt;"",キューシート計算用!N15,"")</f>
        <v/>
      </c>
    </row>
    <row r="16" spans="1:14" x14ac:dyDescent="0.15">
      <c r="A16" s="72">
        <f>IF(キューシート計算用!A16&lt;&gt;"",キューシート計算用!A16,"")</f>
        <v>12</v>
      </c>
      <c r="B16" s="72" t="str">
        <f>IF(キューシート計算用!B16&lt;&gt;"",キューシート計算用!B16,"")</f>
        <v/>
      </c>
      <c r="C16" s="97">
        <f>IF(キューシート計算用!C16&lt;&gt;"",キューシート計算用!C16,"")</f>
        <v>7.3999999999999986</v>
      </c>
      <c r="D16" s="97">
        <f>IF(キューシート計算用!D16&lt;&gt;"",キューシート計算用!D16,"")</f>
        <v>43</v>
      </c>
      <c r="E16" s="98">
        <f>IF(キューシート計算用!E16&lt;&gt;"",キューシート計算用!E16,"")</f>
        <v>43</v>
      </c>
      <c r="F16" s="72" t="str">
        <f>IF(キューシート計算用!F16&lt;&gt;"",キューシート計算用!F16,"")</f>
        <v>神明町</v>
      </c>
      <c r="G16" s="72" t="str">
        <f>IF(キューシート計算用!G16&lt;&gt;"",キューシート計算用!G16,"")</f>
        <v>┼</v>
      </c>
      <c r="H16" s="72" t="str">
        <f>IF(キューシート計算用!H16&lt;&gt;"",キューシート計算用!H16,"")</f>
        <v>右</v>
      </c>
      <c r="I16" s="72" t="str">
        <f>IF(キューシート計算用!I16&lt;&gt;"",キューシート計算用!I16,"")</f>
        <v>○</v>
      </c>
      <c r="J16" s="72" t="str">
        <f>IF(キューシート計算用!J16&lt;&gt;"",キューシート計算用!J16,"")</f>
        <v>R400,R461</v>
      </c>
      <c r="K16" s="99" t="str">
        <f>IF(キューシート計算用!K16&lt;&gt;"",キューシート計算用!K16,"")</f>
        <v>芦野　黒羽→</v>
      </c>
      <c r="L16" s="72" t="str">
        <f>IF(キューシート計算用!L16&lt;&gt;"",キューシート計算用!L16,"")</f>
        <v/>
      </c>
      <c r="M16" s="100" t="str">
        <f>IF(キューシート計算用!M16&lt;&gt;"",キューシート計算用!M16,"")</f>
        <v/>
      </c>
      <c r="N16" s="100" t="str">
        <f>IF(キューシート計算用!N16&lt;&gt;"",キューシート計算用!N16,"")</f>
        <v/>
      </c>
    </row>
    <row r="17" spans="1:14" x14ac:dyDescent="0.15">
      <c r="A17" s="72">
        <f>IF(キューシート計算用!A17&lt;&gt;"",キューシート計算用!A17,"")</f>
        <v>13</v>
      </c>
      <c r="B17" s="72" t="str">
        <f>IF(キューシート計算用!B17&lt;&gt;"",キューシート計算用!B17,"")</f>
        <v/>
      </c>
      <c r="C17" s="97">
        <f>IF(キューシート計算用!C17&lt;&gt;"",キューシート計算用!C17,"")</f>
        <v>1.5</v>
      </c>
      <c r="D17" s="97">
        <f>IF(キューシート計算用!D17&lt;&gt;"",キューシート計算用!D17,"")</f>
        <v>44.5</v>
      </c>
      <c r="E17" s="98">
        <f>IF(キューシート計算用!E17&lt;&gt;"",キューシート計算用!E17,"")</f>
        <v>44.5</v>
      </c>
      <c r="F17" s="72" t="str">
        <f>IF(キューシート計算用!F17&lt;&gt;"",キューシート計算用!F17,"")</f>
        <v>河原</v>
      </c>
      <c r="G17" s="72" t="str">
        <f>IF(キューシート計算用!G17&lt;&gt;"",キューシート計算用!G17,"")</f>
        <v>┤</v>
      </c>
      <c r="H17" s="72" t="str">
        <f>IF(キューシート計算用!H17&lt;&gt;"",キューシート計算用!H17,"")</f>
        <v>左</v>
      </c>
      <c r="I17" s="72" t="str">
        <f>IF(キューシート計算用!I17&lt;&gt;"",キューシート計算用!I17,"")</f>
        <v>○</v>
      </c>
      <c r="J17" s="72" t="str">
        <f>IF(キューシート計算用!J17&lt;&gt;"",キューシート計算用!J17,"")</f>
        <v>K72</v>
      </c>
      <c r="K17" s="99" t="str">
        <f>IF(キューシート計算用!K17&lt;&gt;"",キューシート計算用!K17,"")</f>
        <v>←芦野</v>
      </c>
      <c r="L17" s="72" t="str">
        <f>IF(キューシート計算用!L17&lt;&gt;"",キューシート計算用!L17,"")</f>
        <v>橋を渡った直後</v>
      </c>
      <c r="M17" s="100" t="str">
        <f>IF(キューシート計算用!M17&lt;&gt;"",キューシート計算用!M17,"")</f>
        <v/>
      </c>
      <c r="N17" s="100" t="str">
        <f>IF(キューシート計算用!N17&lt;&gt;"",キューシート計算用!N17,"")</f>
        <v/>
      </c>
    </row>
    <row r="18" spans="1:14" x14ac:dyDescent="0.15">
      <c r="A18" s="72">
        <f>IF(キューシート計算用!A18&lt;&gt;"",キューシート計算用!A18,"")</f>
        <v>14</v>
      </c>
      <c r="B18" s="72" t="str">
        <f>IF(キューシート計算用!B18&lt;&gt;"",キューシート計算用!B18,"")</f>
        <v/>
      </c>
      <c r="C18" s="97">
        <f>IF(キューシート計算用!C18&lt;&gt;"",キューシート計算用!C18,"")</f>
        <v>2.7000000000000028</v>
      </c>
      <c r="D18" s="97">
        <f>IF(キューシート計算用!D18&lt;&gt;"",キューシート計算用!D18,"")</f>
        <v>47.2</v>
      </c>
      <c r="E18" s="98">
        <f>IF(キューシート計算用!E18&lt;&gt;"",キューシート計算用!E18,"")</f>
        <v>47.2</v>
      </c>
      <c r="F18" s="72" t="str">
        <f>IF(キューシート計算用!F18&lt;&gt;"",キューシート計算用!F18,"")</f>
        <v>市野沢小入口</v>
      </c>
      <c r="G18" s="72" t="str">
        <f>IF(キューシート計算用!G18&lt;&gt;"",キューシート計算用!G18,"")</f>
        <v>├</v>
      </c>
      <c r="H18" s="72" t="str">
        <f>IF(キューシート計算用!H18&lt;&gt;"",キューシート計算用!H18,"")</f>
        <v>右</v>
      </c>
      <c r="I18" s="72" t="str">
        <f>IF(キューシート計算用!I18&lt;&gt;"",キューシート計算用!I18,"")</f>
        <v>○</v>
      </c>
      <c r="J18" s="72" t="str">
        <f>IF(キューシート計算用!J18&lt;&gt;"",キューシート計算用!J18,"")</f>
        <v>K342</v>
      </c>
      <c r="K18" s="99" t="str">
        <f>IF(キューシート計算用!K18&lt;&gt;"",キューシート計算用!K18,"")</f>
        <v>寒井　国道294号→</v>
      </c>
      <c r="L18" s="72" t="str">
        <f>IF(キューシート計算用!L18&lt;&gt;"",キューシート計算用!L18,"")</f>
        <v/>
      </c>
      <c r="M18" s="100" t="str">
        <f>IF(キューシート計算用!M18&lt;&gt;"",キューシート計算用!M18,"")</f>
        <v/>
      </c>
      <c r="N18" s="100" t="str">
        <f>IF(キューシート計算用!N18&lt;&gt;"",キューシート計算用!N18,"")</f>
        <v/>
      </c>
    </row>
    <row r="19" spans="1:14" x14ac:dyDescent="0.15">
      <c r="A19" s="72">
        <f>IF(キューシート計算用!A19&lt;&gt;"",キューシート計算用!A19,"")</f>
        <v>15</v>
      </c>
      <c r="B19" s="72" t="str">
        <f>IF(キューシート計算用!B19&lt;&gt;"",キューシート計算用!B19,"")</f>
        <v/>
      </c>
      <c r="C19" s="97">
        <f>IF(キューシート計算用!C19&lt;&gt;"",キューシート計算用!C19,"")</f>
        <v>6.8999999999999986</v>
      </c>
      <c r="D19" s="97">
        <f>IF(キューシート計算用!D19&lt;&gt;"",キューシート計算用!D19,"")</f>
        <v>54.1</v>
      </c>
      <c r="E19" s="98">
        <f>IF(キューシート計算用!E19&lt;&gt;"",キューシート計算用!E19,"")</f>
        <v>54.1</v>
      </c>
      <c r="F19" s="72" t="str">
        <f>IF(キューシート計算用!F19&lt;&gt;"",キューシート計算用!F19,"")</f>
        <v>黒羽刑務所入口</v>
      </c>
      <c r="G19" s="72" t="str">
        <f>IF(キューシート計算用!G19&lt;&gt;"",キューシート計算用!G19,"")</f>
        <v>┼</v>
      </c>
      <c r="H19" s="72" t="str">
        <f>IF(キューシート計算用!H19&lt;&gt;"",キューシート計算用!H19,"")</f>
        <v>右</v>
      </c>
      <c r="I19" s="72" t="str">
        <f>IF(キューシート計算用!I19&lt;&gt;"",キューシート計算用!I19,"")</f>
        <v>○</v>
      </c>
      <c r="J19" s="72" t="str">
        <f>IF(キューシート計算用!J19&lt;&gt;"",キューシート計算用!J19,"")</f>
        <v>K34</v>
      </c>
      <c r="K19" s="99" t="str">
        <f>IF(キューシート計算用!K19&lt;&gt;"",キューシート計算用!K19,"")</f>
        <v>白河→↑</v>
      </c>
      <c r="L19" s="72" t="str">
        <f>IF(キューシート計算用!L19&lt;&gt;"",キューシート計算用!L19,"")</f>
        <v/>
      </c>
      <c r="M19" s="100" t="str">
        <f>IF(キューシート計算用!M19&lt;&gt;"",キューシート計算用!M19,"")</f>
        <v/>
      </c>
      <c r="N19" s="100" t="str">
        <f>IF(キューシート計算用!N19&lt;&gt;"",キューシート計算用!N19,"")</f>
        <v/>
      </c>
    </row>
    <row r="20" spans="1:14" x14ac:dyDescent="0.15">
      <c r="A20" s="72">
        <f>IF(キューシート計算用!A20&lt;&gt;"",キューシート計算用!A20,"")</f>
        <v>16</v>
      </c>
      <c r="B20" s="72" t="str">
        <f>IF(キューシート計算用!B20&lt;&gt;"",キューシート計算用!B20,"")</f>
        <v/>
      </c>
      <c r="C20" s="97">
        <f>IF(キューシート計算用!C20&lt;&gt;"",キューシート計算用!C20,"")</f>
        <v>0.19999999999999574</v>
      </c>
      <c r="D20" s="97">
        <f>IF(キューシート計算用!D20&lt;&gt;"",キューシート計算用!D20,"")</f>
        <v>54.3</v>
      </c>
      <c r="E20" s="98">
        <f>IF(キューシート計算用!E20&lt;&gt;"",キューシート計算用!E20,"")</f>
        <v>54.3</v>
      </c>
      <c r="F20" s="72" t="str">
        <f>IF(キューシート計算用!F20&lt;&gt;"",キューシート計算用!F20,"")</f>
        <v>寒井</v>
      </c>
      <c r="G20" s="72" t="str">
        <f>IF(キューシート計算用!G20&lt;&gt;"",キューシート計算用!G20,"")</f>
        <v>┤</v>
      </c>
      <c r="H20" s="72" t="str">
        <f>IF(キューシート計算用!H20&lt;&gt;"",キューシート計算用!H20,"")</f>
        <v>左</v>
      </c>
      <c r="I20" s="72" t="str">
        <f>IF(キューシート計算用!I20&lt;&gt;"",キューシート計算用!I20,"")</f>
        <v>○</v>
      </c>
      <c r="J20" s="72" t="str">
        <f>IF(キューシート計算用!J20&lt;&gt;"",キューシート計算用!J20,"")</f>
        <v>K34</v>
      </c>
      <c r="K20" s="99" t="str">
        <f>IF(キューシート計算用!K20&lt;&gt;"",キューシート計算用!K20,"")</f>
        <v/>
      </c>
      <c r="L20" s="72" t="str">
        <f>IF(キューシート計算用!L20&lt;&gt;"",キューシート計算用!L20,"")</f>
        <v/>
      </c>
      <c r="M20" s="100" t="str">
        <f>IF(キューシート計算用!M20&lt;&gt;"",キューシート計算用!M20,"")</f>
        <v/>
      </c>
      <c r="N20" s="100" t="str">
        <f>IF(キューシート計算用!N20&lt;&gt;"",キューシート計算用!N20,"")</f>
        <v/>
      </c>
    </row>
    <row r="21" spans="1:14" x14ac:dyDescent="0.15">
      <c r="A21" s="72">
        <f>IF(キューシート計算用!A21&lt;&gt;"",キューシート計算用!A21,"")</f>
        <v>17</v>
      </c>
      <c r="B21" s="72" t="str">
        <f>IF(キューシート計算用!B21&lt;&gt;"",キューシート計算用!B21,"")</f>
        <v/>
      </c>
      <c r="C21" s="97">
        <f>IF(キューシート計算用!C21&lt;&gt;"",キューシート計算用!C21,"")</f>
        <v>0.60000000000000142</v>
      </c>
      <c r="D21" s="97">
        <f>IF(キューシート計算用!D21&lt;&gt;"",キューシート計算用!D21,"")</f>
        <v>54.9</v>
      </c>
      <c r="E21" s="98">
        <f>IF(キューシート計算用!E21&lt;&gt;"",キューシート計算用!E21,"")</f>
        <v>54.9</v>
      </c>
      <c r="F21" s="72" t="str">
        <f>IF(キューシート計算用!F21&lt;&gt;"",キューシート計算用!F21,"")</f>
        <v/>
      </c>
      <c r="G21" s="72" t="str">
        <f>IF(キューシート計算用!G21&lt;&gt;"",キューシート計算用!G21,"")</f>
        <v>┬</v>
      </c>
      <c r="H21" s="72" t="str">
        <f>IF(キューシート計算用!H21&lt;&gt;"",キューシート計算用!H21,"")</f>
        <v>左</v>
      </c>
      <c r="I21" s="72" t="str">
        <f>IF(キューシート計算用!I21&lt;&gt;"",キューシート計算用!I21,"")</f>
        <v>▼</v>
      </c>
      <c r="J21" s="72" t="str">
        <f>IF(キューシート計算用!J21&lt;&gt;"",キューシート計算用!J21,"")</f>
        <v>R294</v>
      </c>
      <c r="K21" s="99" t="str">
        <f>IF(キューシート計算用!K21&lt;&gt;"",キューシート計算用!K21,"")</f>
        <v/>
      </c>
      <c r="L21" s="72" t="str">
        <f>IF(キューシート計算用!L21&lt;&gt;"",キューシート計算用!L21,"")</f>
        <v/>
      </c>
      <c r="M21" s="100" t="str">
        <f>IF(キューシート計算用!M21&lt;&gt;"",キューシート計算用!M21,"")</f>
        <v/>
      </c>
      <c r="N21" s="100" t="str">
        <f>IF(キューシート計算用!N21&lt;&gt;"",キューシート計算用!N21,"")</f>
        <v/>
      </c>
    </row>
    <row r="22" spans="1:14" x14ac:dyDescent="0.15">
      <c r="A22" s="72">
        <f>IF(キューシート計算用!A22&lt;&gt;"",キューシート計算用!A22,"")</f>
        <v>18</v>
      </c>
      <c r="B22" s="72" t="str">
        <f>IF(キューシート計算用!B22&lt;&gt;"",キューシート計算用!B22,"")</f>
        <v>PC1</v>
      </c>
      <c r="C22" s="97">
        <f>IF(キューシート計算用!C22&lt;&gt;"",キューシート計算用!C22,"")</f>
        <v>5.5</v>
      </c>
      <c r="D22" s="97">
        <f>IF(キューシート計算用!D22&lt;&gt;"",キューシート計算用!D22,"")</f>
        <v>60.4</v>
      </c>
      <c r="E22" s="98">
        <f>IF(キューシート計算用!E22&lt;&gt;"",キューシート計算用!E22,"")</f>
        <v>60.4</v>
      </c>
      <c r="F22" s="72" t="str">
        <f>IF(キューシート計算用!F22&lt;&gt;"",キューシート計算用!F22,"")</f>
        <v>セブンイレブン那須伊王野店</v>
      </c>
      <c r="G22" s="72" t="str">
        <f>IF(キューシート計算用!G22&lt;&gt;"",キューシート計算用!G22,"")</f>
        <v>├</v>
      </c>
      <c r="H22" s="72" t="str">
        <f>IF(キューシート計算用!H22&lt;&gt;"",キューシート計算用!H22,"")</f>
        <v>右</v>
      </c>
      <c r="I22" s="72" t="str">
        <f>IF(キューシート計算用!I22&lt;&gt;"",キューシート計算用!I22,"")</f>
        <v>○</v>
      </c>
      <c r="J22" s="72" t="str">
        <f>IF(キューシート計算用!J22&lt;&gt;"",キューシート計算用!J22,"")</f>
        <v>K28,K60</v>
      </c>
      <c r="K22" s="99" t="str">
        <f>IF(キューシート計算用!K22&lt;&gt;"",キューシート計算用!K22,"")</f>
        <v>棚倉→</v>
      </c>
      <c r="L22" s="72" t="str">
        <f>IF(キューシート計算用!L22&lt;&gt;"",キューシート計算用!L22,"")</f>
        <v>伊王野①PC1</v>
      </c>
      <c r="M22" s="100">
        <f>IF(キューシート計算用!M22&lt;&gt;"",キューシート計算用!M22,"")</f>
        <v>43267.282209967321</v>
      </c>
      <c r="N22" s="100">
        <f>IF(キューシート計算用!N22&lt;&gt;"",キューシート計算用!N22,"")</f>
        <v>43267.375347222223</v>
      </c>
    </row>
    <row r="23" spans="1:14" x14ac:dyDescent="0.15">
      <c r="A23" s="72">
        <f>IF(キューシート計算用!A23&lt;&gt;"",キューシート計算用!A23,"")</f>
        <v>19</v>
      </c>
      <c r="B23" s="72" t="str">
        <f>IF(キューシート計算用!B23&lt;&gt;"",キューシート計算用!B23,"")</f>
        <v/>
      </c>
      <c r="C23" s="97">
        <f>IF(キューシート計算用!C23&lt;&gt;"",キューシート計算用!C23,"")</f>
        <v>0.5</v>
      </c>
      <c r="D23" s="97">
        <f>IF(キューシート計算用!D23&lt;&gt;"",キューシート計算用!D23,"")</f>
        <v>0.5</v>
      </c>
      <c r="E23" s="98">
        <f>IF(キューシート計算用!E23&lt;&gt;"",キューシート計算用!E23,"")</f>
        <v>60.9</v>
      </c>
      <c r="F23" s="72" t="str">
        <f>IF(キューシート計算用!F23&lt;&gt;"",キューシート計算用!F23,"")</f>
        <v/>
      </c>
      <c r="G23" s="72" t="str">
        <f>IF(キューシート計算用!G23&lt;&gt;"",キューシート計算用!G23,"")</f>
        <v>┬　┤</v>
      </c>
      <c r="H23" s="72" t="str">
        <f>IF(キューシート計算用!H23&lt;&gt;"",キューシート計算用!H23,"")</f>
        <v>右→左</v>
      </c>
      <c r="I23" s="72" t="str">
        <f>IF(キューシート計算用!I23&lt;&gt;"",キューシート計算用!I23,"")</f>
        <v>－○</v>
      </c>
      <c r="J23" s="72" t="str">
        <f>IF(キューシート計算用!J23&lt;&gt;"",キューシート計算用!J23,"")</f>
        <v>K28,K60</v>
      </c>
      <c r="K23" s="99" t="str">
        <f>IF(キューシート計算用!K23&lt;&gt;"",キューシート計算用!K23,"")</f>
        <v>←棚倉</v>
      </c>
      <c r="L23" s="72" t="str">
        <f>IF(キューシート計算用!L23&lt;&gt;"",キューシート計算用!L23,"")</f>
        <v/>
      </c>
      <c r="M23" s="100" t="str">
        <f>IF(キューシート計算用!M23&lt;&gt;"",キューシート計算用!M23,"")</f>
        <v/>
      </c>
      <c r="N23" s="100" t="str">
        <f>IF(キューシート計算用!N23&lt;&gt;"",キューシート計算用!N23,"")</f>
        <v/>
      </c>
    </row>
    <row r="24" spans="1:14" x14ac:dyDescent="0.15">
      <c r="A24" s="72">
        <f>IF(キューシート計算用!A24&lt;&gt;"",キューシート計算用!A24,"")</f>
        <v>20</v>
      </c>
      <c r="B24" s="72" t="str">
        <f>IF(キューシート計算用!B24&lt;&gt;"",キューシート計算用!B24,"")</f>
        <v/>
      </c>
      <c r="C24" s="97">
        <f>IF(キューシート計算用!C24&lt;&gt;"",キューシート計算用!C24,"")</f>
        <v>24.6</v>
      </c>
      <c r="D24" s="97">
        <f>IF(キューシート計算用!D24&lt;&gt;"",キューシート計算用!D24,"")</f>
        <v>25.1</v>
      </c>
      <c r="E24" s="98">
        <f>IF(キューシート計算用!E24&lt;&gt;"",キューシート計算用!E24,"")</f>
        <v>85.5</v>
      </c>
      <c r="F24" s="72" t="str">
        <f>IF(キューシート計算用!F24&lt;&gt;"",キューシート計算用!F24,"")</f>
        <v/>
      </c>
      <c r="G24" s="72" t="str">
        <f>IF(キューシート計算用!G24&lt;&gt;"",キューシート計算用!G24,"")</f>
        <v>┼</v>
      </c>
      <c r="H24" s="72" t="str">
        <f>IF(キューシート計算用!H24&lt;&gt;"",キューシート計算用!H24,"")</f>
        <v>左</v>
      </c>
      <c r="I24" s="72" t="str">
        <f>IF(キューシート計算用!I24&lt;&gt;"",キューシート計算用!I24,"")</f>
        <v>○</v>
      </c>
      <c r="J24" s="72" t="str">
        <f>IF(キューシート計算用!J24&lt;&gt;"",キューシート計算用!J24,"")</f>
        <v>R118,R289</v>
      </c>
      <c r="K24" s="99" t="str">
        <f>IF(キューシート計算用!K24&lt;&gt;"",キューシート計算用!K24,"")</f>
        <v>←白河</v>
      </c>
      <c r="L24" s="72" t="str">
        <f>IF(キューシート計算用!L24&lt;&gt;"",キューシート計算用!L24,"")</f>
        <v>②すき家</v>
      </c>
      <c r="M24" s="100" t="str">
        <f>IF(キューシート計算用!M24&lt;&gt;"",キューシート計算用!M24,"")</f>
        <v/>
      </c>
      <c r="N24" s="100" t="str">
        <f>IF(キューシート計算用!N24&lt;&gt;"",キューシート計算用!N24,"")</f>
        <v/>
      </c>
    </row>
    <row r="25" spans="1:14" x14ac:dyDescent="0.15">
      <c r="A25" s="72">
        <f>IF(キューシート計算用!A25&lt;&gt;"",キューシート計算用!A25,"")</f>
        <v>21</v>
      </c>
      <c r="B25" s="72" t="str">
        <f>IF(キューシート計算用!B25&lt;&gt;"",キューシート計算用!B25,"")</f>
        <v/>
      </c>
      <c r="C25" s="97">
        <f>IF(キューシート計算用!C25&lt;&gt;"",キューシート計算用!C25,"")</f>
        <v>0.20000000000000284</v>
      </c>
      <c r="D25" s="97">
        <f>IF(キューシート計算用!D25&lt;&gt;"",キューシート計算用!D25,"")</f>
        <v>25.300000000000004</v>
      </c>
      <c r="E25" s="98">
        <f>IF(キューシート計算用!E25&lt;&gt;"",キューシート計算用!E25,"")</f>
        <v>85.7</v>
      </c>
      <c r="F25" s="72" t="str">
        <f>IF(キューシート計算用!F25&lt;&gt;"",キューシート計算用!F25,"")</f>
        <v/>
      </c>
      <c r="G25" s="72" t="str">
        <f>IF(キューシート計算用!G25&lt;&gt;"",キューシート計算用!G25,"")</f>
        <v>├</v>
      </c>
      <c r="H25" s="72" t="str">
        <f>IF(キューシート計算用!H25&lt;&gt;"",キューシート計算用!H25,"")</f>
        <v>右</v>
      </c>
      <c r="I25" s="72" t="str">
        <f>IF(キューシート計算用!I25&lt;&gt;"",キューシート計算用!I25,"")</f>
        <v>○</v>
      </c>
      <c r="J25" s="72" t="str">
        <f>IF(キューシート計算用!J25&lt;&gt;"",キューシート計算用!J25,"")</f>
        <v/>
      </c>
      <c r="K25" s="99" t="str">
        <f>IF(キューシート計算用!K25&lt;&gt;"",キューシート計算用!K25,"")</f>
        <v>棚倉町内→</v>
      </c>
      <c r="L25" s="72" t="str">
        <f>IF(キューシート計算用!L25&lt;&gt;"",キューシート計算用!L25,"")</f>
        <v/>
      </c>
      <c r="M25" s="100" t="str">
        <f>IF(キューシート計算用!M25&lt;&gt;"",キューシート計算用!M25,"")</f>
        <v/>
      </c>
      <c r="N25" s="100" t="str">
        <f>IF(キューシート計算用!N25&lt;&gt;"",キューシート計算用!N25,"")</f>
        <v/>
      </c>
    </row>
    <row r="26" spans="1:14" x14ac:dyDescent="0.15">
      <c r="A26" s="72">
        <f>IF(キューシート計算用!A26&lt;&gt;"",キューシート計算用!A26,"")</f>
        <v>22</v>
      </c>
      <c r="B26" s="72" t="str">
        <f>IF(キューシート計算用!B26&lt;&gt;"",キューシート計算用!B26,"")</f>
        <v/>
      </c>
      <c r="C26" s="97">
        <f>IF(キューシート計算用!C26&lt;&gt;"",キューシート計算用!C26,"")</f>
        <v>1</v>
      </c>
      <c r="D26" s="97">
        <f>IF(キューシート計算用!D26&lt;&gt;"",キューシート計算用!D26,"")</f>
        <v>26.300000000000004</v>
      </c>
      <c r="E26" s="98">
        <f>IF(キューシート計算用!E26&lt;&gt;"",キューシート計算用!E26,"")</f>
        <v>86.7</v>
      </c>
      <c r="F26" s="72" t="str">
        <f>IF(キューシート計算用!F26&lt;&gt;"",キューシート計算用!F26,"")</f>
        <v/>
      </c>
      <c r="G26" s="72" t="str">
        <f>IF(キューシート計算用!G26&lt;&gt;"",キューシート計算用!G26,"")</f>
        <v>┼</v>
      </c>
      <c r="H26" s="72" t="str">
        <f>IF(キューシート計算用!H26&lt;&gt;"",キューシート計算用!H26,"")</f>
        <v>左</v>
      </c>
      <c r="I26" s="72" t="str">
        <f>IF(キューシート計算用!I26&lt;&gt;"",キューシート計算用!I26,"")</f>
        <v>○</v>
      </c>
      <c r="J26" s="72" t="str">
        <f>IF(キューシート計算用!J26&lt;&gt;"",キューシート計算用!J26,"")</f>
        <v>K177</v>
      </c>
      <c r="K26" s="99" t="str">
        <f>IF(キューシート計算用!K26&lt;&gt;"",キューシート計算用!K26,"")</f>
        <v/>
      </c>
      <c r="L26" s="72" t="str">
        <f>IF(キューシート計算用!L26&lt;&gt;"",キューシート計算用!L26,"")</f>
        <v>①そうだ　④中田屋</v>
      </c>
      <c r="M26" s="100" t="str">
        <f>IF(キューシート計算用!M26&lt;&gt;"",キューシート計算用!M26,"")</f>
        <v/>
      </c>
      <c r="N26" s="100" t="str">
        <f>IF(キューシート計算用!N26&lt;&gt;"",キューシート計算用!N26,"")</f>
        <v/>
      </c>
    </row>
    <row r="27" spans="1:14" x14ac:dyDescent="0.15">
      <c r="A27" s="72">
        <f>IF(キューシート計算用!A27&lt;&gt;"",キューシート計算用!A27,"")</f>
        <v>23</v>
      </c>
      <c r="B27" s="72" t="str">
        <f>IF(キューシート計算用!B27&lt;&gt;"",キューシート計算用!B27,"")</f>
        <v/>
      </c>
      <c r="C27" s="97">
        <f>IF(キューシート計算用!C27&lt;&gt;"",キューシート計算用!C27,"")</f>
        <v>0.39999999999999147</v>
      </c>
      <c r="D27" s="97">
        <f>IF(キューシート計算用!D27&lt;&gt;"",キューシート計算用!D27,"")</f>
        <v>26.699999999999996</v>
      </c>
      <c r="E27" s="98">
        <f>IF(キューシート計算用!E27&lt;&gt;"",キューシート計算用!E27,"")</f>
        <v>87.1</v>
      </c>
      <c r="F27" s="72" t="str">
        <f>IF(キューシート計算用!F27&lt;&gt;"",キューシート計算用!F27,"")</f>
        <v/>
      </c>
      <c r="G27" s="72" t="str">
        <f>IF(キューシート計算用!G27&lt;&gt;"",キューシート計算用!G27,"")</f>
        <v>┼</v>
      </c>
      <c r="H27" s="72" t="str">
        <f>IF(キューシート計算用!H27&lt;&gt;"",キューシート計算用!H27,"")</f>
        <v>右</v>
      </c>
      <c r="I27" s="72" t="str">
        <f>IF(キューシート計算用!I27&lt;&gt;"",キューシート計算用!I27,"")</f>
        <v>○</v>
      </c>
      <c r="J27" s="72" t="str">
        <f>IF(キューシート計算用!J27&lt;&gt;"",キューシート計算用!J27,"")</f>
        <v>K25</v>
      </c>
      <c r="K27" s="99" t="str">
        <f>IF(キューシート計算用!K27&lt;&gt;"",キューシート計算用!K27,"")</f>
        <v>郡山　須賀川　空港→</v>
      </c>
      <c r="L27" s="72" t="str">
        <f>IF(キューシート計算用!L27&lt;&gt;"",キューシート計算用!L27,"")</f>
        <v>③たかみや</v>
      </c>
      <c r="M27" s="100" t="str">
        <f>IF(キューシート計算用!M27&lt;&gt;"",キューシート計算用!M27,"")</f>
        <v/>
      </c>
      <c r="N27" s="100" t="str">
        <f>IF(キューシート計算用!N27&lt;&gt;"",キューシート計算用!N27,"")</f>
        <v/>
      </c>
    </row>
    <row r="28" spans="1:14" x14ac:dyDescent="0.15">
      <c r="A28" s="72">
        <f>IF(キューシート計算用!A28&lt;&gt;"",キューシート計算用!A28,"")</f>
        <v>24</v>
      </c>
      <c r="B28" s="72" t="str">
        <f>IF(キューシート計算用!B28&lt;&gt;"",キューシート計算用!B28,"")</f>
        <v/>
      </c>
      <c r="C28" s="97">
        <f>IF(キューシート計算用!C28&lt;&gt;"",キューシート計算用!C28,"")</f>
        <v>0.40000000000000568</v>
      </c>
      <c r="D28" s="97">
        <f>IF(キューシート計算用!D28&lt;&gt;"",キューシート計算用!D28,"")</f>
        <v>27.1</v>
      </c>
      <c r="E28" s="98">
        <f>IF(キューシート計算用!E28&lt;&gt;"",キューシート計算用!E28,"")</f>
        <v>87.5</v>
      </c>
      <c r="F28" s="72" t="str">
        <f>IF(キューシート計算用!F28&lt;&gt;"",キューシート計算用!F28,"")</f>
        <v/>
      </c>
      <c r="G28" s="72" t="str">
        <f>IF(キューシート計算用!G28&lt;&gt;"",キューシート計算用!G28,"")</f>
        <v>├　Y</v>
      </c>
      <c r="H28" s="72" t="str">
        <f>IF(キューシート計算用!H28&lt;&gt;"",キューシート計算用!H28,"")</f>
        <v>右→左</v>
      </c>
      <c r="I28" s="72" t="str">
        <f>IF(キューシート計算用!I28&lt;&gt;"",キューシート計算用!I28,"")</f>
        <v>○－</v>
      </c>
      <c r="J28" s="72" t="str">
        <f>IF(キューシート計算用!J28&lt;&gt;"",キューシート計算用!J28,"")</f>
        <v/>
      </c>
      <c r="K28" s="99" t="str">
        <f>IF(キューシート計算用!K28&lt;&gt;"",キューシート計算用!K28,"")</f>
        <v>鮫川→</v>
      </c>
      <c r="L28" s="72" t="str">
        <f>IF(キューシート計算用!L28&lt;&gt;"",キューシート計算用!L28,"")</f>
        <v>右折し跨線橋後左折</v>
      </c>
      <c r="M28" s="100" t="str">
        <f>IF(キューシート計算用!M28&lt;&gt;"",キューシート計算用!M28,"")</f>
        <v/>
      </c>
      <c r="N28" s="100" t="str">
        <f>IF(キューシート計算用!N28&lt;&gt;"",キューシート計算用!N28,"")</f>
        <v/>
      </c>
    </row>
    <row r="29" spans="1:14" x14ac:dyDescent="0.15">
      <c r="A29" s="72">
        <f>IF(キューシート計算用!A29&lt;&gt;"",キューシート計算用!A29,"")</f>
        <v>25</v>
      </c>
      <c r="B29" s="72" t="str">
        <f>IF(キューシート計算用!B29&lt;&gt;"",キューシート計算用!B29,"")</f>
        <v/>
      </c>
      <c r="C29" s="97">
        <f>IF(キューシート計算用!C29&lt;&gt;"",キューシート計算用!C29,"")</f>
        <v>23.099999999999994</v>
      </c>
      <c r="D29" s="97">
        <f>IF(キューシート計算用!D29&lt;&gt;"",キューシート計算用!D29,"")</f>
        <v>50.199999999999996</v>
      </c>
      <c r="E29" s="98">
        <f>IF(キューシート計算用!E29&lt;&gt;"",キューシート計算用!E29,"")</f>
        <v>110.6</v>
      </c>
      <c r="F29" s="72" t="str">
        <f>IF(キューシート計算用!F29&lt;&gt;"",キューシート計算用!F29,"")</f>
        <v/>
      </c>
      <c r="G29" s="72" t="str">
        <f>IF(キューシート計算用!G29&lt;&gt;"",キューシート計算用!G29,"")</f>
        <v>┬</v>
      </c>
      <c r="H29" s="72" t="str">
        <f>IF(キューシート計算用!H29&lt;&gt;"",キューシート計算用!H29,"")</f>
        <v>右</v>
      </c>
      <c r="I29" s="72" t="str">
        <f>IF(キューシート計算用!I29&lt;&gt;"",キューシート計算用!I29,"")</f>
        <v>▼</v>
      </c>
      <c r="J29" s="72" t="str">
        <f>IF(キューシート計算用!J29&lt;&gt;"",キューシート計算用!J29,"")</f>
        <v>K140</v>
      </c>
      <c r="K29" s="99" t="str">
        <f>IF(キューシート計算用!K29&lt;&gt;"",キューシート計算用!K29,"")</f>
        <v>R49　上蓬田→↑</v>
      </c>
      <c r="L29" s="72" t="str">
        <f>IF(キューシート計算用!L29&lt;&gt;"",キューシート計算用!L29,"")</f>
        <v/>
      </c>
      <c r="M29" s="100" t="str">
        <f>IF(キューシート計算用!M29&lt;&gt;"",キューシート計算用!M29,"")</f>
        <v/>
      </c>
      <c r="N29" s="100" t="str">
        <f>IF(キューシート計算用!N29&lt;&gt;"",キューシート計算用!N29,"")</f>
        <v/>
      </c>
    </row>
    <row r="30" spans="1:14" x14ac:dyDescent="0.15">
      <c r="A30" s="72">
        <f>IF(キューシート計算用!A30&lt;&gt;"",キューシート計算用!A30,"")</f>
        <v>26</v>
      </c>
      <c r="B30" s="72" t="str">
        <f>IF(キューシート計算用!B30&lt;&gt;"",キューシート計算用!B30,"")</f>
        <v/>
      </c>
      <c r="C30" s="97">
        <f>IF(キューシート計算用!C30&lt;&gt;"",キューシート計算用!C30,"")</f>
        <v>0.5</v>
      </c>
      <c r="D30" s="97">
        <f>IF(キューシート計算用!D30&lt;&gt;"",キューシート計算用!D30,"")</f>
        <v>50.699999999999996</v>
      </c>
      <c r="E30" s="98">
        <f>IF(キューシート計算用!E30&lt;&gt;"",キューシート計算用!E30,"")</f>
        <v>111.1</v>
      </c>
      <c r="F30" s="72" t="str">
        <f>IF(キューシート計算用!F30&lt;&gt;"",キューシート計算用!F30,"")</f>
        <v/>
      </c>
      <c r="G30" s="72" t="str">
        <f>IF(キューシート計算用!G30&lt;&gt;"",キューシート計算用!G30,"")</f>
        <v>┤</v>
      </c>
      <c r="H30" s="72" t="str">
        <f>IF(キューシート計算用!H30&lt;&gt;"",キューシート計算用!H30,"")</f>
        <v>左</v>
      </c>
      <c r="I30" s="72" t="str">
        <f>IF(キューシート計算用!I30&lt;&gt;"",キューシート計算用!I30,"")</f>
        <v/>
      </c>
      <c r="J30" s="72" t="str">
        <f>IF(キューシート計算用!J30&lt;&gt;"",キューシート計算用!J30,"")</f>
        <v/>
      </c>
      <c r="K30" s="99" t="str">
        <f>IF(キューシート計算用!K30&lt;&gt;"",キューシート計算用!K30,"")</f>
        <v>←R49　上蓬田</v>
      </c>
      <c r="L30" s="72" t="str">
        <f>IF(キューシート計算用!L30&lt;&gt;"",キューシート計算用!L30,"")</f>
        <v>右に中谷二小</v>
      </c>
      <c r="M30" s="100" t="str">
        <f>IF(キューシート計算用!M30&lt;&gt;"",キューシート計算用!M30,"")</f>
        <v/>
      </c>
      <c r="N30" s="100" t="str">
        <f>IF(キューシート計算用!N30&lt;&gt;"",キューシート計算用!N30,"")</f>
        <v/>
      </c>
    </row>
    <row r="31" spans="1:14" x14ac:dyDescent="0.15">
      <c r="A31" s="72">
        <f>IF(キューシート計算用!A31&lt;&gt;"",キューシート計算用!A31,"")</f>
        <v>27</v>
      </c>
      <c r="B31" s="72" t="str">
        <f>IF(キューシート計算用!B31&lt;&gt;"",キューシート計算用!B31,"")</f>
        <v/>
      </c>
      <c r="C31" s="97">
        <f>IF(キューシート計算用!C31&lt;&gt;"",キューシート計算用!C31,"")</f>
        <v>13.5</v>
      </c>
      <c r="D31" s="97">
        <f>IF(キューシート計算用!D31&lt;&gt;"",キューシート計算用!D31,"")</f>
        <v>64.199999999999989</v>
      </c>
      <c r="E31" s="98">
        <f>IF(キューシート計算用!E31&lt;&gt;"",キューシート計算用!E31,"")</f>
        <v>124.6</v>
      </c>
      <c r="F31" s="72" t="str">
        <f>IF(キューシート計算用!F31&lt;&gt;"",キューシート計算用!F31,"")</f>
        <v/>
      </c>
      <c r="G31" s="72" t="str">
        <f>IF(キューシート計算用!G31&lt;&gt;"",キューシート計算用!G31,"")</f>
        <v>┼</v>
      </c>
      <c r="H31" s="72" t="str">
        <f>IF(キューシート計算用!H31&lt;&gt;"",キューシート計算用!H31,"")</f>
        <v>右</v>
      </c>
      <c r="I31" s="72" t="str">
        <f>IF(キューシート計算用!I31&lt;&gt;"",キューシート計算用!I31,"")</f>
        <v>▼</v>
      </c>
      <c r="J31" s="72" t="str">
        <f>IF(キューシート計算用!J31&lt;&gt;"",キューシート計算用!J31,"")</f>
        <v>K42</v>
      </c>
      <c r="K31" s="99" t="str">
        <f>IF(キューシート計算用!K31&lt;&gt;"",キューシート計算用!K31,"")</f>
        <v>R49 いわき→</v>
      </c>
      <c r="L31" s="72" t="str">
        <f>IF(キューシート計算用!L31&lt;&gt;"",キューシート計算用!L31,"")</f>
        <v>陸橋潜る</v>
      </c>
      <c r="M31" s="100" t="str">
        <f>IF(キューシート計算用!M31&lt;&gt;"",キューシート計算用!M31,"")</f>
        <v/>
      </c>
      <c r="N31" s="100" t="str">
        <f>IF(キューシート計算用!N31&lt;&gt;"",キューシート計算用!N31,"")</f>
        <v/>
      </c>
    </row>
    <row r="32" spans="1:14" x14ac:dyDescent="0.15">
      <c r="A32" s="72">
        <f>IF(キューシート計算用!A32&lt;&gt;"",キューシート計算用!A32,"")</f>
        <v>28</v>
      </c>
      <c r="B32" s="72" t="str">
        <f>IF(キューシート計算用!B32&lt;&gt;"",キューシート計算用!B32,"")</f>
        <v/>
      </c>
      <c r="C32" s="97">
        <f>IF(キューシート計算用!C32&lt;&gt;"",キューシート計算用!C32,"")</f>
        <v>1.3000000000000114</v>
      </c>
      <c r="D32" s="97">
        <f>IF(キューシート計算用!D32&lt;&gt;"",キューシート計算用!D32,"")</f>
        <v>65.5</v>
      </c>
      <c r="E32" s="98">
        <f>IF(キューシート計算用!E32&lt;&gt;"",キューシート計算用!E32,"")</f>
        <v>125.9</v>
      </c>
      <c r="F32" s="72" t="str">
        <f>IF(キューシート計算用!F32&lt;&gt;"",キューシート計算用!F32,"")</f>
        <v>上蓬田</v>
      </c>
      <c r="G32" s="72" t="str">
        <f>IF(キューシート計算用!G32&lt;&gt;"",キューシート計算用!G32,"")</f>
        <v>┼</v>
      </c>
      <c r="H32" s="72" t="str">
        <f>IF(キューシート計算用!H32&lt;&gt;"",キューシート計算用!H32,"")</f>
        <v>左</v>
      </c>
      <c r="I32" s="72" t="str">
        <f>IF(キューシート計算用!I32&lt;&gt;"",キューシート計算用!I32,"")</f>
        <v>○</v>
      </c>
      <c r="J32" s="72" t="str">
        <f>IF(キューシート計算用!J32&lt;&gt;"",キューシート計算用!J32,"")</f>
        <v>R49</v>
      </c>
      <c r="K32" s="99" t="str">
        <f>IF(キューシート計算用!K32&lt;&gt;"",キューシート計算用!K32,"")</f>
        <v/>
      </c>
      <c r="L32" s="72" t="str">
        <f>IF(キューシート計算用!L32&lt;&gt;"",キューシート計算用!L32,"")</f>
        <v>④ENEOS</v>
      </c>
      <c r="M32" s="100" t="str">
        <f>IF(キューシート計算用!M32&lt;&gt;"",キューシート計算用!M32,"")</f>
        <v/>
      </c>
      <c r="N32" s="100" t="str">
        <f>IF(キューシート計算用!N32&lt;&gt;"",キューシート計算用!N32,"")</f>
        <v/>
      </c>
    </row>
    <row r="33" spans="1:14" x14ac:dyDescent="0.15">
      <c r="A33" s="72">
        <f>IF(キューシート計算用!A33&lt;&gt;"",キューシート計算用!A33,"")</f>
        <v>29</v>
      </c>
      <c r="B33" s="72" t="str">
        <f>IF(キューシート計算用!B33&lt;&gt;"",キューシート計算用!B33,"")</f>
        <v/>
      </c>
      <c r="C33" s="97">
        <f>IF(キューシート計算用!C33&lt;&gt;"",キューシート計算用!C33,"")</f>
        <v>0.5</v>
      </c>
      <c r="D33" s="97">
        <f>IF(キューシート計算用!D33&lt;&gt;"",キューシート計算用!D33,"")</f>
        <v>66</v>
      </c>
      <c r="E33" s="98">
        <f>IF(キューシート計算用!E33&lt;&gt;"",キューシート計算用!E33,"")</f>
        <v>126.4</v>
      </c>
      <c r="F33" s="72" t="str">
        <f>IF(キューシート計算用!F33&lt;&gt;"",キューシート計算用!F33,"")</f>
        <v>大隅</v>
      </c>
      <c r="G33" s="72" t="str">
        <f>IF(キューシート計算用!G33&lt;&gt;"",キューシート計算用!G33,"")</f>
        <v>Y</v>
      </c>
      <c r="H33" s="72" t="str">
        <f>IF(キューシート計算用!H33&lt;&gt;"",キューシート計算用!H33,"")</f>
        <v>右</v>
      </c>
      <c r="I33" s="72" t="str">
        <f>IF(キューシート計算用!I33&lt;&gt;"",キューシート計算用!I33,"")</f>
        <v>○</v>
      </c>
      <c r="J33" s="72" t="str">
        <f>IF(キューシート計算用!J33&lt;&gt;"",キューシート計算用!J33,"")</f>
        <v>K42</v>
      </c>
      <c r="K33" s="99" t="str">
        <f>IF(キューシート計算用!K33&lt;&gt;"",キューシート計算用!K33,"")</f>
        <v>小野→</v>
      </c>
      <c r="L33" s="72" t="str">
        <f>IF(キューシート計算用!L33&lt;&gt;"",キューシート計算用!L33,"")</f>
        <v/>
      </c>
      <c r="M33" s="100" t="str">
        <f>IF(キューシート計算用!M33&lt;&gt;"",キューシート計算用!M33,"")</f>
        <v/>
      </c>
      <c r="N33" s="100" t="str">
        <f>IF(キューシート計算用!N33&lt;&gt;"",キューシート計算用!N33,"")</f>
        <v/>
      </c>
    </row>
    <row r="34" spans="1:14" x14ac:dyDescent="0.15">
      <c r="A34" s="72">
        <f>IF(キューシート計算用!A34&lt;&gt;"",キューシート計算用!A34,"")</f>
        <v>30</v>
      </c>
      <c r="B34" s="72" t="str">
        <f>IF(キューシート計算用!B34&lt;&gt;"",キューシート計算用!B34,"")</f>
        <v/>
      </c>
      <c r="C34" s="97">
        <f>IF(キューシート計算用!C34&lt;&gt;"",キューシート計算用!C34,"")</f>
        <v>10.299999999999983</v>
      </c>
      <c r="D34" s="97">
        <f>IF(キューシート計算用!D34&lt;&gt;"",キューシート計算用!D34,"")</f>
        <v>76.299999999999983</v>
      </c>
      <c r="E34" s="98">
        <f>IF(キューシート計算用!E34&lt;&gt;"",キューシート計算用!E34,"")</f>
        <v>136.69999999999999</v>
      </c>
      <c r="F34" s="72" t="str">
        <f>IF(キューシート計算用!F34&lt;&gt;"",キューシート計算用!F34,"")</f>
        <v/>
      </c>
      <c r="G34" s="72" t="str">
        <f>IF(キューシート計算用!G34&lt;&gt;"",キューシート計算用!G34,"")</f>
        <v>┬</v>
      </c>
      <c r="H34" s="72" t="str">
        <f>IF(キューシート計算用!H34&lt;&gt;"",キューシート計算用!H34,"")</f>
        <v>右</v>
      </c>
      <c r="I34" s="72" t="str">
        <f>IF(キューシート計算用!I34&lt;&gt;"",キューシート計算用!I34,"")</f>
        <v>○</v>
      </c>
      <c r="J34" s="72" t="str">
        <f>IF(キューシート計算用!J34&lt;&gt;"",キューシート計算用!J34,"")</f>
        <v>K13</v>
      </c>
      <c r="K34" s="99" t="str">
        <f>IF(キューシート計算用!K34&lt;&gt;"",キューシート計算用!K34,"")</f>
        <v>小野町内　空港 R349→</v>
      </c>
      <c r="L34" s="72" t="str">
        <f>IF(キューシート計算用!L34&lt;&gt;"",キューシート計算用!L34,"")</f>
        <v/>
      </c>
      <c r="M34" s="100" t="str">
        <f>IF(キューシート計算用!M34&lt;&gt;"",キューシート計算用!M34,"")</f>
        <v/>
      </c>
      <c r="N34" s="100" t="str">
        <f>IF(キューシート計算用!N34&lt;&gt;"",キューシート計算用!N34,"")</f>
        <v/>
      </c>
    </row>
    <row r="35" spans="1:14" x14ac:dyDescent="0.15">
      <c r="A35" s="72">
        <f>IF(キューシート計算用!A35&lt;&gt;"",キューシート計算用!A35,"")</f>
        <v>31</v>
      </c>
      <c r="B35" s="72" t="str">
        <f>IF(キューシート計算用!B35&lt;&gt;"",キューシート計算用!B35,"")</f>
        <v/>
      </c>
      <c r="C35" s="97">
        <f>IF(キューシート計算用!C35&lt;&gt;"",キューシート計算用!C35,"")</f>
        <v>0.90000000000000568</v>
      </c>
      <c r="D35" s="97">
        <f>IF(キューシート計算用!D35&lt;&gt;"",キューシート計算用!D35,"")</f>
        <v>77.199999999999989</v>
      </c>
      <c r="E35" s="98">
        <f>IF(キューシート計算用!E35&lt;&gt;"",キューシート計算用!E35,"")</f>
        <v>137.6</v>
      </c>
      <c r="F35" s="72" t="str">
        <f>IF(キューシート計算用!F35&lt;&gt;"",キューシート計算用!F35,"")</f>
        <v/>
      </c>
      <c r="G35" s="72" t="str">
        <f>IF(キューシート計算用!G35&lt;&gt;"",キューシート計算用!G35,"")</f>
        <v>├</v>
      </c>
      <c r="H35" s="72" t="str">
        <f>IF(キューシート計算用!H35&lt;&gt;"",キューシート計算用!H35,"")</f>
        <v>右</v>
      </c>
      <c r="I35" s="72" t="str">
        <f>IF(キューシート計算用!I35&lt;&gt;"",キューシート計算用!I35,"")</f>
        <v>○</v>
      </c>
      <c r="J35" s="72" t="str">
        <f>IF(キューシート計算用!J35&lt;&gt;"",キューシート計算用!J35,"")</f>
        <v>K41</v>
      </c>
      <c r="K35" s="99" t="str">
        <f>IF(キューシート計算用!K35&lt;&gt;"",キューシート計算用!K35,"")</f>
        <v>いわき→</v>
      </c>
      <c r="L35" s="72" t="str">
        <f>IF(キューシート計算用!L35&lt;&gt;"",キューシート計算用!L35,"")</f>
        <v>①あいたや　③郵便局</v>
      </c>
      <c r="M35" s="100" t="str">
        <f>IF(キューシート計算用!M35&lt;&gt;"",キューシート計算用!M35,"")</f>
        <v/>
      </c>
      <c r="N35" s="100" t="str">
        <f>IF(キューシート計算用!N35&lt;&gt;"",キューシート計算用!N35,"")</f>
        <v/>
      </c>
    </row>
    <row r="36" spans="1:14" x14ac:dyDescent="0.15">
      <c r="A36" s="72">
        <f>IF(キューシート計算用!A36&lt;&gt;"",キューシート計算用!A36,"")</f>
        <v>32</v>
      </c>
      <c r="B36" s="72" t="str">
        <f>IF(キューシート計算用!B36&lt;&gt;"",キューシート計算用!B36,"")</f>
        <v>PC2</v>
      </c>
      <c r="C36" s="97">
        <f>IF(キューシート計算用!C36&lt;&gt;"",キューシート計算用!C36,"")</f>
        <v>0.80000000000001137</v>
      </c>
      <c r="D36" s="97">
        <f>IF(キューシート計算用!D36&lt;&gt;"",キューシート計算用!D36,"")</f>
        <v>78</v>
      </c>
      <c r="E36" s="98">
        <f>IF(キューシート計算用!E36&lt;&gt;"",キューシート計算用!E36,"")</f>
        <v>138.4</v>
      </c>
      <c r="F36" s="72" t="str">
        <f>IF(キューシート計算用!F36&lt;&gt;"",キューシート計算用!F36,"")</f>
        <v>ミニストップ小野新町店</v>
      </c>
      <c r="G36" s="72" t="str">
        <f>IF(キューシート計算用!G36&lt;&gt;"",キューシート計算用!G36,"")</f>
        <v>┼</v>
      </c>
      <c r="H36" s="72" t="str">
        <f>IF(キューシート計算用!H36&lt;&gt;"",キューシート計算用!H36,"")</f>
        <v>左</v>
      </c>
      <c r="I36" s="72" t="str">
        <f>IF(キューシート計算用!I36&lt;&gt;"",キューシート計算用!I36,"")</f>
        <v>○</v>
      </c>
      <c r="J36" s="72" t="str">
        <f>IF(キューシート計算用!J36&lt;&gt;"",キューシート計算用!J36,"")</f>
        <v>K41</v>
      </c>
      <c r="K36" s="99" t="str">
        <f>IF(キューシート計算用!K36&lt;&gt;"",キューシート計算用!K36,"")</f>
        <v>←滝根</v>
      </c>
      <c r="L36" s="72" t="str">
        <f>IF(キューシート計算用!L36&lt;&gt;"",キューシート計算用!L36,"")</f>
        <v>③PC2</v>
      </c>
      <c r="M36" s="100">
        <f>IF(キューシート計算用!M36&lt;&gt;"",キューシート計算用!M36,"")</f>
        <v>43267.377798202615</v>
      </c>
      <c r="N36" s="100">
        <f>IF(キューシート計算用!N36&lt;&gt;"",キューシート計算用!N36,"")</f>
        <v>43267.592013888891</v>
      </c>
    </row>
    <row r="37" spans="1:14" x14ac:dyDescent="0.15">
      <c r="A37" s="72">
        <f>IF(キューシート計算用!A37&lt;&gt;"",キューシート計算用!A37,"")</f>
        <v>33</v>
      </c>
      <c r="B37" s="72" t="str">
        <f>IF(キューシート計算用!B37&lt;&gt;"",キューシート計算用!B37,"")</f>
        <v/>
      </c>
      <c r="C37" s="97">
        <f>IF(キューシート計算用!C37&lt;&gt;"",キューシート計算用!C37,"")</f>
        <v>1</v>
      </c>
      <c r="D37" s="97">
        <f>IF(キューシート計算用!D37&lt;&gt;"",キューシート計算用!D37,"")</f>
        <v>1</v>
      </c>
      <c r="E37" s="98">
        <f>IF(キューシート計算用!E37&lt;&gt;"",キューシート計算用!E37,"")</f>
        <v>139.4</v>
      </c>
      <c r="F37" s="72" t="str">
        <f>IF(キューシート計算用!F37&lt;&gt;"",キューシート計算用!F37,"")</f>
        <v/>
      </c>
      <c r="G37" s="72" t="str">
        <f>IF(キューシート計算用!G37&lt;&gt;"",キューシート計算用!G37,"")</f>
        <v>┬</v>
      </c>
      <c r="H37" s="72" t="str">
        <f>IF(キューシート計算用!H37&lt;&gt;"",キューシート計算用!H37,"")</f>
        <v>右</v>
      </c>
      <c r="I37" s="72" t="str">
        <f>IF(キューシート計算用!I37&lt;&gt;"",キューシート計算用!I37,"")</f>
        <v>○</v>
      </c>
      <c r="J37" s="72" t="str">
        <f>IF(キューシート計算用!J37&lt;&gt;"",キューシート計算用!J37,"")</f>
        <v>K19</v>
      </c>
      <c r="K37" s="99" t="str">
        <f>IF(キューシート計算用!K37&lt;&gt;"",キューシート計算用!K37,"")</f>
        <v>大越　滝根→</v>
      </c>
      <c r="L37" s="72" t="str">
        <f>IF(キューシート計算用!L37&lt;&gt;"",キューシート計算用!L37,"")</f>
        <v/>
      </c>
      <c r="M37" s="100" t="str">
        <f>IF(キューシート計算用!M37&lt;&gt;"",キューシート計算用!M37,"")</f>
        <v/>
      </c>
      <c r="N37" s="100" t="str">
        <f>IF(キューシート計算用!N37&lt;&gt;"",キューシート計算用!N37,"")</f>
        <v/>
      </c>
    </row>
    <row r="38" spans="1:14" x14ac:dyDescent="0.15">
      <c r="A38" s="72">
        <f>IF(キューシート計算用!A38&lt;&gt;"",キューシート計算用!A38,"")</f>
        <v>34</v>
      </c>
      <c r="B38" s="72" t="str">
        <f>IF(キューシート計算用!B38&lt;&gt;"",キューシート計算用!B38,"")</f>
        <v/>
      </c>
      <c r="C38" s="97">
        <f>IF(キューシート計算用!C38&lt;&gt;"",キューシート計算用!C38,"")</f>
        <v>1.7999999999999829</v>
      </c>
      <c r="D38" s="97">
        <f>IF(キューシート計算用!D38&lt;&gt;"",キューシート計算用!D38,"")</f>
        <v>2.7999999999999829</v>
      </c>
      <c r="E38" s="98">
        <f>IF(キューシート計算用!E38&lt;&gt;"",キューシート計算用!E38,"")</f>
        <v>141.19999999999999</v>
      </c>
      <c r="F38" s="72" t="str">
        <f>IF(キューシート計算用!F38&lt;&gt;"",キューシート計算用!F38,"")</f>
        <v/>
      </c>
      <c r="G38" s="72" t="str">
        <f>IF(キューシート計算用!G38&lt;&gt;"",キューシート計算用!G38,"")</f>
        <v>├</v>
      </c>
      <c r="H38" s="72" t="str">
        <f>IF(キューシート計算用!H38&lt;&gt;"",キューシート計算用!H38,"")</f>
        <v>右</v>
      </c>
      <c r="I38" s="72" t="str">
        <f>IF(キューシート計算用!I38&lt;&gt;"",キューシート計算用!I38,"")</f>
        <v/>
      </c>
      <c r="J38" s="72" t="str">
        <f>IF(キューシート計算用!J38&lt;&gt;"",キューシート計算用!J38,"")</f>
        <v>K145</v>
      </c>
      <c r="K38" s="99" t="str">
        <f>IF(キューシート計算用!K38&lt;&gt;"",キューシート計算用!K38,"")</f>
        <v>川内→</v>
      </c>
      <c r="L38" s="72" t="str">
        <f>IF(キューシート計算用!L38&lt;&gt;"",キューシート計算用!L38,"")</f>
        <v>①「田村東部環境センター」看板</v>
      </c>
      <c r="M38" s="100" t="str">
        <f>IF(キューシート計算用!M38&lt;&gt;"",キューシート計算用!M38,"")</f>
        <v/>
      </c>
      <c r="N38" s="100" t="str">
        <f>IF(キューシート計算用!N38&lt;&gt;"",キューシート計算用!N38,"")</f>
        <v/>
      </c>
    </row>
    <row r="39" spans="1:14" x14ac:dyDescent="0.15">
      <c r="A39" s="72">
        <f>IF(キューシート計算用!A39&lt;&gt;"",キューシート計算用!A39,"")</f>
        <v>35</v>
      </c>
      <c r="B39" s="72" t="str">
        <f>IF(キューシート計算用!B39&lt;&gt;"",キューシート計算用!B39,"")</f>
        <v/>
      </c>
      <c r="C39" s="97">
        <f>IF(キューシート計算用!C39&lt;&gt;"",キューシート計算用!C39,"")</f>
        <v>18.800000000000011</v>
      </c>
      <c r="D39" s="97">
        <f>IF(キューシート計算用!D39&lt;&gt;"",キューシート計算用!D39,"")</f>
        <v>21.599999999999994</v>
      </c>
      <c r="E39" s="98">
        <f>IF(キューシート計算用!E39&lt;&gt;"",キューシート計算用!E39,"")</f>
        <v>160</v>
      </c>
      <c r="F39" s="72" t="str">
        <f>IF(キューシート計算用!F39&lt;&gt;"",キューシート計算用!F39,"")</f>
        <v/>
      </c>
      <c r="G39" s="72" t="str">
        <f>IF(キューシート計算用!G39&lt;&gt;"",キューシート計算用!G39,"")</f>
        <v>┬</v>
      </c>
      <c r="H39" s="72" t="str">
        <f>IF(キューシート計算用!H39&lt;&gt;"",キューシート計算用!H39,"")</f>
        <v>右</v>
      </c>
      <c r="I39" s="72" t="str">
        <f>IF(キューシート計算用!I39&lt;&gt;"",キューシート計算用!I39,"")</f>
        <v>○</v>
      </c>
      <c r="J39" s="72" t="str">
        <f>IF(キューシート計算用!J39&lt;&gt;"",キューシート計算用!J39,"")</f>
        <v>R399</v>
      </c>
      <c r="K39" s="99" t="str">
        <f>IF(キューシート計算用!K39&lt;&gt;"",キューシート計算用!K39,"")</f>
        <v>富岡→</v>
      </c>
      <c r="L39" s="72" t="str">
        <f>IF(キューシート計算用!L39&lt;&gt;"",キューシート計算用!L39,"")</f>
        <v>②JA</v>
      </c>
      <c r="M39" s="100" t="str">
        <f>IF(キューシート計算用!M39&lt;&gt;"",キューシート計算用!M39,"")</f>
        <v/>
      </c>
      <c r="N39" s="100" t="str">
        <f>IF(キューシート計算用!N39&lt;&gt;"",キューシート計算用!N39,"")</f>
        <v/>
      </c>
    </row>
    <row r="40" spans="1:14" x14ac:dyDescent="0.15">
      <c r="A40" s="72">
        <f>IF(キューシート計算用!A40&lt;&gt;"",キューシート計算用!A40,"")</f>
        <v>36</v>
      </c>
      <c r="B40" s="72" t="str">
        <f>IF(キューシート計算用!B40&lt;&gt;"",キューシート計算用!B40,"")</f>
        <v/>
      </c>
      <c r="C40" s="97">
        <f>IF(キューシート計算用!C40&lt;&gt;"",キューシート計算用!C40,"")</f>
        <v>3.5</v>
      </c>
      <c r="D40" s="97">
        <f>IF(キューシート計算用!D40&lt;&gt;"",キューシート計算用!D40,"")</f>
        <v>25.099999999999994</v>
      </c>
      <c r="E40" s="98">
        <f>IF(キューシート計算用!E40&lt;&gt;"",キューシート計算用!E40,"")</f>
        <v>163.5</v>
      </c>
      <c r="F40" s="72" t="str">
        <f>IF(キューシート計算用!F40&lt;&gt;"",キューシート計算用!F40,"")</f>
        <v/>
      </c>
      <c r="G40" s="72" t="str">
        <f>IF(キューシート計算用!G40&lt;&gt;"",キューシート計算用!G40,"")</f>
        <v>┼</v>
      </c>
      <c r="H40" s="72" t="str">
        <f>IF(キューシート計算用!H40&lt;&gt;"",キューシート計算用!H40,"")</f>
        <v>右</v>
      </c>
      <c r="I40" s="72" t="str">
        <f>IF(キューシート計算用!I40&lt;&gt;"",キューシート計算用!I40,"")</f>
        <v>○</v>
      </c>
      <c r="J40" s="72" t="str">
        <f>IF(キューシート計算用!J40&lt;&gt;"",キューシート計算用!J40,"")</f>
        <v>R399</v>
      </c>
      <c r="K40" s="99" t="str">
        <f>IF(キューシート計算用!K40&lt;&gt;"",キューシート計算用!K40,"")</f>
        <v>いわき→</v>
      </c>
      <c r="L40" s="72" t="str">
        <f>IF(キューシート計算用!L40&lt;&gt;"",キューシート計算用!L40,"")</f>
        <v/>
      </c>
      <c r="M40" s="100" t="str">
        <f>IF(キューシート計算用!M40&lt;&gt;"",キューシート計算用!M40,"")</f>
        <v/>
      </c>
      <c r="N40" s="100" t="str">
        <f>IF(キューシート計算用!N40&lt;&gt;"",キューシート計算用!N40,"")</f>
        <v/>
      </c>
    </row>
    <row r="41" spans="1:14" x14ac:dyDescent="0.15">
      <c r="A41" s="72">
        <f>IF(キューシート計算用!A41&lt;&gt;"",キューシート計算用!A41,"")</f>
        <v>37</v>
      </c>
      <c r="B41" s="72" t="str">
        <f>IF(キューシート計算用!B41&lt;&gt;"",キューシート計算用!B41,"")</f>
        <v/>
      </c>
      <c r="C41" s="97">
        <f>IF(キューシート計算用!C41&lt;&gt;"",キューシート計算用!C41,"")</f>
        <v>1.6999999999999886</v>
      </c>
      <c r="D41" s="97">
        <f>IF(キューシート計算用!D41&lt;&gt;"",キューシート計算用!D41,"")</f>
        <v>26.799999999999983</v>
      </c>
      <c r="E41" s="98">
        <f>IF(キューシート計算用!E41&lt;&gt;"",キューシート計算用!E41,"")</f>
        <v>165.2</v>
      </c>
      <c r="F41" s="72" t="str">
        <f>IF(キューシート計算用!F41&lt;&gt;"",キューシート計算用!F41,"")</f>
        <v/>
      </c>
      <c r="G41" s="72" t="str">
        <f>IF(キューシート計算用!G41&lt;&gt;"",キューシート計算用!G41,"")</f>
        <v>┤</v>
      </c>
      <c r="H41" s="72" t="str">
        <f>IF(キューシート計算用!H41&lt;&gt;"",キューシート計算用!H41,"")</f>
        <v>左</v>
      </c>
      <c r="I41" s="72" t="str">
        <f>IF(キューシート計算用!I41&lt;&gt;"",キューシート計算用!I41,"")</f>
        <v/>
      </c>
      <c r="J41" s="72" t="str">
        <f>IF(キューシート計算用!J41&lt;&gt;"",キューシート計算用!J41,"")</f>
        <v>K250</v>
      </c>
      <c r="K41" s="99" t="str">
        <f>IF(キューシート計算用!K41&lt;&gt;"",キューシート計算用!K41,"")</f>
        <v>←楢葉</v>
      </c>
      <c r="L41" s="72" t="str">
        <f>IF(キューシート計算用!L41&lt;&gt;"",キューシート計算用!L41,"")</f>
        <v/>
      </c>
      <c r="M41" s="100" t="str">
        <f>IF(キューシート計算用!M41&lt;&gt;"",キューシート計算用!M41,"")</f>
        <v/>
      </c>
      <c r="N41" s="100" t="str">
        <f>IF(キューシート計算用!N41&lt;&gt;"",キューシート計算用!N41,"")</f>
        <v/>
      </c>
    </row>
    <row r="42" spans="1:14" x14ac:dyDescent="0.15">
      <c r="A42" s="72">
        <f>IF(キューシート計算用!A42&lt;&gt;"",キューシート計算用!A42,"")</f>
        <v>38</v>
      </c>
      <c r="B42" s="72" t="str">
        <f>IF(キューシート計算用!B42&lt;&gt;"",キューシート計算用!B42,"")</f>
        <v/>
      </c>
      <c r="C42" s="97">
        <f>IF(キューシート計算用!C42&lt;&gt;"",キューシート計算用!C42,"")</f>
        <v>0.60000000000002274</v>
      </c>
      <c r="D42" s="97">
        <f>IF(キューシート計算用!D42&lt;&gt;"",キューシート計算用!D42,"")</f>
        <v>27.400000000000006</v>
      </c>
      <c r="E42" s="98">
        <f>IF(キューシート計算用!E42&lt;&gt;"",キューシート計算用!E42,"")</f>
        <v>165.8</v>
      </c>
      <c r="F42" s="72" t="str">
        <f>IF(キューシート計算用!F42&lt;&gt;"",キューシート計算用!F42,"")</f>
        <v/>
      </c>
      <c r="G42" s="72" t="str">
        <f>IF(キューシート計算用!G42&lt;&gt;"",キューシート計算用!G42,"")</f>
        <v>┬</v>
      </c>
      <c r="H42" s="72" t="str">
        <f>IF(キューシート計算用!H42&lt;&gt;"",キューシート計算用!H42,"")</f>
        <v>右</v>
      </c>
      <c r="I42" s="72" t="str">
        <f>IF(キューシート計算用!I42&lt;&gt;"",キューシート計算用!I42,"")</f>
        <v/>
      </c>
      <c r="J42" s="72" t="str">
        <f>IF(キューシート計算用!J42&lt;&gt;"",キューシート計算用!J42,"")</f>
        <v>K250</v>
      </c>
      <c r="K42" s="99" t="str">
        <f>IF(キューシート計算用!K42&lt;&gt;"",キューシート計算用!K42,"")</f>
        <v/>
      </c>
      <c r="L42" s="72" t="str">
        <f>IF(キューシート計算用!L42&lt;&gt;"",キューシート計算用!L42,"")</f>
        <v>正面ミラー</v>
      </c>
      <c r="M42" s="100" t="str">
        <f>IF(キューシート計算用!M42&lt;&gt;"",キューシート計算用!M42,"")</f>
        <v/>
      </c>
      <c r="N42" s="100" t="str">
        <f>IF(キューシート計算用!N42&lt;&gt;"",キューシート計算用!N42,"")</f>
        <v/>
      </c>
    </row>
    <row r="43" spans="1:14" x14ac:dyDescent="0.15">
      <c r="A43" s="72">
        <f>IF(キューシート計算用!A43&lt;&gt;"",キューシート計算用!A43,"")</f>
        <v>39</v>
      </c>
      <c r="B43" s="72" t="str">
        <f>IF(キューシート計算用!B43&lt;&gt;"",キューシート計算用!B43,"")</f>
        <v/>
      </c>
      <c r="C43" s="97">
        <f>IF(キューシート計算用!C43&lt;&gt;"",キューシート計算用!C43,"")</f>
        <v>1.5999999999999943</v>
      </c>
      <c r="D43" s="97">
        <f>IF(キューシート計算用!D43&lt;&gt;"",キューシート計算用!D43,"")</f>
        <v>29</v>
      </c>
      <c r="E43" s="98">
        <f>IF(キューシート計算用!E43&lt;&gt;"",キューシート計算用!E43,"")</f>
        <v>167.4</v>
      </c>
      <c r="F43" s="72" t="str">
        <f>IF(キューシート計算用!F43&lt;&gt;"",キューシート計算用!F43,"")</f>
        <v/>
      </c>
      <c r="G43" s="72" t="str">
        <f>IF(キューシート計算用!G43&lt;&gt;"",キューシート計算用!G43,"")</f>
        <v>├</v>
      </c>
      <c r="H43" s="72" t="str">
        <f>IF(キューシート計算用!H43&lt;&gt;"",キューシート計算用!H43,"")</f>
        <v>直</v>
      </c>
      <c r="I43" s="72" t="str">
        <f>IF(キューシート計算用!I43&lt;&gt;"",キューシート計算用!I43,"")</f>
        <v/>
      </c>
      <c r="J43" s="72" t="str">
        <f>IF(キューシート計算用!J43&lt;&gt;"",キューシート計算用!J43,"")</f>
        <v>K250</v>
      </c>
      <c r="K43" s="99" t="str">
        <f>IF(キューシート計算用!K43&lt;&gt;"",キューシート計算用!K43,"")</f>
        <v/>
      </c>
      <c r="L43" s="72" t="str">
        <f>IF(キューシート計算用!L43&lt;&gt;"",キューシート計算用!L43,"")</f>
        <v>橋を渡る　道なりに右折しない</v>
      </c>
      <c r="M43" s="100" t="str">
        <f>IF(キューシート計算用!M43&lt;&gt;"",キューシート計算用!M43,"")</f>
        <v/>
      </c>
      <c r="N43" s="100" t="str">
        <f>IF(キューシート計算用!N43&lt;&gt;"",キューシート計算用!N43,"")</f>
        <v/>
      </c>
    </row>
    <row r="44" spans="1:14" x14ac:dyDescent="0.15">
      <c r="A44" s="72">
        <f>IF(キューシート計算用!A44&lt;&gt;"",キューシート計算用!A44,"")</f>
        <v>40</v>
      </c>
      <c r="B44" s="72" t="str">
        <f>IF(キューシート計算用!B44&lt;&gt;"",キューシート計算用!B44,"")</f>
        <v/>
      </c>
      <c r="C44" s="97">
        <f>IF(キューシート計算用!C44&lt;&gt;"",キューシート計算用!C44,"")</f>
        <v>3.0999999999999943</v>
      </c>
      <c r="D44" s="97">
        <f>IF(キューシート計算用!D44&lt;&gt;"",キューシート計算用!D44,"")</f>
        <v>32.099999999999994</v>
      </c>
      <c r="E44" s="98">
        <f>IF(キューシート計算用!E44&lt;&gt;"",キューシート計算用!E44,"")</f>
        <v>170.5</v>
      </c>
      <c r="F44" s="72" t="str">
        <f>IF(キューシート計算用!F44&lt;&gt;"",キューシート計算用!F44,"")</f>
        <v/>
      </c>
      <c r="G44" s="72" t="str">
        <f>IF(キューシート計算用!G44&lt;&gt;"",キューシート計算用!G44,"")</f>
        <v>┤</v>
      </c>
      <c r="H44" s="72" t="str">
        <f>IF(キューシート計算用!H44&lt;&gt;"",キューシート計算用!H44,"")</f>
        <v>左</v>
      </c>
      <c r="I44" s="72" t="str">
        <f>IF(キューシート計算用!I44&lt;&gt;"",キューシート計算用!I44,"")</f>
        <v/>
      </c>
      <c r="J44" s="72" t="str">
        <f>IF(キューシート計算用!J44&lt;&gt;"",キューシート計算用!J44,"")</f>
        <v>K250</v>
      </c>
      <c r="K44" s="99" t="str">
        <f>IF(キューシート計算用!K44&lt;&gt;"",キューシート計算用!K44,"")</f>
        <v/>
      </c>
      <c r="L44" s="72" t="str">
        <f>IF(キューシート計算用!L44&lt;&gt;"",キューシート計算用!L44,"")</f>
        <v>小さな橋を渡る</v>
      </c>
      <c r="M44" s="100" t="str">
        <f>IF(キューシート計算用!M44&lt;&gt;"",キューシート計算用!M44,"")</f>
        <v/>
      </c>
      <c r="N44" s="100" t="str">
        <f>IF(キューシート計算用!N44&lt;&gt;"",キューシート計算用!N44,"")</f>
        <v/>
      </c>
    </row>
    <row r="45" spans="1:14" x14ac:dyDescent="0.15">
      <c r="A45" s="72">
        <f>IF(キューシート計算用!A45&lt;&gt;"",キューシート計算用!A45,"")</f>
        <v>41</v>
      </c>
      <c r="B45" s="72" t="str">
        <f>IF(キューシート計算用!B45&lt;&gt;"",キューシート計算用!B45,"")</f>
        <v/>
      </c>
      <c r="C45" s="97">
        <f>IF(キューシート計算用!C45&lt;&gt;"",キューシート計算用!C45,"")</f>
        <v>13.199999999999989</v>
      </c>
      <c r="D45" s="97">
        <f>IF(キューシート計算用!D45&lt;&gt;"",キューシート計算用!D45,"")</f>
        <v>45.299999999999983</v>
      </c>
      <c r="E45" s="98">
        <f>IF(キューシート計算用!E45&lt;&gt;"",キューシート計算用!E45,"")</f>
        <v>183.7</v>
      </c>
      <c r="F45" s="72" t="str">
        <f>IF(キューシート計算用!F45&lt;&gt;"",キューシート計算用!F45,"")</f>
        <v/>
      </c>
      <c r="G45" s="72" t="str">
        <f>IF(キューシート計算用!G45&lt;&gt;"",キューシート計算用!G45,"")</f>
        <v>┼</v>
      </c>
      <c r="H45" s="72" t="str">
        <f>IF(キューシート計算用!H45&lt;&gt;"",キューシート計算用!H45,"")</f>
        <v>右</v>
      </c>
      <c r="I45" s="72" t="str">
        <f>IF(キューシート計算用!I45&lt;&gt;"",キューシート計算用!I45,"")</f>
        <v/>
      </c>
      <c r="J45" s="72" t="str">
        <f>IF(キューシート計算用!J45&lt;&gt;"",キューシート計算用!J45,"")</f>
        <v>K250</v>
      </c>
      <c r="K45" s="99" t="str">
        <f>IF(キューシート計算用!K45&lt;&gt;"",キューシート計算用!K45,"")</f>
        <v/>
      </c>
      <c r="L45" s="72" t="str">
        <f>IF(キューシート計算用!L45&lt;&gt;"",キューシート計算用!L45,"")</f>
        <v/>
      </c>
      <c r="M45" s="100" t="str">
        <f>IF(キューシート計算用!M45&lt;&gt;"",キューシート計算用!M45,"")</f>
        <v/>
      </c>
      <c r="N45" s="100" t="str">
        <f>IF(キューシート計算用!N45&lt;&gt;"",キューシート計算用!N45,"")</f>
        <v/>
      </c>
    </row>
    <row r="46" spans="1:14" x14ac:dyDescent="0.15">
      <c r="A46" s="72">
        <f>IF(キューシート計算用!A46&lt;&gt;"",キューシート計算用!A46,"")</f>
        <v>42</v>
      </c>
      <c r="B46" s="72" t="str">
        <f>IF(キューシート計算用!B46&lt;&gt;"",キューシート計算用!B46,"")</f>
        <v/>
      </c>
      <c r="C46" s="97">
        <f>IF(キューシート計算用!C46&lt;&gt;"",キューシート計算用!C46,"")</f>
        <v>0.60000000000002274</v>
      </c>
      <c r="D46" s="97">
        <f>IF(キューシート計算用!D46&lt;&gt;"",キューシート計算用!D46,"")</f>
        <v>45.900000000000006</v>
      </c>
      <c r="E46" s="98">
        <f>IF(キューシート計算用!E46&lt;&gt;"",キューシート計算用!E46,"")</f>
        <v>184.3</v>
      </c>
      <c r="F46" s="72" t="str">
        <f>IF(キューシート計算用!F46&lt;&gt;"",キューシート計算用!F46,"")</f>
        <v/>
      </c>
      <c r="G46" s="72" t="str">
        <f>IF(キューシート計算用!G46&lt;&gt;"",キューシート計算用!G46,"")</f>
        <v>┬</v>
      </c>
      <c r="H46" s="72" t="str">
        <f>IF(キューシート計算用!H46&lt;&gt;"",キューシート計算用!H46,"")</f>
        <v>左</v>
      </c>
      <c r="I46" s="72" t="str">
        <f>IF(キューシート計算用!I46&lt;&gt;"",キューシート計算用!I46,"")</f>
        <v/>
      </c>
      <c r="J46" s="72" t="str">
        <f>IF(キューシート計算用!J46&lt;&gt;"",キューシート計算用!J46,"")</f>
        <v>K250</v>
      </c>
      <c r="K46" s="99" t="str">
        <f>IF(キューシート計算用!K46&lt;&gt;"",キューシート計算用!K46,"")</f>
        <v>←国道6号</v>
      </c>
      <c r="L46" s="72" t="str">
        <f>IF(キューシート計算用!L46&lt;&gt;"",キューシート計算用!L46,"")</f>
        <v/>
      </c>
      <c r="M46" s="100" t="str">
        <f>IF(キューシート計算用!M46&lt;&gt;"",キューシート計算用!M46,"")</f>
        <v/>
      </c>
      <c r="N46" s="100" t="str">
        <f>IF(キューシート計算用!N46&lt;&gt;"",キューシート計算用!N46,"")</f>
        <v/>
      </c>
    </row>
    <row r="47" spans="1:14" x14ac:dyDescent="0.15">
      <c r="A47" s="72">
        <f>IF(キューシート計算用!A47&lt;&gt;"",キューシート計算用!A47,"")</f>
        <v>43</v>
      </c>
      <c r="B47" s="72" t="str">
        <f>IF(キューシート計算用!B47&lt;&gt;"",キューシート計算用!B47,"")</f>
        <v/>
      </c>
      <c r="C47" s="97">
        <f>IF(キューシート計算用!C47&lt;&gt;"",キューシート計算用!C47,"")</f>
        <v>0.69999999999998863</v>
      </c>
      <c r="D47" s="97">
        <f>IF(キューシート計算用!D47&lt;&gt;"",キューシート計算用!D47,"")</f>
        <v>46.599999999999994</v>
      </c>
      <c r="E47" s="98">
        <f>IF(キューシート計算用!E47&lt;&gt;"",キューシート計算用!E47,"")</f>
        <v>185</v>
      </c>
      <c r="F47" s="72" t="str">
        <f>IF(キューシート計算用!F47&lt;&gt;"",キューシート計算用!F47,"")</f>
        <v/>
      </c>
      <c r="G47" s="72" t="str">
        <f>IF(キューシート計算用!G47&lt;&gt;"",キューシート計算用!G47,"")</f>
        <v>Y</v>
      </c>
      <c r="H47" s="72" t="str">
        <f>IF(キューシート計算用!H47&lt;&gt;"",キューシート計算用!H47,"")</f>
        <v>右</v>
      </c>
      <c r="I47" s="72" t="str">
        <f>IF(キューシート計算用!I47&lt;&gt;"",キューシート計算用!I47,"")</f>
        <v/>
      </c>
      <c r="J47" s="72" t="str">
        <f>IF(キューシート計算用!J47&lt;&gt;"",キューシート計算用!J47,"")</f>
        <v>K250</v>
      </c>
      <c r="K47" s="99" t="str">
        <f>IF(キューシート計算用!K47&lt;&gt;"",キューシート計算用!K47,"")</f>
        <v/>
      </c>
      <c r="L47" s="72" t="str">
        <f>IF(キューシート計算用!L47&lt;&gt;"",キューシート計算用!L47,"")</f>
        <v>左にミラー</v>
      </c>
      <c r="M47" s="100" t="str">
        <f>IF(キューシート計算用!M47&lt;&gt;"",キューシート計算用!M47,"")</f>
        <v/>
      </c>
      <c r="N47" s="100" t="str">
        <f>IF(キューシート計算用!N47&lt;&gt;"",キューシート計算用!N47,"")</f>
        <v/>
      </c>
    </row>
    <row r="48" spans="1:14" x14ac:dyDescent="0.15">
      <c r="A48" s="72">
        <f>IF(キューシート計算用!A48&lt;&gt;"",キューシート計算用!A48,"")</f>
        <v>44</v>
      </c>
      <c r="B48" s="72" t="str">
        <f>IF(キューシート計算用!B48&lt;&gt;"",キューシート計算用!B48,"")</f>
        <v/>
      </c>
      <c r="C48" s="97">
        <f>IF(キューシート計算用!C48&lt;&gt;"",キューシート計算用!C48,"")</f>
        <v>2.0999999999999943</v>
      </c>
      <c r="D48" s="97">
        <f>IF(キューシート計算用!D48&lt;&gt;"",キューシート計算用!D48,"")</f>
        <v>48.699999999999989</v>
      </c>
      <c r="E48" s="98">
        <f>IF(キューシート計算用!E48&lt;&gt;"",キューシート計算用!E48,"")</f>
        <v>187.1</v>
      </c>
      <c r="F48" s="72" t="str">
        <f>IF(キューシート計算用!F48&lt;&gt;"",キューシート計算用!F48,"")</f>
        <v/>
      </c>
      <c r="G48" s="72" t="str">
        <f>IF(キューシート計算用!G48&lt;&gt;"",キューシート計算用!G48,"")</f>
        <v>┼</v>
      </c>
      <c r="H48" s="72" t="str">
        <f>IF(キューシート計算用!H48&lt;&gt;"",キューシート計算用!H48,"")</f>
        <v>左</v>
      </c>
      <c r="I48" s="72" t="str">
        <f>IF(キューシート計算用!I48&lt;&gt;"",キューシート計算用!I48,"")</f>
        <v>▼</v>
      </c>
      <c r="J48" s="72" t="str">
        <f>IF(キューシート計算用!J48&lt;&gt;"",キューシート計算用!J48,"")</f>
        <v>K35</v>
      </c>
      <c r="K48" s="99" t="str">
        <f>IF(キューシート計算用!K48&lt;&gt;"",キューシート計算用!K48,"")</f>
        <v>←浪江</v>
      </c>
      <c r="L48" s="72" t="str">
        <f>IF(キューシート計算用!L48&lt;&gt;"",キューシート計算用!L48,"")</f>
        <v>橋を渡る</v>
      </c>
      <c r="M48" s="100" t="str">
        <f>IF(キューシート計算用!M48&lt;&gt;"",キューシート計算用!M48,"")</f>
        <v/>
      </c>
      <c r="N48" s="100" t="str">
        <f>IF(キューシート計算用!N48&lt;&gt;"",キューシート計算用!N48,"")</f>
        <v/>
      </c>
    </row>
    <row r="49" spans="1:14" x14ac:dyDescent="0.15">
      <c r="A49" s="72">
        <f>IF(キューシート計算用!A49&lt;&gt;"",キューシート計算用!A49,"")</f>
        <v>45</v>
      </c>
      <c r="B49" s="72" t="str">
        <f>IF(キューシート計算用!B49&lt;&gt;"",キューシート計算用!B49,"")</f>
        <v/>
      </c>
      <c r="C49" s="97">
        <f>IF(キューシート計算用!C49&lt;&gt;"",キューシート計算用!C49,"")</f>
        <v>2</v>
      </c>
      <c r="D49" s="97">
        <f>IF(キューシート計算用!D49&lt;&gt;"",キューシート計算用!D49,"")</f>
        <v>50.699999999999989</v>
      </c>
      <c r="E49" s="98">
        <f>IF(キューシート計算用!E49&lt;&gt;"",キューシート計算用!E49,"")</f>
        <v>189.1</v>
      </c>
      <c r="F49" s="72" t="str">
        <f>IF(キューシート計算用!F49&lt;&gt;"",キューシート計算用!F49,"")</f>
        <v>楢葉町役場前</v>
      </c>
      <c r="G49" s="72" t="str">
        <f>IF(キューシート計算用!G49&lt;&gt;"",キューシート計算用!G49,"")</f>
        <v>┼</v>
      </c>
      <c r="H49" s="72" t="str">
        <f>IF(キューシート計算用!H49&lt;&gt;"",キューシート計算用!H49,"")</f>
        <v>左</v>
      </c>
      <c r="I49" s="72" t="str">
        <f>IF(キューシート計算用!I49&lt;&gt;"",キューシート計算用!I49,"")</f>
        <v>○</v>
      </c>
      <c r="J49" s="72" t="str">
        <f>IF(キューシート計算用!J49&lt;&gt;"",キューシート計算用!J49,"")</f>
        <v>R6</v>
      </c>
      <c r="K49" s="99" t="str">
        <f>IF(キューシート計算用!K49&lt;&gt;"",キューシート計算用!K49,"")</f>
        <v/>
      </c>
      <c r="L49" s="72" t="str">
        <f>IF(キューシート計算用!L49&lt;&gt;"",キューシート計算用!L49,"")</f>
        <v>②楢葉町民体育館</v>
      </c>
      <c r="M49" s="100" t="str">
        <f>IF(キューシート計算用!M49&lt;&gt;"",キューシート計算用!M49,"")</f>
        <v/>
      </c>
      <c r="N49" s="100" t="str">
        <f>IF(キューシート計算用!N49&lt;&gt;"",キューシート計算用!N49,"")</f>
        <v/>
      </c>
    </row>
    <row r="50" spans="1:14" x14ac:dyDescent="0.15">
      <c r="A50" s="72">
        <f>IF(キューシート計算用!A50&lt;&gt;"",キューシート計算用!A50,"")</f>
        <v>46</v>
      </c>
      <c r="B50" s="72" t="str">
        <f>IF(キューシート計算用!B50&lt;&gt;"",キューシート計算用!B50,"")</f>
        <v>PC3</v>
      </c>
      <c r="C50" s="97">
        <f>IF(キューシート計算用!C50&lt;&gt;"",キューシート計算用!C50,"")</f>
        <v>2.2000000000000171</v>
      </c>
      <c r="D50" s="97">
        <f>IF(キューシート計算用!D50&lt;&gt;"",キューシート計算用!D50,"")</f>
        <v>52.900000000000006</v>
      </c>
      <c r="E50" s="98">
        <f>IF(キューシート計算用!E50&lt;&gt;"",キューシート計算用!E50,"")</f>
        <v>191.3</v>
      </c>
      <c r="F50" s="72" t="str">
        <f>IF(キューシート計算用!F50&lt;&gt;"",キューシート計算用!F50,"")</f>
        <v>ファミリーマート楢葉町上繁岡店</v>
      </c>
      <c r="G50" s="72" t="str">
        <f>IF(キューシート計算用!G50&lt;&gt;"",キューシート計算用!G50,"")</f>
        <v>┼</v>
      </c>
      <c r="H50" s="72" t="str">
        <f>IF(キューシート計算用!H50&lt;&gt;"",キューシート計算用!H50,"")</f>
        <v>戻</v>
      </c>
      <c r="I50" s="72" t="str">
        <f>IF(キューシート計算用!I50&lt;&gt;"",キューシート計算用!I50,"")</f>
        <v>○</v>
      </c>
      <c r="J50" s="72" t="str">
        <f>IF(キューシート計算用!J50&lt;&gt;"",キューシート計算用!J50,"")</f>
        <v>R6</v>
      </c>
      <c r="K50" s="99" t="str">
        <f>IF(キューシート計算用!K50&lt;&gt;"",キューシート計算用!K50,"")</f>
        <v/>
      </c>
      <c r="L50" s="72" t="str">
        <f>IF(キューシート計算用!L50&lt;&gt;"",キューシート計算用!L50,"")</f>
        <v>二枚橋①PC3</v>
      </c>
      <c r="M50" s="100">
        <f>IF(キューシート計算用!M50&lt;&gt;"",キューシート計算用!M50,"")</f>
        <v>43267.442749182999</v>
      </c>
      <c r="N50" s="100">
        <f>IF(キューシート計算用!N50&lt;&gt;"",キューシート計算用!N50,"")</f>
        <v>43267.739236111112</v>
      </c>
    </row>
    <row r="51" spans="1:14" x14ac:dyDescent="0.15">
      <c r="A51" s="72">
        <f>IF(キューシート計算用!A51&lt;&gt;"",キューシート計算用!A51,"")</f>
        <v>47</v>
      </c>
      <c r="B51" s="72" t="str">
        <f>IF(キューシート計算用!B51&lt;&gt;"",キューシート計算用!B51,"")</f>
        <v/>
      </c>
      <c r="C51" s="97">
        <f>IF(キューシート計算用!C51&lt;&gt;"",キューシート計算用!C51,"")</f>
        <v>17.899999999999977</v>
      </c>
      <c r="D51" s="97">
        <f>IF(キューシート計算用!D51&lt;&gt;"",キューシート計算用!D51,"")</f>
        <v>17.899999999999977</v>
      </c>
      <c r="E51" s="98">
        <f>IF(キューシート計算用!E51&lt;&gt;"",キューシート計算用!E51,"")</f>
        <v>209.2</v>
      </c>
      <c r="F51" s="72" t="str">
        <f>IF(キューシート計算用!F51&lt;&gt;"",キューシート計算用!F51,"")</f>
        <v>明不作</v>
      </c>
      <c r="G51" s="72" t="str">
        <f>IF(キューシート計算用!G51&lt;&gt;"",キューシート計算用!G51,"")</f>
        <v>┤</v>
      </c>
      <c r="H51" s="72" t="str">
        <f>IF(キューシート計算用!H51&lt;&gt;"",キューシート計算用!H51,"")</f>
        <v>左</v>
      </c>
      <c r="I51" s="72" t="str">
        <f>IF(キューシート計算用!I51&lt;&gt;"",キューシート計算用!I51,"")</f>
        <v>○</v>
      </c>
      <c r="J51" s="72" t="str">
        <f>IF(キューシート計算用!J51&lt;&gt;"",キューシート計算用!J51,"")</f>
        <v>K395</v>
      </c>
      <c r="K51" s="99" t="str">
        <f>IF(キューシート計算用!K51&lt;&gt;"",キューシート計算用!K51,"")</f>
        <v>←久野浜</v>
      </c>
      <c r="L51" s="72" t="str">
        <f>IF(キューシート計算用!L51&lt;&gt;"",キューシート計算用!L51,"")</f>
        <v/>
      </c>
      <c r="M51" s="100" t="str">
        <f>IF(キューシート計算用!M51&lt;&gt;"",キューシート計算用!M51,"")</f>
        <v/>
      </c>
      <c r="N51" s="100" t="str">
        <f>IF(キューシート計算用!N51&lt;&gt;"",キューシート計算用!N51,"")</f>
        <v/>
      </c>
    </row>
    <row r="52" spans="1:14" x14ac:dyDescent="0.15">
      <c r="A52" s="72">
        <f>IF(キューシート計算用!A52&lt;&gt;"",キューシート計算用!A52,"")</f>
        <v>48</v>
      </c>
      <c r="B52" s="72" t="str">
        <f>IF(キューシート計算用!B52&lt;&gt;"",キューシート計算用!B52,"")</f>
        <v/>
      </c>
      <c r="C52" s="97">
        <f>IF(キューシート計算用!C52&lt;&gt;"",キューシート計算用!C52,"")</f>
        <v>4.2000000000000171</v>
      </c>
      <c r="D52" s="97">
        <f>IF(キューシート計算用!D52&lt;&gt;"",キューシート計算用!D52,"")</f>
        <v>22.099999999999994</v>
      </c>
      <c r="E52" s="98">
        <f>IF(キューシート計算用!E52&lt;&gt;"",キューシート計算用!E52,"")</f>
        <v>213.4</v>
      </c>
      <c r="F52" s="72" t="str">
        <f>IF(キューシート計算用!F52&lt;&gt;"",キューシート計算用!F52,"")</f>
        <v>波立海岸入口</v>
      </c>
      <c r="G52" s="72" t="str">
        <f>IF(キューシート計算用!G52&lt;&gt;"",キューシート計算用!G52,"")</f>
        <v>┬</v>
      </c>
      <c r="H52" s="72" t="str">
        <f>IF(キューシート計算用!H52&lt;&gt;"",キューシート計算用!H52,"")</f>
        <v>左</v>
      </c>
      <c r="I52" s="72" t="str">
        <f>IF(キューシート計算用!I52&lt;&gt;"",キューシート計算用!I52,"")</f>
        <v>○</v>
      </c>
      <c r="J52" s="72" t="str">
        <f>IF(キューシート計算用!J52&lt;&gt;"",キューシート計算用!J52,"")</f>
        <v>R6</v>
      </c>
      <c r="K52" s="99" t="str">
        <f>IF(キューシート計算用!K52&lt;&gt;"",キューシート計算用!K52,"")</f>
        <v/>
      </c>
      <c r="L52" s="72" t="str">
        <f>IF(キューシート計算用!L52&lt;&gt;"",キューシート計算用!L52,"")</f>
        <v/>
      </c>
      <c r="M52" s="100" t="str">
        <f>IF(キューシート計算用!M52&lt;&gt;"",キューシート計算用!M52,"")</f>
        <v/>
      </c>
      <c r="N52" s="100" t="str">
        <f>IF(キューシート計算用!N52&lt;&gt;"",キューシート計算用!N52,"")</f>
        <v/>
      </c>
    </row>
    <row r="53" spans="1:14" x14ac:dyDescent="0.15">
      <c r="A53" s="72">
        <f>IF(キューシート計算用!A53&lt;&gt;"",キューシート計算用!A53,"")</f>
        <v>49</v>
      </c>
      <c r="B53" s="72" t="str">
        <f>IF(キューシート計算用!B53&lt;&gt;"",キューシート計算用!B53,"")</f>
        <v/>
      </c>
      <c r="C53" s="97">
        <f>IF(キューシート計算用!C53&lt;&gt;"",キューシート計算用!C53,"")</f>
        <v>1.5999999999999943</v>
      </c>
      <c r="D53" s="97">
        <f>IF(キューシート計算用!D53&lt;&gt;"",キューシート計算用!D53,"")</f>
        <v>23.699999999999989</v>
      </c>
      <c r="E53" s="98">
        <f>IF(キューシート計算用!E53&lt;&gt;"",キューシート計算用!E53,"")</f>
        <v>215</v>
      </c>
      <c r="F53" s="72" t="str">
        <f>IF(キューシート計算用!F53&lt;&gt;"",キューシート計算用!F53,"")</f>
        <v>四倉舞子浜入口</v>
      </c>
      <c r="G53" s="72" t="str">
        <f>IF(キューシート計算用!G53&lt;&gt;"",キューシート計算用!G53,"")</f>
        <v>┤</v>
      </c>
      <c r="H53" s="72" t="str">
        <f>IF(キューシート計算用!H53&lt;&gt;"",キューシート計算用!H53,"")</f>
        <v>左</v>
      </c>
      <c r="I53" s="72" t="str">
        <f>IF(キューシート計算用!I53&lt;&gt;"",キューシート計算用!I53,"")</f>
        <v>○</v>
      </c>
      <c r="J53" s="72" t="str">
        <f>IF(キューシート計算用!J53&lt;&gt;"",キューシート計算用!J53,"")</f>
        <v>K382</v>
      </c>
      <c r="K53" s="99" t="str">
        <f>IF(キューシート計算用!K53&lt;&gt;"",キューシート計算用!K53,"")</f>
        <v>←小名浜港　塩谷崎灯台</v>
      </c>
      <c r="L53" s="72" t="str">
        <f>IF(キューシート計算用!L53&lt;&gt;"",キューシート計算用!L53,"")</f>
        <v>③コメリ</v>
      </c>
      <c r="M53" s="100" t="str">
        <f>IF(キューシート計算用!M53&lt;&gt;"",キューシート計算用!M53,"")</f>
        <v/>
      </c>
      <c r="N53" s="100" t="str">
        <f>IF(キューシート計算用!N53&lt;&gt;"",キューシート計算用!N53,"")</f>
        <v/>
      </c>
    </row>
    <row r="54" spans="1:14" x14ac:dyDescent="0.15">
      <c r="A54" s="72">
        <f>IF(キューシート計算用!A54&lt;&gt;"",キューシート計算用!A54,"")</f>
        <v>50</v>
      </c>
      <c r="B54" s="72" t="str">
        <f>IF(キューシート計算用!B54&lt;&gt;"",キューシート計算用!B54,"")</f>
        <v/>
      </c>
      <c r="C54" s="97">
        <f>IF(キューシート計算用!C54&lt;&gt;"",キューシート計算用!C54,"")</f>
        <v>11</v>
      </c>
      <c r="D54" s="97">
        <f>IF(キューシート計算用!D54&lt;&gt;"",キューシート計算用!D54,"")</f>
        <v>34.699999999999989</v>
      </c>
      <c r="E54" s="98">
        <f>IF(キューシート計算用!E54&lt;&gt;"",キューシート計算用!E54,"")</f>
        <v>226</v>
      </c>
      <c r="F54" s="72" t="str">
        <f>IF(キューシート計算用!F54&lt;&gt;"",キューシート計算用!F54,"")</f>
        <v/>
      </c>
      <c r="G54" s="72" t="str">
        <f>IF(キューシート計算用!G54&lt;&gt;"",キューシート計算用!G54,"")</f>
        <v>四</v>
      </c>
      <c r="H54" s="72" t="str">
        <f>IF(キューシート計算用!H54&lt;&gt;"",キューシート計算用!H54,"")</f>
        <v>直</v>
      </c>
      <c r="I54" s="72" t="str">
        <f>IF(キューシート計算用!I54&lt;&gt;"",キューシート計算用!I54,"")</f>
        <v>▼</v>
      </c>
      <c r="J54" s="72" t="str">
        <f>IF(キューシート計算用!J54&lt;&gt;"",キューシート計算用!J54,"")</f>
        <v>K382</v>
      </c>
      <c r="K54" s="99" t="str">
        <f>IF(キューシート計算用!K54&lt;&gt;"",キューシート計算用!K54,"")</f>
        <v/>
      </c>
      <c r="L54" s="72" t="str">
        <f>IF(キューシート計算用!L54&lt;&gt;"",キューシート計算用!L54,"")</f>
        <v>③石柱、ポスト、掲示板</v>
      </c>
      <c r="M54" s="100" t="str">
        <f>IF(キューシート計算用!M54&lt;&gt;"",キューシート計算用!M54,"")</f>
        <v/>
      </c>
      <c r="N54" s="100" t="str">
        <f>IF(キューシート計算用!N54&lt;&gt;"",キューシート計算用!N54,"")</f>
        <v/>
      </c>
    </row>
    <row r="55" spans="1:14" x14ac:dyDescent="0.15">
      <c r="A55" s="72">
        <f>IF(キューシート計算用!A55&lt;&gt;"",キューシート計算用!A55,"")</f>
        <v>51</v>
      </c>
      <c r="B55" s="72" t="str">
        <f>IF(キューシート計算用!B55&lt;&gt;"",キューシート計算用!B55,"")</f>
        <v/>
      </c>
      <c r="C55" s="97">
        <f>IF(キューシート計算用!C55&lt;&gt;"",キューシート計算用!C55,"")</f>
        <v>9.9999999999994316E-2</v>
      </c>
      <c r="D55" s="97">
        <f>IF(キューシート計算用!D55&lt;&gt;"",キューシート計算用!D55,"")</f>
        <v>34.799999999999983</v>
      </c>
      <c r="E55" s="98">
        <f>IF(キューシート計算用!E55&lt;&gt;"",キューシート計算用!E55,"")</f>
        <v>226.1</v>
      </c>
      <c r="F55" s="72" t="str">
        <f>IF(キューシート計算用!F55&lt;&gt;"",キューシート計算用!F55,"")</f>
        <v/>
      </c>
      <c r="G55" s="72" t="str">
        <f>IF(キューシート計算用!G55&lt;&gt;"",キューシート計算用!G55,"")</f>
        <v>五</v>
      </c>
      <c r="H55" s="72" t="str">
        <f>IF(キューシート計算用!H55&lt;&gt;"",キューシート計算用!H55,"")</f>
        <v>左</v>
      </c>
      <c r="I55" s="72" t="str">
        <f>IF(キューシート計算用!I55&lt;&gt;"",キューシート計算用!I55,"")</f>
        <v>○</v>
      </c>
      <c r="J55" s="72" t="str">
        <f>IF(キューシート計算用!J55&lt;&gt;"",キューシート計算用!J55,"")</f>
        <v>K382</v>
      </c>
      <c r="K55" s="99" t="str">
        <f>IF(キューシート計算用!K55&lt;&gt;"",キューシート計算用!K55,"")</f>
        <v/>
      </c>
      <c r="L55" s="72" t="str">
        <f>IF(キューシート計算用!L55&lt;&gt;"",キューシート計算用!L55,"")</f>
        <v>点滅信号</v>
      </c>
      <c r="M55" s="100" t="str">
        <f>IF(キューシート計算用!M55&lt;&gt;"",キューシート計算用!M55,"")</f>
        <v/>
      </c>
      <c r="N55" s="100" t="str">
        <f>IF(キューシート計算用!N55&lt;&gt;"",キューシート計算用!N55,"")</f>
        <v/>
      </c>
    </row>
    <row r="56" spans="1:14" x14ac:dyDescent="0.15">
      <c r="A56" s="72">
        <f>IF(キューシート計算用!A56&lt;&gt;"",キューシート計算用!A56,"")</f>
        <v>52</v>
      </c>
      <c r="B56" s="72" t="str">
        <f>IF(キューシート計算用!B56&lt;&gt;"",キューシート計算用!B56,"")</f>
        <v/>
      </c>
      <c r="C56" s="97">
        <f>IF(キューシート計算用!C56&lt;&gt;"",キューシート計算用!C56,"")</f>
        <v>3.5</v>
      </c>
      <c r="D56" s="97">
        <f>IF(キューシート計算用!D56&lt;&gt;"",キューシート計算用!D56,"")</f>
        <v>38.299999999999983</v>
      </c>
      <c r="E56" s="98">
        <f>IF(キューシート計算用!E56&lt;&gt;"",キューシート計算用!E56,"")</f>
        <v>229.6</v>
      </c>
      <c r="F56" s="72" t="str">
        <f>IF(キューシート計算用!F56&lt;&gt;"",キューシート計算用!F56,"")</f>
        <v/>
      </c>
      <c r="G56" s="72" t="str">
        <f>IF(キューシート計算用!G56&lt;&gt;"",キューシート計算用!G56,"")</f>
        <v>┬</v>
      </c>
      <c r="H56" s="72" t="str">
        <f>IF(キューシート計算用!H56&lt;&gt;"",キューシート計算用!H56,"")</f>
        <v>左</v>
      </c>
      <c r="I56" s="72" t="str">
        <f>IF(キューシート計算用!I56&lt;&gt;"",キューシート計算用!I56,"")</f>
        <v>○</v>
      </c>
      <c r="J56" s="72" t="str">
        <f>IF(キューシート計算用!J56&lt;&gt;"",キューシート計算用!J56,"")</f>
        <v>K15</v>
      </c>
      <c r="K56" s="99" t="str">
        <f>IF(キューシート計算用!K56&lt;&gt;"",キューシート計算用!K56,"")</f>
        <v/>
      </c>
      <c r="L56" s="72" t="str">
        <f>IF(キューシート計算用!L56&lt;&gt;"",キューシート計算用!L56,"")</f>
        <v/>
      </c>
      <c r="M56" s="100" t="str">
        <f>IF(キューシート計算用!M56&lt;&gt;"",キューシート計算用!M56,"")</f>
        <v/>
      </c>
      <c r="N56" s="100" t="str">
        <f>IF(キューシート計算用!N56&lt;&gt;"",キューシート計算用!N56,"")</f>
        <v/>
      </c>
    </row>
    <row r="57" spans="1:14" x14ac:dyDescent="0.15">
      <c r="A57" s="72">
        <f>IF(キューシート計算用!A57&lt;&gt;"",キューシート計算用!A57,"")</f>
        <v>53</v>
      </c>
      <c r="B57" s="72" t="str">
        <f>IF(キューシート計算用!B57&lt;&gt;"",キューシート計算用!B57,"")</f>
        <v/>
      </c>
      <c r="C57" s="97">
        <f>IF(キューシート計算用!C57&lt;&gt;"",キューシート計算用!C57,"")</f>
        <v>1.8000000000000114</v>
      </c>
      <c r="D57" s="97">
        <f>IF(キューシート計算用!D57&lt;&gt;"",キューシート計算用!D57,"")</f>
        <v>40.099999999999994</v>
      </c>
      <c r="E57" s="98">
        <f>IF(キューシート計算用!E57&lt;&gt;"",キューシート計算用!E57,"")</f>
        <v>231.4</v>
      </c>
      <c r="F57" s="72" t="str">
        <f>IF(キューシート計算用!F57&lt;&gt;"",キューシート計算用!F57,"")</f>
        <v/>
      </c>
      <c r="G57" s="72" t="str">
        <f>IF(キューシート計算用!G57&lt;&gt;"",キューシート計算用!G57,"")</f>
        <v>┬</v>
      </c>
      <c r="H57" s="72" t="str">
        <f>IF(キューシート計算用!H57&lt;&gt;"",キューシート計算用!H57,"")</f>
        <v>左</v>
      </c>
      <c r="I57" s="72" t="str">
        <f>IF(キューシート計算用!I57&lt;&gt;"",キューシート計算用!I57,"")</f>
        <v>○</v>
      </c>
      <c r="J57" s="72" t="str">
        <f>IF(キューシート計算用!J57&lt;&gt;"",キューシート計算用!J57,"")</f>
        <v>K15</v>
      </c>
      <c r="K57" s="99" t="str">
        <f>IF(キューシート計算用!K57&lt;&gt;"",キューシート計算用!K57,"")</f>
        <v>←マリンタワー6km</v>
      </c>
      <c r="L57" s="72" t="str">
        <f>IF(キューシート計算用!L57&lt;&gt;"",キューシート計算用!L57,"")</f>
        <v/>
      </c>
      <c r="M57" s="100" t="str">
        <f>IF(キューシート計算用!M57&lt;&gt;"",キューシート計算用!M57,"")</f>
        <v/>
      </c>
      <c r="N57" s="100" t="str">
        <f>IF(キューシート計算用!N57&lt;&gt;"",キューシート計算用!N57,"")</f>
        <v/>
      </c>
    </row>
    <row r="58" spans="1:14" x14ac:dyDescent="0.15">
      <c r="A58" s="72">
        <f>IF(キューシート計算用!A58&lt;&gt;"",キューシート計算用!A58,"")</f>
        <v>54</v>
      </c>
      <c r="B58" s="72" t="str">
        <f>IF(キューシート計算用!B58&lt;&gt;"",キューシート計算用!B58,"")</f>
        <v/>
      </c>
      <c r="C58" s="97">
        <f>IF(キューシート計算用!C58&lt;&gt;"",キューシート計算用!C58,"")</f>
        <v>1.1000000000000227</v>
      </c>
      <c r="D58" s="97">
        <f>IF(キューシート計算用!D58&lt;&gt;"",キューシート計算用!D58,"")</f>
        <v>41.200000000000017</v>
      </c>
      <c r="E58" s="98">
        <f>IF(キューシート計算用!E58&lt;&gt;"",キューシート計算用!E58,"")</f>
        <v>232.50000000000003</v>
      </c>
      <c r="F58" s="72" t="str">
        <f>IF(キューシート計算用!F58&lt;&gt;"",キューシート計算用!F58,"")</f>
        <v/>
      </c>
      <c r="G58" s="72" t="str">
        <f>IF(キューシート計算用!G58&lt;&gt;"",キューシート計算用!G58,"")</f>
        <v>X</v>
      </c>
      <c r="H58" s="72" t="str">
        <f>IF(キューシート計算用!H58&lt;&gt;"",キューシート計算用!H58,"")</f>
        <v>右</v>
      </c>
      <c r="I58" s="72" t="str">
        <f>IF(キューシート計算用!I58&lt;&gt;"",キューシート計算用!I58,"")</f>
        <v>○</v>
      </c>
      <c r="J58" s="72" t="str">
        <f>IF(キューシート計算用!J58&lt;&gt;"",キューシート計算用!J58,"")</f>
        <v>K15</v>
      </c>
      <c r="K58" s="99" t="str">
        <f>IF(キューシート計算用!K58&lt;&gt;"",キューシート計算用!K58,"")</f>
        <v>小名浜→</v>
      </c>
      <c r="L58" s="72" t="str">
        <f>IF(キューシート計算用!L58&lt;&gt;"",キューシート計算用!L58,"")</f>
        <v>トンネル直後　手前に歩道橋</v>
      </c>
      <c r="M58" s="100" t="str">
        <f>IF(キューシート計算用!M58&lt;&gt;"",キューシート計算用!M58,"")</f>
        <v/>
      </c>
      <c r="N58" s="100" t="str">
        <f>IF(キューシート計算用!N58&lt;&gt;"",キューシート計算用!N58,"")</f>
        <v/>
      </c>
    </row>
    <row r="59" spans="1:14" x14ac:dyDescent="0.15">
      <c r="A59" s="72">
        <f>IF(キューシート計算用!A59&lt;&gt;"",キューシート計算用!A59,"")</f>
        <v>55</v>
      </c>
      <c r="B59" s="72" t="str">
        <f>IF(キューシート計算用!B59&lt;&gt;"",キューシート計算用!B59,"")</f>
        <v>PC4</v>
      </c>
      <c r="C59" s="97">
        <f>IF(キューシート計算用!C59&lt;&gt;"",キューシート計算用!C59,"")</f>
        <v>2.6999999999999886</v>
      </c>
      <c r="D59" s="97">
        <f>IF(キューシート計算用!D59&lt;&gt;"",キューシート計算用!D59,"")</f>
        <v>43.900000000000006</v>
      </c>
      <c r="E59" s="98">
        <f>IF(キューシート計算用!E59&lt;&gt;"",キューシート計算用!E59,"")</f>
        <v>235.20000000000002</v>
      </c>
      <c r="F59" s="72" t="str">
        <f>IF(キューシート計算用!F59&lt;&gt;"",キューシート計算用!F59,"")</f>
        <v>ファミリーマートいわき永崎海岸店</v>
      </c>
      <c r="G59" s="72" t="str">
        <f>IF(キューシート計算用!G59&lt;&gt;"",キューシート計算用!G59,"")</f>
        <v>｜</v>
      </c>
      <c r="H59" s="72" t="str">
        <f>IF(キューシート計算用!H59&lt;&gt;"",キューシート計算用!H59,"")</f>
        <v>直</v>
      </c>
      <c r="I59" s="72" t="str">
        <f>IF(キューシート計算用!I59&lt;&gt;"",キューシート計算用!I59,"")</f>
        <v/>
      </c>
      <c r="J59" s="72" t="str">
        <f>IF(キューシート計算用!J59&lt;&gt;"",キューシート計算用!J59,"")</f>
        <v>K15</v>
      </c>
      <c r="K59" s="99" t="str">
        <f>IF(キューシート計算用!K59&lt;&gt;"",キューシート計算用!K59,"")</f>
        <v/>
      </c>
      <c r="L59" s="72" t="str">
        <f>IF(キューシート計算用!L59&lt;&gt;"",キューシート計算用!L59,"")</f>
        <v>右側PC4</v>
      </c>
      <c r="M59" s="100">
        <f>IF(キューシート計算用!M59&lt;&gt;"",キューシート計算用!M59,"")</f>
        <v>43267.499351511447</v>
      </c>
      <c r="N59" s="100">
        <f>IF(キューシート計算用!N59&lt;&gt;"",キューシート計算用!N59,"")</f>
        <v>43267.861458333333</v>
      </c>
    </row>
    <row r="60" spans="1:14" x14ac:dyDescent="0.15">
      <c r="A60" s="72">
        <f>IF(キューシート計算用!A60&lt;&gt;"",キューシート計算用!A60,"")</f>
        <v>56</v>
      </c>
      <c r="B60" s="72" t="str">
        <f>IF(キューシート計算用!B60&lt;&gt;"",キューシート計算用!B60,"")</f>
        <v/>
      </c>
      <c r="C60" s="97">
        <f>IF(キューシート計算用!C60&lt;&gt;"",キューシート計算用!C60,"")</f>
        <v>1.3999999999999773</v>
      </c>
      <c r="D60" s="97">
        <f>IF(キューシート計算用!D60&lt;&gt;"",キューシート計算用!D60,"")</f>
        <v>1.3999999999999773</v>
      </c>
      <c r="E60" s="98">
        <f>IF(キューシート計算用!E60&lt;&gt;"",キューシート計算用!E60,"")</f>
        <v>236.6</v>
      </c>
      <c r="F60" s="72" t="str">
        <f>IF(キューシート計算用!F60&lt;&gt;"",キューシート計算用!F60,"")</f>
        <v/>
      </c>
      <c r="G60" s="72" t="str">
        <f>IF(キューシート計算用!G60&lt;&gt;"",キューシート計算用!G60,"")</f>
        <v>┼</v>
      </c>
      <c r="H60" s="72" t="str">
        <f>IF(キューシート計算用!H60&lt;&gt;"",キューシート計算用!H60,"")</f>
        <v>左</v>
      </c>
      <c r="I60" s="72" t="str">
        <f>IF(キューシート計算用!I60&lt;&gt;"",キューシート計算用!I60,"")</f>
        <v>○</v>
      </c>
      <c r="J60" s="72" t="str">
        <f>IF(キューシート計算用!J60&lt;&gt;"",キューシート計算用!J60,"")</f>
        <v/>
      </c>
      <c r="K60" s="99" t="str">
        <f>IF(キューシート計算用!K60&lt;&gt;"",キューシート計算用!K60,"")</f>
        <v>←小名浜港</v>
      </c>
      <c r="L60" s="72" t="str">
        <f>IF(キューシート計算用!L60&lt;&gt;"",キューシート計算用!L60,"")</f>
        <v>①7-11　③ウロコジュウ</v>
      </c>
      <c r="M60" s="100" t="str">
        <f>IF(キューシート計算用!M60&lt;&gt;"",キューシート計算用!M60,"")</f>
        <v/>
      </c>
      <c r="N60" s="100" t="str">
        <f>IF(キューシート計算用!N60&lt;&gt;"",キューシート計算用!N60,"")</f>
        <v/>
      </c>
    </row>
    <row r="61" spans="1:14" x14ac:dyDescent="0.15">
      <c r="A61" s="72">
        <f>IF(キューシート計算用!A61&lt;&gt;"",キューシート計算用!A61,"")</f>
        <v>57</v>
      </c>
      <c r="B61" s="72" t="str">
        <f>IF(キューシート計算用!B61&lt;&gt;"",キューシート計算用!B61,"")</f>
        <v/>
      </c>
      <c r="C61" s="97">
        <f>IF(キューシート計算用!C61&lt;&gt;"",キューシート計算用!C61,"")</f>
        <v>4.3000000000000114</v>
      </c>
      <c r="D61" s="97">
        <f>IF(キューシート計算用!D61&lt;&gt;"",キューシート計算用!D61,"")</f>
        <v>5.6999999999999886</v>
      </c>
      <c r="E61" s="98">
        <f>IF(キューシート計算用!E61&lt;&gt;"",キューシート計算用!E61,"")</f>
        <v>240.9</v>
      </c>
      <c r="F61" s="72" t="str">
        <f>IF(キューシート計算用!F61&lt;&gt;"",キューシート計算用!F61,"")</f>
        <v/>
      </c>
      <c r="G61" s="72" t="str">
        <f>IF(キューシート計算用!G61&lt;&gt;"",キューシート計算用!G61,"")</f>
        <v>┼</v>
      </c>
      <c r="H61" s="72" t="str">
        <f>IF(キューシート計算用!H61&lt;&gt;"",キューシート計算用!H61,"")</f>
        <v>右</v>
      </c>
      <c r="I61" s="72" t="str">
        <f>IF(キューシート計算用!I61&lt;&gt;"",キューシート計算用!I61,"")</f>
        <v>○</v>
      </c>
      <c r="J61" s="72" t="str">
        <f>IF(キューシート計算用!J61&lt;&gt;"",キューシート計算用!J61,"")</f>
        <v/>
      </c>
      <c r="K61" s="99" t="str">
        <f>IF(キューシート計算用!K61&lt;&gt;"",キューシート計算用!K61,"")</f>
        <v>コンテナ　大剣　藤原埠頭→</v>
      </c>
      <c r="L61" s="72" t="str">
        <f>IF(キューシート計算用!L61&lt;&gt;"",キューシート計算用!L61,"")</f>
        <v>正面　ベルトコンベア(立入禁止)</v>
      </c>
      <c r="M61" s="100" t="str">
        <f>IF(キューシート計算用!M61&lt;&gt;"",キューシート計算用!M61,"")</f>
        <v/>
      </c>
      <c r="N61" s="100" t="str">
        <f>IF(キューシート計算用!N61&lt;&gt;"",キューシート計算用!N61,"")</f>
        <v/>
      </c>
    </row>
    <row r="62" spans="1:14" x14ac:dyDescent="0.15">
      <c r="A62" s="72">
        <f>IF(キューシート計算用!A62&lt;&gt;"",キューシート計算用!A62,"")</f>
        <v>58</v>
      </c>
      <c r="B62" s="72" t="str">
        <f>IF(キューシート計算用!B62&lt;&gt;"",キューシート計算用!B62,"")</f>
        <v/>
      </c>
      <c r="C62" s="97">
        <f>IF(キューシート計算用!C62&lt;&gt;"",キューシート計算用!C62,"")</f>
        <v>2.3000000000000114</v>
      </c>
      <c r="D62" s="97">
        <f>IF(キューシート計算用!D62&lt;&gt;"",キューシート計算用!D62,"")</f>
        <v>8</v>
      </c>
      <c r="E62" s="98">
        <f>IF(キューシート計算用!E62&lt;&gt;"",キューシート計算用!E62,"")</f>
        <v>243.20000000000002</v>
      </c>
      <c r="F62" s="72" t="str">
        <f>IF(キューシート計算用!F62&lt;&gt;"",キューシート計算用!F62,"")</f>
        <v/>
      </c>
      <c r="G62" s="72" t="str">
        <f>IF(キューシート計算用!G62&lt;&gt;"",キューシート計算用!G62,"")</f>
        <v>┼</v>
      </c>
      <c r="H62" s="72" t="str">
        <f>IF(キューシート計算用!H62&lt;&gt;"",キューシート計算用!H62,"")</f>
        <v>左</v>
      </c>
      <c r="I62" s="72" t="str">
        <f>IF(キューシート計算用!I62&lt;&gt;"",キューシート計算用!I62,"")</f>
        <v>○</v>
      </c>
      <c r="J62" s="72" t="str">
        <f>IF(キューシート計算用!J62&lt;&gt;"",キューシート計算用!J62,"")</f>
        <v>K20</v>
      </c>
      <c r="K62" s="99" t="str">
        <f>IF(キューシート計算用!K62&lt;&gt;"",キューシート計算用!K62,"")</f>
        <v>←植田</v>
      </c>
      <c r="L62" s="72" t="str">
        <f>IF(キューシート計算用!L62&lt;&gt;"",キューシート計算用!L62,"")</f>
        <v>②忍家　④髪工房KEEP</v>
      </c>
      <c r="M62" s="100" t="str">
        <f>IF(キューシート計算用!M62&lt;&gt;"",キューシート計算用!M62,"")</f>
        <v/>
      </c>
      <c r="N62" s="100" t="str">
        <f>IF(キューシート計算用!N62&lt;&gt;"",キューシート計算用!N62,"")</f>
        <v/>
      </c>
    </row>
    <row r="63" spans="1:14" x14ac:dyDescent="0.15">
      <c r="A63" s="72">
        <f>IF(キューシート計算用!A63&lt;&gt;"",キューシート計算用!A63,"")</f>
        <v>59</v>
      </c>
      <c r="B63" s="72" t="str">
        <f>IF(キューシート計算用!B63&lt;&gt;"",キューシート計算用!B63,"")</f>
        <v/>
      </c>
      <c r="C63" s="97">
        <f>IF(キューシート計算用!C63&lt;&gt;"",キューシート計算用!C63,"")</f>
        <v>6.3999999999999773</v>
      </c>
      <c r="D63" s="97">
        <f>IF(キューシート計算用!D63&lt;&gt;"",キューシート計算用!D63,"")</f>
        <v>14.399999999999977</v>
      </c>
      <c r="E63" s="98">
        <f>IF(キューシート計算用!E63&lt;&gt;"",キューシート計算用!E63,"")</f>
        <v>249.6</v>
      </c>
      <c r="F63" s="72" t="str">
        <f>IF(キューシート計算用!F63&lt;&gt;"",キューシート計算用!F63,"")</f>
        <v/>
      </c>
      <c r="G63" s="72" t="str">
        <f>IF(キューシート計算用!G63&lt;&gt;"",キューシート計算用!G63,"")</f>
        <v>┼</v>
      </c>
      <c r="H63" s="72" t="str">
        <f>IF(キューシート計算用!H63&lt;&gt;"",キューシート計算用!H63,"")</f>
        <v>右</v>
      </c>
      <c r="I63" s="72" t="str">
        <f>IF(キューシート計算用!I63&lt;&gt;"",キューシート計算用!I63,"")</f>
        <v>○</v>
      </c>
      <c r="J63" s="72" t="str">
        <f>IF(キューシート計算用!J63&lt;&gt;"",キューシート計算用!J63,"")</f>
        <v>K10</v>
      </c>
      <c r="K63" s="99" t="str">
        <f>IF(キューシート計算用!K63&lt;&gt;"",キューシート計算用!K63,"")</f>
        <v>R289　勿来→</v>
      </c>
      <c r="L63" s="72" t="str">
        <f>IF(キューシート計算用!L63&lt;&gt;"",キューシート計算用!L63,"")</f>
        <v>①お菓子のみよし　④ESSO</v>
      </c>
      <c r="M63" s="100" t="str">
        <f>IF(キューシート計算用!M63&lt;&gt;"",キューシート計算用!M63,"")</f>
        <v/>
      </c>
      <c r="N63" s="100" t="str">
        <f>IF(キューシート計算用!N63&lt;&gt;"",キューシート計算用!N63,"")</f>
        <v/>
      </c>
    </row>
    <row r="64" spans="1:14" x14ac:dyDescent="0.15">
      <c r="A64" s="72">
        <f>IF(キューシート計算用!A64&lt;&gt;"",キューシート計算用!A64,"")</f>
        <v>60</v>
      </c>
      <c r="B64" s="72" t="str">
        <f>IF(キューシート計算用!B64&lt;&gt;"",キューシート計算用!B64,"")</f>
        <v/>
      </c>
      <c r="C64" s="97">
        <f>IF(キューシート計算用!C64&lt;&gt;"",キューシート計算用!C64,"")</f>
        <v>6.1999999999999886</v>
      </c>
      <c r="D64" s="97">
        <f>IF(キューシート計算用!D64&lt;&gt;"",キューシート計算用!D64,"")</f>
        <v>20.599999999999966</v>
      </c>
      <c r="E64" s="98">
        <f>IF(キューシート計算用!E64&lt;&gt;"",キューシート計算用!E64,"")</f>
        <v>255.79999999999998</v>
      </c>
      <c r="F64" s="72" t="str">
        <f>IF(キューシート計算用!F64&lt;&gt;"",キューシート計算用!F64,"")</f>
        <v>窪田</v>
      </c>
      <c r="G64" s="72" t="str">
        <f>IF(キューシート計算用!G64&lt;&gt;"",キューシート計算用!G64,"")</f>
        <v>┼</v>
      </c>
      <c r="H64" s="72" t="str">
        <f>IF(キューシート計算用!H64&lt;&gt;"",キューシート計算用!H64,"")</f>
        <v>右</v>
      </c>
      <c r="I64" s="72" t="str">
        <f>IF(キューシート計算用!I64&lt;&gt;"",キューシート計算用!I64,"")</f>
        <v>○</v>
      </c>
      <c r="J64" s="72" t="str">
        <f>IF(キューシート計算用!J64&lt;&gt;"",キューシート計算用!J64,"")</f>
        <v>K10</v>
      </c>
      <c r="K64" s="99" t="str">
        <f>IF(キューシート計算用!K64&lt;&gt;"",キューシート計算用!K64,"")</f>
        <v>日立→</v>
      </c>
      <c r="L64" s="72" t="str">
        <f>IF(キューシート計算用!L64&lt;&gt;"",キューシート計算用!L64,"")</f>
        <v>②ファミマ</v>
      </c>
      <c r="M64" s="100" t="str">
        <f>IF(キューシート計算用!M64&lt;&gt;"",キューシート計算用!M64,"")</f>
        <v/>
      </c>
      <c r="N64" s="100" t="str">
        <f>IF(キューシート計算用!N64&lt;&gt;"",キューシート計算用!N64,"")</f>
        <v/>
      </c>
    </row>
    <row r="65" spans="1:14" x14ac:dyDescent="0.15">
      <c r="A65" s="72">
        <f>IF(キューシート計算用!A65&lt;&gt;"",キューシート計算用!A65,"")</f>
        <v>61</v>
      </c>
      <c r="B65" s="72" t="str">
        <f>IF(キューシート計算用!B65&lt;&gt;"",キューシート計算用!B65,"")</f>
        <v/>
      </c>
      <c r="C65" s="97">
        <f>IF(キューシート計算用!C65&lt;&gt;"",キューシート計算用!C65,"")</f>
        <v>0.59999999999999432</v>
      </c>
      <c r="D65" s="97">
        <f>IF(キューシート計算用!D65&lt;&gt;"",キューシート計算用!D65,"")</f>
        <v>21.19999999999996</v>
      </c>
      <c r="E65" s="98">
        <f>IF(キューシート計算用!E65&lt;&gt;"",キューシート計算用!E65,"")</f>
        <v>256.39999999999998</v>
      </c>
      <c r="F65" s="72" t="str">
        <f>IF(キューシート計算用!F65&lt;&gt;"",キューシート計算用!F65,"")</f>
        <v/>
      </c>
      <c r="G65" s="72" t="str">
        <f>IF(キューシート計算用!G65&lt;&gt;"",キューシート計算用!G65,"")</f>
        <v>Y┼</v>
      </c>
      <c r="H65" s="72" t="str">
        <f>IF(キューシート計算用!H65&lt;&gt;"",キューシート計算用!H65,"")</f>
        <v>右→左</v>
      </c>
      <c r="I65" s="72" t="str">
        <f>IF(キューシート計算用!I65&lt;&gt;"",キューシート計算用!I65,"")</f>
        <v>○</v>
      </c>
      <c r="J65" s="72" t="str">
        <f>IF(キューシート計算用!J65&lt;&gt;"",キューシート計算用!J65,"")</f>
        <v>K10</v>
      </c>
      <c r="K65" s="99" t="str">
        <f>IF(キューシート計算用!K65&lt;&gt;"",キューシート計算用!K65,"")</f>
        <v>日立　棚倉→↑</v>
      </c>
      <c r="L65" s="72" t="str">
        <f>IF(キューシート計算用!L65&lt;&gt;"",キューシート計算用!L65,"")</f>
        <v/>
      </c>
      <c r="M65" s="100" t="str">
        <f>IF(キューシート計算用!M65&lt;&gt;"",キューシート計算用!M65,"")</f>
        <v/>
      </c>
      <c r="N65" s="100" t="str">
        <f>IF(キューシート計算用!N65&lt;&gt;"",キューシート計算用!N65,"")</f>
        <v/>
      </c>
    </row>
    <row r="66" spans="1:14" x14ac:dyDescent="0.15">
      <c r="A66" s="72">
        <f>IF(キューシート計算用!A66&lt;&gt;"",キューシート計算用!A66,"")</f>
        <v>62</v>
      </c>
      <c r="B66" s="72" t="str">
        <f>IF(キューシート計算用!B66&lt;&gt;"",キューシート計算用!B66,"")</f>
        <v/>
      </c>
      <c r="C66" s="97">
        <f>IF(キューシート計算用!C66&lt;&gt;"",キューシート計算用!C66,"")</f>
        <v>0.19999999999998863</v>
      </c>
      <c r="D66" s="97">
        <f>IF(キューシート計算用!D66&lt;&gt;"",キューシート計算用!D66,"")</f>
        <v>21.399999999999949</v>
      </c>
      <c r="E66" s="98">
        <f>IF(キューシート計算用!E66&lt;&gt;"",キューシート計算用!E66,"")</f>
        <v>256.59999999999997</v>
      </c>
      <c r="F66" s="72" t="str">
        <f>IF(キューシート計算用!F66&lt;&gt;"",キューシート計算用!F66,"")</f>
        <v/>
      </c>
      <c r="G66" s="72" t="str">
        <f>IF(キューシート計算用!G66&lt;&gt;"",キューシート計算用!G66,"")</f>
        <v>┤</v>
      </c>
      <c r="H66" s="72" t="str">
        <f>IF(キューシート計算用!H66&lt;&gt;"",キューシート計算用!H66,"")</f>
        <v>左</v>
      </c>
      <c r="I66" s="72" t="str">
        <f>IF(キューシート計算用!I66&lt;&gt;"",キューシート計算用!I66,"")</f>
        <v/>
      </c>
      <c r="J66" s="72" t="str">
        <f>IF(キューシート計算用!J66&lt;&gt;"",キューシート計算用!J66,"")</f>
        <v>K10</v>
      </c>
      <c r="K66" s="99" t="str">
        <f>IF(キューシート計算用!K66&lt;&gt;"",キューシート計算用!K66,"")</f>
        <v>←K10</v>
      </c>
      <c r="L66" s="72" t="str">
        <f>IF(キューシート計算用!L66&lt;&gt;"",キューシート計算用!L66,"")</f>
        <v>右ミラー</v>
      </c>
      <c r="M66" s="100" t="str">
        <f>IF(キューシート計算用!M66&lt;&gt;"",キューシート計算用!M66,"")</f>
        <v/>
      </c>
      <c r="N66" s="100" t="str">
        <f>IF(キューシート計算用!N66&lt;&gt;"",キューシート計算用!N66,"")</f>
        <v/>
      </c>
    </row>
    <row r="67" spans="1:14" x14ac:dyDescent="0.15">
      <c r="A67" s="72">
        <f>IF(キューシート計算用!A67&lt;&gt;"",キューシート計算用!A67,"")</f>
        <v>63</v>
      </c>
      <c r="B67" s="72" t="str">
        <f>IF(キューシート計算用!B67&lt;&gt;"",キューシート計算用!B67,"")</f>
        <v/>
      </c>
      <c r="C67" s="97">
        <f>IF(キューシート計算用!C67&lt;&gt;"",キューシート計算用!C67,"")</f>
        <v>10.600000000000023</v>
      </c>
      <c r="D67" s="97">
        <f>IF(キューシート計算用!D67&lt;&gt;"",キューシート計算用!D67,"")</f>
        <v>31.999999999999972</v>
      </c>
      <c r="E67" s="98">
        <f>IF(キューシート計算用!E67&lt;&gt;"",キューシート計算用!E67,"")</f>
        <v>267.2</v>
      </c>
      <c r="F67" s="72" t="str">
        <f>IF(キューシート計算用!F67&lt;&gt;"",キューシート計算用!F67,"")</f>
        <v>華川小学校西</v>
      </c>
      <c r="G67" s="72" t="str">
        <f>IF(キューシート計算用!G67&lt;&gt;"",キューシート計算用!G67,"")</f>
        <v>┬</v>
      </c>
      <c r="H67" s="72" t="str">
        <f>IF(キューシート計算用!H67&lt;&gt;"",キューシート計算用!H67,"")</f>
        <v>右</v>
      </c>
      <c r="I67" s="72" t="str">
        <f>IF(キューシート計算用!I67&lt;&gt;"",キューシート計算用!I67,"")</f>
        <v>○</v>
      </c>
      <c r="J67" s="72" t="str">
        <f>IF(キューシート計算用!J67&lt;&gt;"",キューシート計算用!J67,"")</f>
        <v>K153</v>
      </c>
      <c r="K67" s="99" t="str">
        <f>IF(キューシート計算用!K67&lt;&gt;"",キューシート計算用!K67,"")</f>
        <v/>
      </c>
      <c r="L67" s="72" t="str">
        <f>IF(キューシート計算用!L67&lt;&gt;"",キューシート計算用!L67,"")</f>
        <v>橋渡った直後</v>
      </c>
      <c r="M67" s="100" t="str">
        <f>IF(キューシート計算用!M67&lt;&gt;"",キューシート計算用!M67,"")</f>
        <v/>
      </c>
      <c r="N67" s="100" t="str">
        <f>IF(キューシート計算用!N67&lt;&gt;"",キューシート計算用!N67,"")</f>
        <v/>
      </c>
    </row>
    <row r="68" spans="1:14" x14ac:dyDescent="0.15">
      <c r="A68" s="72">
        <f>IF(キューシート計算用!A68&lt;&gt;"",キューシート計算用!A68,"")</f>
        <v>64</v>
      </c>
      <c r="B68" s="72" t="str">
        <f>IF(キューシート計算用!B68&lt;&gt;"",キューシート計算用!B68,"")</f>
        <v/>
      </c>
      <c r="C68" s="97">
        <f>IF(キューシート計算用!C68&lt;&gt;"",キューシート計算用!C68,"")</f>
        <v>0.69999999999998863</v>
      </c>
      <c r="D68" s="97">
        <f>IF(キューシート計算用!D68&lt;&gt;"",キューシート計算用!D68,"")</f>
        <v>32.69999999999996</v>
      </c>
      <c r="E68" s="98">
        <f>IF(キューシート計算用!E68&lt;&gt;"",キューシート計算用!E68,"")</f>
        <v>267.89999999999998</v>
      </c>
      <c r="F68" s="72" t="str">
        <f>IF(キューシート計算用!F68&lt;&gt;"",キューシート計算用!F68,"")</f>
        <v/>
      </c>
      <c r="G68" s="72" t="str">
        <f>IF(キューシート計算用!G68&lt;&gt;"",キューシート計算用!G68,"")</f>
        <v>┤</v>
      </c>
      <c r="H68" s="72" t="str">
        <f>IF(キューシート計算用!H68&lt;&gt;"",キューシート計算用!H68,"")</f>
        <v>直</v>
      </c>
      <c r="I68" s="72" t="str">
        <f>IF(キューシート計算用!I68&lt;&gt;"",キューシート計算用!I68,"")</f>
        <v/>
      </c>
      <c r="J68" s="72" t="str">
        <f>IF(キューシート計算用!J68&lt;&gt;"",キューシート計算用!J68,"")</f>
        <v>Ｋ１５３　</v>
      </c>
      <c r="K68" s="99" t="str">
        <f>IF(キューシート計算用!K68&lt;&gt;"",キューシート計算用!K68,"")</f>
        <v>塙　花園渓谷↑</v>
      </c>
      <c r="L68" s="72" t="str">
        <f>IF(キューシート計算用!L68&lt;&gt;"",キューシート計算用!L68,"")</f>
        <v/>
      </c>
      <c r="M68" s="100" t="str">
        <f>IF(キューシート計算用!M68&lt;&gt;"",キューシート計算用!M68,"")</f>
        <v/>
      </c>
      <c r="N68" s="100" t="str">
        <f>IF(キューシート計算用!N68&lt;&gt;"",キューシート計算用!N68,"")</f>
        <v/>
      </c>
    </row>
    <row r="69" spans="1:14" x14ac:dyDescent="0.15">
      <c r="A69" s="72">
        <f>IF(キューシート計算用!A69&lt;&gt;"",キューシート計算用!A69,"")</f>
        <v>65</v>
      </c>
      <c r="B69" s="72" t="str">
        <f>IF(キューシート計算用!B69&lt;&gt;"",キューシート計算用!B69,"")</f>
        <v/>
      </c>
      <c r="C69" s="97">
        <f>IF(キューシート計算用!C69&lt;&gt;"",キューシート計算用!C69,"")</f>
        <v>1.3000000000000114</v>
      </c>
      <c r="D69" s="97">
        <f>IF(キューシート計算用!D69&lt;&gt;"",キューシート計算用!D69,"")</f>
        <v>33.999999999999972</v>
      </c>
      <c r="E69" s="98">
        <f>IF(キューシート計算用!E69&lt;&gt;"",キューシート計算用!E69,"")</f>
        <v>269.2</v>
      </c>
      <c r="F69" s="72" t="str">
        <f>IF(キューシート計算用!F69&lt;&gt;"",キューシート計算用!F69,"")</f>
        <v/>
      </c>
      <c r="G69" s="72" t="str">
        <f>IF(キューシート計算用!G69&lt;&gt;"",キューシート計算用!G69,"")</f>
        <v>┤</v>
      </c>
      <c r="H69" s="72" t="str">
        <f>IF(キューシート計算用!H69&lt;&gt;"",キューシート計算用!H69,"")</f>
        <v>左</v>
      </c>
      <c r="I69" s="72" t="str">
        <f>IF(キューシート計算用!I69&lt;&gt;"",キューシート計算用!I69,"")</f>
        <v/>
      </c>
      <c r="J69" s="72" t="str">
        <f>IF(キューシート計算用!J69&lt;&gt;"",キューシート計算用!J69,"")</f>
        <v/>
      </c>
      <c r="K69" s="99" t="str">
        <f>IF(キューシート計算用!K69&lt;&gt;"",キューシート計算用!K69,"")</f>
        <v>←若栗　横川　広域農道　小川ダム</v>
      </c>
      <c r="L69" s="72" t="str">
        <f>IF(キューシート計算用!L69&lt;&gt;"",キューシート計算用!L69,"")</f>
        <v>橋を渡る ③広域農道案内図</v>
      </c>
      <c r="M69" s="100" t="str">
        <f>IF(キューシート計算用!M69&lt;&gt;"",キューシート計算用!M69,"")</f>
        <v/>
      </c>
      <c r="N69" s="100" t="str">
        <f>IF(キューシート計算用!N69&lt;&gt;"",キューシート計算用!N69,"")</f>
        <v/>
      </c>
    </row>
    <row r="70" spans="1:14" x14ac:dyDescent="0.15">
      <c r="A70" s="72">
        <f>IF(キューシート計算用!A70&lt;&gt;"",キューシート計算用!A70,"")</f>
        <v>66</v>
      </c>
      <c r="B70" s="72" t="str">
        <f>IF(キューシート計算用!B70&lt;&gt;"",キューシート計算用!B70,"")</f>
        <v/>
      </c>
      <c r="C70" s="97">
        <f>IF(キューシート計算用!C70&lt;&gt;"",キューシート計算用!C70,"")</f>
        <v>14.300000000000011</v>
      </c>
      <c r="D70" s="97">
        <f>IF(キューシート計算用!D70&lt;&gt;"",キューシート計算用!D70,"")</f>
        <v>48.299999999999983</v>
      </c>
      <c r="E70" s="98">
        <f>IF(キューシート計算用!E70&lt;&gt;"",キューシート計算用!E70,"")</f>
        <v>283.5</v>
      </c>
      <c r="F70" s="72" t="str">
        <f>IF(キューシート計算用!F70&lt;&gt;"",キューシート計算用!F70,"")</f>
        <v/>
      </c>
      <c r="G70" s="72" t="str">
        <f>IF(キューシート計算用!G70&lt;&gt;"",キューシート計算用!G70,"")</f>
        <v>┬</v>
      </c>
      <c r="H70" s="72" t="str">
        <f>IF(キューシート計算用!H70&lt;&gt;"",キューシート計算用!H70,"")</f>
        <v>右</v>
      </c>
      <c r="I70" s="72" t="str">
        <f>IF(キューシート計算用!I70&lt;&gt;"",キューシート計算用!I70,"")</f>
        <v>▼</v>
      </c>
      <c r="J70" s="72" t="str">
        <f>IF(キューシート計算用!J70&lt;&gt;"",キューシート計算用!J70,"")</f>
        <v>K111</v>
      </c>
      <c r="K70" s="99" t="str">
        <f>IF(キューシート計算用!K70&lt;&gt;"",キューシート計算用!K70,"")</f>
        <v>塙→</v>
      </c>
      <c r="L70" s="72" t="str">
        <f>IF(キューシート計算用!L70&lt;&gt;"",キューシート計算用!L70,"")</f>
        <v>トンネル直後</v>
      </c>
      <c r="M70" s="100" t="str">
        <f>IF(キューシート計算用!M70&lt;&gt;"",キューシート計算用!M70,"")</f>
        <v/>
      </c>
      <c r="N70" s="100" t="str">
        <f>IF(キューシート計算用!N70&lt;&gt;"",キューシート計算用!N70,"")</f>
        <v/>
      </c>
    </row>
    <row r="71" spans="1:14" x14ac:dyDescent="0.15">
      <c r="A71" s="72">
        <f>IF(キューシート計算用!A71&lt;&gt;"",キューシート計算用!A71,"")</f>
        <v>67</v>
      </c>
      <c r="B71" s="72" t="str">
        <f>IF(キューシート計算用!B71&lt;&gt;"",キューシート計算用!B71,"")</f>
        <v/>
      </c>
      <c r="C71" s="97">
        <f>IF(キューシート計算用!C71&lt;&gt;"",キューシート計算用!C71,"")</f>
        <v>0.29999999999995453</v>
      </c>
      <c r="D71" s="97">
        <f>IF(キューシート計算用!D71&lt;&gt;"",キューシート計算用!D71,"")</f>
        <v>48.599999999999937</v>
      </c>
      <c r="E71" s="98">
        <f>IF(キューシート計算用!E71&lt;&gt;"",キューシート計算用!E71,"")</f>
        <v>283.79999999999995</v>
      </c>
      <c r="F71" s="72" t="str">
        <f>IF(キューシート計算用!F71&lt;&gt;"",キューシート計算用!F71,"")</f>
        <v/>
      </c>
      <c r="G71" s="72" t="str">
        <f>IF(キューシート計算用!G71&lt;&gt;"",キューシート計算用!G71,"")</f>
        <v>┤</v>
      </c>
      <c r="H71" s="72" t="str">
        <f>IF(キューシート計算用!H71&lt;&gt;"",キューシート計算用!H71,"")</f>
        <v>左</v>
      </c>
      <c r="I71" s="72" t="str">
        <f>IF(キューシート計算用!I71&lt;&gt;"",キューシート計算用!I71,"")</f>
        <v/>
      </c>
      <c r="J71" s="72" t="str">
        <f>IF(キューシート計算用!J71&lt;&gt;"",キューシート計算用!J71,"")</f>
        <v/>
      </c>
      <c r="K71" s="99" t="str">
        <f>IF(キューシート計算用!K71&lt;&gt;"",キューシート計算用!K71,"")</f>
        <v/>
      </c>
      <c r="L71" s="72" t="str">
        <f>IF(キューシート計算用!L71&lt;&gt;"",キューシート計算用!L71,"")</f>
        <v>③「けいさつ」、花壇</v>
      </c>
      <c r="M71" s="100" t="str">
        <f>IF(キューシート計算用!M71&lt;&gt;"",キューシート計算用!M71,"")</f>
        <v/>
      </c>
      <c r="N71" s="100" t="str">
        <f>IF(キューシート計算用!N71&lt;&gt;"",キューシート計算用!N71,"")</f>
        <v/>
      </c>
    </row>
    <row r="72" spans="1:14" x14ac:dyDescent="0.15">
      <c r="A72" s="72">
        <f>IF(キューシート計算用!A72&lt;&gt;"",キューシート計算用!A72,"")</f>
        <v>68</v>
      </c>
      <c r="B72" s="72" t="str">
        <f>IF(キューシート計算用!B72&lt;&gt;"",キューシート計算用!B72,"")</f>
        <v/>
      </c>
      <c r="C72" s="97">
        <f>IF(キューシート計算用!C72&lt;&gt;"",キューシート計算用!C72,"")</f>
        <v>6.3000000000000682</v>
      </c>
      <c r="D72" s="97">
        <f>IF(キューシート計算用!D72&lt;&gt;"",キューシート計算用!D72,"")</f>
        <v>54.900000000000006</v>
      </c>
      <c r="E72" s="98">
        <f>IF(キューシート計算用!E72&lt;&gt;"",キューシート計算用!E72,"")</f>
        <v>290.10000000000002</v>
      </c>
      <c r="F72" s="72" t="str">
        <f>IF(キューシート計算用!F72&lt;&gt;"",キューシート計算用!F72,"")</f>
        <v/>
      </c>
      <c r="G72" s="72" t="str">
        <f>IF(キューシート計算用!G72&lt;&gt;"",キューシート計算用!G72,"")</f>
        <v>┬</v>
      </c>
      <c r="H72" s="72" t="str">
        <f>IF(キューシート計算用!H72&lt;&gt;"",キューシート計算用!H72,"")</f>
        <v>左</v>
      </c>
      <c r="I72" s="72" t="s">
        <v>235</v>
      </c>
      <c r="J72" s="72" t="str">
        <f>IF(キューシート計算用!J72&lt;&gt;"",キューシート計算用!J72,"")</f>
        <v>R461</v>
      </c>
      <c r="K72" s="99" t="str">
        <f>IF(キューシート計算用!K72&lt;&gt;"",キューシート計算用!K72,"")</f>
        <v>←高萩</v>
      </c>
      <c r="L72" s="72" t="str">
        <f>IF(キューシート計算用!L72&lt;&gt;"",キューシート計算用!L72,"")</f>
        <v>橋を渡った直後</v>
      </c>
      <c r="M72" s="100" t="str">
        <f>IF(キューシート計算用!M72&lt;&gt;"",キューシート計算用!M72,"")</f>
        <v/>
      </c>
      <c r="N72" s="100" t="str">
        <f>IF(キューシート計算用!N72&lt;&gt;"",キューシート計算用!N72,"")</f>
        <v/>
      </c>
    </row>
    <row r="73" spans="1:14" x14ac:dyDescent="0.15">
      <c r="A73" s="72">
        <f>IF(キューシート計算用!A73&lt;&gt;"",キューシート計算用!A73,"")</f>
        <v>69</v>
      </c>
      <c r="B73" s="72" t="str">
        <f>IF(キューシート計算用!B73&lt;&gt;"",キューシート計算用!B73,"")</f>
        <v/>
      </c>
      <c r="C73" s="97">
        <f>IF(キューシート計算用!C73&lt;&gt;"",キューシート計算用!C73,"")</f>
        <v>2</v>
      </c>
      <c r="D73" s="97">
        <f>IF(キューシート計算用!D73&lt;&gt;"",キューシート計算用!D73,"")</f>
        <v>56.900000000000006</v>
      </c>
      <c r="E73" s="98">
        <f>IF(キューシート計算用!E73&lt;&gt;"",キューシート計算用!E73,"")</f>
        <v>292.10000000000002</v>
      </c>
      <c r="F73" s="72" t="str">
        <f>IF(キューシート計算用!F73&lt;&gt;"",キューシート計算用!F73,"")</f>
        <v/>
      </c>
      <c r="G73" s="72" t="str">
        <f>IF(キューシート計算用!G73&lt;&gt;"",キューシート計算用!G73,"")</f>
        <v>┤┬</v>
      </c>
      <c r="H73" s="72" t="str">
        <f>IF(キューシート計算用!H73&lt;&gt;"",キューシート計算用!H73,"")</f>
        <v>左→右</v>
      </c>
      <c r="I73" s="72" t="str">
        <f>IF(キューシート計算用!I73&lt;&gt;"",キューシート計算用!I73,"")</f>
        <v/>
      </c>
      <c r="J73" s="72" t="str">
        <f>IF(キューシート計算用!J73&lt;&gt;"",キューシート計算用!J73,"")</f>
        <v/>
      </c>
      <c r="K73" s="99" t="str">
        <f>IF(キューシート計算用!K73&lt;&gt;"",キューシート計算用!K73,"")</f>
        <v>常陸大宮　常陸太田→</v>
      </c>
      <c r="L73" s="72" t="str">
        <f>IF(キューシート計算用!L73&lt;&gt;"",キューシート計算用!L73,"")</f>
        <v>R461をくぐる　グリーンふるさとライン</v>
      </c>
      <c r="M73" s="100" t="str">
        <f>IF(キューシート計算用!M73&lt;&gt;"",キューシート計算用!M73,"")</f>
        <v/>
      </c>
      <c r="N73" s="100" t="str">
        <f>IF(キューシート計算用!N73&lt;&gt;"",キューシート計算用!N73,"")</f>
        <v/>
      </c>
    </row>
    <row r="74" spans="1:14" x14ac:dyDescent="0.15">
      <c r="A74" s="72">
        <f>IF(キューシート計算用!A74&lt;&gt;"",キューシート計算用!A74,"")</f>
        <v>70</v>
      </c>
      <c r="B74" s="72" t="str">
        <f>IF(キューシート計算用!B74&lt;&gt;"",キューシート計算用!B74,"")</f>
        <v/>
      </c>
      <c r="C74" s="97">
        <f>IF(キューシート計算用!C74&lt;&gt;"",キューシート計算用!C74,"")</f>
        <v>6.0999999999999659</v>
      </c>
      <c r="D74" s="97">
        <f>IF(キューシート計算用!D74&lt;&gt;"",キューシート計算用!D74,"")</f>
        <v>62.999999999999972</v>
      </c>
      <c r="E74" s="98">
        <f>IF(キューシート計算用!E74&lt;&gt;"",キューシート計算用!E74,"")</f>
        <v>298.2</v>
      </c>
      <c r="F74" s="72" t="str">
        <f>IF(キューシート計算用!F74&lt;&gt;"",キューシート計算用!F74,"")</f>
        <v/>
      </c>
      <c r="G74" s="72" t="str">
        <f>IF(キューシート計算用!G74&lt;&gt;"",キューシート計算用!G74,"")</f>
        <v>┬</v>
      </c>
      <c r="H74" s="72" t="str">
        <f>IF(キューシート計算用!H74&lt;&gt;"",キューシート計算用!H74,"")</f>
        <v>右</v>
      </c>
      <c r="I74" s="72" t="str">
        <f>IF(キューシート計算用!I74&lt;&gt;"",キューシート計算用!I74,"")</f>
        <v/>
      </c>
      <c r="J74" s="72" t="str">
        <f>IF(キューシート計算用!J74&lt;&gt;"",キューシート計算用!J74,"")</f>
        <v>K60</v>
      </c>
      <c r="K74" s="99" t="str">
        <f>IF(キューシート計算用!K74&lt;&gt;"",キューシート計算用!K74,"")</f>
        <v>水戸　常陸太田　R349→</v>
      </c>
      <c r="L74" s="72" t="str">
        <f>IF(キューシート計算用!L74&lt;&gt;"",キューシート計算用!L74,"")</f>
        <v>グリーンふるさとライン</v>
      </c>
      <c r="M74" s="100" t="str">
        <f>IF(キューシート計算用!M74&lt;&gt;"",キューシート計算用!M74,"")</f>
        <v/>
      </c>
      <c r="N74" s="100" t="str">
        <f>IF(キューシート計算用!N74&lt;&gt;"",キューシート計算用!N74,"")</f>
        <v/>
      </c>
    </row>
    <row r="75" spans="1:14" x14ac:dyDescent="0.15">
      <c r="A75" s="72">
        <f>IF(キューシート計算用!A75&lt;&gt;"",キューシート計算用!A75,"")</f>
        <v>71</v>
      </c>
      <c r="B75" s="72" t="str">
        <f>IF(キューシート計算用!B75&lt;&gt;"",キューシート計算用!B75,"")</f>
        <v/>
      </c>
      <c r="C75" s="97">
        <f>IF(キューシート計算用!C75&lt;&gt;"",キューシート計算用!C75,"")</f>
        <v>0.30000000000001137</v>
      </c>
      <c r="D75" s="97">
        <f>IF(キューシート計算用!D75&lt;&gt;"",キューシート計算用!D75,"")</f>
        <v>63.299999999999983</v>
      </c>
      <c r="E75" s="98">
        <f>IF(キューシート計算用!E75&lt;&gt;"",キューシート計算用!E75,"")</f>
        <v>298.5</v>
      </c>
      <c r="F75" s="72" t="str">
        <f>IF(キューシート計算用!F75&lt;&gt;"",キューシート計算用!F75,"")</f>
        <v/>
      </c>
      <c r="G75" s="72" t="str">
        <f>IF(キューシート計算用!G75&lt;&gt;"",キューシート計算用!G75,"")</f>
        <v>┤</v>
      </c>
      <c r="H75" s="72" t="str">
        <f>IF(キューシート計算用!H75&lt;&gt;"",キューシート計算用!H75,"")</f>
        <v>左</v>
      </c>
      <c r="I75" s="72" t="str">
        <f>IF(キューシート計算用!I75&lt;&gt;"",キューシート計算用!I75,"")</f>
        <v/>
      </c>
      <c r="J75" s="72" t="str">
        <f>IF(キューシート計算用!J75&lt;&gt;"",キューシート計算用!J75,"")</f>
        <v/>
      </c>
      <c r="K75" s="99" t="str">
        <f>IF(キューシート計算用!K75&lt;&gt;"",キューシート計算用!K75,"")</f>
        <v/>
      </c>
      <c r="L75" s="72" t="str">
        <f>IF(キューシート計算用!L75&lt;&gt;"",キューシート計算用!L75,"")</f>
        <v>③「御岩神社」看板</v>
      </c>
      <c r="M75" s="100" t="str">
        <f>IF(キューシート計算用!M75&lt;&gt;"",キューシート計算用!M75,"")</f>
        <v/>
      </c>
      <c r="N75" s="100" t="str">
        <f>IF(キューシート計算用!N75&lt;&gt;"",キューシート計算用!N75,"")</f>
        <v/>
      </c>
    </row>
    <row r="76" spans="1:14" x14ac:dyDescent="0.15">
      <c r="A76" s="72">
        <f>IF(キューシート計算用!A76&lt;&gt;"",キューシート計算用!A76,"")</f>
        <v>72</v>
      </c>
      <c r="B76" s="72" t="str">
        <f>IF(キューシート計算用!B76&lt;&gt;"",キューシート計算用!B76,"")</f>
        <v/>
      </c>
      <c r="C76" s="97">
        <f>IF(キューシート計算用!C76&lt;&gt;"",キューシート計算用!C76,"")</f>
        <v>12.899999999999977</v>
      </c>
      <c r="D76" s="97">
        <f>IF(キューシート計算用!D76&lt;&gt;"",キューシート計算用!D76,"")</f>
        <v>76.19999999999996</v>
      </c>
      <c r="E76" s="98">
        <f>IF(キューシート計算用!E76&lt;&gt;"",キューシート計算用!E76,"")</f>
        <v>311.39999999999998</v>
      </c>
      <c r="F76" s="72" t="str">
        <f>IF(キューシート計算用!F76&lt;&gt;"",キューシート計算用!F76,"")</f>
        <v>河内小入口</v>
      </c>
      <c r="G76" s="72" t="str">
        <f>IF(キューシート計算用!G76&lt;&gt;"",キューシート計算用!G76,"")</f>
        <v>┼</v>
      </c>
      <c r="H76" s="72" t="str">
        <f>IF(キューシート計算用!H76&lt;&gt;"",キューシート計算用!H76,"")</f>
        <v>左</v>
      </c>
      <c r="I76" s="72" t="str">
        <f>IF(キューシート計算用!I76&lt;&gt;"",キューシート計算用!I76,"")</f>
        <v>○</v>
      </c>
      <c r="J76" s="72" t="str">
        <f>IF(キューシート計算用!J76&lt;&gt;"",キューシート計算用!J76,"")</f>
        <v>R349</v>
      </c>
      <c r="K76" s="99" t="str">
        <f>IF(キューシート計算用!K76&lt;&gt;"",キューシート計算用!K76,"")</f>
        <v>←水戸　那珂</v>
      </c>
      <c r="L76" s="72" t="str">
        <f>IF(キューシート計算用!L76&lt;&gt;"",キューシート計算用!L76,"")</f>
        <v/>
      </c>
      <c r="M76" s="100" t="str">
        <f>IF(キューシート計算用!M76&lt;&gt;"",キューシート計算用!M76,"")</f>
        <v/>
      </c>
      <c r="N76" s="100" t="str">
        <f>IF(キューシート計算用!N76&lt;&gt;"",キューシート計算用!N76,"")</f>
        <v/>
      </c>
    </row>
    <row r="77" spans="1:14" x14ac:dyDescent="0.15">
      <c r="A77" s="72">
        <f>IF(キューシート計算用!A77&lt;&gt;"",キューシート計算用!A77,"")</f>
        <v>73</v>
      </c>
      <c r="B77" s="72" t="str">
        <f>IF(キューシート計算用!B77&lt;&gt;"",キューシート計算用!B77,"")</f>
        <v>PC5</v>
      </c>
      <c r="C77" s="97">
        <f>IF(キューシート計算用!C77&lt;&gt;"",キューシート計算用!C77,"")</f>
        <v>4.3999999999999773</v>
      </c>
      <c r="D77" s="97">
        <f>IF(キューシート計算用!D77&lt;&gt;"",キューシート計算用!D77,"")</f>
        <v>80.599999999999937</v>
      </c>
      <c r="E77" s="98">
        <f>IF(キューシート計算用!E77&lt;&gt;"",キューシート計算用!E77,"")</f>
        <v>315.79999999999995</v>
      </c>
      <c r="F77" s="72" t="str">
        <f>IF(キューシート計算用!F77&lt;&gt;"",キューシート計算用!F77,"")</f>
        <v>セブンイレブン常陸太田里野宮町店</v>
      </c>
      <c r="G77" s="72" t="str">
        <f>IF(キューシート計算用!G77&lt;&gt;"",キューシート計算用!G77,"")</f>
        <v>｜</v>
      </c>
      <c r="H77" s="72" t="str">
        <f>IF(キューシート計算用!H77&lt;&gt;"",キューシート計算用!H77,"")</f>
        <v>直</v>
      </c>
      <c r="I77" s="72" t="str">
        <f>IF(キューシート計算用!I77&lt;&gt;"",キューシート計算用!I77,"")</f>
        <v/>
      </c>
      <c r="J77" s="72" t="str">
        <f>IF(キューシート計算用!J77&lt;&gt;"",キューシート計算用!J77,"")</f>
        <v>R349</v>
      </c>
      <c r="K77" s="99" t="str">
        <f>IF(キューシート計算用!K77&lt;&gt;"",キューシート計算用!K77,"")</f>
        <v/>
      </c>
      <c r="L77" s="72" t="str">
        <f>IF(キューシート計算用!L77&lt;&gt;"",キューシート計算用!L77,"")</f>
        <v>左側PC5</v>
      </c>
      <c r="M77" s="100">
        <f>IF(キューシート計算用!M77&lt;&gt;"",キューシート計算用!M77,"")</f>
        <v>43267.604820261447</v>
      </c>
      <c r="N77" s="100">
        <f>IF(キューシート計算用!N77&lt;&gt;"",キューシート計算用!N77,"")</f>
        <v>43268.086458333331</v>
      </c>
    </row>
    <row r="78" spans="1:14" x14ac:dyDescent="0.15">
      <c r="A78" s="72">
        <f>IF(キューシート計算用!A78&lt;&gt;"",キューシート計算用!A78,"")</f>
        <v>74</v>
      </c>
      <c r="B78" s="72" t="str">
        <f>IF(キューシート計算用!B78&lt;&gt;"",キューシート計算用!B78,"")</f>
        <v/>
      </c>
      <c r="C78" s="97">
        <f>IF(キューシート計算用!C78&lt;&gt;"",キューシート計算用!C78,"")</f>
        <v>2</v>
      </c>
      <c r="D78" s="97">
        <f>IF(キューシート計算用!D78&lt;&gt;"",キューシート計算用!D78,"")</f>
        <v>2</v>
      </c>
      <c r="E78" s="98">
        <f>IF(キューシート計算用!E78&lt;&gt;"",キューシート計算用!E78,"")</f>
        <v>317.79999999999995</v>
      </c>
      <c r="F78" s="72" t="str">
        <f>IF(キューシート計算用!F78&lt;&gt;"",キューシート計算用!F78,"")</f>
        <v>馬場坂下東</v>
      </c>
      <c r="G78" s="72" t="str">
        <f>IF(キューシート計算用!G78&lt;&gt;"",キューシート計算用!G78,"")</f>
        <v>┼</v>
      </c>
      <c r="H78" s="72" t="str">
        <f>IF(キューシート計算用!H78&lt;&gt;"",キューシート計算用!H78,"")</f>
        <v>右</v>
      </c>
      <c r="I78" s="72" t="str">
        <f>IF(キューシート計算用!I78&lt;&gt;"",キューシート計算用!I78,"")</f>
        <v>○</v>
      </c>
      <c r="J78" s="72" t="str">
        <f>IF(キューシート計算用!J78&lt;&gt;"",キューシート計算用!J78,"")</f>
        <v>K29</v>
      </c>
      <c r="K78" s="99" t="str">
        <f>IF(キューシート計算用!K78&lt;&gt;"",キューシート計算用!K78,"")</f>
        <v>常陸大宮　常陸太田市街→</v>
      </c>
      <c r="L78" s="72" t="str">
        <f>IF(キューシート計算用!L78&lt;&gt;"",キューシート計算用!L78,"")</f>
        <v/>
      </c>
      <c r="M78" s="100" t="str">
        <f>IF(キューシート計算用!M78&lt;&gt;"",キューシート計算用!M78,"")</f>
        <v/>
      </c>
      <c r="N78" s="100" t="str">
        <f>IF(キューシート計算用!N78&lt;&gt;"",キューシート計算用!N78,"")</f>
        <v/>
      </c>
    </row>
    <row r="79" spans="1:14" x14ac:dyDescent="0.15">
      <c r="A79" s="72">
        <f>IF(キューシート計算用!A79&lt;&gt;"",キューシート計算用!A79,"")</f>
        <v>75</v>
      </c>
      <c r="B79" s="72" t="str">
        <f>IF(キューシート計算用!B79&lt;&gt;"",キューシート計算用!B79,"")</f>
        <v/>
      </c>
      <c r="C79" s="97">
        <f>IF(キューシート計算用!C79&lt;&gt;"",キューシート計算用!C79,"")</f>
        <v>0.20000000000004547</v>
      </c>
      <c r="D79" s="97">
        <f>IF(キューシート計算用!D79&lt;&gt;"",キューシート計算用!D79,"")</f>
        <v>2.2000000000000455</v>
      </c>
      <c r="E79" s="98">
        <f>IF(キューシート計算用!E79&lt;&gt;"",キューシート計算用!E79,"")</f>
        <v>318</v>
      </c>
      <c r="F79" s="72" t="str">
        <f>IF(キューシート計算用!F79&lt;&gt;"",キューシート計算用!F79,"")</f>
        <v>馬場坂下</v>
      </c>
      <c r="G79" s="72" t="str">
        <f>IF(キューシート計算用!G79&lt;&gt;"",キューシート計算用!G79,"")</f>
        <v>四</v>
      </c>
      <c r="H79" s="72" t="str">
        <f>IF(キューシート計算用!H79&lt;&gt;"",キューシート計算用!H79,"")</f>
        <v>左奥</v>
      </c>
      <c r="I79" s="72" t="str">
        <f>IF(キューシート計算用!I79&lt;&gt;"",キューシート計算用!I79,"")</f>
        <v>○</v>
      </c>
      <c r="J79" s="72" t="str">
        <f>IF(キューシート計算用!J79&lt;&gt;"",キューシート計算用!J79,"")</f>
        <v>K29</v>
      </c>
      <c r="K79" s="99" t="str">
        <f>IF(キューシート計算用!K79&lt;&gt;"",キューシート計算用!K79,"")</f>
        <v/>
      </c>
      <c r="L79" s="72" t="str">
        <f>IF(キューシート計算用!L79&lt;&gt;"",キューシート計算用!L79,"")</f>
        <v/>
      </c>
      <c r="M79" s="100" t="str">
        <f>IF(キューシート計算用!M79&lt;&gt;"",キューシート計算用!M79,"")</f>
        <v/>
      </c>
      <c r="N79" s="100" t="str">
        <f>IF(キューシート計算用!N79&lt;&gt;"",キューシート計算用!N79,"")</f>
        <v/>
      </c>
    </row>
    <row r="80" spans="1:14" x14ac:dyDescent="0.15">
      <c r="A80" s="72">
        <f>IF(キューシート計算用!A80&lt;&gt;"",キューシート計算用!A80,"")</f>
        <v>76</v>
      </c>
      <c r="B80" s="72" t="str">
        <f>IF(キューシート計算用!B80&lt;&gt;"",キューシート計算用!B80,"")</f>
        <v/>
      </c>
      <c r="C80" s="97">
        <f>IF(キューシート計算用!C80&lt;&gt;"",キューシート計算用!C80,"")</f>
        <v>0.79999999999995453</v>
      </c>
      <c r="D80" s="97">
        <f>IF(キューシート計算用!D80&lt;&gt;"",キューシート計算用!D80,"")</f>
        <v>3</v>
      </c>
      <c r="E80" s="98">
        <f>IF(キューシート計算用!E80&lt;&gt;"",キューシート計算用!E80,"")</f>
        <v>318.79999999999995</v>
      </c>
      <c r="F80" s="72" t="str">
        <f>IF(キューシート計算用!F80&lt;&gt;"",キューシート計算用!F80,"")</f>
        <v>馬場町</v>
      </c>
      <c r="G80" s="72" t="str">
        <f>IF(キューシート計算用!G80&lt;&gt;"",キューシート計算用!G80,"")</f>
        <v>┬</v>
      </c>
      <c r="H80" s="72" t="str">
        <f>IF(キューシート計算用!H80&lt;&gt;"",キューシート計算用!H80,"")</f>
        <v>右</v>
      </c>
      <c r="I80" s="72" t="str">
        <f>IF(キューシート計算用!I80&lt;&gt;"",キューシート計算用!I80,"")</f>
        <v>○</v>
      </c>
      <c r="J80" s="72" t="str">
        <f>IF(キューシート計算用!J80&lt;&gt;"",キューシート計算用!J80,"")</f>
        <v>K29</v>
      </c>
      <c r="K80" s="99" t="str">
        <f>IF(キューシート計算用!K80&lt;&gt;"",キューシート計算用!K80,"")</f>
        <v>常陸大宮　竜神大吊橋→</v>
      </c>
      <c r="L80" s="72" t="str">
        <f>IF(キューシート計算用!L80&lt;&gt;"",キューシート計算用!L80,"")</f>
        <v/>
      </c>
      <c r="M80" s="100" t="str">
        <f>IF(キューシート計算用!M80&lt;&gt;"",キューシート計算用!M80,"")</f>
        <v/>
      </c>
      <c r="N80" s="100" t="str">
        <f>IF(キューシート計算用!N80&lt;&gt;"",キューシート計算用!N80,"")</f>
        <v/>
      </c>
    </row>
    <row r="81" spans="1:14" x14ac:dyDescent="0.15">
      <c r="A81" s="72">
        <f>IF(キューシート計算用!A81&lt;&gt;"",キューシート計算用!A81,"")</f>
        <v>77</v>
      </c>
      <c r="B81" s="72" t="str">
        <f>IF(キューシート計算用!B81&lt;&gt;"",キューシート計算用!B81,"")</f>
        <v/>
      </c>
      <c r="C81" s="97">
        <f>IF(キューシート計算用!C81&lt;&gt;"",キューシート計算用!C81,"")</f>
        <v>1.7000000000000455</v>
      </c>
      <c r="D81" s="97">
        <f>IF(キューシート計算用!D81&lt;&gt;"",キューシート計算用!D81,"")</f>
        <v>4.7000000000000455</v>
      </c>
      <c r="E81" s="98">
        <f>IF(キューシート計算用!E81&lt;&gt;"",キューシート計算用!E81,"")</f>
        <v>320.5</v>
      </c>
      <c r="F81" s="72" t="str">
        <f>IF(キューシート計算用!F81&lt;&gt;"",キューシート計算用!F81,"")</f>
        <v>清掃センター北</v>
      </c>
      <c r="G81" s="72" t="str">
        <f>IF(キューシート計算用!G81&lt;&gt;"",キューシート計算用!G81,"")</f>
        <v>Y</v>
      </c>
      <c r="H81" s="72" t="str">
        <f>IF(キューシート計算用!H81&lt;&gt;"",キューシート計算用!H81,"")</f>
        <v>左</v>
      </c>
      <c r="I81" s="72" t="str">
        <f>IF(キューシート計算用!I81&lt;&gt;"",キューシート計算用!I81,"")</f>
        <v>○</v>
      </c>
      <c r="J81" s="72" t="str">
        <f>IF(キューシート計算用!J81&lt;&gt;"",キューシート計算用!J81,"")</f>
        <v>R293</v>
      </c>
      <c r="K81" s="99" t="str">
        <f>IF(キューシート計算用!K81&lt;&gt;"",キューシート計算用!K81,"")</f>
        <v>←那珂　常陸大宮</v>
      </c>
      <c r="L81" s="72" t="str">
        <f>IF(キューシート計算用!L81&lt;&gt;"",キューシート計算用!L81,"")</f>
        <v/>
      </c>
      <c r="M81" s="100" t="str">
        <f>IF(キューシート計算用!M81&lt;&gt;"",キューシート計算用!M81,"")</f>
        <v/>
      </c>
      <c r="N81" s="100" t="str">
        <f>IF(キューシート計算用!N81&lt;&gt;"",キューシート計算用!N81,"")</f>
        <v/>
      </c>
    </row>
    <row r="82" spans="1:14" x14ac:dyDescent="0.15">
      <c r="A82" s="72">
        <f>IF(キューシート計算用!A82&lt;&gt;"",キューシート計算用!A82,"")</f>
        <v>78</v>
      </c>
      <c r="B82" s="72" t="str">
        <f>IF(キューシート計算用!B82&lt;&gt;"",キューシート計算用!B82,"")</f>
        <v/>
      </c>
      <c r="C82" s="97">
        <f>IF(キューシート計算用!C82&lt;&gt;"",キューシート計算用!C82,"")</f>
        <v>2</v>
      </c>
      <c r="D82" s="97">
        <f>IF(キューシート計算用!D82&lt;&gt;"",キューシート計算用!D82,"")</f>
        <v>6.7000000000000455</v>
      </c>
      <c r="E82" s="98">
        <f>IF(キューシート計算用!E82&lt;&gt;"",キューシート計算用!E82,"")</f>
        <v>322.5</v>
      </c>
      <c r="F82" s="72" t="str">
        <f>IF(キューシート計算用!F82&lt;&gt;"",キューシート計算用!F82,"")</f>
        <v>大平西</v>
      </c>
      <c r="G82" s="72" t="str">
        <f>IF(キューシート計算用!G82&lt;&gt;"",キューシート計算用!G82,"")</f>
        <v>┼</v>
      </c>
      <c r="H82" s="72" t="str">
        <f>IF(キューシート計算用!H82&lt;&gt;"",キューシート計算用!H82,"")</f>
        <v>右</v>
      </c>
      <c r="I82" s="72" t="str">
        <f>IF(キューシート計算用!I82&lt;&gt;"",キューシート計算用!I82,"")</f>
        <v>○</v>
      </c>
      <c r="J82" s="72" t="str">
        <f>IF(キューシート計算用!J82&lt;&gt;"",キューシート計算用!J82,"")</f>
        <v>K167</v>
      </c>
      <c r="K82" s="99" t="str">
        <f>IF(キューシート計算用!K82&lt;&gt;"",キューシート計算用!K82,"")</f>
        <v>水府→</v>
      </c>
      <c r="L82" s="72" t="str">
        <f>IF(キューシート計算用!L82&lt;&gt;"",キューシート計算用!L82,"")</f>
        <v/>
      </c>
      <c r="M82" s="100" t="str">
        <f>IF(キューシート計算用!M82&lt;&gt;"",キューシート計算用!M82,"")</f>
        <v/>
      </c>
      <c r="N82" s="100" t="str">
        <f>IF(キューシート計算用!N82&lt;&gt;"",キューシート計算用!N82,"")</f>
        <v/>
      </c>
    </row>
    <row r="83" spans="1:14" x14ac:dyDescent="0.15">
      <c r="A83" s="72">
        <f>IF(キューシート計算用!A83&lt;&gt;"",キューシート計算用!A83,"")</f>
        <v>79</v>
      </c>
      <c r="B83" s="72" t="str">
        <f>IF(キューシート計算用!B83&lt;&gt;"",キューシート計算用!B83,"")</f>
        <v/>
      </c>
      <c r="C83" s="97">
        <f>IF(キューシート計算用!C83&lt;&gt;"",キューシート計算用!C83,"")</f>
        <v>4.2999999999999545</v>
      </c>
      <c r="D83" s="97">
        <f>IF(キューシート計算用!D83&lt;&gt;"",キューシート計算用!D83,"")</f>
        <v>11</v>
      </c>
      <c r="E83" s="98">
        <f>IF(キューシート計算用!E83&lt;&gt;"",キューシート計算用!E83,"")</f>
        <v>326.79999999999995</v>
      </c>
      <c r="F83" s="72" t="str">
        <f>IF(キューシート計算用!F83&lt;&gt;"",キューシート計算用!F83,"")</f>
        <v/>
      </c>
      <c r="G83" s="72" t="str">
        <f>IF(キューシート計算用!G83&lt;&gt;"",キューシート計算用!G83,"")</f>
        <v>┬┬</v>
      </c>
      <c r="H83" s="72" t="str">
        <f>IF(キューシート計算用!H83&lt;&gt;"",キューシート計算用!H83,"")</f>
        <v>右→左</v>
      </c>
      <c r="I83" s="72" t="str">
        <f>IF(キューシート計算用!I83&lt;&gt;"",キューシート計算用!I83,"")</f>
        <v/>
      </c>
      <c r="J83" s="72" t="str">
        <f>IF(キューシート計算用!J83&lt;&gt;"",キューシート計算用!J83,"")</f>
        <v>K167</v>
      </c>
      <c r="K83" s="99" t="str">
        <f>IF(キューシート計算用!K83&lt;&gt;"",キューシート計算用!K83,"")</f>
        <v>→↑常陸大宮</v>
      </c>
      <c r="L83" s="72" t="str">
        <f>IF(キューシート計算用!L83&lt;&gt;"",キューシート計算用!L83,"")</f>
        <v>道路工事中</v>
      </c>
      <c r="M83" s="100" t="str">
        <f>IF(キューシート計算用!M83&lt;&gt;"",キューシート計算用!M83,"")</f>
        <v/>
      </c>
      <c r="N83" s="100" t="str">
        <f>IF(キューシート計算用!N83&lt;&gt;"",キューシート計算用!N83,"")</f>
        <v/>
      </c>
    </row>
    <row r="84" spans="1:14" x14ac:dyDescent="0.15">
      <c r="A84" s="72">
        <f>IF(キューシート計算用!A84&lt;&gt;"",キューシート計算用!A84,"")</f>
        <v>80</v>
      </c>
      <c r="B84" s="72" t="str">
        <f>IF(キューシート計算用!B84&lt;&gt;"",キューシート計算用!B84,"")</f>
        <v/>
      </c>
      <c r="C84" s="97">
        <f>IF(キューシート計算用!C84&lt;&gt;"",キューシート計算用!C84,"")</f>
        <v>2.9000000000000341</v>
      </c>
      <c r="D84" s="97">
        <f>IF(キューシート計算用!D84&lt;&gt;"",キューシート計算用!D84,"")</f>
        <v>13.900000000000034</v>
      </c>
      <c r="E84" s="98">
        <f>IF(キューシート計算用!E84&lt;&gt;"",キューシート計算用!E84,"")</f>
        <v>329.7</v>
      </c>
      <c r="F84" s="72" t="str">
        <f>IF(キューシート計算用!F84&lt;&gt;"",キューシート計算用!F84,"")</f>
        <v/>
      </c>
      <c r="G84" s="72" t="str">
        <f>IF(キューシート計算用!G84&lt;&gt;"",キューシート計算用!G84,"")</f>
        <v>┼</v>
      </c>
      <c r="H84" s="72" t="str">
        <f>IF(キューシート計算用!H84&lt;&gt;"",キューシート計算用!H84,"")</f>
        <v>左</v>
      </c>
      <c r="I84" s="72" t="str">
        <f>IF(キューシート計算用!I84&lt;&gt;"",キューシート計算用!I84,"")</f>
        <v>○</v>
      </c>
      <c r="J84" s="72" t="str">
        <f>IF(キューシート計算用!J84&lt;&gt;"",キューシート計算用!J84,"")</f>
        <v/>
      </c>
      <c r="K84" s="99" t="str">
        <f>IF(キューシート計算用!K84&lt;&gt;"",キューシート計算用!K84,"")</f>
        <v>←国道293号</v>
      </c>
      <c r="L84" s="72" t="str">
        <f>IF(キューシート計算用!L84&lt;&gt;"",キューシート計算用!L84,"")</f>
        <v/>
      </c>
      <c r="M84" s="100" t="str">
        <f>IF(キューシート計算用!M84&lt;&gt;"",キューシート計算用!M84,"")</f>
        <v/>
      </c>
      <c r="N84" s="100" t="str">
        <f>IF(キューシート計算用!N84&lt;&gt;"",キューシート計算用!N84,"")</f>
        <v/>
      </c>
    </row>
    <row r="85" spans="1:14" x14ac:dyDescent="0.15">
      <c r="A85" s="72">
        <f>IF(キューシート計算用!A85&lt;&gt;"",キューシート計算用!A85,"")</f>
        <v>81</v>
      </c>
      <c r="B85" s="72" t="str">
        <f>IF(キューシート計算用!B85&lt;&gt;"",キューシート計算用!B85,"")</f>
        <v/>
      </c>
      <c r="C85" s="97">
        <f>IF(キューシート計算用!C85&lt;&gt;"",キューシート計算用!C85,"")</f>
        <v>9.9999999999965894E-2</v>
      </c>
      <c r="D85" s="97">
        <f>IF(キューシート計算用!D85&lt;&gt;"",キューシート計算用!D85,"")</f>
        <v>14</v>
      </c>
      <c r="E85" s="98">
        <f>IF(キューシート計算用!E85&lt;&gt;"",キューシート計算用!E85,"")</f>
        <v>329.79999999999995</v>
      </c>
      <c r="F85" s="72" t="str">
        <f>IF(キューシート計算用!F85&lt;&gt;"",キューシート計算用!F85,"")</f>
        <v>富岡橋東</v>
      </c>
      <c r="G85" s="72" t="str">
        <f>IF(キューシート計算用!G85&lt;&gt;"",キューシート計算用!G85,"")</f>
        <v>┼</v>
      </c>
      <c r="H85" s="72" t="str">
        <f>IF(キューシート計算用!H85&lt;&gt;"",キューシート計算用!H85,"")</f>
        <v>右</v>
      </c>
      <c r="I85" s="72" t="str">
        <f>IF(キューシート計算用!I85&lt;&gt;"",キューシート計算用!I85,"")</f>
        <v>○</v>
      </c>
      <c r="J85" s="72" t="str">
        <f>IF(キューシート計算用!J85&lt;&gt;"",キューシート計算用!J85,"")</f>
        <v>R293</v>
      </c>
      <c r="K85" s="99" t="str">
        <f>IF(キューシート計算用!K85&lt;&gt;"",キューシート計算用!K85,"")</f>
        <v>那珂川 R118→</v>
      </c>
      <c r="L85" s="72" t="str">
        <f>IF(キューシート計算用!L85&lt;&gt;"",キューシート計算用!L85,"")</f>
        <v>②ココストア</v>
      </c>
      <c r="M85" s="100" t="str">
        <f>IF(キューシート計算用!M85&lt;&gt;"",キューシート計算用!M85,"")</f>
        <v/>
      </c>
      <c r="N85" s="100" t="str">
        <f>IF(キューシート計算用!N85&lt;&gt;"",キューシート計算用!N85,"")</f>
        <v/>
      </c>
    </row>
    <row r="86" spans="1:14" x14ac:dyDescent="0.15">
      <c r="A86" s="72">
        <f>IF(キューシート計算用!A86&lt;&gt;"",キューシート計算用!A86,"")</f>
        <v>82</v>
      </c>
      <c r="B86" s="72" t="str">
        <f>IF(キューシート計算用!B86&lt;&gt;"",キューシート計算用!B86,"")</f>
        <v>PC6</v>
      </c>
      <c r="C86" s="97">
        <f>IF(キューシート計算用!C86&lt;&gt;"",キューシート計算用!C86,"")</f>
        <v>28.400000000000034</v>
      </c>
      <c r="D86" s="97">
        <f>IF(キューシート計算用!D86&lt;&gt;"",キューシート計算用!D86,"")</f>
        <v>42.400000000000034</v>
      </c>
      <c r="E86" s="98">
        <f>IF(キューシート計算用!E86&lt;&gt;"",キューシート計算用!E86,"")</f>
        <v>358.2</v>
      </c>
      <c r="F86" s="72" t="str">
        <f>IF(キューシート計算用!F86&lt;&gt;"",キューシート計算用!F86,"")</f>
        <v>セブンイレブン茂木バイパス店</v>
      </c>
      <c r="G86" s="72" t="str">
        <f>IF(キューシート計算用!G86&lt;&gt;"",キューシート計算用!G86,"")</f>
        <v>┼</v>
      </c>
      <c r="H86" s="72" t="str">
        <f>IF(キューシート計算用!H86&lt;&gt;"",キューシート計算用!H86,"")</f>
        <v>直</v>
      </c>
      <c r="I86" s="72" t="str">
        <f>IF(キューシート計算用!I86&lt;&gt;"",キューシート計算用!I86,"")</f>
        <v>○</v>
      </c>
      <c r="J86" s="72" t="str">
        <f>IF(キューシート計算用!J86&lt;&gt;"",キューシート計算用!J86,"")</f>
        <v>R123</v>
      </c>
      <c r="K86" s="99" t="str">
        <f>IF(キューシート計算用!K86&lt;&gt;"",キューシート計算用!K86,"")</f>
        <v/>
      </c>
      <c r="L86" s="72" t="str">
        <f>IF(キューシート計算用!L86&lt;&gt;"",キューシート計算用!L86,"")</f>
        <v>「道の駅もてぎ」②PC6</v>
      </c>
      <c r="M86" s="100">
        <f>IF(キューシート計算用!M86&lt;&gt;"",キューシート計算用!M86,"")</f>
        <v>43267.659507761447</v>
      </c>
      <c r="N86" s="100">
        <f>IF(キューシート計算用!N86&lt;&gt;"",キューシート計算用!N86,"")</f>
        <v>43268.203125</v>
      </c>
    </row>
    <row r="87" spans="1:14" x14ac:dyDescent="0.15">
      <c r="A87" s="72">
        <f>IF(キューシート計算用!A87&lt;&gt;"",キューシート計算用!A87,"")</f>
        <v>83</v>
      </c>
      <c r="B87" s="72" t="str">
        <f>IF(キューシート計算用!B87&lt;&gt;"",キューシート計算用!B87,"")</f>
        <v/>
      </c>
      <c r="C87" s="97">
        <f>IF(キューシート計算用!C87&lt;&gt;"",キューシート計算用!C87,"")</f>
        <v>16.599999999999966</v>
      </c>
      <c r="D87" s="97">
        <f>IF(キューシート計算用!D87&lt;&gt;"",キューシート計算用!D87,"")</f>
        <v>16.599999999999966</v>
      </c>
      <c r="E87" s="98">
        <f>IF(キューシート計算用!E87&lt;&gt;"",キューシート計算用!E87,"")</f>
        <v>374.79999999999995</v>
      </c>
      <c r="F87" s="72" t="str">
        <f>IF(キューシート計算用!F87&lt;&gt;"",キューシート計算用!F87,"")</f>
        <v>芳賀台</v>
      </c>
      <c r="G87" s="72" t="str">
        <f>IF(キューシート計算用!G87&lt;&gt;"",キューシート計算用!G87,"")</f>
        <v>┼</v>
      </c>
      <c r="H87" s="72" t="str">
        <f>IF(キューシート計算用!H87&lt;&gt;"",キューシート計算用!H87,"")</f>
        <v>右</v>
      </c>
      <c r="I87" s="72" t="str">
        <f>IF(キューシート計算用!I87&lt;&gt;"",キューシート計算用!I87,"")</f>
        <v>○</v>
      </c>
      <c r="J87" s="72" t="str">
        <f>IF(キューシート計算用!J87&lt;&gt;"",キューシート計算用!J87,"")</f>
        <v/>
      </c>
      <c r="K87" s="99" t="str">
        <f>IF(キューシート計算用!K87&lt;&gt;"",キューシート計算用!K87,"")</f>
        <v>宇都宮→</v>
      </c>
      <c r="L87" s="72" t="str">
        <f>IF(キューシート計算用!L87&lt;&gt;"",キューシート計算用!L87,"")</f>
        <v>宇都宮テクノ街道</v>
      </c>
      <c r="M87" s="100" t="str">
        <f>IF(キューシート計算用!M87&lt;&gt;"",キューシート計算用!M87,"")</f>
        <v/>
      </c>
      <c r="N87" s="100" t="str">
        <f>IF(キューシート計算用!N87&lt;&gt;"",キューシート計算用!N87,"")</f>
        <v/>
      </c>
    </row>
    <row r="88" spans="1:14" x14ac:dyDescent="0.15">
      <c r="A88" s="72">
        <f>IF(キューシート計算用!A88&lt;&gt;"",キューシート計算用!A88,"")</f>
        <v>84</v>
      </c>
      <c r="B88" s="72" t="str">
        <f>IF(キューシート計算用!B88&lt;&gt;"",キューシート計算用!B88,"")</f>
        <v/>
      </c>
      <c r="C88" s="97">
        <f>IF(キューシート計算用!C88&lt;&gt;"",キューシート計算用!C88,"")</f>
        <v>6.1000000000000227</v>
      </c>
      <c r="D88" s="97">
        <f>IF(キューシート計算用!D88&lt;&gt;"",キューシート計算用!D88,"")</f>
        <v>22.699999999999989</v>
      </c>
      <c r="E88" s="98">
        <f>IF(キューシート計算用!E88&lt;&gt;"",キューシート計算用!E88,"")</f>
        <v>380.9</v>
      </c>
      <c r="F88" s="72" t="str">
        <f>IF(キューシート計算用!F88&lt;&gt;"",キューシート計算用!F88,"")</f>
        <v/>
      </c>
      <c r="G88" s="72" t="str">
        <f>IF(キューシート計算用!G88&lt;&gt;"",キューシート計算用!G88,"")</f>
        <v>┼</v>
      </c>
      <c r="H88" s="72" t="str">
        <f>IF(キューシート計算用!H88&lt;&gt;"",キューシート計算用!H88,"")</f>
        <v>右</v>
      </c>
      <c r="I88" s="72" t="str">
        <f>IF(キューシート計算用!I88&lt;&gt;"",キューシート計算用!I88,"")</f>
        <v>○</v>
      </c>
      <c r="J88" s="72" t="str">
        <f>IF(キューシート計算用!J88&lt;&gt;"",キューシート計算用!J88,"")</f>
        <v>K158</v>
      </c>
      <c r="K88" s="99" t="str">
        <f>IF(キューシート計算用!K88&lt;&gt;"",キューシート計算用!K88,"")</f>
        <v>岡本　国道4号→</v>
      </c>
      <c r="L88" s="72" t="str">
        <f>IF(キューシート計算用!L88&lt;&gt;"",キューシート計算用!L88,"")</f>
        <v>④ファミマ</v>
      </c>
      <c r="M88" s="100" t="str">
        <f>IF(キューシート計算用!M88&lt;&gt;"",キューシート計算用!M88,"")</f>
        <v/>
      </c>
      <c r="N88" s="100" t="str">
        <f>IF(キューシート計算用!N88&lt;&gt;"",キューシート計算用!N88,"")</f>
        <v/>
      </c>
    </row>
    <row r="89" spans="1:14" x14ac:dyDescent="0.15">
      <c r="A89" s="72">
        <f>IF(キューシート計算用!A89&lt;&gt;"",キューシート計算用!A89,"")</f>
        <v>85</v>
      </c>
      <c r="B89" s="72" t="str">
        <f>IF(キューシート計算用!B89&lt;&gt;"",キューシート計算用!B89,"")</f>
        <v/>
      </c>
      <c r="C89" s="97">
        <f>IF(キューシート計算用!C89&lt;&gt;"",キューシート計算用!C89,"")</f>
        <v>2.2000000000000455</v>
      </c>
      <c r="D89" s="97">
        <f>IF(キューシート計算用!D89&lt;&gt;"",キューシート計算用!D89,"")</f>
        <v>24.900000000000034</v>
      </c>
      <c r="E89" s="98">
        <f>IF(キューシート計算用!E89&lt;&gt;"",キューシート計算用!E89,"")</f>
        <v>383.1</v>
      </c>
      <c r="F89" s="72" t="str">
        <f>IF(キューシート計算用!F89&lt;&gt;"",キューシート計算用!F89,"")</f>
        <v/>
      </c>
      <c r="G89" s="72" t="str">
        <f>IF(キューシート計算用!G89&lt;&gt;"",キューシート計算用!G89,"")</f>
        <v>┼</v>
      </c>
      <c r="H89" s="72" t="str">
        <f>IF(キューシート計算用!H89&lt;&gt;"",キューシート計算用!H89,"")</f>
        <v>左</v>
      </c>
      <c r="I89" s="72" t="str">
        <f>IF(キューシート計算用!I89&lt;&gt;"",キューシート計算用!I89,"")</f>
        <v>○</v>
      </c>
      <c r="J89" s="72" t="str">
        <f>IF(キューシート計算用!J89&lt;&gt;"",キューシート計算用!J89,"")</f>
        <v>K73</v>
      </c>
      <c r="K89" s="99" t="str">
        <f>IF(キューシート計算用!K89&lt;&gt;"",キューシート計算用!K89,"")</f>
        <v/>
      </c>
      <c r="L89" s="72" t="str">
        <f>IF(キューシート計算用!L89&lt;&gt;"",キューシート計算用!L89,"")</f>
        <v>④寿司屋</v>
      </c>
      <c r="M89" s="100" t="str">
        <f>IF(キューシート計算用!M89&lt;&gt;"",キューシート計算用!M89,"")</f>
        <v/>
      </c>
      <c r="N89" s="100" t="str">
        <f>IF(キューシート計算用!N89&lt;&gt;"",キューシート計算用!N89,"")</f>
        <v/>
      </c>
    </row>
    <row r="90" spans="1:14" x14ac:dyDescent="0.15">
      <c r="A90" s="72">
        <f>IF(キューシート計算用!A90&lt;&gt;"",キューシート計算用!A90,"")</f>
        <v>86</v>
      </c>
      <c r="B90" s="72" t="str">
        <f>IF(キューシート計算用!B90&lt;&gt;"",キューシート計算用!B90,"")</f>
        <v/>
      </c>
      <c r="C90" s="97">
        <f>IF(キューシート計算用!C90&lt;&gt;"",キューシート計算用!C90,"")</f>
        <v>9.9999999999965894E-2</v>
      </c>
      <c r="D90" s="97">
        <f>IF(キューシート計算用!D90&lt;&gt;"",キューシート計算用!D90,"")</f>
        <v>25</v>
      </c>
      <c r="E90" s="98">
        <f>IF(キューシート計算用!E90&lt;&gt;"",キューシート計算用!E90,"")</f>
        <v>383.2</v>
      </c>
      <c r="F90" s="72" t="str">
        <f>IF(キューシート計算用!F90&lt;&gt;"",キューシート計算用!F90,"")</f>
        <v>岡本駅北</v>
      </c>
      <c r="G90" s="72" t="str">
        <f>IF(キューシート計算用!G90&lt;&gt;"",キューシート計算用!G90,"")</f>
        <v>┼</v>
      </c>
      <c r="H90" s="72" t="str">
        <f>IF(キューシート計算用!H90&lt;&gt;"",キューシート計算用!H90,"")</f>
        <v>右</v>
      </c>
      <c r="I90" s="72" t="str">
        <f>IF(キューシート計算用!I90&lt;&gt;"",キューシート計算用!I90,"")</f>
        <v>○</v>
      </c>
      <c r="J90" s="72" t="str">
        <f>IF(キューシート計算用!J90&lt;&gt;"",キューシート計算用!J90,"")</f>
        <v>K157</v>
      </c>
      <c r="K90" s="99" t="str">
        <f>IF(キューシート計算用!K90&lt;&gt;"",キューシート計算用!K90,"")</f>
        <v>上戸祭→</v>
      </c>
      <c r="L90" s="72" t="str">
        <f>IF(キューシート計算用!L90&lt;&gt;"",キューシート計算用!L90,"")</f>
        <v>①OTANI　④まねきねこ</v>
      </c>
      <c r="M90" s="100" t="str">
        <f>IF(キューシート計算用!M90&lt;&gt;"",キューシート計算用!M90,"")</f>
        <v/>
      </c>
      <c r="N90" s="100" t="str">
        <f>IF(キューシート計算用!N90&lt;&gt;"",キューシート計算用!N90,"")</f>
        <v/>
      </c>
    </row>
    <row r="91" spans="1:14" x14ac:dyDescent="0.15">
      <c r="A91" s="72">
        <f>IF(キューシート計算用!A91&lt;&gt;"",キューシート計算用!A91,"")</f>
        <v>87</v>
      </c>
      <c r="B91" s="72" t="str">
        <f>IF(キューシート計算用!B91&lt;&gt;"",キューシート計算用!B91,"")</f>
        <v/>
      </c>
      <c r="C91" s="97">
        <f>IF(キューシート計算用!C91&lt;&gt;"",キューシート計算用!C91,"")</f>
        <v>0.30000000000001137</v>
      </c>
      <c r="D91" s="97">
        <f>IF(キューシート計算用!D91&lt;&gt;"",キューシート計算用!D91,"")</f>
        <v>25.300000000000011</v>
      </c>
      <c r="E91" s="98">
        <f>IF(キューシート計算用!E91&lt;&gt;"",キューシート計算用!E91,"")</f>
        <v>383.5</v>
      </c>
      <c r="F91" s="72" t="str">
        <f>IF(キューシート計算用!F91&lt;&gt;"",キューシート計算用!F91,"")</f>
        <v/>
      </c>
      <c r="G91" s="72" t="str">
        <f>IF(キューシート計算用!G91&lt;&gt;"",キューシート計算用!G91,"")</f>
        <v>┼</v>
      </c>
      <c r="H91" s="72" t="str">
        <f>IF(キューシート計算用!H91&lt;&gt;"",キューシート計算用!H91,"")</f>
        <v>左</v>
      </c>
      <c r="I91" s="72" t="str">
        <f>IF(キューシート計算用!I91&lt;&gt;"",キューシート計算用!I91,"")</f>
        <v>○</v>
      </c>
      <c r="J91" s="72" t="str">
        <f>IF(キューシート計算用!J91&lt;&gt;"",キューシート計算用!J91,"")</f>
        <v>K157</v>
      </c>
      <c r="K91" s="99" t="str">
        <f>IF(キューシート計算用!K91&lt;&gt;"",キューシート計算用!K91,"")</f>
        <v/>
      </c>
      <c r="L91" s="72" t="str">
        <f>IF(キューシート計算用!L91&lt;&gt;"",キューシート計算用!L91,"")</f>
        <v/>
      </c>
      <c r="M91" s="100" t="str">
        <f>IF(キューシート計算用!M91&lt;&gt;"",キューシート計算用!M91,"")</f>
        <v/>
      </c>
      <c r="N91" s="100" t="str">
        <f>IF(キューシート計算用!N91&lt;&gt;"",キューシート計算用!N91,"")</f>
        <v/>
      </c>
    </row>
    <row r="92" spans="1:14" x14ac:dyDescent="0.15">
      <c r="A92" s="72">
        <f>IF(キューシート計算用!A92&lt;&gt;"",キューシート計算用!A92,"")</f>
        <v>88</v>
      </c>
      <c r="B92" s="72" t="str">
        <f>IF(キューシート計算用!B92&lt;&gt;"",キューシート計算用!B92,"")</f>
        <v/>
      </c>
      <c r="C92" s="97">
        <f>IF(キューシート計算用!C92&lt;&gt;"",キューシート計算用!C92,"")</f>
        <v>0.10000000000002274</v>
      </c>
      <c r="D92" s="97">
        <f>IF(キューシート計算用!D92&lt;&gt;"",キューシート計算用!D92,"")</f>
        <v>25.400000000000034</v>
      </c>
      <c r="E92" s="98">
        <f>IF(キューシート計算用!E92&lt;&gt;"",キューシート計算用!E92,"")</f>
        <v>383.6</v>
      </c>
      <c r="F92" s="72" t="str">
        <f>IF(キューシート計算用!F92&lt;&gt;"",キューシート計算用!F92,"")</f>
        <v/>
      </c>
      <c r="G92" s="72" t="str">
        <f>IF(キューシート計算用!G92&lt;&gt;"",キューシート計算用!G92,"")</f>
        <v>├</v>
      </c>
      <c r="H92" s="72" t="str">
        <f>IF(キューシート計算用!H92&lt;&gt;"",キューシート計算用!H92,"")</f>
        <v>右</v>
      </c>
      <c r="I92" s="72" t="str">
        <f>IF(キューシート計算用!I92&lt;&gt;"",キューシート計算用!I92,"")</f>
        <v/>
      </c>
      <c r="J92" s="72" t="str">
        <f>IF(キューシート計算用!J92&lt;&gt;"",キューシート計算用!J92,"")</f>
        <v>K157</v>
      </c>
      <c r="K92" s="99" t="str">
        <f>IF(キューシート計算用!K92&lt;&gt;"",キューシート計算用!K92,"")</f>
        <v/>
      </c>
      <c r="L92" s="72" t="str">
        <f>IF(キューシート計算用!L92&lt;&gt;"",キューシート計算用!L92,"")</f>
        <v>道なり右折後左方向へ</v>
      </c>
      <c r="M92" s="100" t="str">
        <f>IF(キューシート計算用!M92&lt;&gt;"",キューシート計算用!M92,"")</f>
        <v/>
      </c>
      <c r="N92" s="100" t="str">
        <f>IF(キューシート計算用!N92&lt;&gt;"",キューシート計算用!N92,"")</f>
        <v/>
      </c>
    </row>
    <row r="93" spans="1:14" x14ac:dyDescent="0.15">
      <c r="A93" s="72">
        <f>IF(キューシート計算用!A93&lt;&gt;"",キューシート計算用!A93,"")</f>
        <v>89</v>
      </c>
      <c r="B93" s="72" t="str">
        <f>IF(キューシート計算用!B93&lt;&gt;"",キューシート計算用!B93,"")</f>
        <v/>
      </c>
      <c r="C93" s="97">
        <f>IF(キューシート計算用!C93&lt;&gt;"",キューシート計算用!C93,"")</f>
        <v>3.3999999999999773</v>
      </c>
      <c r="D93" s="97">
        <f>IF(キューシート計算用!D93&lt;&gt;"",キューシート計算用!D93,"")</f>
        <v>28.800000000000011</v>
      </c>
      <c r="E93" s="98">
        <f>IF(キューシート計算用!E93&lt;&gt;"",キューシート計算用!E93,"")</f>
        <v>387</v>
      </c>
      <c r="F93" s="72" t="str">
        <f>IF(キューシート計算用!F93&lt;&gt;"",キューシート計算用!F93,"")</f>
        <v/>
      </c>
      <c r="G93" s="72" t="str">
        <f>IF(キューシート計算用!G93&lt;&gt;"",キューシート計算用!G93,"")</f>
        <v>┤</v>
      </c>
      <c r="H93" s="72" t="str">
        <f>IF(キューシート計算用!H93&lt;&gt;"",キューシート計算用!H93,"")</f>
        <v>左</v>
      </c>
      <c r="I93" s="72" t="str">
        <f>IF(キューシート計算用!I93&lt;&gt;"",キューシート計算用!I93,"")</f>
        <v>○</v>
      </c>
      <c r="J93" s="72" t="str">
        <f>IF(キューシート計算用!J93&lt;&gt;"",キューシート計算用!J93,"")</f>
        <v>K157</v>
      </c>
      <c r="K93" s="99" t="str">
        <f>IF(キューシート計算用!K93&lt;&gt;"",キューシート計算用!K93,"")</f>
        <v/>
      </c>
      <c r="L93" s="72" t="str">
        <f>IF(キューシート計算用!L93&lt;&gt;"",キューシート計算用!L93,"")</f>
        <v>②消防倉庫　④小林ダンススタジオ</v>
      </c>
      <c r="M93" s="100" t="str">
        <f>IF(キューシート計算用!M93&lt;&gt;"",キューシート計算用!M93,"")</f>
        <v/>
      </c>
      <c r="N93" s="100" t="str">
        <f>IF(キューシート計算用!N93&lt;&gt;"",キューシート計算用!N93,"")</f>
        <v/>
      </c>
    </row>
    <row r="94" spans="1:14" x14ac:dyDescent="0.15">
      <c r="A94" s="72">
        <f>IF(キューシート計算用!A94&lt;&gt;"",キューシート計算用!A94,"")</f>
        <v>90</v>
      </c>
      <c r="B94" s="72" t="str">
        <f>IF(キューシート計算用!B94&lt;&gt;"",キューシート計算用!B94,"")</f>
        <v/>
      </c>
      <c r="C94" s="97">
        <f>IF(キューシート計算用!C94&lt;&gt;"",キューシート計算用!C94,"")</f>
        <v>0.10000000000002274</v>
      </c>
      <c r="D94" s="97">
        <f>IF(キューシート計算用!D94&lt;&gt;"",キューシート計算用!D94,"")</f>
        <v>28.900000000000034</v>
      </c>
      <c r="E94" s="98">
        <f>IF(キューシート計算用!E94&lt;&gt;"",キューシート計算用!E94,"")</f>
        <v>387.1</v>
      </c>
      <c r="F94" s="72" t="str">
        <f>IF(キューシート計算用!F94&lt;&gt;"",キューシート計算用!F94,"")</f>
        <v/>
      </c>
      <c r="G94" s="72" t="str">
        <f>IF(キューシート計算用!G94&lt;&gt;"",キューシート計算用!G94,"")</f>
        <v>├</v>
      </c>
      <c r="H94" s="72" t="str">
        <f>IF(キューシート計算用!H94&lt;&gt;"",キューシート計算用!H94,"")</f>
        <v>右</v>
      </c>
      <c r="I94" s="72" t="str">
        <f>IF(キューシート計算用!I94&lt;&gt;"",キューシート計算用!I94,"")</f>
        <v/>
      </c>
      <c r="J94" s="72" t="str">
        <f>IF(キューシート計算用!J94&lt;&gt;"",キューシート計算用!J94,"")</f>
        <v/>
      </c>
      <c r="K94" s="99" t="str">
        <f>IF(キューシート計算用!K94&lt;&gt;"",キューシート計算用!K94,"")</f>
        <v/>
      </c>
      <c r="L94" s="72" t="str">
        <f>IF(キューシート計算用!L94&lt;&gt;"",キューシート計算用!L94,"")</f>
        <v/>
      </c>
      <c r="M94" s="100" t="str">
        <f>IF(キューシート計算用!M94&lt;&gt;"",キューシート計算用!M94,"")</f>
        <v/>
      </c>
      <c r="N94" s="100" t="str">
        <f>IF(キューシート計算用!N94&lt;&gt;"",キューシート計算用!N94,"")</f>
        <v/>
      </c>
    </row>
    <row r="95" spans="1:14" x14ac:dyDescent="0.15">
      <c r="A95" s="72">
        <f>IF(キューシート計算用!A95&lt;&gt;"",キューシート計算用!A95,"")</f>
        <v>91</v>
      </c>
      <c r="B95" s="72" t="str">
        <f>IF(キューシート計算用!B95&lt;&gt;"",キューシート計算用!B95,"")</f>
        <v/>
      </c>
      <c r="C95" s="97">
        <f>IF(キューシート計算用!C95&lt;&gt;"",キューシート計算用!C95,"")</f>
        <v>4.2999999999999545</v>
      </c>
      <c r="D95" s="97">
        <f>IF(キューシート計算用!D95&lt;&gt;"",キューシート計算用!D95,"")</f>
        <v>33.199999999999989</v>
      </c>
      <c r="E95" s="98">
        <f>IF(キューシート計算用!E95&lt;&gt;"",キューシート計算用!E95,"")</f>
        <v>391.4</v>
      </c>
      <c r="F95" s="72" t="str">
        <f>IF(キューシート計算用!F95&lt;&gt;"",キューシート計算用!F95,"")</f>
        <v/>
      </c>
      <c r="G95" s="72" t="str">
        <f>IF(キューシート計算用!G95&lt;&gt;"",キューシート計算用!G95,"")</f>
        <v>┼</v>
      </c>
      <c r="H95" s="72" t="str">
        <f>IF(キューシート計算用!H95&lt;&gt;"",キューシート計算用!H95,"")</f>
        <v>左</v>
      </c>
      <c r="I95" s="72" t="str">
        <f>IF(キューシート計算用!I95&lt;&gt;"",キューシート計算用!I95,"")</f>
        <v>○</v>
      </c>
      <c r="J95" s="72" t="str">
        <f>IF(キューシート計算用!J95&lt;&gt;"",キューシート計算用!J95,"")</f>
        <v/>
      </c>
      <c r="K95" s="99" t="str">
        <f>IF(キューシート計算用!K95&lt;&gt;"",キューシート計算用!K95,"")</f>
        <v/>
      </c>
      <c r="L95" s="72" t="str">
        <f>IF(キューシート計算用!L95&lt;&gt;"",キューシート計算用!L95,"")</f>
        <v>④「JGMゴルフコース」看板　大型貨物左折</v>
      </c>
      <c r="M95" s="100" t="str">
        <f>IF(キューシート計算用!M95&lt;&gt;"",キューシート計算用!M95,"")</f>
        <v/>
      </c>
      <c r="N95" s="100" t="str">
        <f>IF(キューシート計算用!N95&lt;&gt;"",キューシート計算用!N95,"")</f>
        <v/>
      </c>
    </row>
    <row r="96" spans="1:14" x14ac:dyDescent="0.15">
      <c r="A96" s="72">
        <f>IF(キューシート計算用!A96&lt;&gt;"",キューシート計算用!A96,"")</f>
        <v>92</v>
      </c>
      <c r="B96" s="72" t="str">
        <f>IF(キューシート計算用!B96&lt;&gt;"",キューシート計算用!B96,"")</f>
        <v/>
      </c>
      <c r="C96" s="97">
        <f>IF(キューシート計算用!C96&lt;&gt;"",キューシート計算用!C96,"")</f>
        <v>1.7000000000000455</v>
      </c>
      <c r="D96" s="97">
        <f>IF(キューシート計算用!D96&lt;&gt;"",キューシート計算用!D96,"")</f>
        <v>34.900000000000034</v>
      </c>
      <c r="E96" s="98">
        <f>IF(キューシート計算用!E96&lt;&gt;"",キューシート計算用!E96,"")</f>
        <v>393.1</v>
      </c>
      <c r="F96" s="72" t="str">
        <f>IF(キューシート計算用!F96&lt;&gt;"",キューシート計算用!F96,"")</f>
        <v>農業試験場入口</v>
      </c>
      <c r="G96" s="72" t="str">
        <f>IF(キューシート計算用!G96&lt;&gt;"",キューシート計算用!G96,"")</f>
        <v>┬</v>
      </c>
      <c r="H96" s="72" t="str">
        <f>IF(キューシート計算用!H96&lt;&gt;"",キューシート計算用!H96,"")</f>
        <v>右</v>
      </c>
      <c r="I96" s="72" t="str">
        <f>IF(キューシート計算用!I96&lt;&gt;"",キューシート計算用!I96,"")</f>
        <v>○</v>
      </c>
      <c r="J96" s="72" t="str">
        <f>IF(キューシート計算用!J96&lt;&gt;"",キューシート計算用!J96,"")</f>
        <v>R119</v>
      </c>
      <c r="K96" s="99" t="str">
        <f>IF(キューシート計算用!K96&lt;&gt;"",キューシート計算用!K96,"")</f>
        <v/>
      </c>
      <c r="L96" s="72" t="str">
        <f>IF(キューシート計算用!L96&lt;&gt;"",キューシート計算用!L96,"")</f>
        <v/>
      </c>
      <c r="M96" s="100" t="str">
        <f>IF(キューシート計算用!M96&lt;&gt;"",キューシート計算用!M96,"")</f>
        <v/>
      </c>
      <c r="N96" s="100" t="str">
        <f>IF(キューシート計算用!N96&lt;&gt;"",キューシート計算用!N96,"")</f>
        <v/>
      </c>
    </row>
    <row r="97" spans="1:14" x14ac:dyDescent="0.15">
      <c r="A97" s="72">
        <f>IF(キューシート計算用!A97&lt;&gt;"",キューシート計算用!A97,"")</f>
        <v>93</v>
      </c>
      <c r="B97" s="72" t="str">
        <f>IF(キューシート計算用!B97&lt;&gt;"",キューシート計算用!B97,"")</f>
        <v/>
      </c>
      <c r="C97" s="97">
        <f>IF(キューシート計算用!C97&lt;&gt;"",キューシート計算用!C97,"")</f>
        <v>0.5</v>
      </c>
      <c r="D97" s="97">
        <f>IF(キューシート計算用!D97&lt;&gt;"",キューシート計算用!D97,"")</f>
        <v>35.400000000000034</v>
      </c>
      <c r="E97" s="98">
        <f>IF(キューシート計算用!E97&lt;&gt;"",キューシート計算用!E97,"")</f>
        <v>393.6</v>
      </c>
      <c r="F97" s="72" t="str">
        <f>IF(キューシート計算用!F97&lt;&gt;"",キューシート計算用!F97,"")</f>
        <v/>
      </c>
      <c r="G97" s="72" t="str">
        <f>IF(キューシート計算用!G97&lt;&gt;"",キューシート計算用!G97,"")</f>
        <v>┤</v>
      </c>
      <c r="H97" s="72" t="str">
        <f>IF(キューシート計算用!H97&lt;&gt;"",キューシート計算用!H97,"")</f>
        <v>左</v>
      </c>
      <c r="I97" s="72" t="str">
        <f>IF(キューシート計算用!I97&lt;&gt;"",キューシート計算用!I97,"")</f>
        <v>○</v>
      </c>
      <c r="J97" s="72" t="str">
        <f>IF(キューシート計算用!J97&lt;&gt;"",キューシート計算用!J97,"")</f>
        <v/>
      </c>
      <c r="K97" s="99" t="str">
        <f>IF(キューシート計算用!K97&lt;&gt;"",キューシート計算用!K97,"")</f>
        <v/>
      </c>
      <c r="L97" s="72" t="str">
        <f>IF(キューシート計算用!L97&lt;&gt;"",キューシート計算用!L97,"")</f>
        <v>③富士屋食品　「ガラスの恋」看板</v>
      </c>
      <c r="M97" s="100" t="str">
        <f>IF(キューシート計算用!M97&lt;&gt;"",キューシート計算用!M97,"")</f>
        <v/>
      </c>
      <c r="N97" s="100" t="str">
        <f>IF(キューシート計算用!N97&lt;&gt;"",キューシート計算用!N97,"")</f>
        <v/>
      </c>
    </row>
    <row r="98" spans="1:14" x14ac:dyDescent="0.15">
      <c r="A98" s="72">
        <f>IF(キューシート計算用!A98&lt;&gt;"",キューシート計算用!A98,"")</f>
        <v>94</v>
      </c>
      <c r="B98" s="72" t="str">
        <f>IF(キューシート計算用!B98&lt;&gt;"",キューシート計算用!B98,"")</f>
        <v/>
      </c>
      <c r="C98" s="97">
        <f>IF(キューシート計算用!C98&lt;&gt;"",キューシート計算用!C98,"")</f>
        <v>1.2999999999999545</v>
      </c>
      <c r="D98" s="97">
        <f>IF(キューシート計算用!D98&lt;&gt;"",キューシート計算用!D98,"")</f>
        <v>36.699999999999989</v>
      </c>
      <c r="E98" s="98">
        <f>IF(キューシート計算用!E98&lt;&gt;"",キューシート計算用!E98,"")</f>
        <v>394.9</v>
      </c>
      <c r="F98" s="72" t="str">
        <f>IF(キューシート計算用!F98&lt;&gt;"",キューシート計算用!F98,"")</f>
        <v/>
      </c>
      <c r="G98" s="72" t="str">
        <f>IF(キューシート計算用!G98&lt;&gt;"",キューシート計算用!G98,"")</f>
        <v>┬</v>
      </c>
      <c r="H98" s="72" t="str">
        <f>IF(キューシート計算用!H98&lt;&gt;"",キューシート計算用!H98,"")</f>
        <v>左</v>
      </c>
      <c r="I98" s="72" t="str">
        <f>IF(キューシート計算用!I98&lt;&gt;"",キューシート計算用!I98,"")</f>
        <v>○</v>
      </c>
      <c r="J98" s="72" t="str">
        <f>IF(キューシート計算用!J98&lt;&gt;"",キューシート計算用!J98,"")</f>
        <v>K22</v>
      </c>
      <c r="K98" s="99" t="str">
        <f>IF(キューシート計算用!K98&lt;&gt;"",キューシート計算用!K98,"")</f>
        <v/>
      </c>
      <c r="L98" s="72" t="str">
        <f>IF(キューシート計算用!L98&lt;&gt;"",キューシート計算用!L98,"")</f>
        <v>④セトヤ工機</v>
      </c>
      <c r="M98" s="100" t="str">
        <f>IF(キューシート計算用!M98&lt;&gt;"",キューシート計算用!M98,"")</f>
        <v/>
      </c>
      <c r="N98" s="100" t="str">
        <f>IF(キューシート計算用!N98&lt;&gt;"",キューシート計算用!N98,"")</f>
        <v/>
      </c>
    </row>
    <row r="99" spans="1:14" x14ac:dyDescent="0.15">
      <c r="A99" s="72">
        <f>IF(キューシート計算用!A99&lt;&gt;"",キューシート計算用!A99,"")</f>
        <v>95</v>
      </c>
      <c r="B99" s="72" t="str">
        <f>IF(キューシート計算用!B99&lt;&gt;"",キューシート計算用!B99,"")</f>
        <v/>
      </c>
      <c r="C99" s="97">
        <f>IF(キューシート計算用!C99&lt;&gt;"",キューシート計算用!C99,"")</f>
        <v>0.30000000000001137</v>
      </c>
      <c r="D99" s="97">
        <f>IF(キューシート計算用!D99&lt;&gt;"",キューシート計算用!D99,"")</f>
        <v>37</v>
      </c>
      <c r="E99" s="98">
        <f>IF(キューシート計算用!E99&lt;&gt;"",キューシート計算用!E99,"")</f>
        <v>395.2</v>
      </c>
      <c r="F99" s="72" t="str">
        <f>IF(キューシート計算用!F99&lt;&gt;"",キューシート計算用!F99,"")</f>
        <v/>
      </c>
      <c r="G99" s="72" t="str">
        <f>IF(キューシート計算用!G99&lt;&gt;"",キューシート計算用!G99,"")</f>
        <v>├</v>
      </c>
      <c r="H99" s="72" t="str">
        <f>IF(キューシート計算用!H99&lt;&gt;"",キューシート計算用!H99,"")</f>
        <v>右</v>
      </c>
      <c r="I99" s="72" t="str">
        <f>IF(キューシート計算用!I99&lt;&gt;"",キューシート計算用!I99,"")</f>
        <v>○</v>
      </c>
      <c r="J99" s="72" t="str">
        <f>IF(キューシート計算用!J99&lt;&gt;"",キューシート計算用!J99,"")</f>
        <v/>
      </c>
      <c r="K99" s="99" t="str">
        <f>IF(キューシート計算用!K99&lt;&gt;"",キューシート計算用!K99,"")</f>
        <v/>
      </c>
      <c r="L99" s="72" t="str">
        <f>IF(キューシート計算用!L99&lt;&gt;"",キューシート計算用!L99,"")</f>
        <v>④クリーニング　2つ目の信号</v>
      </c>
      <c r="M99" s="100" t="str">
        <f>IF(キューシート計算用!M99&lt;&gt;"",キューシート計算用!M99,"")</f>
        <v/>
      </c>
      <c r="N99" s="100" t="str">
        <f>IF(キューシート計算用!N99&lt;&gt;"",キューシート計算用!N99,"")</f>
        <v/>
      </c>
    </row>
    <row r="100" spans="1:14" x14ac:dyDescent="0.15">
      <c r="A100" s="72">
        <f>IF(キューシート計算用!A100&lt;&gt;"",キューシート計算用!A100,"")</f>
        <v>96</v>
      </c>
      <c r="B100" s="72" t="str">
        <f>IF(キューシート計算用!B100&lt;&gt;"",キューシート計算用!B100,"")</f>
        <v/>
      </c>
      <c r="C100" s="97">
        <f>IF(キューシート計算用!C100&lt;&gt;"",キューシート計算用!C100,"")</f>
        <v>2.5999999999999659</v>
      </c>
      <c r="D100" s="97">
        <f>IF(キューシート計算用!D100&lt;&gt;"",キューシート計算用!D100,"")</f>
        <v>39.599999999999966</v>
      </c>
      <c r="E100" s="98">
        <f>IF(キューシート計算用!E100&lt;&gt;"",キューシート計算用!E100,"")</f>
        <v>397.79999999999995</v>
      </c>
      <c r="F100" s="72" t="str">
        <f>IF(キューシート計算用!F100&lt;&gt;"",キューシート計算用!F100,"")</f>
        <v/>
      </c>
      <c r="G100" s="72" t="str">
        <f>IF(キューシート計算用!G100&lt;&gt;"",キューシート計算用!G100,"")</f>
        <v>┬</v>
      </c>
      <c r="H100" s="72" t="str">
        <f>IF(キューシート計算用!H100&lt;&gt;"",キューシート計算用!H100,"")</f>
        <v>左</v>
      </c>
      <c r="I100" s="72" t="str">
        <f>IF(キューシート計算用!I100&lt;&gt;"",キューシート計算用!I100,"")</f>
        <v>▼</v>
      </c>
      <c r="J100" s="72" t="str">
        <f>IF(キューシート計算用!J100&lt;&gt;"",キューシート計算用!J100,"")</f>
        <v/>
      </c>
      <c r="K100" s="99" t="str">
        <f>IF(キューシート計算用!K100&lt;&gt;"",キューシート計算用!K100,"")</f>
        <v/>
      </c>
      <c r="L100" s="72" t="str">
        <f>IF(キューシート計算用!L100&lt;&gt;"",キューシート計算用!L100,"")</f>
        <v/>
      </c>
      <c r="M100" s="100" t="str">
        <f>IF(キューシート計算用!M100&lt;&gt;"",キューシート計算用!M100,"")</f>
        <v/>
      </c>
      <c r="N100" s="100" t="str">
        <f>IF(キューシート計算用!N100&lt;&gt;"",キューシート計算用!N100,"")</f>
        <v/>
      </c>
    </row>
    <row r="101" spans="1:14" x14ac:dyDescent="0.15">
      <c r="A101" s="72">
        <f>IF(キューシート計算用!A101&lt;&gt;"",キューシート計算用!A101,"")</f>
        <v>97</v>
      </c>
      <c r="B101" s="72" t="str">
        <f>IF(キューシート計算用!B101&lt;&gt;"",キューシート計算用!B101,"")</f>
        <v/>
      </c>
      <c r="C101" s="97">
        <f>IF(キューシート計算用!C101&lt;&gt;"",キューシート計算用!C101,"")</f>
        <v>0.20000000000004547</v>
      </c>
      <c r="D101" s="97">
        <f>IF(キューシート計算用!D101&lt;&gt;"",キューシート計算用!D101,"")</f>
        <v>39.800000000000011</v>
      </c>
      <c r="E101" s="98">
        <f>IF(キューシート計算用!E101&lt;&gt;"",キューシート計算用!E101,"")</f>
        <v>398</v>
      </c>
      <c r="F101" s="72" t="str">
        <f>IF(キューシート計算用!F101&lt;&gt;"",キューシート計算用!F101,"")</f>
        <v/>
      </c>
      <c r="G101" s="72" t="str">
        <f>IF(キューシート計算用!G101&lt;&gt;"",キューシート計算用!G101,"")</f>
        <v>┼</v>
      </c>
      <c r="H101" s="72" t="str">
        <f>IF(キューシート計算用!H101&lt;&gt;"",キューシート計算用!H101,"")</f>
        <v>右</v>
      </c>
      <c r="I101" s="72" t="str">
        <f>IF(キューシート計算用!I101&lt;&gt;"",キューシート計算用!I101,"")</f>
        <v>▼</v>
      </c>
      <c r="J101" s="72" t="str">
        <f>IF(キューシート計算用!J101&lt;&gt;"",キューシート計算用!J101,"")</f>
        <v/>
      </c>
      <c r="K101" s="99" t="str">
        <f>IF(キューシート計算用!K101&lt;&gt;"",キューシート計算用!K101,"")</f>
        <v/>
      </c>
      <c r="L101" s="72" t="str">
        <f>IF(キューシート計算用!L101&lt;&gt;"",キューシート計算用!L101,"")</f>
        <v>下野萩の道</v>
      </c>
      <c r="M101" s="100" t="str">
        <f>IF(キューシート計算用!M101&lt;&gt;"",キューシート計算用!M101,"")</f>
        <v/>
      </c>
      <c r="N101" s="100" t="str">
        <f>IF(キューシート計算用!N101&lt;&gt;"",キューシート計算用!N101,"")</f>
        <v/>
      </c>
    </row>
    <row r="102" spans="1:14" x14ac:dyDescent="0.15">
      <c r="A102" s="72">
        <f>IF(キューシート計算用!A102&lt;&gt;"",キューシート計算用!A102,"")</f>
        <v>98</v>
      </c>
      <c r="B102" s="72" t="str">
        <f>IF(キューシート計算用!B102&lt;&gt;"",キューシート計算用!B102,"")</f>
        <v/>
      </c>
      <c r="C102" s="97">
        <f>IF(キューシート計算用!C102&lt;&gt;"",キューシート計算用!C102,"")</f>
        <v>1.1000000000000227</v>
      </c>
      <c r="D102" s="97">
        <f>IF(キューシート計算用!D102&lt;&gt;"",キューシート計算用!D102,"")</f>
        <v>40.900000000000034</v>
      </c>
      <c r="E102" s="98">
        <f>IF(キューシート計算用!E102&lt;&gt;"",キューシート計算用!E102,"")</f>
        <v>399.1</v>
      </c>
      <c r="F102" s="72" t="str">
        <f>IF(キューシート計算用!F102&lt;&gt;"",キューシート計算用!F102,"")</f>
        <v/>
      </c>
      <c r="G102" s="72" t="str">
        <f>IF(キューシート計算用!G102&lt;&gt;"",キューシート計算用!G102,"")</f>
        <v>┼</v>
      </c>
      <c r="H102" s="72" t="str">
        <f>IF(キューシート計算用!H102&lt;&gt;"",キューシート計算用!H102,"")</f>
        <v>右</v>
      </c>
      <c r="I102" s="72" t="str">
        <f>IF(キューシート計算用!I102&lt;&gt;"",キューシート計算用!I102,"")</f>
        <v>▼</v>
      </c>
      <c r="J102" s="72" t="str">
        <f>IF(キューシート計算用!J102&lt;&gt;"",キューシート計算用!J102,"")</f>
        <v/>
      </c>
      <c r="K102" s="99" t="str">
        <f>IF(キューシート計算用!K102&lt;&gt;"",キューシート計算用!K102,"")</f>
        <v/>
      </c>
      <c r="L102" s="72" t="str">
        <f>IF(キューシート計算用!L102&lt;&gt;"",キューシート計算用!L102,"")</f>
        <v>森林公園通り</v>
      </c>
      <c r="M102" s="100" t="str">
        <f>IF(キューシート計算用!M102&lt;&gt;"",キューシート計算用!M102,"")</f>
        <v/>
      </c>
      <c r="N102" s="100" t="str">
        <f>IF(キューシート計算用!N102&lt;&gt;"",キューシート計算用!N102,"")</f>
        <v/>
      </c>
    </row>
    <row r="103" spans="1:14" x14ac:dyDescent="0.15">
      <c r="A103" s="72">
        <f>IF(キューシート計算用!A103&lt;&gt;"",キューシート計算用!A103,"")</f>
        <v>99</v>
      </c>
      <c r="B103" s="72" t="str">
        <f>IF(キューシート計算用!B103&lt;&gt;"",キューシート計算用!B103,"")</f>
        <v/>
      </c>
      <c r="C103" s="97">
        <f>IF(キューシート計算用!C103&lt;&gt;"",キューシート計算用!C103,"")</f>
        <v>1.5</v>
      </c>
      <c r="D103" s="97">
        <f>IF(キューシート計算用!D103&lt;&gt;"",キューシート計算用!D103,"")</f>
        <v>42.400000000000034</v>
      </c>
      <c r="E103" s="98">
        <f>IF(キューシート計算用!E103&lt;&gt;"",キューシート計算用!E103,"")</f>
        <v>400.6</v>
      </c>
      <c r="F103" s="72" t="str">
        <f>IF(キューシート計算用!F103&lt;&gt;"",キューシート計算用!F103,"")</f>
        <v/>
      </c>
      <c r="G103" s="72" t="str">
        <f>IF(キューシート計算用!G103&lt;&gt;"",キューシート計算用!G103,"")</f>
        <v>┤</v>
      </c>
      <c r="H103" s="72" t="str">
        <f>IF(キューシート計算用!H103&lt;&gt;"",キューシート計算用!H103,"")</f>
        <v>左</v>
      </c>
      <c r="I103" s="72" t="str">
        <f>IF(キューシート計算用!I103&lt;&gt;"",キューシート計算用!I103,"")</f>
        <v/>
      </c>
      <c r="J103" s="72" t="str">
        <f>IF(キューシート計算用!J103&lt;&gt;"",キューシート計算用!J103,"")</f>
        <v/>
      </c>
      <c r="K103" s="99" t="str">
        <f>IF(キューシート計算用!K103&lt;&gt;"",キューシート計算用!K103,"")</f>
        <v/>
      </c>
      <c r="L103" s="72" t="str">
        <f>IF(キューシート計算用!L103&lt;&gt;"",キューシート計算用!L103,"")</f>
        <v>赤川ダム堰提へ</v>
      </c>
      <c r="M103" s="100" t="str">
        <f>IF(キューシート計算用!M103&lt;&gt;"",キューシート計算用!M103,"")</f>
        <v/>
      </c>
      <c r="N103" s="100" t="str">
        <f>IF(キューシート計算用!N103&lt;&gt;"",キューシート計算用!N103,"")</f>
        <v/>
      </c>
    </row>
    <row r="104" spans="1:14" x14ac:dyDescent="0.15">
      <c r="A104" s="72">
        <f>IF(キューシート計算用!A104&lt;&gt;"",キューシート計算用!A104,"")</f>
        <v>100</v>
      </c>
      <c r="B104" s="72" t="str">
        <f>IF(キューシート計算用!B104&lt;&gt;"",キューシート計算用!B104,"")</f>
        <v>finish</v>
      </c>
      <c r="C104" s="97">
        <f>IF(キューシート計算用!C104&lt;&gt;"",キューシート計算用!C104,"")</f>
        <v>0.29999999999995453</v>
      </c>
      <c r="D104" s="97">
        <f>IF(キューシート計算用!D104&lt;&gt;"",キューシート計算用!D104,"")</f>
        <v>42.699999999999989</v>
      </c>
      <c r="E104" s="98">
        <f>IF(キューシート計算用!E104&lt;&gt;"",キューシート計算用!E104,"")</f>
        <v>400.9</v>
      </c>
      <c r="F104" s="72" t="str">
        <f>IF(キューシート計算用!F104&lt;&gt;"",キューシート計算用!F104,"")</f>
        <v>自然休養村管理センター</v>
      </c>
      <c r="G104" s="72" t="str">
        <f>IF(キューシート計算用!G104&lt;&gt;"",キューシート計算用!G104,"")</f>
        <v>┌　┤</v>
      </c>
      <c r="H104" s="72" t="str">
        <f>IF(キューシート計算用!H104&lt;&gt;"",キューシート計算用!H104,"")</f>
        <v>右→左</v>
      </c>
      <c r="I104" s="72" t="str">
        <f>IF(キューシート計算用!I104&lt;&gt;"",キューシート計算用!I104,"")</f>
        <v/>
      </c>
      <c r="J104" s="72" t="str">
        <f>IF(キューシート計算用!J104&lt;&gt;"",キューシート計算用!J104,"")</f>
        <v/>
      </c>
      <c r="K104" s="99" t="str">
        <f>IF(キューシート計算用!K104&lt;&gt;"",キューシート計算用!K104,"")</f>
        <v/>
      </c>
      <c r="L104" s="72" t="str">
        <f>IF(キューシート計算用!L104&lt;&gt;"",キューシート計算用!L104,"")</f>
        <v>17:00まで建物2F　以後玄関前</v>
      </c>
      <c r="M104" s="100">
        <f ca="1">IF(キューシート計算用!M104&lt;&gt;"",キューシート計算用!M104,"")</f>
        <v>43267.71419526144</v>
      </c>
      <c r="N104" s="100">
        <f ca="1">IF(キューシート計算用!N104&lt;&gt;"",キューシート計算用!N104,"")</f>
        <v>43268.333333333336</v>
      </c>
    </row>
    <row r="105" spans="1:14" x14ac:dyDescent="0.15">
      <c r="A105" s="72">
        <f>IF(キューシート計算用!A105&lt;&gt;"",キューシート計算用!A105,"")</f>
        <v>101</v>
      </c>
      <c r="B105" s="72" t="str">
        <f>IF(キューシート計算用!B105&lt;&gt;"",キューシート計算用!B105,"")</f>
        <v/>
      </c>
      <c r="C105" s="97" t="str">
        <f>IF(キューシート計算用!C105&lt;&gt;"",キューシート計算用!C105,"")</f>
        <v/>
      </c>
      <c r="D105" s="97" t="str">
        <f>IF(キューシート計算用!D105&lt;&gt;"",キューシート計算用!D105,"")</f>
        <v/>
      </c>
      <c r="E105" s="98" t="str">
        <f>IF(キューシート計算用!E105&lt;&gt;"",キューシート計算用!E105,"")</f>
        <v/>
      </c>
      <c r="F105" s="72" t="str">
        <f>IF(キューシート計算用!F105&lt;&gt;"",キューシート計算用!F105,"")</f>
        <v/>
      </c>
      <c r="G105" s="72" t="str">
        <f>IF(キューシート計算用!G105&lt;&gt;"",キューシート計算用!G105,"")</f>
        <v/>
      </c>
      <c r="H105" s="72" t="str">
        <f>IF(キューシート計算用!H105&lt;&gt;"",キューシート計算用!H105,"")</f>
        <v/>
      </c>
      <c r="I105" s="72" t="str">
        <f>IF(キューシート計算用!I105&lt;&gt;"",キューシート計算用!I105,"")</f>
        <v/>
      </c>
      <c r="J105" s="72" t="str">
        <f>IF(キューシート計算用!J105&lt;&gt;"",キューシート計算用!J105,"")</f>
        <v/>
      </c>
      <c r="K105" s="99" t="str">
        <f>IF(キューシート計算用!K105&lt;&gt;"",キューシート計算用!K105,"")</f>
        <v/>
      </c>
      <c r="L105" s="72" t="str">
        <f>IF(キューシート計算用!L105&lt;&gt;"",キューシート計算用!L105,"")</f>
        <v/>
      </c>
      <c r="M105" s="100" t="str">
        <f>IF(キューシート計算用!M105&lt;&gt;"",キューシート計算用!M105,"")</f>
        <v/>
      </c>
      <c r="N105" s="100" t="str">
        <f>IF(キューシート計算用!N105&lt;&gt;"",キューシート計算用!N105,"")</f>
        <v/>
      </c>
    </row>
    <row r="106" spans="1:14" x14ac:dyDescent="0.15">
      <c r="A106" s="72">
        <f>IF(キューシート計算用!A106&lt;&gt;"",キューシート計算用!A106,"")</f>
        <v>102</v>
      </c>
      <c r="B106" s="72" t="str">
        <f>IF(キューシート計算用!B106&lt;&gt;"",キューシート計算用!B106,"")</f>
        <v/>
      </c>
      <c r="C106" s="97" t="str">
        <f>IF(キューシート計算用!C106&lt;&gt;"",キューシート計算用!C106,"")</f>
        <v/>
      </c>
      <c r="D106" s="97" t="str">
        <f>IF(キューシート計算用!D106&lt;&gt;"",キューシート計算用!D106,"")</f>
        <v/>
      </c>
      <c r="E106" s="98" t="str">
        <f>IF(キューシート計算用!E106&lt;&gt;"",キューシート計算用!E106,"")</f>
        <v/>
      </c>
      <c r="F106" s="72" t="str">
        <f>IF(キューシート計算用!F106&lt;&gt;"",キューシート計算用!F106,"")</f>
        <v/>
      </c>
      <c r="G106" s="72" t="str">
        <f>IF(キューシート計算用!G106&lt;&gt;"",キューシート計算用!G106,"")</f>
        <v/>
      </c>
      <c r="H106" s="72" t="str">
        <f>IF(キューシート計算用!H106&lt;&gt;"",キューシート計算用!H106,"")</f>
        <v/>
      </c>
      <c r="I106" s="72" t="str">
        <f>IF(キューシート計算用!I106&lt;&gt;"",キューシート計算用!I106,"")</f>
        <v/>
      </c>
      <c r="J106" s="72" t="str">
        <f>IF(キューシート計算用!J106&lt;&gt;"",キューシート計算用!J106,"")</f>
        <v/>
      </c>
      <c r="K106" s="99" t="str">
        <f>IF(キューシート計算用!K106&lt;&gt;"",キューシート計算用!K106,"")</f>
        <v/>
      </c>
      <c r="L106" s="72" t="str">
        <f>IF(キューシート計算用!L106&lt;&gt;"",キューシート計算用!L106,"")</f>
        <v/>
      </c>
      <c r="M106" s="100" t="str">
        <f>IF(キューシート計算用!M106&lt;&gt;"",キューシート計算用!M106,"")</f>
        <v/>
      </c>
      <c r="N106" s="100" t="str">
        <f>IF(キューシート計算用!N106&lt;&gt;"",キューシート計算用!N106,"")</f>
        <v/>
      </c>
    </row>
    <row r="107" spans="1:14" x14ac:dyDescent="0.15">
      <c r="A107" s="72">
        <f>IF(キューシート計算用!A107&lt;&gt;"",キューシート計算用!A107,"")</f>
        <v>103</v>
      </c>
      <c r="B107" s="72" t="str">
        <f>IF(キューシート計算用!B107&lt;&gt;"",キューシート計算用!B107,"")</f>
        <v/>
      </c>
      <c r="C107" s="97" t="str">
        <f>IF(キューシート計算用!C107&lt;&gt;"",キューシート計算用!C107,"")</f>
        <v/>
      </c>
      <c r="D107" s="97" t="str">
        <f>IF(キューシート計算用!D107&lt;&gt;"",キューシート計算用!D107,"")</f>
        <v/>
      </c>
      <c r="E107" s="98" t="str">
        <f>IF(キューシート計算用!E107&lt;&gt;"",キューシート計算用!E107,"")</f>
        <v/>
      </c>
      <c r="F107" s="72" t="str">
        <f>IF(キューシート計算用!F107&lt;&gt;"",キューシート計算用!F107,"")</f>
        <v/>
      </c>
      <c r="G107" s="72" t="str">
        <f>IF(キューシート計算用!G107&lt;&gt;"",キューシート計算用!G107,"")</f>
        <v/>
      </c>
      <c r="H107" s="72" t="str">
        <f>IF(キューシート計算用!H107&lt;&gt;"",キューシート計算用!H107,"")</f>
        <v/>
      </c>
      <c r="I107" s="72" t="str">
        <f>IF(キューシート計算用!I107&lt;&gt;"",キューシート計算用!I107,"")</f>
        <v/>
      </c>
      <c r="J107" s="72" t="str">
        <f>IF(キューシート計算用!J107&lt;&gt;"",キューシート計算用!J107,"")</f>
        <v/>
      </c>
      <c r="K107" s="99" t="str">
        <f>IF(キューシート計算用!K107&lt;&gt;"",キューシート計算用!K107,"")</f>
        <v/>
      </c>
      <c r="L107" s="72" t="str">
        <f>IF(キューシート計算用!L107&lt;&gt;"",キューシート計算用!L107,"")</f>
        <v/>
      </c>
      <c r="M107" s="100" t="str">
        <f>IF(キューシート計算用!M107&lt;&gt;"",キューシート計算用!M107,"")</f>
        <v/>
      </c>
      <c r="N107" s="100" t="str">
        <f>IF(キューシート計算用!N107&lt;&gt;"",キューシート計算用!N107,"")</f>
        <v/>
      </c>
    </row>
    <row r="108" spans="1:14" x14ac:dyDescent="0.15">
      <c r="A108" s="72">
        <f>IF(キューシート計算用!A108&lt;&gt;"",キューシート計算用!A108,"")</f>
        <v>104</v>
      </c>
      <c r="B108" s="72" t="str">
        <f>IF(キューシート計算用!B108&lt;&gt;"",キューシート計算用!B108,"")</f>
        <v/>
      </c>
      <c r="C108" s="97" t="str">
        <f>IF(キューシート計算用!C108&lt;&gt;"",キューシート計算用!C108,"")</f>
        <v/>
      </c>
      <c r="D108" s="97" t="str">
        <f>IF(キューシート計算用!D108&lt;&gt;"",キューシート計算用!D108,"")</f>
        <v/>
      </c>
      <c r="E108" s="98" t="str">
        <f>IF(キューシート計算用!E108&lt;&gt;"",キューシート計算用!E108,"")</f>
        <v/>
      </c>
      <c r="F108" s="72" t="str">
        <f>IF(キューシート計算用!F108&lt;&gt;"",キューシート計算用!F108,"")</f>
        <v/>
      </c>
      <c r="G108" s="72" t="str">
        <f>IF(キューシート計算用!G108&lt;&gt;"",キューシート計算用!G108,"")</f>
        <v/>
      </c>
      <c r="H108" s="72" t="str">
        <f>IF(キューシート計算用!H108&lt;&gt;"",キューシート計算用!H108,"")</f>
        <v/>
      </c>
      <c r="I108" s="72" t="str">
        <f>IF(キューシート計算用!I108&lt;&gt;"",キューシート計算用!I108,"")</f>
        <v/>
      </c>
      <c r="J108" s="72" t="str">
        <f>IF(キューシート計算用!J108&lt;&gt;"",キューシート計算用!J108,"")</f>
        <v/>
      </c>
      <c r="K108" s="99" t="str">
        <f>IF(キューシート計算用!K108&lt;&gt;"",キューシート計算用!K108,"")</f>
        <v/>
      </c>
      <c r="L108" s="72" t="str">
        <f>IF(キューシート計算用!L108&lt;&gt;"",キューシート計算用!L108,"")</f>
        <v/>
      </c>
      <c r="M108" s="100" t="str">
        <f>IF(キューシート計算用!M108&lt;&gt;"",キューシート計算用!M108,"")</f>
        <v/>
      </c>
      <c r="N108" s="100" t="str">
        <f>IF(キューシート計算用!N108&lt;&gt;"",キューシート計算用!N108,"")</f>
        <v/>
      </c>
    </row>
    <row r="109" spans="1:14" x14ac:dyDescent="0.15">
      <c r="A109" s="72">
        <f>IF(キューシート計算用!A109&lt;&gt;"",キューシート計算用!A109,"")</f>
        <v>105</v>
      </c>
      <c r="B109" s="72" t="str">
        <f>IF(キューシート計算用!B109&lt;&gt;"",キューシート計算用!B109,"")</f>
        <v/>
      </c>
      <c r="C109" s="97" t="str">
        <f>IF(キューシート計算用!C109&lt;&gt;"",キューシート計算用!C109,"")</f>
        <v/>
      </c>
      <c r="D109" s="97" t="str">
        <f>IF(キューシート計算用!D109&lt;&gt;"",キューシート計算用!D109,"")</f>
        <v/>
      </c>
      <c r="E109" s="98" t="str">
        <f>IF(キューシート計算用!E109&lt;&gt;"",キューシート計算用!E109,"")</f>
        <v/>
      </c>
      <c r="F109" s="72" t="str">
        <f>IF(キューシート計算用!F109&lt;&gt;"",キューシート計算用!F109,"")</f>
        <v/>
      </c>
      <c r="G109" s="72" t="str">
        <f>IF(キューシート計算用!G109&lt;&gt;"",キューシート計算用!G109,"")</f>
        <v/>
      </c>
      <c r="H109" s="72" t="str">
        <f>IF(キューシート計算用!H109&lt;&gt;"",キューシート計算用!H109,"")</f>
        <v/>
      </c>
      <c r="I109" s="72" t="str">
        <f>IF(キューシート計算用!I109&lt;&gt;"",キューシート計算用!I109,"")</f>
        <v/>
      </c>
      <c r="J109" s="72" t="str">
        <f>IF(キューシート計算用!J109&lt;&gt;"",キューシート計算用!J109,"")</f>
        <v/>
      </c>
      <c r="K109" s="99" t="str">
        <f>IF(キューシート計算用!K109&lt;&gt;"",キューシート計算用!K109,"")</f>
        <v/>
      </c>
      <c r="L109" s="72" t="str">
        <f>IF(キューシート計算用!L109&lt;&gt;"",キューシート計算用!L109,"")</f>
        <v/>
      </c>
      <c r="M109" s="100" t="str">
        <f>IF(キューシート計算用!M109&lt;&gt;"",キューシート計算用!M109,"")</f>
        <v/>
      </c>
      <c r="N109" s="100" t="str">
        <f>IF(キューシート計算用!N109&lt;&gt;"",キューシート計算用!N109,"")</f>
        <v/>
      </c>
    </row>
    <row r="110" spans="1:14" x14ac:dyDescent="0.15">
      <c r="A110" s="72">
        <f>IF(キューシート計算用!A110&lt;&gt;"",キューシート計算用!A110,"")</f>
        <v>106</v>
      </c>
      <c r="B110" s="72" t="str">
        <f>IF(キューシート計算用!B110&lt;&gt;"",キューシート計算用!B110,"")</f>
        <v/>
      </c>
      <c r="C110" s="97" t="str">
        <f>IF(キューシート計算用!C110&lt;&gt;"",キューシート計算用!C110,"")</f>
        <v/>
      </c>
      <c r="D110" s="97" t="str">
        <f>IF(キューシート計算用!D110&lt;&gt;"",キューシート計算用!D110,"")</f>
        <v/>
      </c>
      <c r="E110" s="98" t="str">
        <f>IF(キューシート計算用!E110&lt;&gt;"",キューシート計算用!E110,"")</f>
        <v/>
      </c>
      <c r="F110" s="72" t="str">
        <f>IF(キューシート計算用!F110&lt;&gt;"",キューシート計算用!F110,"")</f>
        <v/>
      </c>
      <c r="G110" s="72" t="str">
        <f>IF(キューシート計算用!G110&lt;&gt;"",キューシート計算用!G110,"")</f>
        <v/>
      </c>
      <c r="H110" s="72" t="str">
        <f>IF(キューシート計算用!H110&lt;&gt;"",キューシート計算用!H110,"")</f>
        <v/>
      </c>
      <c r="I110" s="72" t="str">
        <f>IF(キューシート計算用!I110&lt;&gt;"",キューシート計算用!I110,"")</f>
        <v/>
      </c>
      <c r="J110" s="72" t="str">
        <f>IF(キューシート計算用!J110&lt;&gt;"",キューシート計算用!J110,"")</f>
        <v/>
      </c>
      <c r="K110" s="99" t="str">
        <f>IF(キューシート計算用!K110&lt;&gt;"",キューシート計算用!K110,"")</f>
        <v/>
      </c>
      <c r="L110" s="72" t="str">
        <f>IF(キューシート計算用!L110&lt;&gt;"",キューシート計算用!L110,"")</f>
        <v/>
      </c>
      <c r="M110" s="100" t="str">
        <f>IF(キューシート計算用!M110&lt;&gt;"",キューシート計算用!M110,"")</f>
        <v/>
      </c>
      <c r="N110" s="100" t="str">
        <f>IF(キューシート計算用!N110&lt;&gt;"",キューシート計算用!N110,"")</f>
        <v/>
      </c>
    </row>
    <row r="111" spans="1:14" x14ac:dyDescent="0.15">
      <c r="A111" s="72">
        <f>IF(キューシート計算用!A111&lt;&gt;"",キューシート計算用!A111,"")</f>
        <v>107</v>
      </c>
      <c r="B111" s="72" t="str">
        <f>IF(キューシート計算用!B111&lt;&gt;"",キューシート計算用!B111,"")</f>
        <v/>
      </c>
      <c r="C111" s="97" t="str">
        <f>IF(キューシート計算用!C111&lt;&gt;"",キューシート計算用!C111,"")</f>
        <v/>
      </c>
      <c r="D111" s="97" t="str">
        <f>IF(キューシート計算用!D111&lt;&gt;"",キューシート計算用!D111,"")</f>
        <v/>
      </c>
      <c r="E111" s="98" t="str">
        <f>IF(キューシート計算用!E111&lt;&gt;"",キューシート計算用!E111,"")</f>
        <v/>
      </c>
      <c r="F111" s="72" t="str">
        <f>IF(キューシート計算用!F111&lt;&gt;"",キューシート計算用!F111,"")</f>
        <v/>
      </c>
      <c r="G111" s="72" t="str">
        <f>IF(キューシート計算用!G111&lt;&gt;"",キューシート計算用!G111,"")</f>
        <v/>
      </c>
      <c r="H111" s="72" t="str">
        <f>IF(キューシート計算用!H111&lt;&gt;"",キューシート計算用!H111,"")</f>
        <v/>
      </c>
      <c r="I111" s="72" t="str">
        <f>IF(キューシート計算用!I111&lt;&gt;"",キューシート計算用!I111,"")</f>
        <v/>
      </c>
      <c r="J111" s="72" t="str">
        <f>IF(キューシート計算用!J111&lt;&gt;"",キューシート計算用!J111,"")</f>
        <v/>
      </c>
      <c r="K111" s="99" t="str">
        <f>IF(キューシート計算用!K111&lt;&gt;"",キューシート計算用!K111,"")</f>
        <v/>
      </c>
      <c r="L111" s="72" t="str">
        <f>IF(キューシート計算用!L111&lt;&gt;"",キューシート計算用!L111,"")</f>
        <v/>
      </c>
      <c r="M111" s="100" t="str">
        <f>IF(キューシート計算用!M111&lt;&gt;"",キューシート計算用!M111,"")</f>
        <v/>
      </c>
      <c r="N111" s="100" t="str">
        <f>IF(キューシート計算用!N111&lt;&gt;"",キューシート計算用!N111,"")</f>
        <v/>
      </c>
    </row>
    <row r="112" spans="1:14" x14ac:dyDescent="0.15">
      <c r="A112" s="72">
        <f>IF(キューシート計算用!A112&lt;&gt;"",キューシート計算用!A112,"")</f>
        <v>108</v>
      </c>
      <c r="B112" s="72" t="str">
        <f>IF(キューシート計算用!B112&lt;&gt;"",キューシート計算用!B112,"")</f>
        <v/>
      </c>
      <c r="C112" s="97" t="str">
        <f>IF(キューシート計算用!C112&lt;&gt;"",キューシート計算用!C112,"")</f>
        <v/>
      </c>
      <c r="D112" s="97" t="str">
        <f>IF(キューシート計算用!D112&lt;&gt;"",キューシート計算用!D112,"")</f>
        <v/>
      </c>
      <c r="E112" s="98" t="str">
        <f>IF(キューシート計算用!E112&lt;&gt;"",キューシート計算用!E112,"")</f>
        <v/>
      </c>
      <c r="F112" s="72" t="str">
        <f>IF(キューシート計算用!F112&lt;&gt;"",キューシート計算用!F112,"")</f>
        <v/>
      </c>
      <c r="G112" s="72" t="str">
        <f>IF(キューシート計算用!G112&lt;&gt;"",キューシート計算用!G112,"")</f>
        <v/>
      </c>
      <c r="H112" s="72" t="str">
        <f>IF(キューシート計算用!H112&lt;&gt;"",キューシート計算用!H112,"")</f>
        <v/>
      </c>
      <c r="I112" s="72" t="str">
        <f>IF(キューシート計算用!I112&lt;&gt;"",キューシート計算用!I112,"")</f>
        <v/>
      </c>
      <c r="J112" s="72" t="str">
        <f>IF(キューシート計算用!J112&lt;&gt;"",キューシート計算用!J112,"")</f>
        <v/>
      </c>
      <c r="K112" s="99" t="str">
        <f>IF(キューシート計算用!K112&lt;&gt;"",キューシート計算用!K112,"")</f>
        <v/>
      </c>
      <c r="L112" s="72" t="str">
        <f>IF(キューシート計算用!L112&lt;&gt;"",キューシート計算用!L112,"")</f>
        <v/>
      </c>
      <c r="M112" s="100" t="str">
        <f>IF(キューシート計算用!M112&lt;&gt;"",キューシート計算用!M112,"")</f>
        <v/>
      </c>
      <c r="N112" s="100" t="str">
        <f>IF(キューシート計算用!N112&lt;&gt;"",キューシート計算用!N112,"")</f>
        <v/>
      </c>
    </row>
    <row r="113" spans="1:14" x14ac:dyDescent="0.15">
      <c r="A113" s="72">
        <f>IF(キューシート計算用!A113&lt;&gt;"",キューシート計算用!A113,"")</f>
        <v>109</v>
      </c>
      <c r="B113" s="72" t="str">
        <f>IF(キューシート計算用!B113&lt;&gt;"",キューシート計算用!B113,"")</f>
        <v/>
      </c>
      <c r="C113" s="97" t="str">
        <f>IF(キューシート計算用!C113&lt;&gt;"",キューシート計算用!C113,"")</f>
        <v/>
      </c>
      <c r="D113" s="97" t="str">
        <f>IF(キューシート計算用!D113&lt;&gt;"",キューシート計算用!D113,"")</f>
        <v/>
      </c>
      <c r="E113" s="98" t="str">
        <f>IF(キューシート計算用!E113&lt;&gt;"",キューシート計算用!E113,"")</f>
        <v/>
      </c>
      <c r="F113" s="72" t="str">
        <f>IF(キューシート計算用!F113&lt;&gt;"",キューシート計算用!F113,"")</f>
        <v/>
      </c>
      <c r="G113" s="72" t="str">
        <f>IF(キューシート計算用!G113&lt;&gt;"",キューシート計算用!G113,"")</f>
        <v/>
      </c>
      <c r="H113" s="72" t="str">
        <f>IF(キューシート計算用!H113&lt;&gt;"",キューシート計算用!H113,"")</f>
        <v/>
      </c>
      <c r="I113" s="72" t="str">
        <f>IF(キューシート計算用!I113&lt;&gt;"",キューシート計算用!I113,"")</f>
        <v/>
      </c>
      <c r="J113" s="72" t="str">
        <f>IF(キューシート計算用!J113&lt;&gt;"",キューシート計算用!J113,"")</f>
        <v/>
      </c>
      <c r="K113" s="99" t="str">
        <f>IF(キューシート計算用!K113&lt;&gt;"",キューシート計算用!K113,"")</f>
        <v/>
      </c>
      <c r="L113" s="72" t="str">
        <f>IF(キューシート計算用!L113&lt;&gt;"",キューシート計算用!L113,"")</f>
        <v/>
      </c>
      <c r="M113" s="100" t="str">
        <f>IF(キューシート計算用!M113&lt;&gt;"",キューシート計算用!M113,"")</f>
        <v/>
      </c>
      <c r="N113" s="100" t="str">
        <f>IF(キューシート計算用!N113&lt;&gt;"",キューシート計算用!N113,"")</f>
        <v/>
      </c>
    </row>
    <row r="114" spans="1:14" x14ac:dyDescent="0.15">
      <c r="A114" s="72">
        <f>IF(キューシート計算用!A114&lt;&gt;"",キューシート計算用!A114,"")</f>
        <v>110</v>
      </c>
      <c r="B114" s="72" t="str">
        <f>IF(キューシート計算用!B114&lt;&gt;"",キューシート計算用!B114,"")</f>
        <v/>
      </c>
      <c r="C114" s="97" t="str">
        <f>IF(キューシート計算用!C114&lt;&gt;"",キューシート計算用!C114,"")</f>
        <v/>
      </c>
      <c r="D114" s="97" t="str">
        <f>IF(キューシート計算用!D114&lt;&gt;"",キューシート計算用!D114,"")</f>
        <v/>
      </c>
      <c r="E114" s="98" t="str">
        <f>IF(キューシート計算用!E114&lt;&gt;"",キューシート計算用!E114,"")</f>
        <v/>
      </c>
      <c r="F114" s="72" t="str">
        <f>IF(キューシート計算用!F114&lt;&gt;"",キューシート計算用!F114,"")</f>
        <v/>
      </c>
      <c r="G114" s="72" t="str">
        <f>IF(キューシート計算用!G114&lt;&gt;"",キューシート計算用!G114,"")</f>
        <v/>
      </c>
      <c r="H114" s="72" t="str">
        <f>IF(キューシート計算用!H114&lt;&gt;"",キューシート計算用!H114,"")</f>
        <v/>
      </c>
      <c r="I114" s="72" t="str">
        <f>IF(キューシート計算用!I114&lt;&gt;"",キューシート計算用!I114,"")</f>
        <v/>
      </c>
      <c r="J114" s="72" t="str">
        <f>IF(キューシート計算用!J114&lt;&gt;"",キューシート計算用!J114,"")</f>
        <v/>
      </c>
      <c r="K114" s="99" t="str">
        <f>IF(キューシート計算用!K114&lt;&gt;"",キューシート計算用!K114,"")</f>
        <v/>
      </c>
      <c r="L114" s="72" t="str">
        <f>IF(キューシート計算用!L114&lt;&gt;"",キューシート計算用!L114,"")</f>
        <v/>
      </c>
      <c r="M114" s="100" t="str">
        <f>IF(キューシート計算用!M114&lt;&gt;"",キューシート計算用!M114,"")</f>
        <v/>
      </c>
      <c r="N114" s="100" t="str">
        <f>IF(キューシート計算用!N114&lt;&gt;"",キューシート計算用!N114,"")</f>
        <v/>
      </c>
    </row>
    <row r="115" spans="1:14" x14ac:dyDescent="0.15">
      <c r="A115" s="72">
        <f>IF(キューシート計算用!A115&lt;&gt;"",キューシート計算用!A115,"")</f>
        <v>111</v>
      </c>
      <c r="B115" s="72" t="str">
        <f>IF(キューシート計算用!B115&lt;&gt;"",キューシート計算用!B115,"")</f>
        <v/>
      </c>
      <c r="C115" s="97" t="str">
        <f>IF(キューシート計算用!C115&lt;&gt;"",キューシート計算用!C115,"")</f>
        <v/>
      </c>
      <c r="D115" s="97" t="str">
        <f>IF(キューシート計算用!D115&lt;&gt;"",キューシート計算用!D115,"")</f>
        <v/>
      </c>
      <c r="E115" s="98" t="str">
        <f>IF(キューシート計算用!E115&lt;&gt;"",キューシート計算用!E115,"")</f>
        <v/>
      </c>
      <c r="F115" s="72" t="str">
        <f>IF(キューシート計算用!F115&lt;&gt;"",キューシート計算用!F115,"")</f>
        <v/>
      </c>
      <c r="G115" s="72" t="str">
        <f>IF(キューシート計算用!G115&lt;&gt;"",キューシート計算用!G115,"")</f>
        <v/>
      </c>
      <c r="H115" s="72" t="str">
        <f>IF(キューシート計算用!H115&lt;&gt;"",キューシート計算用!H115,"")</f>
        <v/>
      </c>
      <c r="I115" s="72" t="str">
        <f>IF(キューシート計算用!I115&lt;&gt;"",キューシート計算用!I115,"")</f>
        <v/>
      </c>
      <c r="J115" s="72" t="str">
        <f>IF(キューシート計算用!J115&lt;&gt;"",キューシート計算用!J115,"")</f>
        <v/>
      </c>
      <c r="K115" s="99" t="str">
        <f>IF(キューシート計算用!K115&lt;&gt;"",キューシート計算用!K115,"")</f>
        <v/>
      </c>
      <c r="L115" s="72" t="str">
        <f>IF(キューシート計算用!L115&lt;&gt;"",キューシート計算用!L115,"")</f>
        <v/>
      </c>
      <c r="M115" s="100" t="str">
        <f>IF(キューシート計算用!M115&lt;&gt;"",キューシート計算用!M115,"")</f>
        <v/>
      </c>
      <c r="N115" s="100" t="str">
        <f>IF(キューシート計算用!N115&lt;&gt;"",キューシート計算用!N115,"")</f>
        <v/>
      </c>
    </row>
    <row r="116" spans="1:14" x14ac:dyDescent="0.15">
      <c r="A116" s="72">
        <f>IF(キューシート計算用!A116&lt;&gt;"",キューシート計算用!A116,"")</f>
        <v>112</v>
      </c>
      <c r="B116" s="72" t="str">
        <f>IF(キューシート計算用!B116&lt;&gt;"",キューシート計算用!B116,"")</f>
        <v/>
      </c>
      <c r="C116" s="97" t="str">
        <f>IF(キューシート計算用!C116&lt;&gt;"",キューシート計算用!C116,"")</f>
        <v/>
      </c>
      <c r="D116" s="97" t="str">
        <f>IF(キューシート計算用!D116&lt;&gt;"",キューシート計算用!D116,"")</f>
        <v/>
      </c>
      <c r="E116" s="98" t="str">
        <f>IF(キューシート計算用!E116&lt;&gt;"",キューシート計算用!E116,"")</f>
        <v/>
      </c>
      <c r="F116" s="72" t="str">
        <f>IF(キューシート計算用!F116&lt;&gt;"",キューシート計算用!F116,"")</f>
        <v/>
      </c>
      <c r="G116" s="72" t="str">
        <f>IF(キューシート計算用!G116&lt;&gt;"",キューシート計算用!G116,"")</f>
        <v/>
      </c>
      <c r="H116" s="72" t="str">
        <f>IF(キューシート計算用!H116&lt;&gt;"",キューシート計算用!H116,"")</f>
        <v/>
      </c>
      <c r="I116" s="72" t="str">
        <f>IF(キューシート計算用!I116&lt;&gt;"",キューシート計算用!I116,"")</f>
        <v/>
      </c>
      <c r="J116" s="72" t="str">
        <f>IF(キューシート計算用!J116&lt;&gt;"",キューシート計算用!J116,"")</f>
        <v/>
      </c>
      <c r="K116" s="99" t="str">
        <f>IF(キューシート計算用!K116&lt;&gt;"",キューシート計算用!K116,"")</f>
        <v/>
      </c>
      <c r="L116" s="72" t="str">
        <f>IF(キューシート計算用!L116&lt;&gt;"",キューシート計算用!L116,"")</f>
        <v/>
      </c>
      <c r="M116" s="100" t="str">
        <f>IF(キューシート計算用!M116&lt;&gt;"",キューシート計算用!M116,"")</f>
        <v/>
      </c>
      <c r="N116" s="100" t="str">
        <f>IF(キューシート計算用!N116&lt;&gt;"",キューシート計算用!N116,"")</f>
        <v/>
      </c>
    </row>
    <row r="117" spans="1:14" x14ac:dyDescent="0.15">
      <c r="A117" s="72">
        <f>IF(キューシート計算用!A117&lt;&gt;"",キューシート計算用!A117,"")</f>
        <v>113</v>
      </c>
      <c r="B117" s="72" t="str">
        <f>IF(キューシート計算用!B117&lt;&gt;"",キューシート計算用!B117,"")</f>
        <v/>
      </c>
      <c r="C117" s="97" t="str">
        <f>IF(キューシート計算用!C117&lt;&gt;"",キューシート計算用!C117,"")</f>
        <v/>
      </c>
      <c r="D117" s="97" t="str">
        <f>IF(キューシート計算用!D117&lt;&gt;"",キューシート計算用!D117,"")</f>
        <v/>
      </c>
      <c r="E117" s="98" t="str">
        <f>IF(キューシート計算用!E117&lt;&gt;"",キューシート計算用!E117,"")</f>
        <v/>
      </c>
      <c r="F117" s="72" t="str">
        <f>IF(キューシート計算用!F117&lt;&gt;"",キューシート計算用!F117,"")</f>
        <v/>
      </c>
      <c r="G117" s="72" t="str">
        <f>IF(キューシート計算用!G117&lt;&gt;"",キューシート計算用!G117,"")</f>
        <v/>
      </c>
      <c r="H117" s="72" t="str">
        <f>IF(キューシート計算用!H117&lt;&gt;"",キューシート計算用!H117,"")</f>
        <v/>
      </c>
      <c r="I117" s="72" t="str">
        <f>IF(キューシート計算用!I117&lt;&gt;"",キューシート計算用!I117,"")</f>
        <v/>
      </c>
      <c r="J117" s="72" t="str">
        <f>IF(キューシート計算用!J117&lt;&gt;"",キューシート計算用!J117,"")</f>
        <v/>
      </c>
      <c r="K117" s="99" t="str">
        <f>IF(キューシート計算用!K117&lt;&gt;"",キューシート計算用!K117,"")</f>
        <v/>
      </c>
      <c r="L117" s="72" t="str">
        <f>IF(キューシート計算用!L117&lt;&gt;"",キューシート計算用!L117,"")</f>
        <v/>
      </c>
      <c r="M117" s="100" t="str">
        <f>IF(キューシート計算用!M117&lt;&gt;"",キューシート計算用!M117,"")</f>
        <v/>
      </c>
      <c r="N117" s="100" t="str">
        <f>IF(キューシート計算用!N117&lt;&gt;"",キューシート計算用!N117,"")</f>
        <v/>
      </c>
    </row>
    <row r="118" spans="1:14" x14ac:dyDescent="0.15">
      <c r="A118" s="72">
        <f>IF(キューシート計算用!A118&lt;&gt;"",キューシート計算用!A118,"")</f>
        <v>114</v>
      </c>
      <c r="B118" s="72" t="str">
        <f>IF(キューシート計算用!B118&lt;&gt;"",キューシート計算用!B118,"")</f>
        <v/>
      </c>
      <c r="C118" s="97" t="str">
        <f>IF(キューシート計算用!C118&lt;&gt;"",キューシート計算用!C118,"")</f>
        <v/>
      </c>
      <c r="D118" s="97" t="str">
        <f>IF(キューシート計算用!D118&lt;&gt;"",キューシート計算用!D118,"")</f>
        <v/>
      </c>
      <c r="E118" s="98" t="str">
        <f>IF(キューシート計算用!E118&lt;&gt;"",キューシート計算用!E118,"")</f>
        <v/>
      </c>
      <c r="F118" s="72" t="str">
        <f>IF(キューシート計算用!F118&lt;&gt;"",キューシート計算用!F118,"")</f>
        <v/>
      </c>
      <c r="G118" s="72" t="str">
        <f>IF(キューシート計算用!G118&lt;&gt;"",キューシート計算用!G118,"")</f>
        <v/>
      </c>
      <c r="H118" s="72" t="str">
        <f>IF(キューシート計算用!H118&lt;&gt;"",キューシート計算用!H118,"")</f>
        <v/>
      </c>
      <c r="I118" s="72" t="str">
        <f>IF(キューシート計算用!I118&lt;&gt;"",キューシート計算用!I118,"")</f>
        <v/>
      </c>
      <c r="J118" s="72" t="str">
        <f>IF(キューシート計算用!J118&lt;&gt;"",キューシート計算用!J118,"")</f>
        <v/>
      </c>
      <c r="K118" s="99" t="str">
        <f>IF(キューシート計算用!K118&lt;&gt;"",キューシート計算用!K118,"")</f>
        <v/>
      </c>
      <c r="L118" s="72" t="str">
        <f>IF(キューシート計算用!L118&lt;&gt;"",キューシート計算用!L118,"")</f>
        <v/>
      </c>
      <c r="M118" s="100" t="str">
        <f>IF(キューシート計算用!M118&lt;&gt;"",キューシート計算用!M118,"")</f>
        <v/>
      </c>
      <c r="N118" s="100" t="str">
        <f>IF(キューシート計算用!N118&lt;&gt;"",キューシート計算用!N118,"")</f>
        <v/>
      </c>
    </row>
    <row r="119" spans="1:14" x14ac:dyDescent="0.15">
      <c r="A119" s="72">
        <f>IF(キューシート計算用!A119&lt;&gt;"",キューシート計算用!A119,"")</f>
        <v>115</v>
      </c>
      <c r="B119" s="72" t="str">
        <f>IF(キューシート計算用!B119&lt;&gt;"",キューシート計算用!B119,"")</f>
        <v/>
      </c>
      <c r="C119" s="97" t="str">
        <f>IF(キューシート計算用!C119&lt;&gt;"",キューシート計算用!C119,"")</f>
        <v/>
      </c>
      <c r="D119" s="97" t="str">
        <f>IF(キューシート計算用!D119&lt;&gt;"",キューシート計算用!D119,"")</f>
        <v/>
      </c>
      <c r="E119" s="98" t="str">
        <f>IF(キューシート計算用!E119&lt;&gt;"",キューシート計算用!E119,"")</f>
        <v/>
      </c>
      <c r="F119" s="72" t="str">
        <f>IF(キューシート計算用!F119&lt;&gt;"",キューシート計算用!F119,"")</f>
        <v/>
      </c>
      <c r="G119" s="72" t="str">
        <f>IF(キューシート計算用!G119&lt;&gt;"",キューシート計算用!G119,"")</f>
        <v/>
      </c>
      <c r="H119" s="72" t="str">
        <f>IF(キューシート計算用!H119&lt;&gt;"",キューシート計算用!H119,"")</f>
        <v/>
      </c>
      <c r="I119" s="72" t="str">
        <f>IF(キューシート計算用!I119&lt;&gt;"",キューシート計算用!I119,"")</f>
        <v/>
      </c>
      <c r="J119" s="72" t="str">
        <f>IF(キューシート計算用!J119&lt;&gt;"",キューシート計算用!J119,"")</f>
        <v/>
      </c>
      <c r="K119" s="99" t="str">
        <f>IF(キューシート計算用!K119&lt;&gt;"",キューシート計算用!K119,"")</f>
        <v/>
      </c>
      <c r="L119" s="72" t="str">
        <f>IF(キューシート計算用!L119&lt;&gt;"",キューシート計算用!L119,"")</f>
        <v/>
      </c>
      <c r="M119" s="100" t="str">
        <f>IF(キューシート計算用!M119&lt;&gt;"",キューシート計算用!M119,"")</f>
        <v/>
      </c>
      <c r="N119" s="100" t="str">
        <f>IF(キューシート計算用!N119&lt;&gt;"",キューシート計算用!N119,"")</f>
        <v/>
      </c>
    </row>
    <row r="120" spans="1:14" x14ac:dyDescent="0.15">
      <c r="A120" s="72">
        <f>IF(キューシート計算用!A120&lt;&gt;"",キューシート計算用!A120,"")</f>
        <v>116</v>
      </c>
      <c r="B120" s="72" t="str">
        <f>IF(キューシート計算用!B120&lt;&gt;"",キューシート計算用!B120,"")</f>
        <v/>
      </c>
      <c r="C120" s="72" t="str">
        <f>IF(キューシート計算用!C120&lt;&gt;"",キューシート計算用!C120,"")</f>
        <v/>
      </c>
      <c r="D120" s="98" t="str">
        <f>IF(キューシート計算用!D120&lt;&gt;"",キューシート計算用!D120,"")</f>
        <v/>
      </c>
      <c r="E120" s="98" t="str">
        <f>IF(キューシート計算用!E120&lt;&gt;"",キューシート計算用!E120,"")</f>
        <v/>
      </c>
      <c r="F120" s="72" t="str">
        <f>IF(キューシート計算用!F120&lt;&gt;"",キューシート計算用!F120,"")</f>
        <v/>
      </c>
      <c r="G120" s="72" t="str">
        <f>IF(キューシート計算用!G120&lt;&gt;"",キューシート計算用!G120,"")</f>
        <v/>
      </c>
      <c r="H120" s="72" t="str">
        <f>IF(キューシート計算用!H120&lt;&gt;"",キューシート計算用!H120,"")</f>
        <v/>
      </c>
      <c r="I120" s="72" t="str">
        <f>IF(キューシート計算用!I120&lt;&gt;"",キューシート計算用!I120,"")</f>
        <v/>
      </c>
      <c r="J120" s="72" t="str">
        <f>IF(キューシート計算用!J120&lt;&gt;"",キューシート計算用!J120,"")</f>
        <v/>
      </c>
      <c r="K120" s="99" t="str">
        <f>IF(キューシート計算用!K120&lt;&gt;"",キューシート計算用!K120,"")</f>
        <v/>
      </c>
      <c r="L120" s="72" t="str">
        <f>IF(キューシート計算用!L120&lt;&gt;"",キューシート計算用!L120,"")</f>
        <v/>
      </c>
      <c r="M120" s="100" t="str">
        <f>IF(キューシート計算用!M120&lt;&gt;"",キューシート計算用!M120,"")</f>
        <v/>
      </c>
      <c r="N120" s="100" t="str">
        <f>IF(キューシート計算用!N120&lt;&gt;"",キューシート計算用!N120,"")</f>
        <v/>
      </c>
    </row>
    <row r="121" spans="1:14" x14ac:dyDescent="0.15">
      <c r="A121" s="72">
        <f>IF(キューシート計算用!A121&lt;&gt;"",キューシート計算用!A121,"")</f>
        <v>117</v>
      </c>
      <c r="B121" s="72" t="str">
        <f>IF(キューシート計算用!B121&lt;&gt;"",キューシート計算用!B121,"")</f>
        <v/>
      </c>
      <c r="C121" s="72" t="str">
        <f>IF(キューシート計算用!C121&lt;&gt;"",キューシート計算用!C121,"")</f>
        <v/>
      </c>
      <c r="D121" s="98" t="str">
        <f>IF(キューシート計算用!D121&lt;&gt;"",キューシート計算用!D121,"")</f>
        <v/>
      </c>
      <c r="E121" s="98" t="str">
        <f>IF(キューシート計算用!E121&lt;&gt;"",キューシート計算用!E121,"")</f>
        <v/>
      </c>
      <c r="F121" s="72" t="str">
        <f>IF(キューシート計算用!F121&lt;&gt;"",キューシート計算用!F121,"")</f>
        <v/>
      </c>
      <c r="G121" s="72" t="str">
        <f>IF(キューシート計算用!G121&lt;&gt;"",キューシート計算用!G121,"")</f>
        <v/>
      </c>
      <c r="H121" s="72" t="str">
        <f>IF(キューシート計算用!H121&lt;&gt;"",キューシート計算用!H121,"")</f>
        <v/>
      </c>
      <c r="I121" s="72" t="str">
        <f>IF(キューシート計算用!I121&lt;&gt;"",キューシート計算用!I121,"")</f>
        <v/>
      </c>
      <c r="J121" s="72" t="str">
        <f>IF(キューシート計算用!J121&lt;&gt;"",キューシート計算用!J121,"")</f>
        <v/>
      </c>
      <c r="K121" s="99" t="str">
        <f>IF(キューシート計算用!K121&lt;&gt;"",キューシート計算用!K121,"")</f>
        <v/>
      </c>
      <c r="L121" s="72" t="str">
        <f>IF(キューシート計算用!L121&lt;&gt;"",キューシート計算用!L121,"")</f>
        <v/>
      </c>
      <c r="M121" s="100" t="str">
        <f>IF(キューシート計算用!M121&lt;&gt;"",キューシート計算用!M121,"")</f>
        <v/>
      </c>
      <c r="N121" s="100" t="str">
        <f>IF(キューシート計算用!N121&lt;&gt;"",キューシート計算用!N121,"")</f>
        <v/>
      </c>
    </row>
    <row r="122" spans="1:14" x14ac:dyDescent="0.15">
      <c r="A122" s="72">
        <f>IF(キューシート計算用!A122&lt;&gt;"",キューシート計算用!A122,"")</f>
        <v>118</v>
      </c>
      <c r="B122" s="72" t="str">
        <f>IF(キューシート計算用!B122&lt;&gt;"",キューシート計算用!B122,"")</f>
        <v/>
      </c>
      <c r="C122" s="72" t="str">
        <f>IF(キューシート計算用!C122&lt;&gt;"",キューシート計算用!C122,"")</f>
        <v/>
      </c>
      <c r="D122" s="98" t="str">
        <f>IF(キューシート計算用!D122&lt;&gt;"",キューシート計算用!D122,"")</f>
        <v/>
      </c>
      <c r="E122" s="98" t="str">
        <f>IF(キューシート計算用!E122&lt;&gt;"",キューシート計算用!E122,"")</f>
        <v/>
      </c>
      <c r="F122" s="72" t="str">
        <f>IF(キューシート計算用!F122&lt;&gt;"",キューシート計算用!F122,"")</f>
        <v/>
      </c>
      <c r="G122" s="72" t="str">
        <f>IF(キューシート計算用!G122&lt;&gt;"",キューシート計算用!G122,"")</f>
        <v/>
      </c>
      <c r="H122" s="72" t="str">
        <f>IF(キューシート計算用!H122&lt;&gt;"",キューシート計算用!H122,"")</f>
        <v/>
      </c>
      <c r="I122" s="72" t="str">
        <f>IF(キューシート計算用!I122&lt;&gt;"",キューシート計算用!I122,"")</f>
        <v/>
      </c>
      <c r="J122" s="72" t="str">
        <f>IF(キューシート計算用!J122&lt;&gt;"",キューシート計算用!J122,"")</f>
        <v/>
      </c>
      <c r="K122" s="99" t="str">
        <f>IF(キューシート計算用!K122&lt;&gt;"",キューシート計算用!K122,"")</f>
        <v/>
      </c>
      <c r="L122" s="72" t="str">
        <f>IF(キューシート計算用!L122&lt;&gt;"",キューシート計算用!L122,"")</f>
        <v/>
      </c>
      <c r="M122" s="100" t="str">
        <f>IF(キューシート計算用!M122&lt;&gt;"",キューシート計算用!M122,"")</f>
        <v/>
      </c>
      <c r="N122" s="100" t="str">
        <f>IF(キューシート計算用!N122&lt;&gt;"",キューシート計算用!N122,"")</f>
        <v/>
      </c>
    </row>
    <row r="123" spans="1:14" x14ac:dyDescent="0.15">
      <c r="A123" s="72">
        <f>IF(キューシート計算用!A123&lt;&gt;"",キューシート計算用!A123,"")</f>
        <v>119</v>
      </c>
      <c r="B123" s="72" t="str">
        <f>IF(キューシート計算用!B123&lt;&gt;"",キューシート計算用!B123,"")</f>
        <v/>
      </c>
      <c r="C123" s="72" t="str">
        <f>IF(キューシート計算用!C123&lt;&gt;"",キューシート計算用!C123,"")</f>
        <v/>
      </c>
      <c r="D123" s="98" t="str">
        <f>IF(キューシート計算用!D123&lt;&gt;"",キューシート計算用!D123,"")</f>
        <v/>
      </c>
      <c r="E123" s="98" t="str">
        <f>IF(キューシート計算用!E123&lt;&gt;"",キューシート計算用!E123,"")</f>
        <v/>
      </c>
      <c r="F123" s="72" t="str">
        <f>IF(キューシート計算用!F123&lt;&gt;"",キューシート計算用!F123,"")</f>
        <v/>
      </c>
      <c r="G123" s="72" t="str">
        <f>IF(キューシート計算用!G123&lt;&gt;"",キューシート計算用!G123,"")</f>
        <v/>
      </c>
      <c r="H123" s="72" t="str">
        <f>IF(キューシート計算用!H123&lt;&gt;"",キューシート計算用!H123,"")</f>
        <v/>
      </c>
      <c r="I123" s="72" t="str">
        <f>IF(キューシート計算用!I123&lt;&gt;"",キューシート計算用!I123,"")</f>
        <v/>
      </c>
      <c r="J123" s="72" t="str">
        <f>IF(キューシート計算用!J123&lt;&gt;"",キューシート計算用!J123,"")</f>
        <v/>
      </c>
      <c r="K123" s="99" t="str">
        <f>IF(キューシート計算用!K123&lt;&gt;"",キューシート計算用!K123,"")</f>
        <v/>
      </c>
      <c r="L123" s="72" t="str">
        <f>IF(キューシート計算用!L123&lt;&gt;"",キューシート計算用!L123,"")</f>
        <v/>
      </c>
      <c r="M123" s="100" t="str">
        <f>IF(キューシート計算用!M123&lt;&gt;"",キューシート計算用!M123,"")</f>
        <v/>
      </c>
      <c r="N123" s="100" t="str">
        <f>IF(キューシート計算用!N123&lt;&gt;"",キューシート計算用!N123,"")</f>
        <v/>
      </c>
    </row>
    <row r="124" spans="1:14" x14ac:dyDescent="0.15">
      <c r="A124" s="72">
        <f>IF(キューシート計算用!A124&lt;&gt;"",キューシート計算用!A124,"")</f>
        <v>120</v>
      </c>
      <c r="B124" s="72" t="str">
        <f>IF(キューシート計算用!B124&lt;&gt;"",キューシート計算用!B124,"")</f>
        <v/>
      </c>
      <c r="C124" s="72" t="str">
        <f>IF(キューシート計算用!C124&lt;&gt;"",キューシート計算用!C124,"")</f>
        <v/>
      </c>
      <c r="D124" s="98" t="str">
        <f>IF(キューシート計算用!D124&lt;&gt;"",キューシート計算用!D124,"")</f>
        <v/>
      </c>
      <c r="E124" s="98" t="str">
        <f>IF(キューシート計算用!E124&lt;&gt;"",キューシート計算用!E124,"")</f>
        <v/>
      </c>
      <c r="F124" s="72" t="str">
        <f>IF(キューシート計算用!F124&lt;&gt;"",キューシート計算用!F124,"")</f>
        <v/>
      </c>
      <c r="G124" s="72" t="str">
        <f>IF(キューシート計算用!G124&lt;&gt;"",キューシート計算用!G124,"")</f>
        <v/>
      </c>
      <c r="H124" s="72" t="str">
        <f>IF(キューシート計算用!H124&lt;&gt;"",キューシート計算用!H124,"")</f>
        <v/>
      </c>
      <c r="I124" s="72" t="str">
        <f>IF(キューシート計算用!I124&lt;&gt;"",キューシート計算用!I124,"")</f>
        <v/>
      </c>
      <c r="J124" s="72" t="str">
        <f>IF(キューシート計算用!J124&lt;&gt;"",キューシート計算用!J124,"")</f>
        <v/>
      </c>
      <c r="K124" s="99" t="str">
        <f>IF(キューシート計算用!K124&lt;&gt;"",キューシート計算用!K124,"")</f>
        <v/>
      </c>
      <c r="L124" s="72" t="str">
        <f>IF(キューシート計算用!L124&lt;&gt;"",キューシート計算用!L124,"")</f>
        <v/>
      </c>
      <c r="M124" s="100" t="str">
        <f>IF(キューシート計算用!M124&lt;&gt;"",キューシート計算用!M124,"")</f>
        <v/>
      </c>
      <c r="N124" s="100" t="str">
        <f>IF(キューシート計算用!N124&lt;&gt;"",キューシート計算用!N124,"")</f>
        <v/>
      </c>
    </row>
    <row r="125" spans="1:14" x14ac:dyDescent="0.15">
      <c r="A125" s="72">
        <f>IF(キューシート計算用!A125&lt;&gt;"",キューシート計算用!A125,"")</f>
        <v>121</v>
      </c>
      <c r="B125" s="72" t="str">
        <f>IF(キューシート計算用!B125&lt;&gt;"",キューシート計算用!B125,"")</f>
        <v/>
      </c>
      <c r="C125" s="72" t="str">
        <f>IF(キューシート計算用!C125&lt;&gt;"",キューシート計算用!C125,"")</f>
        <v/>
      </c>
      <c r="D125" s="98" t="str">
        <f>IF(キューシート計算用!D125&lt;&gt;"",キューシート計算用!D125,"")</f>
        <v/>
      </c>
      <c r="E125" s="98" t="str">
        <f>IF(キューシート計算用!E125&lt;&gt;"",キューシート計算用!E125,"")</f>
        <v/>
      </c>
      <c r="F125" s="72" t="str">
        <f>IF(キューシート計算用!F125&lt;&gt;"",キューシート計算用!F125,"")</f>
        <v/>
      </c>
      <c r="G125" s="72" t="str">
        <f>IF(キューシート計算用!G125&lt;&gt;"",キューシート計算用!G125,"")</f>
        <v/>
      </c>
      <c r="H125" s="72" t="str">
        <f>IF(キューシート計算用!H125&lt;&gt;"",キューシート計算用!H125,"")</f>
        <v/>
      </c>
      <c r="I125" s="72" t="str">
        <f>IF(キューシート計算用!I125&lt;&gt;"",キューシート計算用!I125,"")</f>
        <v/>
      </c>
      <c r="J125" s="72" t="str">
        <f>IF(キューシート計算用!J125&lt;&gt;"",キューシート計算用!J125,"")</f>
        <v/>
      </c>
      <c r="K125" s="99" t="str">
        <f>IF(キューシート計算用!K125&lt;&gt;"",キューシート計算用!K125,"")</f>
        <v/>
      </c>
      <c r="L125" s="72" t="str">
        <f>IF(キューシート計算用!L125&lt;&gt;"",キューシート計算用!L125,"")</f>
        <v/>
      </c>
      <c r="M125" s="100" t="str">
        <f>IF(キューシート計算用!M125&lt;&gt;"",キューシート計算用!M125,"")</f>
        <v/>
      </c>
      <c r="N125" s="100" t="str">
        <f>IF(キューシート計算用!N125&lt;&gt;"",キューシート計算用!N125,"")</f>
        <v/>
      </c>
    </row>
    <row r="126" spans="1:14" x14ac:dyDescent="0.15">
      <c r="A126" s="72">
        <f>IF(キューシート計算用!A126&lt;&gt;"",キューシート計算用!A126,"")</f>
        <v>122</v>
      </c>
      <c r="B126" s="72" t="str">
        <f>IF(キューシート計算用!B126&lt;&gt;"",キューシート計算用!B126,"")</f>
        <v/>
      </c>
      <c r="C126" s="72" t="str">
        <f>IF(キューシート計算用!C126&lt;&gt;"",キューシート計算用!C126,"")</f>
        <v/>
      </c>
      <c r="D126" s="98" t="str">
        <f>IF(キューシート計算用!D126&lt;&gt;"",キューシート計算用!D126,"")</f>
        <v/>
      </c>
      <c r="E126" s="98" t="str">
        <f>IF(キューシート計算用!E126&lt;&gt;"",キューシート計算用!E126,"")</f>
        <v/>
      </c>
      <c r="F126" s="72" t="str">
        <f>IF(キューシート計算用!F126&lt;&gt;"",キューシート計算用!F126,"")</f>
        <v/>
      </c>
      <c r="G126" s="72" t="str">
        <f>IF(キューシート計算用!G126&lt;&gt;"",キューシート計算用!G126,"")</f>
        <v/>
      </c>
      <c r="H126" s="72" t="str">
        <f>IF(キューシート計算用!H126&lt;&gt;"",キューシート計算用!H126,"")</f>
        <v/>
      </c>
      <c r="I126" s="72" t="str">
        <f>IF(キューシート計算用!I126&lt;&gt;"",キューシート計算用!I126,"")</f>
        <v/>
      </c>
      <c r="J126" s="72" t="str">
        <f>IF(キューシート計算用!J126&lt;&gt;"",キューシート計算用!J126,"")</f>
        <v/>
      </c>
      <c r="K126" s="99" t="str">
        <f>IF(キューシート計算用!K126&lt;&gt;"",キューシート計算用!K126,"")</f>
        <v/>
      </c>
      <c r="L126" s="72" t="str">
        <f>IF(キューシート計算用!L126&lt;&gt;"",キューシート計算用!L126,"")</f>
        <v/>
      </c>
      <c r="M126" s="100" t="str">
        <f>IF(キューシート計算用!M126&lt;&gt;"",キューシート計算用!M126,"")</f>
        <v/>
      </c>
      <c r="N126" s="100" t="str">
        <f>IF(キューシート計算用!N126&lt;&gt;"",キューシート計算用!N126,"")</f>
        <v/>
      </c>
    </row>
    <row r="127" spans="1:14" x14ac:dyDescent="0.15">
      <c r="A127" s="72">
        <f>IF(キューシート計算用!A127&lt;&gt;"",キューシート計算用!A127,"")</f>
        <v>123</v>
      </c>
      <c r="B127" s="72" t="str">
        <f>IF(キューシート計算用!B127&lt;&gt;"",キューシート計算用!B127,"")</f>
        <v/>
      </c>
      <c r="C127" s="72" t="str">
        <f>IF(キューシート計算用!C127&lt;&gt;"",キューシート計算用!C127,"")</f>
        <v/>
      </c>
      <c r="D127" s="98" t="str">
        <f>IF(キューシート計算用!D127&lt;&gt;"",キューシート計算用!D127,"")</f>
        <v/>
      </c>
      <c r="E127" s="98" t="str">
        <f>IF(キューシート計算用!E127&lt;&gt;"",キューシート計算用!E127,"")</f>
        <v/>
      </c>
      <c r="F127" s="72" t="str">
        <f>IF(キューシート計算用!F127&lt;&gt;"",キューシート計算用!F127,"")</f>
        <v/>
      </c>
      <c r="G127" s="72" t="str">
        <f>IF(キューシート計算用!G127&lt;&gt;"",キューシート計算用!G127,"")</f>
        <v/>
      </c>
      <c r="H127" s="72" t="str">
        <f>IF(キューシート計算用!H127&lt;&gt;"",キューシート計算用!H127,"")</f>
        <v/>
      </c>
      <c r="I127" s="72" t="str">
        <f>IF(キューシート計算用!I127&lt;&gt;"",キューシート計算用!I127,"")</f>
        <v/>
      </c>
      <c r="J127" s="72" t="str">
        <f>IF(キューシート計算用!J127&lt;&gt;"",キューシート計算用!J127,"")</f>
        <v/>
      </c>
      <c r="K127" s="99" t="str">
        <f>IF(キューシート計算用!K127&lt;&gt;"",キューシート計算用!K127,"")</f>
        <v/>
      </c>
      <c r="L127" s="72" t="str">
        <f>IF(キューシート計算用!L127&lt;&gt;"",キューシート計算用!L127,"")</f>
        <v/>
      </c>
      <c r="M127" s="100" t="str">
        <f>IF(キューシート計算用!M127&lt;&gt;"",キューシート計算用!M127,"")</f>
        <v/>
      </c>
      <c r="N127" s="100" t="str">
        <f>IF(キューシート計算用!N127&lt;&gt;"",キューシート計算用!N127,"")</f>
        <v/>
      </c>
    </row>
    <row r="128" spans="1:14" x14ac:dyDescent="0.15">
      <c r="A128" s="72">
        <f>IF(キューシート計算用!A128&lt;&gt;"",キューシート計算用!A128,"")</f>
        <v>124</v>
      </c>
      <c r="B128" s="72" t="str">
        <f>IF(キューシート計算用!B128&lt;&gt;"",キューシート計算用!B128,"")</f>
        <v/>
      </c>
      <c r="C128" s="72" t="str">
        <f>IF(キューシート計算用!C128&lt;&gt;"",キューシート計算用!C128,"")</f>
        <v/>
      </c>
      <c r="D128" s="98" t="str">
        <f>IF(キューシート計算用!D128&lt;&gt;"",キューシート計算用!D128,"")</f>
        <v/>
      </c>
      <c r="E128" s="98" t="str">
        <f>IF(キューシート計算用!E128&lt;&gt;"",キューシート計算用!E128,"")</f>
        <v/>
      </c>
      <c r="F128" s="72" t="str">
        <f>IF(キューシート計算用!F128&lt;&gt;"",キューシート計算用!F128,"")</f>
        <v/>
      </c>
      <c r="G128" s="72" t="str">
        <f>IF(キューシート計算用!G128&lt;&gt;"",キューシート計算用!G128,"")</f>
        <v/>
      </c>
      <c r="H128" s="72" t="str">
        <f>IF(キューシート計算用!H128&lt;&gt;"",キューシート計算用!H128,"")</f>
        <v/>
      </c>
      <c r="I128" s="72" t="str">
        <f>IF(キューシート計算用!I128&lt;&gt;"",キューシート計算用!I128,"")</f>
        <v/>
      </c>
      <c r="J128" s="72" t="str">
        <f>IF(キューシート計算用!J128&lt;&gt;"",キューシート計算用!J128,"")</f>
        <v/>
      </c>
      <c r="K128" s="99" t="str">
        <f>IF(キューシート計算用!K128&lt;&gt;"",キューシート計算用!K128,"")</f>
        <v/>
      </c>
      <c r="L128" s="72" t="str">
        <f>IF(キューシート計算用!L128&lt;&gt;"",キューシート計算用!L128,"")</f>
        <v/>
      </c>
      <c r="M128" s="100" t="str">
        <f>IF(キューシート計算用!M128&lt;&gt;"",キューシート計算用!M128,"")</f>
        <v/>
      </c>
      <c r="N128" s="100" t="str">
        <f>IF(キューシート計算用!N128&lt;&gt;"",キューシート計算用!N128,"")</f>
        <v/>
      </c>
    </row>
    <row r="129" spans="1:14" x14ac:dyDescent="0.15">
      <c r="A129" s="72">
        <f>IF(キューシート計算用!A129&lt;&gt;"",キューシート計算用!A129,"")</f>
        <v>125</v>
      </c>
      <c r="B129" s="72" t="str">
        <f>IF(キューシート計算用!B129&lt;&gt;"",キューシート計算用!B129,"")</f>
        <v/>
      </c>
      <c r="C129" s="72" t="str">
        <f>IF(キューシート計算用!C129&lt;&gt;"",キューシート計算用!C129,"")</f>
        <v/>
      </c>
      <c r="D129" s="98" t="str">
        <f>IF(キューシート計算用!D129&lt;&gt;"",キューシート計算用!D129,"")</f>
        <v/>
      </c>
      <c r="E129" s="98" t="str">
        <f>IF(キューシート計算用!E129&lt;&gt;"",キューシート計算用!E129,"")</f>
        <v/>
      </c>
      <c r="F129" s="72" t="str">
        <f>IF(キューシート計算用!F129&lt;&gt;"",キューシート計算用!F129,"")</f>
        <v/>
      </c>
      <c r="G129" s="72" t="str">
        <f>IF(キューシート計算用!G129&lt;&gt;"",キューシート計算用!G129,"")</f>
        <v/>
      </c>
      <c r="H129" s="72" t="str">
        <f>IF(キューシート計算用!H129&lt;&gt;"",キューシート計算用!H129,"")</f>
        <v/>
      </c>
      <c r="I129" s="72" t="str">
        <f>IF(キューシート計算用!I129&lt;&gt;"",キューシート計算用!I129,"")</f>
        <v/>
      </c>
      <c r="J129" s="72" t="str">
        <f>IF(キューシート計算用!J129&lt;&gt;"",キューシート計算用!J129,"")</f>
        <v/>
      </c>
      <c r="K129" s="99" t="str">
        <f>IF(キューシート計算用!K129&lt;&gt;"",キューシート計算用!K129,"")</f>
        <v/>
      </c>
      <c r="L129" s="72" t="str">
        <f>IF(キューシート計算用!L129&lt;&gt;"",キューシート計算用!L129,"")</f>
        <v/>
      </c>
      <c r="M129" s="100" t="str">
        <f>IF(キューシート計算用!M129&lt;&gt;"",キューシート計算用!M129,"")</f>
        <v/>
      </c>
      <c r="N129" s="100" t="str">
        <f>IF(キューシート計算用!N129&lt;&gt;"",キューシート計算用!N129,"")</f>
        <v/>
      </c>
    </row>
    <row r="130" spans="1:14" x14ac:dyDescent="0.15">
      <c r="A130" s="72">
        <f>IF(キューシート計算用!A130&lt;&gt;"",キューシート計算用!A130,"")</f>
        <v>126</v>
      </c>
      <c r="B130" s="72" t="str">
        <f>IF(キューシート計算用!B130&lt;&gt;"",キューシート計算用!B130,"")</f>
        <v/>
      </c>
      <c r="C130" s="72" t="str">
        <f>IF(キューシート計算用!C130&lt;&gt;"",キューシート計算用!C130,"")</f>
        <v/>
      </c>
      <c r="D130" s="98" t="str">
        <f>IF(キューシート計算用!D130&lt;&gt;"",キューシート計算用!D130,"")</f>
        <v/>
      </c>
      <c r="E130" s="98" t="str">
        <f>IF(キューシート計算用!E130&lt;&gt;"",キューシート計算用!E130,"")</f>
        <v/>
      </c>
      <c r="F130" s="72" t="str">
        <f>IF(キューシート計算用!F130&lt;&gt;"",キューシート計算用!F130,"")</f>
        <v/>
      </c>
      <c r="G130" s="72" t="str">
        <f>IF(キューシート計算用!G130&lt;&gt;"",キューシート計算用!G130,"")</f>
        <v/>
      </c>
      <c r="H130" s="72" t="str">
        <f>IF(キューシート計算用!H130&lt;&gt;"",キューシート計算用!H130,"")</f>
        <v/>
      </c>
      <c r="I130" s="72" t="str">
        <f>IF(キューシート計算用!I130&lt;&gt;"",キューシート計算用!I130,"")</f>
        <v/>
      </c>
      <c r="J130" s="72" t="str">
        <f>IF(キューシート計算用!J130&lt;&gt;"",キューシート計算用!J130,"")</f>
        <v/>
      </c>
      <c r="K130" s="99" t="str">
        <f>IF(キューシート計算用!K130&lt;&gt;"",キューシート計算用!K130,"")</f>
        <v/>
      </c>
      <c r="L130" s="72" t="str">
        <f>IF(キューシート計算用!L130&lt;&gt;"",キューシート計算用!L130,"")</f>
        <v/>
      </c>
      <c r="M130" s="100" t="str">
        <f>IF(キューシート計算用!M130&lt;&gt;"",キューシート計算用!M130,"")</f>
        <v/>
      </c>
      <c r="N130" s="100" t="str">
        <f>IF(キューシート計算用!N130&lt;&gt;"",キューシート計算用!N130,"")</f>
        <v/>
      </c>
    </row>
    <row r="131" spans="1:14" x14ac:dyDescent="0.15">
      <c r="A131" s="72">
        <f>IF(キューシート計算用!A131&lt;&gt;"",キューシート計算用!A131,"")</f>
        <v>127</v>
      </c>
      <c r="B131" s="72" t="str">
        <f>IF(キューシート計算用!B131&lt;&gt;"",キューシート計算用!B131,"")</f>
        <v/>
      </c>
      <c r="C131" s="72" t="str">
        <f>IF(キューシート計算用!C131&lt;&gt;"",キューシート計算用!C131,"")</f>
        <v/>
      </c>
      <c r="D131" s="98" t="str">
        <f>IF(キューシート計算用!D131&lt;&gt;"",キューシート計算用!D131,"")</f>
        <v/>
      </c>
      <c r="E131" s="98" t="str">
        <f>IF(キューシート計算用!E131&lt;&gt;"",キューシート計算用!E131,"")</f>
        <v/>
      </c>
      <c r="F131" s="72" t="str">
        <f>IF(キューシート計算用!F131&lt;&gt;"",キューシート計算用!F131,"")</f>
        <v/>
      </c>
      <c r="G131" s="72" t="str">
        <f>IF(キューシート計算用!G131&lt;&gt;"",キューシート計算用!G131,"")</f>
        <v/>
      </c>
      <c r="H131" s="72" t="str">
        <f>IF(キューシート計算用!H131&lt;&gt;"",キューシート計算用!H131,"")</f>
        <v/>
      </c>
      <c r="I131" s="72" t="str">
        <f>IF(キューシート計算用!I131&lt;&gt;"",キューシート計算用!I131,"")</f>
        <v/>
      </c>
      <c r="J131" s="72" t="str">
        <f>IF(キューシート計算用!J131&lt;&gt;"",キューシート計算用!J131,"")</f>
        <v/>
      </c>
      <c r="K131" s="99" t="str">
        <f>IF(キューシート計算用!K131&lt;&gt;"",キューシート計算用!K131,"")</f>
        <v/>
      </c>
      <c r="L131" s="72" t="str">
        <f>IF(キューシート計算用!L131&lt;&gt;"",キューシート計算用!L131,"")</f>
        <v/>
      </c>
      <c r="M131" s="100" t="str">
        <f>IF(キューシート計算用!M131&lt;&gt;"",キューシート計算用!M131,"")</f>
        <v/>
      </c>
      <c r="N131" s="100" t="str">
        <f>IF(キューシート計算用!N131&lt;&gt;"",キューシート計算用!N131,"")</f>
        <v/>
      </c>
    </row>
    <row r="132" spans="1:14" x14ac:dyDescent="0.15">
      <c r="A132" s="72">
        <f>IF(キューシート計算用!A132&lt;&gt;"",キューシート計算用!A132,"")</f>
        <v>128</v>
      </c>
      <c r="B132" s="72" t="str">
        <f>IF(キューシート計算用!B132&lt;&gt;"",キューシート計算用!B132,"")</f>
        <v/>
      </c>
      <c r="C132" s="72" t="str">
        <f>IF(キューシート計算用!C132&lt;&gt;"",キューシート計算用!C132,"")</f>
        <v/>
      </c>
      <c r="D132" s="98" t="str">
        <f>IF(キューシート計算用!D132&lt;&gt;"",キューシート計算用!D132,"")</f>
        <v/>
      </c>
      <c r="E132" s="98" t="str">
        <f>IF(キューシート計算用!E132&lt;&gt;"",キューシート計算用!E132,"")</f>
        <v/>
      </c>
      <c r="F132" s="72" t="str">
        <f>IF(キューシート計算用!F132&lt;&gt;"",キューシート計算用!F132,"")</f>
        <v/>
      </c>
      <c r="G132" s="72" t="str">
        <f>IF(キューシート計算用!G132&lt;&gt;"",キューシート計算用!G132,"")</f>
        <v/>
      </c>
      <c r="H132" s="72" t="str">
        <f>IF(キューシート計算用!H132&lt;&gt;"",キューシート計算用!H132,"")</f>
        <v/>
      </c>
      <c r="I132" s="72" t="str">
        <f>IF(キューシート計算用!I132&lt;&gt;"",キューシート計算用!I132,"")</f>
        <v/>
      </c>
      <c r="J132" s="72" t="str">
        <f>IF(キューシート計算用!J132&lt;&gt;"",キューシート計算用!J132,"")</f>
        <v/>
      </c>
      <c r="K132" s="99" t="str">
        <f>IF(キューシート計算用!K132&lt;&gt;"",キューシート計算用!K132,"")</f>
        <v/>
      </c>
      <c r="L132" s="72" t="str">
        <f>IF(キューシート計算用!L132&lt;&gt;"",キューシート計算用!L132,"")</f>
        <v/>
      </c>
      <c r="M132" s="100" t="str">
        <f>IF(キューシート計算用!M132&lt;&gt;"",キューシート計算用!M132,"")</f>
        <v/>
      </c>
      <c r="N132" s="100" t="str">
        <f>IF(キューシート計算用!N132&lt;&gt;"",キューシート計算用!N132,"")</f>
        <v/>
      </c>
    </row>
    <row r="133" spans="1:14" x14ac:dyDescent="0.15">
      <c r="A133" s="72">
        <f>IF(キューシート計算用!A133&lt;&gt;"",キューシート計算用!A133,"")</f>
        <v>129</v>
      </c>
      <c r="B133" s="72" t="str">
        <f>IF(キューシート計算用!B133&lt;&gt;"",キューシート計算用!B133,"")</f>
        <v/>
      </c>
      <c r="C133" s="72" t="str">
        <f>IF(キューシート計算用!C133&lt;&gt;"",キューシート計算用!C133,"")</f>
        <v/>
      </c>
      <c r="D133" s="98" t="str">
        <f>IF(キューシート計算用!D133&lt;&gt;"",キューシート計算用!D133,"")</f>
        <v/>
      </c>
      <c r="E133" s="98" t="str">
        <f>IF(キューシート計算用!E133&lt;&gt;"",キューシート計算用!E133,"")</f>
        <v/>
      </c>
      <c r="F133" s="72" t="str">
        <f>IF(キューシート計算用!F133&lt;&gt;"",キューシート計算用!F133,"")</f>
        <v/>
      </c>
      <c r="G133" s="72" t="str">
        <f>IF(キューシート計算用!G133&lt;&gt;"",キューシート計算用!G133,"")</f>
        <v/>
      </c>
      <c r="H133" s="72" t="str">
        <f>IF(キューシート計算用!H133&lt;&gt;"",キューシート計算用!H133,"")</f>
        <v/>
      </c>
      <c r="I133" s="72" t="str">
        <f>IF(キューシート計算用!I133&lt;&gt;"",キューシート計算用!I133,"")</f>
        <v/>
      </c>
      <c r="J133" s="72" t="str">
        <f>IF(キューシート計算用!J133&lt;&gt;"",キューシート計算用!J133,"")</f>
        <v/>
      </c>
      <c r="K133" s="99" t="str">
        <f>IF(キューシート計算用!K133&lt;&gt;"",キューシート計算用!K133,"")</f>
        <v/>
      </c>
      <c r="L133" s="72" t="str">
        <f>IF(キューシート計算用!L133&lt;&gt;"",キューシート計算用!L133,"")</f>
        <v/>
      </c>
      <c r="M133" s="100" t="str">
        <f>IF(キューシート計算用!M133&lt;&gt;"",キューシート計算用!M133,"")</f>
        <v/>
      </c>
      <c r="N133" s="100" t="str">
        <f>IF(キューシート計算用!N133&lt;&gt;"",キューシート計算用!N133,"")</f>
        <v/>
      </c>
    </row>
    <row r="134" spans="1:14" x14ac:dyDescent="0.15">
      <c r="A134" s="72">
        <f>IF(キューシート計算用!A134&lt;&gt;"",キューシート計算用!A134,"")</f>
        <v>130</v>
      </c>
      <c r="B134" s="72" t="str">
        <f>IF(キューシート計算用!B134&lt;&gt;"",キューシート計算用!B134,"")</f>
        <v/>
      </c>
      <c r="C134" s="72" t="str">
        <f>IF(キューシート計算用!C134&lt;&gt;"",キューシート計算用!C134,"")</f>
        <v/>
      </c>
      <c r="D134" s="98" t="str">
        <f>IF(キューシート計算用!D134&lt;&gt;"",キューシート計算用!D134,"")</f>
        <v/>
      </c>
      <c r="E134" s="98" t="str">
        <f>IF(キューシート計算用!E134&lt;&gt;"",キューシート計算用!E134,"")</f>
        <v/>
      </c>
      <c r="F134" s="72" t="str">
        <f>IF(キューシート計算用!F134&lt;&gt;"",キューシート計算用!F134,"")</f>
        <v/>
      </c>
      <c r="G134" s="72" t="str">
        <f>IF(キューシート計算用!G134&lt;&gt;"",キューシート計算用!G134,"")</f>
        <v/>
      </c>
      <c r="H134" s="72" t="str">
        <f>IF(キューシート計算用!H134&lt;&gt;"",キューシート計算用!H134,"")</f>
        <v/>
      </c>
      <c r="I134" s="72" t="str">
        <f>IF(キューシート計算用!I134&lt;&gt;"",キューシート計算用!I134,"")</f>
        <v/>
      </c>
      <c r="J134" s="72" t="str">
        <f>IF(キューシート計算用!J134&lt;&gt;"",キューシート計算用!J134,"")</f>
        <v/>
      </c>
      <c r="K134" s="99" t="str">
        <f>IF(キューシート計算用!K134&lt;&gt;"",キューシート計算用!K134,"")</f>
        <v/>
      </c>
      <c r="L134" s="72" t="str">
        <f>IF(キューシート計算用!L134&lt;&gt;"",キューシート計算用!L134,"")</f>
        <v/>
      </c>
      <c r="M134" s="100" t="str">
        <f>IF(キューシート計算用!M134&lt;&gt;"",キューシート計算用!M134,"")</f>
        <v/>
      </c>
      <c r="N134" s="100" t="str">
        <f>IF(キューシート計算用!N134&lt;&gt;"",キューシート計算用!N134,"")</f>
        <v/>
      </c>
    </row>
    <row r="135" spans="1:14" x14ac:dyDescent="0.15">
      <c r="A135" s="72">
        <f>IF(キューシート計算用!A135&lt;&gt;"",キューシート計算用!A135,"")</f>
        <v>131</v>
      </c>
      <c r="B135" s="72" t="str">
        <f>IF(キューシート計算用!B135&lt;&gt;"",キューシート計算用!B135,"")</f>
        <v/>
      </c>
      <c r="C135" s="72" t="str">
        <f>IF(キューシート計算用!C135&lt;&gt;"",キューシート計算用!C135,"")</f>
        <v/>
      </c>
      <c r="D135" s="98" t="str">
        <f>IF(キューシート計算用!D135&lt;&gt;"",キューシート計算用!D135,"")</f>
        <v/>
      </c>
      <c r="E135" s="98" t="str">
        <f>IF(キューシート計算用!E135&lt;&gt;"",キューシート計算用!E135,"")</f>
        <v/>
      </c>
      <c r="F135" s="72" t="str">
        <f>IF(キューシート計算用!F135&lt;&gt;"",キューシート計算用!F135,"")</f>
        <v/>
      </c>
      <c r="G135" s="72" t="str">
        <f>IF(キューシート計算用!G135&lt;&gt;"",キューシート計算用!G135,"")</f>
        <v/>
      </c>
      <c r="H135" s="72" t="str">
        <f>IF(キューシート計算用!H135&lt;&gt;"",キューシート計算用!H135,"")</f>
        <v/>
      </c>
      <c r="I135" s="72" t="str">
        <f>IF(キューシート計算用!I135&lt;&gt;"",キューシート計算用!I135,"")</f>
        <v/>
      </c>
      <c r="J135" s="72" t="str">
        <f>IF(キューシート計算用!J135&lt;&gt;"",キューシート計算用!J135,"")</f>
        <v/>
      </c>
      <c r="K135" s="99" t="str">
        <f>IF(キューシート計算用!K135&lt;&gt;"",キューシート計算用!K135,"")</f>
        <v/>
      </c>
      <c r="L135" s="72" t="str">
        <f>IF(キューシート計算用!L135&lt;&gt;"",キューシート計算用!L135,"")</f>
        <v/>
      </c>
      <c r="M135" s="100" t="str">
        <f>IF(キューシート計算用!M135&lt;&gt;"",キューシート計算用!M135,"")</f>
        <v/>
      </c>
      <c r="N135" s="100" t="str">
        <f>IF(キューシート計算用!N135&lt;&gt;"",キューシート計算用!N135,"")</f>
        <v/>
      </c>
    </row>
    <row r="136" spans="1:14" x14ac:dyDescent="0.15">
      <c r="A136" s="72">
        <f>IF(キューシート計算用!A136&lt;&gt;"",キューシート計算用!A136,"")</f>
        <v>132</v>
      </c>
      <c r="B136" s="72" t="str">
        <f>IF(キューシート計算用!B136&lt;&gt;"",キューシート計算用!B136,"")</f>
        <v/>
      </c>
      <c r="C136" s="72" t="str">
        <f>IF(キューシート計算用!C136&lt;&gt;"",キューシート計算用!C136,"")</f>
        <v/>
      </c>
      <c r="D136" s="98" t="str">
        <f>IF(キューシート計算用!D136&lt;&gt;"",キューシート計算用!D136,"")</f>
        <v/>
      </c>
      <c r="E136" s="98" t="str">
        <f>IF(キューシート計算用!E136&lt;&gt;"",キューシート計算用!E136,"")</f>
        <v/>
      </c>
      <c r="F136" s="72" t="str">
        <f>IF(キューシート計算用!F136&lt;&gt;"",キューシート計算用!F136,"")</f>
        <v/>
      </c>
      <c r="G136" s="72" t="str">
        <f>IF(キューシート計算用!G136&lt;&gt;"",キューシート計算用!G136,"")</f>
        <v/>
      </c>
      <c r="H136" s="72" t="str">
        <f>IF(キューシート計算用!H136&lt;&gt;"",キューシート計算用!H136,"")</f>
        <v/>
      </c>
      <c r="I136" s="72" t="str">
        <f>IF(キューシート計算用!I136&lt;&gt;"",キューシート計算用!I136,"")</f>
        <v/>
      </c>
      <c r="J136" s="72" t="str">
        <f>IF(キューシート計算用!J136&lt;&gt;"",キューシート計算用!J136,"")</f>
        <v/>
      </c>
      <c r="K136" s="99" t="str">
        <f>IF(キューシート計算用!K136&lt;&gt;"",キューシート計算用!K136,"")</f>
        <v/>
      </c>
      <c r="L136" s="72" t="str">
        <f>IF(キューシート計算用!L136&lt;&gt;"",キューシート計算用!L136,"")</f>
        <v/>
      </c>
      <c r="M136" s="100" t="str">
        <f>IF(キューシート計算用!M136&lt;&gt;"",キューシート計算用!M136,"")</f>
        <v/>
      </c>
      <c r="N136" s="100" t="str">
        <f>IF(キューシート計算用!N136&lt;&gt;"",キューシート計算用!N136,"")</f>
        <v/>
      </c>
    </row>
    <row r="137" spans="1:14" x14ac:dyDescent="0.15">
      <c r="A137" s="72">
        <f>IF(キューシート計算用!A137&lt;&gt;"",キューシート計算用!A137,"")</f>
        <v>133</v>
      </c>
      <c r="B137" s="72" t="str">
        <f>IF(キューシート計算用!B137&lt;&gt;"",キューシート計算用!B137,"")</f>
        <v/>
      </c>
      <c r="C137" s="72" t="str">
        <f>IF(キューシート計算用!C137&lt;&gt;"",キューシート計算用!C137,"")</f>
        <v/>
      </c>
      <c r="D137" s="98" t="str">
        <f>IF(キューシート計算用!D137&lt;&gt;"",キューシート計算用!D137,"")</f>
        <v/>
      </c>
      <c r="E137" s="98" t="str">
        <f>IF(キューシート計算用!E137&lt;&gt;"",キューシート計算用!E137,"")</f>
        <v/>
      </c>
      <c r="F137" s="72" t="str">
        <f>IF(キューシート計算用!F137&lt;&gt;"",キューシート計算用!F137,"")</f>
        <v/>
      </c>
      <c r="G137" s="72" t="str">
        <f>IF(キューシート計算用!G137&lt;&gt;"",キューシート計算用!G137,"")</f>
        <v/>
      </c>
      <c r="H137" s="72" t="str">
        <f>IF(キューシート計算用!H137&lt;&gt;"",キューシート計算用!H137,"")</f>
        <v/>
      </c>
      <c r="I137" s="72" t="str">
        <f>IF(キューシート計算用!I137&lt;&gt;"",キューシート計算用!I137,"")</f>
        <v/>
      </c>
      <c r="J137" s="72" t="str">
        <f>IF(キューシート計算用!J137&lt;&gt;"",キューシート計算用!J137,"")</f>
        <v/>
      </c>
      <c r="K137" s="99" t="str">
        <f>IF(キューシート計算用!K137&lt;&gt;"",キューシート計算用!K137,"")</f>
        <v/>
      </c>
      <c r="L137" s="72" t="str">
        <f>IF(キューシート計算用!L137&lt;&gt;"",キューシート計算用!L137,"")</f>
        <v/>
      </c>
      <c r="M137" s="100" t="str">
        <f>IF(キューシート計算用!M137&lt;&gt;"",キューシート計算用!M137,"")</f>
        <v/>
      </c>
      <c r="N137" s="100" t="str">
        <f>IF(キューシート計算用!N137&lt;&gt;"",キューシート計算用!N137,"")</f>
        <v/>
      </c>
    </row>
    <row r="138" spans="1:14" x14ac:dyDescent="0.15">
      <c r="A138" s="72">
        <f>IF(キューシート計算用!A138&lt;&gt;"",キューシート計算用!A138,"")</f>
        <v>134</v>
      </c>
      <c r="B138" s="72" t="str">
        <f>IF(キューシート計算用!B138&lt;&gt;"",キューシート計算用!B138,"")</f>
        <v/>
      </c>
      <c r="C138" s="72" t="str">
        <f>IF(キューシート計算用!C138&lt;&gt;"",キューシート計算用!C138,"")</f>
        <v/>
      </c>
      <c r="D138" s="98" t="str">
        <f>IF(キューシート計算用!D138&lt;&gt;"",キューシート計算用!D138,"")</f>
        <v/>
      </c>
      <c r="E138" s="98" t="str">
        <f>IF(キューシート計算用!E138&lt;&gt;"",キューシート計算用!E138,"")</f>
        <v/>
      </c>
      <c r="F138" s="72" t="str">
        <f>IF(キューシート計算用!F138&lt;&gt;"",キューシート計算用!F138,"")</f>
        <v/>
      </c>
      <c r="G138" s="72" t="str">
        <f>IF(キューシート計算用!G138&lt;&gt;"",キューシート計算用!G138,"")</f>
        <v/>
      </c>
      <c r="H138" s="72" t="str">
        <f>IF(キューシート計算用!H138&lt;&gt;"",キューシート計算用!H138,"")</f>
        <v/>
      </c>
      <c r="I138" s="72" t="str">
        <f>IF(キューシート計算用!I138&lt;&gt;"",キューシート計算用!I138,"")</f>
        <v/>
      </c>
      <c r="J138" s="72" t="str">
        <f>IF(キューシート計算用!J138&lt;&gt;"",キューシート計算用!J138,"")</f>
        <v/>
      </c>
      <c r="K138" s="99" t="str">
        <f>IF(キューシート計算用!K138&lt;&gt;"",キューシート計算用!K138,"")</f>
        <v/>
      </c>
      <c r="L138" s="72" t="str">
        <f>IF(キューシート計算用!L138&lt;&gt;"",キューシート計算用!L138,"")</f>
        <v/>
      </c>
      <c r="M138" s="100" t="str">
        <f>IF(キューシート計算用!M138&lt;&gt;"",キューシート計算用!M138,"")</f>
        <v/>
      </c>
      <c r="N138" s="100" t="str">
        <f>IF(キューシート計算用!N138&lt;&gt;"",キューシート計算用!N138,"")</f>
        <v/>
      </c>
    </row>
    <row r="139" spans="1:14" x14ac:dyDescent="0.15">
      <c r="A139" s="72">
        <f>IF(キューシート計算用!A139&lt;&gt;"",キューシート計算用!A139,"")</f>
        <v>135</v>
      </c>
      <c r="B139" s="72" t="str">
        <f>IF(キューシート計算用!B139&lt;&gt;"",キューシート計算用!B139,"")</f>
        <v/>
      </c>
      <c r="C139" s="72" t="str">
        <f>IF(キューシート計算用!C139&lt;&gt;"",キューシート計算用!C139,"")</f>
        <v/>
      </c>
      <c r="D139" s="98" t="str">
        <f>IF(キューシート計算用!D139&lt;&gt;"",キューシート計算用!D139,"")</f>
        <v/>
      </c>
      <c r="E139" s="98" t="str">
        <f>IF(キューシート計算用!E139&lt;&gt;"",キューシート計算用!E139,"")</f>
        <v/>
      </c>
      <c r="F139" s="72" t="str">
        <f>IF(キューシート計算用!F139&lt;&gt;"",キューシート計算用!F139,"")</f>
        <v/>
      </c>
      <c r="G139" s="72" t="str">
        <f>IF(キューシート計算用!G139&lt;&gt;"",キューシート計算用!G139,"")</f>
        <v/>
      </c>
      <c r="H139" s="72" t="str">
        <f>IF(キューシート計算用!H139&lt;&gt;"",キューシート計算用!H139,"")</f>
        <v/>
      </c>
      <c r="I139" s="72" t="str">
        <f>IF(キューシート計算用!I139&lt;&gt;"",キューシート計算用!I139,"")</f>
        <v/>
      </c>
      <c r="J139" s="72" t="str">
        <f>IF(キューシート計算用!J139&lt;&gt;"",キューシート計算用!J139,"")</f>
        <v/>
      </c>
      <c r="K139" s="99" t="str">
        <f>IF(キューシート計算用!K139&lt;&gt;"",キューシート計算用!K139,"")</f>
        <v/>
      </c>
      <c r="L139" s="72" t="str">
        <f>IF(キューシート計算用!L139&lt;&gt;"",キューシート計算用!L139,"")</f>
        <v/>
      </c>
      <c r="M139" s="100" t="str">
        <f>IF(キューシート計算用!M139&lt;&gt;"",キューシート計算用!M139,"")</f>
        <v/>
      </c>
      <c r="N139" s="100" t="str">
        <f>IF(キューシート計算用!N139&lt;&gt;"",キューシート計算用!N139,"")</f>
        <v/>
      </c>
    </row>
    <row r="140" spans="1:14" x14ac:dyDescent="0.15">
      <c r="A140" s="72">
        <f>IF(キューシート計算用!A140&lt;&gt;"",キューシート計算用!A140,"")</f>
        <v>136</v>
      </c>
      <c r="B140" s="72" t="str">
        <f>IF(キューシート計算用!B140&lt;&gt;"",キューシート計算用!B140,"")</f>
        <v/>
      </c>
      <c r="C140" s="72" t="str">
        <f>IF(キューシート計算用!C140&lt;&gt;"",キューシート計算用!C140,"")</f>
        <v/>
      </c>
      <c r="D140" s="98" t="str">
        <f>IF(キューシート計算用!D140&lt;&gt;"",キューシート計算用!D140,"")</f>
        <v/>
      </c>
      <c r="E140" s="98" t="str">
        <f>IF(キューシート計算用!E140&lt;&gt;"",キューシート計算用!E140,"")</f>
        <v/>
      </c>
      <c r="F140" s="72" t="str">
        <f>IF(キューシート計算用!F140&lt;&gt;"",キューシート計算用!F140,"")</f>
        <v/>
      </c>
      <c r="G140" s="72" t="str">
        <f>IF(キューシート計算用!G140&lt;&gt;"",キューシート計算用!G140,"")</f>
        <v/>
      </c>
      <c r="H140" s="72" t="str">
        <f>IF(キューシート計算用!H140&lt;&gt;"",キューシート計算用!H140,"")</f>
        <v/>
      </c>
      <c r="I140" s="72" t="str">
        <f>IF(キューシート計算用!I140&lt;&gt;"",キューシート計算用!I140,"")</f>
        <v/>
      </c>
      <c r="J140" s="72" t="str">
        <f>IF(キューシート計算用!J140&lt;&gt;"",キューシート計算用!J140,"")</f>
        <v/>
      </c>
      <c r="K140" s="99" t="str">
        <f>IF(キューシート計算用!K140&lt;&gt;"",キューシート計算用!K140,"")</f>
        <v/>
      </c>
      <c r="L140" s="72" t="str">
        <f>IF(キューシート計算用!L140&lt;&gt;"",キューシート計算用!L140,"")</f>
        <v/>
      </c>
      <c r="M140" s="100" t="str">
        <f>IF(キューシート計算用!M140&lt;&gt;"",キューシート計算用!M140,"")</f>
        <v/>
      </c>
      <c r="N140" s="100" t="str">
        <f>IF(キューシート計算用!N140&lt;&gt;"",キューシート計算用!N140,"")</f>
        <v/>
      </c>
    </row>
    <row r="141" spans="1:14" x14ac:dyDescent="0.15">
      <c r="A141" s="72">
        <f>IF(キューシート計算用!A141&lt;&gt;"",キューシート計算用!A141,"")</f>
        <v>137</v>
      </c>
      <c r="B141" s="72" t="str">
        <f>IF(キューシート計算用!B141&lt;&gt;"",キューシート計算用!B141,"")</f>
        <v/>
      </c>
      <c r="C141" s="72" t="str">
        <f>IF(キューシート計算用!C141&lt;&gt;"",キューシート計算用!C141,"")</f>
        <v/>
      </c>
      <c r="D141" s="98" t="str">
        <f>IF(キューシート計算用!D141&lt;&gt;"",キューシート計算用!D141,"")</f>
        <v/>
      </c>
      <c r="E141" s="98" t="str">
        <f>IF(キューシート計算用!E141&lt;&gt;"",キューシート計算用!E141,"")</f>
        <v/>
      </c>
      <c r="F141" s="72" t="str">
        <f>IF(キューシート計算用!F141&lt;&gt;"",キューシート計算用!F141,"")</f>
        <v/>
      </c>
      <c r="G141" s="72" t="str">
        <f>IF(キューシート計算用!G141&lt;&gt;"",キューシート計算用!G141,"")</f>
        <v/>
      </c>
      <c r="H141" s="72" t="str">
        <f>IF(キューシート計算用!H141&lt;&gt;"",キューシート計算用!H141,"")</f>
        <v/>
      </c>
      <c r="I141" s="72" t="str">
        <f>IF(キューシート計算用!I141&lt;&gt;"",キューシート計算用!I141,"")</f>
        <v/>
      </c>
      <c r="J141" s="72" t="str">
        <f>IF(キューシート計算用!J141&lt;&gt;"",キューシート計算用!J141,"")</f>
        <v/>
      </c>
      <c r="K141" s="99" t="str">
        <f>IF(キューシート計算用!K141&lt;&gt;"",キューシート計算用!K141,"")</f>
        <v/>
      </c>
      <c r="L141" s="72" t="str">
        <f>IF(キューシート計算用!L141&lt;&gt;"",キューシート計算用!L141,"")</f>
        <v/>
      </c>
      <c r="M141" s="100" t="str">
        <f>IF(キューシート計算用!M141&lt;&gt;"",キューシート計算用!M141,"")</f>
        <v/>
      </c>
      <c r="N141" s="100" t="str">
        <f>IF(キューシート計算用!N141&lt;&gt;"",キューシート計算用!N141,"")</f>
        <v/>
      </c>
    </row>
    <row r="142" spans="1:14" x14ac:dyDescent="0.15">
      <c r="A142" s="72">
        <f>IF(キューシート計算用!A142&lt;&gt;"",キューシート計算用!A142,"")</f>
        <v>138</v>
      </c>
      <c r="B142" s="72" t="str">
        <f>IF(キューシート計算用!B142&lt;&gt;"",キューシート計算用!B142,"")</f>
        <v/>
      </c>
      <c r="C142" s="72" t="str">
        <f>IF(キューシート計算用!C142&lt;&gt;"",キューシート計算用!C142,"")</f>
        <v/>
      </c>
      <c r="D142" s="98" t="str">
        <f>IF(キューシート計算用!D142&lt;&gt;"",キューシート計算用!D142,"")</f>
        <v/>
      </c>
      <c r="E142" s="98" t="str">
        <f>IF(キューシート計算用!E142&lt;&gt;"",キューシート計算用!E142,"")</f>
        <v/>
      </c>
      <c r="F142" s="72" t="str">
        <f>IF(キューシート計算用!F142&lt;&gt;"",キューシート計算用!F142,"")</f>
        <v/>
      </c>
      <c r="G142" s="72" t="str">
        <f>IF(キューシート計算用!G142&lt;&gt;"",キューシート計算用!G142,"")</f>
        <v/>
      </c>
      <c r="H142" s="72" t="str">
        <f>IF(キューシート計算用!H142&lt;&gt;"",キューシート計算用!H142,"")</f>
        <v/>
      </c>
      <c r="I142" s="72" t="str">
        <f>IF(キューシート計算用!I142&lt;&gt;"",キューシート計算用!I142,"")</f>
        <v/>
      </c>
      <c r="J142" s="72" t="str">
        <f>IF(キューシート計算用!J142&lt;&gt;"",キューシート計算用!J142,"")</f>
        <v/>
      </c>
      <c r="K142" s="99" t="str">
        <f>IF(キューシート計算用!K142&lt;&gt;"",キューシート計算用!K142,"")</f>
        <v/>
      </c>
      <c r="L142" s="72" t="str">
        <f>IF(キューシート計算用!L142&lt;&gt;"",キューシート計算用!L142,"")</f>
        <v/>
      </c>
      <c r="M142" s="100" t="str">
        <f>IF(キューシート計算用!M142&lt;&gt;"",キューシート計算用!M142,"")</f>
        <v/>
      </c>
      <c r="N142" s="100" t="str">
        <f>IF(キューシート計算用!N142&lt;&gt;"",キューシート計算用!N142,"")</f>
        <v/>
      </c>
    </row>
    <row r="143" spans="1:14" x14ac:dyDescent="0.15">
      <c r="A143" s="72">
        <f>IF(キューシート計算用!A143&lt;&gt;"",キューシート計算用!A143,"")</f>
        <v>139</v>
      </c>
      <c r="B143" s="72" t="str">
        <f>IF(キューシート計算用!B143&lt;&gt;"",キューシート計算用!B143,"")</f>
        <v/>
      </c>
      <c r="C143" s="72" t="str">
        <f>IF(キューシート計算用!C143&lt;&gt;"",キューシート計算用!C143,"")</f>
        <v/>
      </c>
      <c r="D143" s="98" t="str">
        <f>IF(キューシート計算用!D143&lt;&gt;"",キューシート計算用!D143,"")</f>
        <v/>
      </c>
      <c r="E143" s="98" t="str">
        <f>IF(キューシート計算用!E143&lt;&gt;"",キューシート計算用!E143,"")</f>
        <v/>
      </c>
      <c r="F143" s="72" t="str">
        <f>IF(キューシート計算用!F143&lt;&gt;"",キューシート計算用!F143,"")</f>
        <v/>
      </c>
      <c r="G143" s="72" t="str">
        <f>IF(キューシート計算用!G143&lt;&gt;"",キューシート計算用!G143,"")</f>
        <v/>
      </c>
      <c r="H143" s="72" t="str">
        <f>IF(キューシート計算用!H143&lt;&gt;"",キューシート計算用!H143,"")</f>
        <v/>
      </c>
      <c r="I143" s="72" t="str">
        <f>IF(キューシート計算用!I143&lt;&gt;"",キューシート計算用!I143,"")</f>
        <v/>
      </c>
      <c r="J143" s="72" t="str">
        <f>IF(キューシート計算用!J143&lt;&gt;"",キューシート計算用!J143,"")</f>
        <v/>
      </c>
      <c r="K143" s="99" t="str">
        <f>IF(キューシート計算用!K143&lt;&gt;"",キューシート計算用!K143,"")</f>
        <v/>
      </c>
      <c r="L143" s="72" t="str">
        <f>IF(キューシート計算用!L143&lt;&gt;"",キューシート計算用!L143,"")</f>
        <v/>
      </c>
      <c r="M143" s="100" t="str">
        <f>IF(キューシート計算用!M143&lt;&gt;"",キューシート計算用!M143,"")</f>
        <v/>
      </c>
      <c r="N143" s="100" t="str">
        <f>IF(キューシート計算用!N143&lt;&gt;"",キューシート計算用!N143,"")</f>
        <v/>
      </c>
    </row>
    <row r="144" spans="1:14" x14ac:dyDescent="0.15">
      <c r="A144" s="72">
        <f>IF(キューシート計算用!A144&lt;&gt;"",キューシート計算用!A144,"")</f>
        <v>140</v>
      </c>
      <c r="B144" s="72" t="str">
        <f>IF(キューシート計算用!B144&lt;&gt;"",キューシート計算用!B144,"")</f>
        <v/>
      </c>
      <c r="C144" s="72" t="str">
        <f>IF(キューシート計算用!C144&lt;&gt;"",キューシート計算用!C144,"")</f>
        <v/>
      </c>
      <c r="D144" s="98" t="str">
        <f>IF(キューシート計算用!D144&lt;&gt;"",キューシート計算用!D144,"")</f>
        <v/>
      </c>
      <c r="E144" s="98" t="str">
        <f>IF(キューシート計算用!E144&lt;&gt;"",キューシート計算用!E144,"")</f>
        <v/>
      </c>
      <c r="F144" s="72" t="str">
        <f>IF(キューシート計算用!F144&lt;&gt;"",キューシート計算用!F144,"")</f>
        <v/>
      </c>
      <c r="G144" s="72" t="str">
        <f>IF(キューシート計算用!G144&lt;&gt;"",キューシート計算用!G144,"")</f>
        <v/>
      </c>
      <c r="H144" s="72" t="str">
        <f>IF(キューシート計算用!H144&lt;&gt;"",キューシート計算用!H144,"")</f>
        <v/>
      </c>
      <c r="I144" s="72" t="str">
        <f>IF(キューシート計算用!I144&lt;&gt;"",キューシート計算用!I144,"")</f>
        <v/>
      </c>
      <c r="J144" s="72" t="str">
        <f>IF(キューシート計算用!J144&lt;&gt;"",キューシート計算用!J144,"")</f>
        <v/>
      </c>
      <c r="K144" s="99" t="str">
        <f>IF(キューシート計算用!K144&lt;&gt;"",キューシート計算用!K144,"")</f>
        <v/>
      </c>
      <c r="L144" s="72" t="str">
        <f>IF(キューシート計算用!L144&lt;&gt;"",キューシート計算用!L144,"")</f>
        <v/>
      </c>
      <c r="M144" s="100" t="str">
        <f>IF(キューシート計算用!M144&lt;&gt;"",キューシート計算用!M144,"")</f>
        <v/>
      </c>
      <c r="N144" s="100" t="str">
        <f>IF(キューシート計算用!N144&lt;&gt;"",キューシート計算用!N144,"")</f>
        <v/>
      </c>
    </row>
    <row r="145" spans="1:14" x14ac:dyDescent="0.15">
      <c r="A145" s="72">
        <f>IF(キューシート計算用!A145&lt;&gt;"",キューシート計算用!A145,"")</f>
        <v>141</v>
      </c>
      <c r="B145" s="72" t="str">
        <f>IF(キューシート計算用!B145&lt;&gt;"",キューシート計算用!B145,"")</f>
        <v/>
      </c>
      <c r="C145" s="72" t="str">
        <f>IF(キューシート計算用!C145&lt;&gt;"",キューシート計算用!C145,"")</f>
        <v/>
      </c>
      <c r="D145" s="98" t="str">
        <f>IF(キューシート計算用!D145&lt;&gt;"",キューシート計算用!D145,"")</f>
        <v/>
      </c>
      <c r="E145" s="98" t="str">
        <f>IF(キューシート計算用!E145&lt;&gt;"",キューシート計算用!E145,"")</f>
        <v/>
      </c>
      <c r="F145" s="72" t="str">
        <f>IF(キューシート計算用!F145&lt;&gt;"",キューシート計算用!F145,"")</f>
        <v/>
      </c>
      <c r="G145" s="72" t="str">
        <f>IF(キューシート計算用!G145&lt;&gt;"",キューシート計算用!G145,"")</f>
        <v/>
      </c>
      <c r="H145" s="72" t="str">
        <f>IF(キューシート計算用!H145&lt;&gt;"",キューシート計算用!H145,"")</f>
        <v/>
      </c>
      <c r="I145" s="72" t="str">
        <f>IF(キューシート計算用!I145&lt;&gt;"",キューシート計算用!I145,"")</f>
        <v/>
      </c>
      <c r="J145" s="72" t="str">
        <f>IF(キューシート計算用!J145&lt;&gt;"",キューシート計算用!J145,"")</f>
        <v/>
      </c>
      <c r="K145" s="99" t="str">
        <f>IF(キューシート計算用!K145&lt;&gt;"",キューシート計算用!K145,"")</f>
        <v/>
      </c>
      <c r="L145" s="72" t="str">
        <f>IF(キューシート計算用!L145&lt;&gt;"",キューシート計算用!L145,"")</f>
        <v/>
      </c>
      <c r="M145" s="100" t="str">
        <f>IF(キューシート計算用!M145&lt;&gt;"",キューシート計算用!M145,"")</f>
        <v/>
      </c>
      <c r="N145" s="100" t="str">
        <f>IF(キューシート計算用!N145&lt;&gt;"",キューシート計算用!N145,"")</f>
        <v/>
      </c>
    </row>
    <row r="146" spans="1:14" x14ac:dyDescent="0.15">
      <c r="A146" s="72">
        <f>IF(キューシート計算用!A146&lt;&gt;"",キューシート計算用!A146,"")</f>
        <v>142</v>
      </c>
      <c r="B146" s="72" t="str">
        <f>IF(キューシート計算用!B146&lt;&gt;"",キューシート計算用!B146,"")</f>
        <v/>
      </c>
      <c r="C146" s="72" t="str">
        <f>IF(キューシート計算用!C146&lt;&gt;"",キューシート計算用!C146,"")</f>
        <v/>
      </c>
      <c r="D146" s="98" t="str">
        <f>IF(キューシート計算用!D146&lt;&gt;"",キューシート計算用!D146,"")</f>
        <v/>
      </c>
      <c r="E146" s="98" t="str">
        <f>IF(キューシート計算用!E146&lt;&gt;"",キューシート計算用!E146,"")</f>
        <v/>
      </c>
      <c r="F146" s="72" t="str">
        <f>IF(キューシート計算用!F146&lt;&gt;"",キューシート計算用!F146,"")</f>
        <v/>
      </c>
      <c r="G146" s="72" t="str">
        <f>IF(キューシート計算用!G146&lt;&gt;"",キューシート計算用!G146,"")</f>
        <v/>
      </c>
      <c r="H146" s="72" t="str">
        <f>IF(キューシート計算用!H146&lt;&gt;"",キューシート計算用!H146,"")</f>
        <v/>
      </c>
      <c r="I146" s="72" t="str">
        <f>IF(キューシート計算用!I146&lt;&gt;"",キューシート計算用!I146,"")</f>
        <v/>
      </c>
      <c r="J146" s="72" t="str">
        <f>IF(キューシート計算用!J146&lt;&gt;"",キューシート計算用!J146,"")</f>
        <v/>
      </c>
      <c r="K146" s="99" t="str">
        <f>IF(キューシート計算用!K146&lt;&gt;"",キューシート計算用!K146,"")</f>
        <v/>
      </c>
      <c r="L146" s="72" t="str">
        <f>IF(キューシート計算用!L146&lt;&gt;"",キューシート計算用!L146,"")</f>
        <v/>
      </c>
      <c r="M146" s="100" t="str">
        <f>IF(キューシート計算用!M146&lt;&gt;"",キューシート計算用!M146,"")</f>
        <v/>
      </c>
      <c r="N146" s="100" t="str">
        <f>IF(キューシート計算用!N146&lt;&gt;"",キューシート計算用!N146,"")</f>
        <v/>
      </c>
    </row>
    <row r="147" spans="1:14" x14ac:dyDescent="0.15">
      <c r="A147" s="72">
        <f>IF(キューシート計算用!A147&lt;&gt;"",キューシート計算用!A147,"")</f>
        <v>143</v>
      </c>
      <c r="B147" s="72" t="str">
        <f>IF(キューシート計算用!B147&lt;&gt;"",キューシート計算用!B147,"")</f>
        <v/>
      </c>
      <c r="C147" s="72" t="str">
        <f>IF(キューシート計算用!C147&lt;&gt;"",キューシート計算用!C147,"")</f>
        <v/>
      </c>
      <c r="D147" s="98" t="str">
        <f>IF(キューシート計算用!D147&lt;&gt;"",キューシート計算用!D147,"")</f>
        <v/>
      </c>
      <c r="E147" s="98" t="str">
        <f>IF(キューシート計算用!E147&lt;&gt;"",キューシート計算用!E147,"")</f>
        <v/>
      </c>
      <c r="F147" s="72" t="str">
        <f>IF(キューシート計算用!F147&lt;&gt;"",キューシート計算用!F147,"")</f>
        <v/>
      </c>
      <c r="G147" s="72" t="str">
        <f>IF(キューシート計算用!G147&lt;&gt;"",キューシート計算用!G147,"")</f>
        <v/>
      </c>
      <c r="H147" s="72" t="str">
        <f>IF(キューシート計算用!H147&lt;&gt;"",キューシート計算用!H147,"")</f>
        <v/>
      </c>
      <c r="I147" s="72" t="str">
        <f>IF(キューシート計算用!I147&lt;&gt;"",キューシート計算用!I147,"")</f>
        <v/>
      </c>
      <c r="J147" s="72" t="str">
        <f>IF(キューシート計算用!J147&lt;&gt;"",キューシート計算用!J147,"")</f>
        <v/>
      </c>
      <c r="K147" s="99" t="str">
        <f>IF(キューシート計算用!K147&lt;&gt;"",キューシート計算用!K147,"")</f>
        <v/>
      </c>
      <c r="L147" s="72" t="str">
        <f>IF(キューシート計算用!L147&lt;&gt;"",キューシート計算用!L147,"")</f>
        <v/>
      </c>
      <c r="M147" s="100" t="str">
        <f>IF(キューシート計算用!M147&lt;&gt;"",キューシート計算用!M147,"")</f>
        <v/>
      </c>
      <c r="N147" s="100" t="str">
        <f>IF(キューシート計算用!N147&lt;&gt;"",キューシート計算用!N147,"")</f>
        <v/>
      </c>
    </row>
    <row r="148" spans="1:14" x14ac:dyDescent="0.15">
      <c r="A148" s="72">
        <f>IF(キューシート計算用!A148&lt;&gt;"",キューシート計算用!A148,"")</f>
        <v>144</v>
      </c>
      <c r="B148" s="72" t="str">
        <f>IF(キューシート計算用!B148&lt;&gt;"",キューシート計算用!B148,"")</f>
        <v/>
      </c>
      <c r="C148" s="72" t="str">
        <f>IF(キューシート計算用!C148&lt;&gt;"",キューシート計算用!C148,"")</f>
        <v/>
      </c>
      <c r="D148" s="98" t="str">
        <f>IF(キューシート計算用!D148&lt;&gt;"",キューシート計算用!D148,"")</f>
        <v/>
      </c>
      <c r="E148" s="98" t="str">
        <f>IF(キューシート計算用!E148&lt;&gt;"",キューシート計算用!E148,"")</f>
        <v/>
      </c>
      <c r="F148" s="72" t="str">
        <f>IF(キューシート計算用!F148&lt;&gt;"",キューシート計算用!F148,"")</f>
        <v/>
      </c>
      <c r="G148" s="72" t="str">
        <f>IF(キューシート計算用!G148&lt;&gt;"",キューシート計算用!G148,"")</f>
        <v/>
      </c>
      <c r="H148" s="72" t="str">
        <f>IF(キューシート計算用!H148&lt;&gt;"",キューシート計算用!H148,"")</f>
        <v/>
      </c>
      <c r="I148" s="72" t="str">
        <f>IF(キューシート計算用!I148&lt;&gt;"",キューシート計算用!I148,"")</f>
        <v/>
      </c>
      <c r="J148" s="72" t="str">
        <f>IF(キューシート計算用!J148&lt;&gt;"",キューシート計算用!J148,"")</f>
        <v/>
      </c>
      <c r="K148" s="99" t="str">
        <f>IF(キューシート計算用!K148&lt;&gt;"",キューシート計算用!K148,"")</f>
        <v/>
      </c>
      <c r="L148" s="72" t="str">
        <f>IF(キューシート計算用!L148&lt;&gt;"",キューシート計算用!L148,"")</f>
        <v/>
      </c>
      <c r="M148" s="100" t="str">
        <f>IF(キューシート計算用!M148&lt;&gt;"",キューシート計算用!M148,"")</f>
        <v/>
      </c>
      <c r="N148" s="100" t="str">
        <f>IF(キューシート計算用!N148&lt;&gt;"",キューシート計算用!N148,"")</f>
        <v/>
      </c>
    </row>
    <row r="149" spans="1:14" x14ac:dyDescent="0.15">
      <c r="A149" s="72">
        <f>IF(キューシート計算用!A149&lt;&gt;"",キューシート計算用!A149,"")</f>
        <v>145</v>
      </c>
      <c r="B149" s="72" t="str">
        <f>IF(キューシート計算用!B149&lt;&gt;"",キューシート計算用!B149,"")</f>
        <v/>
      </c>
      <c r="C149" s="72" t="str">
        <f>IF(キューシート計算用!C149&lt;&gt;"",キューシート計算用!C149,"")</f>
        <v/>
      </c>
      <c r="D149" s="98" t="str">
        <f>IF(キューシート計算用!D149&lt;&gt;"",キューシート計算用!D149,"")</f>
        <v/>
      </c>
      <c r="E149" s="98" t="str">
        <f>IF(キューシート計算用!E149&lt;&gt;"",キューシート計算用!E149,"")</f>
        <v/>
      </c>
      <c r="F149" s="72" t="str">
        <f>IF(キューシート計算用!F149&lt;&gt;"",キューシート計算用!F149,"")</f>
        <v/>
      </c>
      <c r="G149" s="72" t="str">
        <f>IF(キューシート計算用!G149&lt;&gt;"",キューシート計算用!G149,"")</f>
        <v/>
      </c>
      <c r="H149" s="72" t="str">
        <f>IF(キューシート計算用!H149&lt;&gt;"",キューシート計算用!H149,"")</f>
        <v/>
      </c>
      <c r="I149" s="72" t="str">
        <f>IF(キューシート計算用!I149&lt;&gt;"",キューシート計算用!I149,"")</f>
        <v/>
      </c>
      <c r="J149" s="72" t="str">
        <f>IF(キューシート計算用!J149&lt;&gt;"",キューシート計算用!J149,"")</f>
        <v/>
      </c>
      <c r="K149" s="99" t="str">
        <f>IF(キューシート計算用!K149&lt;&gt;"",キューシート計算用!K149,"")</f>
        <v/>
      </c>
      <c r="L149" s="72" t="str">
        <f>IF(キューシート計算用!L149&lt;&gt;"",キューシート計算用!L149,"")</f>
        <v/>
      </c>
      <c r="M149" s="100" t="str">
        <f>IF(キューシート計算用!M149&lt;&gt;"",キューシート計算用!M149,"")</f>
        <v/>
      </c>
      <c r="N149" s="100" t="str">
        <f>IF(キューシート計算用!N149&lt;&gt;"",キューシート計算用!N149,"")</f>
        <v/>
      </c>
    </row>
    <row r="150" spans="1:14" x14ac:dyDescent="0.15">
      <c r="A150" s="72">
        <f>IF(キューシート計算用!A150&lt;&gt;"",キューシート計算用!A150,"")</f>
        <v>146</v>
      </c>
      <c r="B150" s="72" t="str">
        <f>IF(キューシート計算用!B150&lt;&gt;"",キューシート計算用!B150,"")</f>
        <v/>
      </c>
      <c r="C150" s="72" t="str">
        <f>IF(キューシート計算用!C150&lt;&gt;"",キューシート計算用!C150,"")</f>
        <v/>
      </c>
      <c r="D150" s="98" t="str">
        <f>IF(キューシート計算用!D150&lt;&gt;"",キューシート計算用!D150,"")</f>
        <v/>
      </c>
      <c r="E150" s="98" t="str">
        <f>IF(キューシート計算用!E150&lt;&gt;"",キューシート計算用!E150,"")</f>
        <v/>
      </c>
      <c r="F150" s="72" t="str">
        <f>IF(キューシート計算用!F150&lt;&gt;"",キューシート計算用!F150,"")</f>
        <v/>
      </c>
      <c r="G150" s="72" t="str">
        <f>IF(キューシート計算用!G150&lt;&gt;"",キューシート計算用!G150,"")</f>
        <v/>
      </c>
      <c r="H150" s="72" t="str">
        <f>IF(キューシート計算用!H150&lt;&gt;"",キューシート計算用!H150,"")</f>
        <v/>
      </c>
      <c r="I150" s="72" t="str">
        <f>IF(キューシート計算用!I150&lt;&gt;"",キューシート計算用!I150,"")</f>
        <v/>
      </c>
      <c r="J150" s="72" t="str">
        <f>IF(キューシート計算用!J150&lt;&gt;"",キューシート計算用!J150,"")</f>
        <v/>
      </c>
      <c r="K150" s="99" t="str">
        <f>IF(キューシート計算用!K150&lt;&gt;"",キューシート計算用!K150,"")</f>
        <v/>
      </c>
      <c r="L150" s="72" t="str">
        <f>IF(キューシート計算用!L150&lt;&gt;"",キューシート計算用!L150,"")</f>
        <v/>
      </c>
      <c r="M150" s="100" t="str">
        <f>IF(キューシート計算用!M150&lt;&gt;"",キューシート計算用!M150,"")</f>
        <v/>
      </c>
      <c r="N150" s="100" t="str">
        <f>IF(キューシート計算用!N150&lt;&gt;"",キューシート計算用!N150,"")</f>
        <v/>
      </c>
    </row>
    <row r="151" spans="1:14" x14ac:dyDescent="0.15">
      <c r="A151" s="72">
        <f>IF(キューシート計算用!A151&lt;&gt;"",キューシート計算用!A151,"")</f>
        <v>147</v>
      </c>
      <c r="B151" s="72" t="str">
        <f>IF(キューシート計算用!B151&lt;&gt;"",キューシート計算用!B151,"")</f>
        <v/>
      </c>
      <c r="C151" s="72" t="str">
        <f>IF(キューシート計算用!C151&lt;&gt;"",キューシート計算用!C151,"")</f>
        <v/>
      </c>
      <c r="D151" s="98" t="str">
        <f>IF(キューシート計算用!D151&lt;&gt;"",キューシート計算用!D151,"")</f>
        <v/>
      </c>
      <c r="E151" s="98" t="str">
        <f>IF(キューシート計算用!E151&lt;&gt;"",キューシート計算用!E151,"")</f>
        <v/>
      </c>
      <c r="F151" s="72" t="str">
        <f>IF(キューシート計算用!F151&lt;&gt;"",キューシート計算用!F151,"")</f>
        <v/>
      </c>
      <c r="G151" s="72" t="str">
        <f>IF(キューシート計算用!G151&lt;&gt;"",キューシート計算用!G151,"")</f>
        <v/>
      </c>
      <c r="H151" s="72" t="str">
        <f>IF(キューシート計算用!H151&lt;&gt;"",キューシート計算用!H151,"")</f>
        <v/>
      </c>
      <c r="I151" s="72" t="str">
        <f>IF(キューシート計算用!I151&lt;&gt;"",キューシート計算用!I151,"")</f>
        <v/>
      </c>
      <c r="J151" s="72" t="str">
        <f>IF(キューシート計算用!J151&lt;&gt;"",キューシート計算用!J151,"")</f>
        <v/>
      </c>
      <c r="K151" s="99" t="str">
        <f>IF(キューシート計算用!K151&lt;&gt;"",キューシート計算用!K151,"")</f>
        <v/>
      </c>
      <c r="L151" s="72" t="str">
        <f>IF(キューシート計算用!L151&lt;&gt;"",キューシート計算用!L151,"")</f>
        <v/>
      </c>
      <c r="M151" s="100" t="str">
        <f>IF(キューシート計算用!M151&lt;&gt;"",キューシート計算用!M151,"")</f>
        <v/>
      </c>
      <c r="N151" s="100" t="str">
        <f>IF(キューシート計算用!N151&lt;&gt;"",キューシート計算用!N151,"")</f>
        <v/>
      </c>
    </row>
    <row r="152" spans="1:14" x14ac:dyDescent="0.15">
      <c r="A152" s="72">
        <f>IF(キューシート計算用!A152&lt;&gt;"",キューシート計算用!A152,"")</f>
        <v>148</v>
      </c>
      <c r="B152" s="72" t="str">
        <f>IF(キューシート計算用!B152&lt;&gt;"",キューシート計算用!B152,"")</f>
        <v/>
      </c>
      <c r="C152" s="72" t="str">
        <f>IF(キューシート計算用!C152&lt;&gt;"",キューシート計算用!C152,"")</f>
        <v/>
      </c>
      <c r="D152" s="98" t="str">
        <f>IF(キューシート計算用!D152&lt;&gt;"",キューシート計算用!D152,"")</f>
        <v/>
      </c>
      <c r="E152" s="98" t="str">
        <f>IF(キューシート計算用!E152&lt;&gt;"",キューシート計算用!E152,"")</f>
        <v/>
      </c>
      <c r="F152" s="72" t="str">
        <f>IF(キューシート計算用!F152&lt;&gt;"",キューシート計算用!F152,"")</f>
        <v/>
      </c>
      <c r="G152" s="72" t="str">
        <f>IF(キューシート計算用!G152&lt;&gt;"",キューシート計算用!G152,"")</f>
        <v/>
      </c>
      <c r="H152" s="72" t="str">
        <f>IF(キューシート計算用!H152&lt;&gt;"",キューシート計算用!H152,"")</f>
        <v/>
      </c>
      <c r="I152" s="72" t="str">
        <f>IF(キューシート計算用!I152&lt;&gt;"",キューシート計算用!I152,"")</f>
        <v/>
      </c>
      <c r="J152" s="72" t="str">
        <f>IF(キューシート計算用!J152&lt;&gt;"",キューシート計算用!J152,"")</f>
        <v/>
      </c>
      <c r="K152" s="99" t="str">
        <f>IF(キューシート計算用!K152&lt;&gt;"",キューシート計算用!K152,"")</f>
        <v/>
      </c>
      <c r="L152" s="72" t="str">
        <f>IF(キューシート計算用!L152&lt;&gt;"",キューシート計算用!L152,"")</f>
        <v/>
      </c>
      <c r="M152" s="100" t="str">
        <f>IF(キューシート計算用!M152&lt;&gt;"",キューシート計算用!M152,"")</f>
        <v/>
      </c>
      <c r="N152" s="100" t="str">
        <f>IF(キューシート計算用!N152&lt;&gt;"",キューシート計算用!N152,"")</f>
        <v/>
      </c>
    </row>
    <row r="153" spans="1:14" x14ac:dyDescent="0.15">
      <c r="A153" s="72">
        <f>IF(キューシート計算用!A153&lt;&gt;"",キューシート計算用!A153,"")</f>
        <v>149</v>
      </c>
      <c r="B153" s="72" t="str">
        <f>IF(キューシート計算用!B153&lt;&gt;"",キューシート計算用!B153,"")</f>
        <v/>
      </c>
      <c r="C153" s="72" t="str">
        <f>IF(キューシート計算用!C153&lt;&gt;"",キューシート計算用!C153,"")</f>
        <v/>
      </c>
      <c r="D153" s="98" t="str">
        <f>IF(キューシート計算用!D153&lt;&gt;"",キューシート計算用!D153,"")</f>
        <v/>
      </c>
      <c r="E153" s="98" t="str">
        <f>IF(キューシート計算用!E153&lt;&gt;"",キューシート計算用!E153,"")</f>
        <v/>
      </c>
      <c r="F153" s="72" t="str">
        <f>IF(キューシート計算用!F153&lt;&gt;"",キューシート計算用!F153,"")</f>
        <v/>
      </c>
      <c r="G153" s="72" t="str">
        <f>IF(キューシート計算用!G153&lt;&gt;"",キューシート計算用!G153,"")</f>
        <v/>
      </c>
      <c r="H153" s="72" t="str">
        <f>IF(キューシート計算用!H153&lt;&gt;"",キューシート計算用!H153,"")</f>
        <v/>
      </c>
      <c r="I153" s="72" t="str">
        <f>IF(キューシート計算用!I153&lt;&gt;"",キューシート計算用!I153,"")</f>
        <v/>
      </c>
      <c r="J153" s="72" t="str">
        <f>IF(キューシート計算用!J153&lt;&gt;"",キューシート計算用!J153,"")</f>
        <v/>
      </c>
      <c r="K153" s="99" t="str">
        <f>IF(キューシート計算用!K153&lt;&gt;"",キューシート計算用!K153,"")</f>
        <v/>
      </c>
      <c r="L153" s="72" t="str">
        <f>IF(キューシート計算用!L153&lt;&gt;"",キューシート計算用!L153,"")</f>
        <v/>
      </c>
      <c r="M153" s="100" t="str">
        <f>IF(キューシート計算用!M153&lt;&gt;"",キューシート計算用!M153,"")</f>
        <v/>
      </c>
      <c r="N153" s="100" t="str">
        <f>IF(キューシート計算用!N153&lt;&gt;"",キューシート計算用!N153,"")</f>
        <v/>
      </c>
    </row>
    <row r="154" spans="1:14" x14ac:dyDescent="0.15">
      <c r="A154" s="72">
        <f>IF(キューシート計算用!A154&lt;&gt;"",キューシート計算用!A154,"")</f>
        <v>150</v>
      </c>
      <c r="B154" s="72" t="str">
        <f>IF(キューシート計算用!B154&lt;&gt;"",キューシート計算用!B154,"")</f>
        <v/>
      </c>
      <c r="C154" s="72" t="str">
        <f>IF(キューシート計算用!C154&lt;&gt;"",キューシート計算用!C154,"")</f>
        <v/>
      </c>
      <c r="D154" s="98" t="str">
        <f>IF(キューシート計算用!D154&lt;&gt;"",キューシート計算用!D154,"")</f>
        <v/>
      </c>
      <c r="E154" s="98" t="str">
        <f>IF(キューシート計算用!E154&lt;&gt;"",キューシート計算用!E154,"")</f>
        <v/>
      </c>
      <c r="F154" s="72" t="str">
        <f>IF(キューシート計算用!F154&lt;&gt;"",キューシート計算用!F154,"")</f>
        <v/>
      </c>
      <c r="G154" s="72" t="str">
        <f>IF(キューシート計算用!G154&lt;&gt;"",キューシート計算用!G154,"")</f>
        <v/>
      </c>
      <c r="H154" s="72" t="str">
        <f>IF(キューシート計算用!H154&lt;&gt;"",キューシート計算用!H154,"")</f>
        <v/>
      </c>
      <c r="I154" s="72" t="str">
        <f>IF(キューシート計算用!I154&lt;&gt;"",キューシート計算用!I154,"")</f>
        <v/>
      </c>
      <c r="J154" s="72" t="str">
        <f>IF(キューシート計算用!J154&lt;&gt;"",キューシート計算用!J154,"")</f>
        <v/>
      </c>
      <c r="K154" s="99" t="str">
        <f>IF(キューシート計算用!K154&lt;&gt;"",キューシート計算用!K154,"")</f>
        <v/>
      </c>
      <c r="L154" s="72" t="str">
        <f>IF(キューシート計算用!L154&lt;&gt;"",キューシート計算用!L154,"")</f>
        <v/>
      </c>
      <c r="M154" s="100" t="str">
        <f>IF(キューシート計算用!M154&lt;&gt;"",キューシート計算用!M154,"")</f>
        <v/>
      </c>
      <c r="N154" s="100" t="str">
        <f>IF(キューシート計算用!N154&lt;&gt;"",キューシート計算用!N154,"")</f>
        <v/>
      </c>
    </row>
    <row r="155" spans="1:14" x14ac:dyDescent="0.15">
      <c r="A155" s="72">
        <f>IF(キューシート計算用!A155&lt;&gt;"",キューシート計算用!A155,"")</f>
        <v>151</v>
      </c>
      <c r="B155" s="72" t="str">
        <f>IF(キューシート計算用!B155&lt;&gt;"",キューシート計算用!B155,"")</f>
        <v/>
      </c>
      <c r="C155" s="72" t="str">
        <f>IF(キューシート計算用!C155&lt;&gt;"",キューシート計算用!C155,"")</f>
        <v/>
      </c>
      <c r="D155" s="98" t="str">
        <f>IF(キューシート計算用!D155&lt;&gt;"",キューシート計算用!D155,"")</f>
        <v/>
      </c>
      <c r="E155" s="98" t="str">
        <f>IF(キューシート計算用!E155&lt;&gt;"",キューシート計算用!E155,"")</f>
        <v/>
      </c>
      <c r="F155" s="72" t="str">
        <f>IF(キューシート計算用!F155&lt;&gt;"",キューシート計算用!F155,"")</f>
        <v/>
      </c>
      <c r="G155" s="72" t="str">
        <f>IF(キューシート計算用!G155&lt;&gt;"",キューシート計算用!G155,"")</f>
        <v/>
      </c>
      <c r="H155" s="72" t="str">
        <f>IF(キューシート計算用!H155&lt;&gt;"",キューシート計算用!H155,"")</f>
        <v/>
      </c>
      <c r="I155" s="72" t="str">
        <f>IF(キューシート計算用!I155&lt;&gt;"",キューシート計算用!I155,"")</f>
        <v/>
      </c>
      <c r="J155" s="72" t="str">
        <f>IF(キューシート計算用!J155&lt;&gt;"",キューシート計算用!J155,"")</f>
        <v/>
      </c>
      <c r="K155" s="99" t="str">
        <f>IF(キューシート計算用!K155&lt;&gt;"",キューシート計算用!K155,"")</f>
        <v/>
      </c>
      <c r="L155" s="72" t="str">
        <f>IF(キューシート計算用!L155&lt;&gt;"",キューシート計算用!L155,"")</f>
        <v/>
      </c>
      <c r="M155" s="100" t="str">
        <f>IF(キューシート計算用!M155&lt;&gt;"",キューシート計算用!M155,"")</f>
        <v/>
      </c>
      <c r="N155" s="100" t="str">
        <f>IF(キューシート計算用!N155&lt;&gt;"",キューシート計算用!N155,"")</f>
        <v/>
      </c>
    </row>
    <row r="156" spans="1:14" x14ac:dyDescent="0.15">
      <c r="A156" s="72">
        <f>IF(キューシート計算用!A156&lt;&gt;"",キューシート計算用!A156,"")</f>
        <v>152</v>
      </c>
      <c r="B156" s="72" t="str">
        <f>IF(キューシート計算用!B156&lt;&gt;"",キューシート計算用!B156,"")</f>
        <v/>
      </c>
      <c r="C156" s="72" t="str">
        <f>IF(キューシート計算用!C156&lt;&gt;"",キューシート計算用!C156,"")</f>
        <v/>
      </c>
      <c r="D156" s="98" t="str">
        <f>IF(キューシート計算用!D156&lt;&gt;"",キューシート計算用!D156,"")</f>
        <v/>
      </c>
      <c r="E156" s="98" t="str">
        <f>IF(キューシート計算用!E156&lt;&gt;"",キューシート計算用!E156,"")</f>
        <v/>
      </c>
      <c r="F156" s="72" t="str">
        <f>IF(キューシート計算用!F156&lt;&gt;"",キューシート計算用!F156,"")</f>
        <v/>
      </c>
      <c r="G156" s="72" t="str">
        <f>IF(キューシート計算用!G156&lt;&gt;"",キューシート計算用!G156,"")</f>
        <v/>
      </c>
      <c r="H156" s="72" t="str">
        <f>IF(キューシート計算用!H156&lt;&gt;"",キューシート計算用!H156,"")</f>
        <v/>
      </c>
      <c r="I156" s="72" t="str">
        <f>IF(キューシート計算用!I156&lt;&gt;"",キューシート計算用!I156,"")</f>
        <v/>
      </c>
      <c r="J156" s="72" t="str">
        <f>IF(キューシート計算用!J156&lt;&gt;"",キューシート計算用!J156,"")</f>
        <v/>
      </c>
      <c r="K156" s="99" t="str">
        <f>IF(キューシート計算用!K156&lt;&gt;"",キューシート計算用!K156,"")</f>
        <v/>
      </c>
      <c r="L156" s="72" t="str">
        <f>IF(キューシート計算用!L156&lt;&gt;"",キューシート計算用!L156,"")</f>
        <v/>
      </c>
      <c r="M156" s="100" t="str">
        <f>IF(キューシート計算用!M156&lt;&gt;"",キューシート計算用!M156,"")</f>
        <v/>
      </c>
      <c r="N156" s="100" t="str">
        <f>IF(キューシート計算用!N156&lt;&gt;"",キューシート計算用!N156,"")</f>
        <v/>
      </c>
    </row>
    <row r="157" spans="1:14" x14ac:dyDescent="0.15">
      <c r="A157" s="72">
        <f>IF(キューシート計算用!A157&lt;&gt;"",キューシート計算用!A157,"")</f>
        <v>153</v>
      </c>
      <c r="B157" s="72" t="str">
        <f>IF(キューシート計算用!B157&lt;&gt;"",キューシート計算用!B157,"")</f>
        <v/>
      </c>
      <c r="C157" s="72" t="str">
        <f>IF(キューシート計算用!C157&lt;&gt;"",キューシート計算用!C157,"")</f>
        <v/>
      </c>
      <c r="D157" s="98" t="str">
        <f>IF(キューシート計算用!D157&lt;&gt;"",キューシート計算用!D157,"")</f>
        <v/>
      </c>
      <c r="E157" s="98" t="str">
        <f>IF(キューシート計算用!E157&lt;&gt;"",キューシート計算用!E157,"")</f>
        <v/>
      </c>
      <c r="F157" s="72" t="str">
        <f>IF(キューシート計算用!F157&lt;&gt;"",キューシート計算用!F157,"")</f>
        <v/>
      </c>
      <c r="G157" s="72" t="str">
        <f>IF(キューシート計算用!G157&lt;&gt;"",キューシート計算用!G157,"")</f>
        <v/>
      </c>
      <c r="H157" s="72" t="str">
        <f>IF(キューシート計算用!H157&lt;&gt;"",キューシート計算用!H157,"")</f>
        <v/>
      </c>
      <c r="I157" s="72" t="str">
        <f>IF(キューシート計算用!I157&lt;&gt;"",キューシート計算用!I157,"")</f>
        <v/>
      </c>
      <c r="J157" s="72" t="str">
        <f>IF(キューシート計算用!J157&lt;&gt;"",キューシート計算用!J157,"")</f>
        <v/>
      </c>
      <c r="K157" s="99" t="str">
        <f>IF(キューシート計算用!K157&lt;&gt;"",キューシート計算用!K157,"")</f>
        <v/>
      </c>
      <c r="L157" s="72" t="str">
        <f>IF(キューシート計算用!L157&lt;&gt;"",キューシート計算用!L157,"")</f>
        <v/>
      </c>
      <c r="M157" s="100" t="str">
        <f>IF(キューシート計算用!M157&lt;&gt;"",キューシート計算用!M157,"")</f>
        <v/>
      </c>
      <c r="N157" s="100" t="str">
        <f>IF(キューシート計算用!N157&lt;&gt;"",キューシート計算用!N157,"")</f>
        <v/>
      </c>
    </row>
    <row r="158" spans="1:14" x14ac:dyDescent="0.15">
      <c r="A158" s="72">
        <f>IF(キューシート計算用!A158&lt;&gt;"",キューシート計算用!A158,"")</f>
        <v>154</v>
      </c>
      <c r="B158" s="72" t="str">
        <f>IF(キューシート計算用!B158&lt;&gt;"",キューシート計算用!B158,"")</f>
        <v/>
      </c>
      <c r="C158" s="72" t="str">
        <f>IF(キューシート計算用!C158&lt;&gt;"",キューシート計算用!C158,"")</f>
        <v/>
      </c>
      <c r="D158" s="98" t="str">
        <f>IF(キューシート計算用!D158&lt;&gt;"",キューシート計算用!D158,"")</f>
        <v/>
      </c>
      <c r="E158" s="98" t="str">
        <f>IF(キューシート計算用!E158&lt;&gt;"",キューシート計算用!E158,"")</f>
        <v/>
      </c>
      <c r="F158" s="72" t="str">
        <f>IF(キューシート計算用!F158&lt;&gt;"",キューシート計算用!F158,"")</f>
        <v/>
      </c>
      <c r="G158" s="72" t="str">
        <f>IF(キューシート計算用!G158&lt;&gt;"",キューシート計算用!G158,"")</f>
        <v/>
      </c>
      <c r="H158" s="72" t="str">
        <f>IF(キューシート計算用!H158&lt;&gt;"",キューシート計算用!H158,"")</f>
        <v/>
      </c>
      <c r="I158" s="72" t="str">
        <f>IF(キューシート計算用!I158&lt;&gt;"",キューシート計算用!I158,"")</f>
        <v/>
      </c>
      <c r="J158" s="72" t="str">
        <f>IF(キューシート計算用!J158&lt;&gt;"",キューシート計算用!J158,"")</f>
        <v/>
      </c>
      <c r="K158" s="99" t="str">
        <f>IF(キューシート計算用!K158&lt;&gt;"",キューシート計算用!K158,"")</f>
        <v/>
      </c>
      <c r="L158" s="72" t="str">
        <f>IF(キューシート計算用!L158&lt;&gt;"",キューシート計算用!L158,"")</f>
        <v/>
      </c>
      <c r="M158" s="100" t="str">
        <f>IF(キューシート計算用!M158&lt;&gt;"",キューシート計算用!M158,"")</f>
        <v/>
      </c>
      <c r="N158" s="100" t="str">
        <f>IF(キューシート計算用!N158&lt;&gt;"",キューシート計算用!N158,"")</f>
        <v/>
      </c>
    </row>
    <row r="159" spans="1:14" x14ac:dyDescent="0.15">
      <c r="A159" s="72">
        <f>IF(キューシート計算用!A159&lt;&gt;"",キューシート計算用!A159,"")</f>
        <v>155</v>
      </c>
      <c r="B159" s="72" t="str">
        <f>IF(キューシート計算用!B159&lt;&gt;"",キューシート計算用!B159,"")</f>
        <v/>
      </c>
      <c r="C159" s="72" t="str">
        <f>IF(キューシート計算用!C159&lt;&gt;"",キューシート計算用!C159,"")</f>
        <v/>
      </c>
      <c r="D159" s="98" t="str">
        <f>IF(キューシート計算用!D159&lt;&gt;"",キューシート計算用!D159,"")</f>
        <v/>
      </c>
      <c r="E159" s="98" t="str">
        <f>IF(キューシート計算用!E159&lt;&gt;"",キューシート計算用!E159,"")</f>
        <v/>
      </c>
      <c r="F159" s="72" t="str">
        <f>IF(キューシート計算用!F159&lt;&gt;"",キューシート計算用!F159,"")</f>
        <v/>
      </c>
      <c r="G159" s="72" t="str">
        <f>IF(キューシート計算用!G159&lt;&gt;"",キューシート計算用!G159,"")</f>
        <v/>
      </c>
      <c r="H159" s="72" t="str">
        <f>IF(キューシート計算用!H159&lt;&gt;"",キューシート計算用!H159,"")</f>
        <v/>
      </c>
      <c r="I159" s="72" t="str">
        <f>IF(キューシート計算用!I159&lt;&gt;"",キューシート計算用!I159,"")</f>
        <v/>
      </c>
      <c r="J159" s="72" t="str">
        <f>IF(キューシート計算用!J159&lt;&gt;"",キューシート計算用!J159,"")</f>
        <v/>
      </c>
      <c r="K159" s="99" t="str">
        <f>IF(キューシート計算用!K159&lt;&gt;"",キューシート計算用!K159,"")</f>
        <v/>
      </c>
      <c r="L159" s="72" t="str">
        <f>IF(キューシート計算用!L159&lt;&gt;"",キューシート計算用!L159,"")</f>
        <v/>
      </c>
      <c r="M159" s="100" t="str">
        <f>IF(キューシート計算用!M159&lt;&gt;"",キューシート計算用!M159,"")</f>
        <v/>
      </c>
      <c r="N159" s="100" t="str">
        <f>IF(キューシート計算用!N159&lt;&gt;"",キューシート計算用!N159,"")</f>
        <v/>
      </c>
    </row>
    <row r="160" spans="1:14" x14ac:dyDescent="0.15">
      <c r="A160" s="72">
        <f>IF(キューシート計算用!A160&lt;&gt;"",キューシート計算用!A160,"")</f>
        <v>156</v>
      </c>
      <c r="B160" s="72" t="str">
        <f>IF(キューシート計算用!B160&lt;&gt;"",キューシート計算用!B160,"")</f>
        <v/>
      </c>
      <c r="C160" s="72" t="str">
        <f>IF(キューシート計算用!C160&lt;&gt;"",キューシート計算用!C160,"")</f>
        <v/>
      </c>
      <c r="D160" s="98" t="str">
        <f>IF(キューシート計算用!D160&lt;&gt;"",キューシート計算用!D160,"")</f>
        <v/>
      </c>
      <c r="E160" s="98" t="str">
        <f>IF(キューシート計算用!E160&lt;&gt;"",キューシート計算用!E160,"")</f>
        <v/>
      </c>
      <c r="F160" s="72" t="str">
        <f>IF(キューシート計算用!F160&lt;&gt;"",キューシート計算用!F160,"")</f>
        <v/>
      </c>
      <c r="G160" s="72" t="str">
        <f>IF(キューシート計算用!G160&lt;&gt;"",キューシート計算用!G160,"")</f>
        <v/>
      </c>
      <c r="H160" s="72" t="str">
        <f>IF(キューシート計算用!H160&lt;&gt;"",キューシート計算用!H160,"")</f>
        <v/>
      </c>
      <c r="I160" s="72" t="str">
        <f>IF(キューシート計算用!I160&lt;&gt;"",キューシート計算用!I160,"")</f>
        <v/>
      </c>
      <c r="J160" s="72" t="str">
        <f>IF(キューシート計算用!J160&lt;&gt;"",キューシート計算用!J160,"")</f>
        <v/>
      </c>
      <c r="K160" s="99" t="str">
        <f>IF(キューシート計算用!K160&lt;&gt;"",キューシート計算用!K160,"")</f>
        <v/>
      </c>
      <c r="L160" s="72" t="str">
        <f>IF(キューシート計算用!L160&lt;&gt;"",キューシート計算用!L160,"")</f>
        <v/>
      </c>
      <c r="M160" s="100" t="str">
        <f>IF(キューシート計算用!M160&lt;&gt;"",キューシート計算用!M160,"")</f>
        <v/>
      </c>
      <c r="N160" s="100" t="str">
        <f>IF(キューシート計算用!N160&lt;&gt;"",キューシート計算用!N160,"")</f>
        <v/>
      </c>
    </row>
    <row r="161" spans="1:14" x14ac:dyDescent="0.15">
      <c r="A161" s="72">
        <f>IF(キューシート計算用!A161&lt;&gt;"",キューシート計算用!A161,"")</f>
        <v>157</v>
      </c>
      <c r="B161" s="72" t="str">
        <f>IF(キューシート計算用!B161&lt;&gt;"",キューシート計算用!B161,"")</f>
        <v/>
      </c>
      <c r="C161" s="72" t="str">
        <f>IF(キューシート計算用!C161&lt;&gt;"",キューシート計算用!C161,"")</f>
        <v/>
      </c>
      <c r="D161" s="98" t="str">
        <f>IF(キューシート計算用!D161&lt;&gt;"",キューシート計算用!D161,"")</f>
        <v/>
      </c>
      <c r="E161" s="98" t="str">
        <f>IF(キューシート計算用!E161&lt;&gt;"",キューシート計算用!E161,"")</f>
        <v/>
      </c>
      <c r="F161" s="72" t="str">
        <f>IF(キューシート計算用!F161&lt;&gt;"",キューシート計算用!F161,"")</f>
        <v/>
      </c>
      <c r="G161" s="72" t="str">
        <f>IF(キューシート計算用!G161&lt;&gt;"",キューシート計算用!G161,"")</f>
        <v/>
      </c>
      <c r="H161" s="72" t="str">
        <f>IF(キューシート計算用!H161&lt;&gt;"",キューシート計算用!H161,"")</f>
        <v/>
      </c>
      <c r="I161" s="72" t="str">
        <f>IF(キューシート計算用!I161&lt;&gt;"",キューシート計算用!I161,"")</f>
        <v/>
      </c>
      <c r="J161" s="72" t="str">
        <f>IF(キューシート計算用!J161&lt;&gt;"",キューシート計算用!J161,"")</f>
        <v/>
      </c>
      <c r="K161" s="99" t="str">
        <f>IF(キューシート計算用!K161&lt;&gt;"",キューシート計算用!K161,"")</f>
        <v/>
      </c>
      <c r="L161" s="72" t="str">
        <f>IF(キューシート計算用!L161&lt;&gt;"",キューシート計算用!L161,"")</f>
        <v/>
      </c>
      <c r="M161" s="100" t="str">
        <f>IF(キューシート計算用!M161&lt;&gt;"",キューシート計算用!M161,"")</f>
        <v/>
      </c>
      <c r="N161" s="100" t="str">
        <f>IF(キューシート計算用!N161&lt;&gt;"",キューシート計算用!N161,"")</f>
        <v/>
      </c>
    </row>
    <row r="162" spans="1:14" x14ac:dyDescent="0.15">
      <c r="A162" s="72">
        <f>IF(キューシート計算用!A162&lt;&gt;"",キューシート計算用!A162,"")</f>
        <v>158</v>
      </c>
      <c r="B162" s="72" t="str">
        <f>IF(キューシート計算用!B162&lt;&gt;"",キューシート計算用!B162,"")</f>
        <v/>
      </c>
      <c r="C162" s="72" t="str">
        <f>IF(キューシート計算用!C162&lt;&gt;"",キューシート計算用!C162,"")</f>
        <v/>
      </c>
      <c r="D162" s="98" t="str">
        <f>IF(キューシート計算用!D162&lt;&gt;"",キューシート計算用!D162,"")</f>
        <v/>
      </c>
      <c r="E162" s="98" t="str">
        <f>IF(キューシート計算用!E162&lt;&gt;"",キューシート計算用!E162,"")</f>
        <v/>
      </c>
      <c r="F162" s="72" t="str">
        <f>IF(キューシート計算用!F162&lt;&gt;"",キューシート計算用!F162,"")</f>
        <v/>
      </c>
      <c r="G162" s="72" t="str">
        <f>IF(キューシート計算用!G162&lt;&gt;"",キューシート計算用!G162,"")</f>
        <v/>
      </c>
      <c r="H162" s="72" t="str">
        <f>IF(キューシート計算用!H162&lt;&gt;"",キューシート計算用!H162,"")</f>
        <v/>
      </c>
      <c r="I162" s="72" t="str">
        <f>IF(キューシート計算用!I162&lt;&gt;"",キューシート計算用!I162,"")</f>
        <v/>
      </c>
      <c r="J162" s="72" t="str">
        <f>IF(キューシート計算用!J162&lt;&gt;"",キューシート計算用!J162,"")</f>
        <v/>
      </c>
      <c r="K162" s="99" t="str">
        <f>IF(キューシート計算用!K162&lt;&gt;"",キューシート計算用!K162,"")</f>
        <v/>
      </c>
      <c r="L162" s="72" t="str">
        <f>IF(キューシート計算用!L162&lt;&gt;"",キューシート計算用!L162,"")</f>
        <v/>
      </c>
      <c r="M162" s="100" t="str">
        <f>IF(キューシート計算用!M162&lt;&gt;"",キューシート計算用!M162,"")</f>
        <v/>
      </c>
      <c r="N162" s="100" t="str">
        <f>IF(キューシート計算用!N162&lt;&gt;"",キューシート計算用!N162,"")</f>
        <v/>
      </c>
    </row>
    <row r="163" spans="1:14" x14ac:dyDescent="0.15">
      <c r="A163" s="72">
        <f>IF(キューシート計算用!A163&lt;&gt;"",キューシート計算用!A163,"")</f>
        <v>159</v>
      </c>
      <c r="B163" s="72" t="str">
        <f>IF(キューシート計算用!B163&lt;&gt;"",キューシート計算用!B163,"")</f>
        <v/>
      </c>
      <c r="C163" s="72" t="str">
        <f>IF(キューシート計算用!C163&lt;&gt;"",キューシート計算用!C163,"")</f>
        <v/>
      </c>
      <c r="D163" s="98" t="str">
        <f>IF(キューシート計算用!D163&lt;&gt;"",キューシート計算用!D163,"")</f>
        <v/>
      </c>
      <c r="E163" s="98" t="str">
        <f>IF(キューシート計算用!E163&lt;&gt;"",キューシート計算用!E163,"")</f>
        <v/>
      </c>
      <c r="F163" s="72" t="str">
        <f>IF(キューシート計算用!F163&lt;&gt;"",キューシート計算用!F163,"")</f>
        <v/>
      </c>
      <c r="G163" s="72" t="str">
        <f>IF(キューシート計算用!G163&lt;&gt;"",キューシート計算用!G163,"")</f>
        <v/>
      </c>
      <c r="H163" s="72" t="str">
        <f>IF(キューシート計算用!H163&lt;&gt;"",キューシート計算用!H163,"")</f>
        <v/>
      </c>
      <c r="I163" s="72" t="str">
        <f>IF(キューシート計算用!I163&lt;&gt;"",キューシート計算用!I163,"")</f>
        <v/>
      </c>
      <c r="J163" s="72" t="str">
        <f>IF(キューシート計算用!J163&lt;&gt;"",キューシート計算用!J163,"")</f>
        <v/>
      </c>
      <c r="K163" s="99" t="str">
        <f>IF(キューシート計算用!K163&lt;&gt;"",キューシート計算用!K163,"")</f>
        <v/>
      </c>
      <c r="L163" s="72" t="str">
        <f>IF(キューシート計算用!L163&lt;&gt;"",キューシート計算用!L163,"")</f>
        <v/>
      </c>
      <c r="M163" s="100" t="str">
        <f>IF(キューシート計算用!M163&lt;&gt;"",キューシート計算用!M163,"")</f>
        <v/>
      </c>
      <c r="N163" s="100" t="str">
        <f>IF(キューシート計算用!N163&lt;&gt;"",キューシート計算用!N163,"")</f>
        <v/>
      </c>
    </row>
    <row r="164" spans="1:14" x14ac:dyDescent="0.15">
      <c r="A164" s="72">
        <f>IF(キューシート計算用!A164&lt;&gt;"",キューシート計算用!A164,"")</f>
        <v>160</v>
      </c>
      <c r="B164" s="72" t="str">
        <f>IF(キューシート計算用!B164&lt;&gt;"",キューシート計算用!B164,"")</f>
        <v/>
      </c>
      <c r="C164" s="72" t="str">
        <f>IF(キューシート計算用!C164&lt;&gt;"",キューシート計算用!C164,"")</f>
        <v/>
      </c>
      <c r="D164" s="98" t="str">
        <f>IF(キューシート計算用!D164&lt;&gt;"",キューシート計算用!D164,"")</f>
        <v/>
      </c>
      <c r="E164" s="98" t="str">
        <f>IF(キューシート計算用!E164&lt;&gt;"",キューシート計算用!E164,"")</f>
        <v/>
      </c>
      <c r="F164" s="72" t="str">
        <f>IF(キューシート計算用!F164&lt;&gt;"",キューシート計算用!F164,"")</f>
        <v/>
      </c>
      <c r="G164" s="72" t="str">
        <f>IF(キューシート計算用!G164&lt;&gt;"",キューシート計算用!G164,"")</f>
        <v/>
      </c>
      <c r="H164" s="72" t="str">
        <f>IF(キューシート計算用!H164&lt;&gt;"",キューシート計算用!H164,"")</f>
        <v/>
      </c>
      <c r="I164" s="72" t="str">
        <f>IF(キューシート計算用!I164&lt;&gt;"",キューシート計算用!I164,"")</f>
        <v/>
      </c>
      <c r="J164" s="72" t="str">
        <f>IF(キューシート計算用!J164&lt;&gt;"",キューシート計算用!J164,"")</f>
        <v/>
      </c>
      <c r="K164" s="99" t="str">
        <f>IF(キューシート計算用!K164&lt;&gt;"",キューシート計算用!K164,"")</f>
        <v/>
      </c>
      <c r="L164" s="72" t="str">
        <f>IF(キューシート計算用!L164&lt;&gt;"",キューシート計算用!L164,"")</f>
        <v/>
      </c>
      <c r="M164" s="100" t="str">
        <f>IF(キューシート計算用!M164&lt;&gt;"",キューシート計算用!M164,"")</f>
        <v/>
      </c>
      <c r="N164" s="100" t="str">
        <f>IF(キューシート計算用!N164&lt;&gt;"",キューシート計算用!N164,"")</f>
        <v/>
      </c>
    </row>
    <row r="165" spans="1:14" x14ac:dyDescent="0.15">
      <c r="A165" s="72">
        <f>IF(キューシート計算用!A165&lt;&gt;"",キューシート計算用!A165,"")</f>
        <v>161</v>
      </c>
      <c r="B165" s="72" t="str">
        <f>IF(キューシート計算用!B165&lt;&gt;"",キューシート計算用!B165,"")</f>
        <v/>
      </c>
      <c r="C165" s="72" t="str">
        <f>IF(キューシート計算用!C165&lt;&gt;"",キューシート計算用!C165,"")</f>
        <v/>
      </c>
      <c r="D165" s="98" t="str">
        <f>IF(キューシート計算用!D165&lt;&gt;"",キューシート計算用!D165,"")</f>
        <v/>
      </c>
      <c r="E165" s="98" t="str">
        <f>IF(キューシート計算用!E165&lt;&gt;"",キューシート計算用!E165,"")</f>
        <v/>
      </c>
      <c r="F165" s="72" t="str">
        <f>IF(キューシート計算用!F165&lt;&gt;"",キューシート計算用!F165,"")</f>
        <v/>
      </c>
      <c r="G165" s="72" t="str">
        <f>IF(キューシート計算用!G165&lt;&gt;"",キューシート計算用!G165,"")</f>
        <v/>
      </c>
      <c r="H165" s="72" t="str">
        <f>IF(キューシート計算用!H165&lt;&gt;"",キューシート計算用!H165,"")</f>
        <v/>
      </c>
      <c r="I165" s="72" t="str">
        <f>IF(キューシート計算用!I165&lt;&gt;"",キューシート計算用!I165,"")</f>
        <v/>
      </c>
      <c r="J165" s="72" t="str">
        <f>IF(キューシート計算用!J165&lt;&gt;"",キューシート計算用!J165,"")</f>
        <v/>
      </c>
      <c r="K165" s="99" t="str">
        <f>IF(キューシート計算用!K165&lt;&gt;"",キューシート計算用!K165,"")</f>
        <v/>
      </c>
      <c r="L165" s="72" t="str">
        <f>IF(キューシート計算用!L165&lt;&gt;"",キューシート計算用!L165,"")</f>
        <v/>
      </c>
      <c r="M165" s="100" t="str">
        <f>IF(キューシート計算用!M165&lt;&gt;"",キューシート計算用!M165,"")</f>
        <v/>
      </c>
      <c r="N165" s="100" t="str">
        <f>IF(キューシート計算用!N165&lt;&gt;"",キューシート計算用!N165,"")</f>
        <v/>
      </c>
    </row>
    <row r="166" spans="1:14" x14ac:dyDescent="0.15">
      <c r="A166" s="72">
        <f>IF(キューシート計算用!A166&lt;&gt;"",キューシート計算用!A166,"")</f>
        <v>162</v>
      </c>
      <c r="B166" s="72" t="str">
        <f>IF(キューシート計算用!B166&lt;&gt;"",キューシート計算用!B166,"")</f>
        <v/>
      </c>
      <c r="C166" s="72" t="str">
        <f>IF(キューシート計算用!C166&lt;&gt;"",キューシート計算用!C166,"")</f>
        <v/>
      </c>
      <c r="D166" s="98" t="str">
        <f>IF(キューシート計算用!D166&lt;&gt;"",キューシート計算用!D166,"")</f>
        <v/>
      </c>
      <c r="E166" s="98" t="str">
        <f>IF(キューシート計算用!E166&lt;&gt;"",キューシート計算用!E166,"")</f>
        <v/>
      </c>
      <c r="F166" s="72" t="str">
        <f>IF(キューシート計算用!F166&lt;&gt;"",キューシート計算用!F166,"")</f>
        <v/>
      </c>
      <c r="G166" s="72" t="str">
        <f>IF(キューシート計算用!G166&lt;&gt;"",キューシート計算用!G166,"")</f>
        <v/>
      </c>
      <c r="H166" s="72" t="str">
        <f>IF(キューシート計算用!H166&lt;&gt;"",キューシート計算用!H166,"")</f>
        <v/>
      </c>
      <c r="I166" s="72" t="str">
        <f>IF(キューシート計算用!I166&lt;&gt;"",キューシート計算用!I166,"")</f>
        <v/>
      </c>
      <c r="J166" s="72" t="str">
        <f>IF(キューシート計算用!J166&lt;&gt;"",キューシート計算用!J166,"")</f>
        <v/>
      </c>
      <c r="K166" s="99" t="str">
        <f>IF(キューシート計算用!K166&lt;&gt;"",キューシート計算用!K166,"")</f>
        <v/>
      </c>
      <c r="L166" s="72" t="str">
        <f>IF(キューシート計算用!L166&lt;&gt;"",キューシート計算用!L166,"")</f>
        <v/>
      </c>
      <c r="M166" s="100" t="str">
        <f>IF(キューシート計算用!M166&lt;&gt;"",キューシート計算用!M166,"")</f>
        <v/>
      </c>
      <c r="N166" s="100" t="str">
        <f>IF(キューシート計算用!N166&lt;&gt;"",キューシート計算用!N166,"")</f>
        <v/>
      </c>
    </row>
    <row r="167" spans="1:14" x14ac:dyDescent="0.15">
      <c r="A167" s="72">
        <f>IF(キューシート計算用!A167&lt;&gt;"",キューシート計算用!A167,"")</f>
        <v>163</v>
      </c>
      <c r="B167" s="72" t="str">
        <f>IF(キューシート計算用!B167&lt;&gt;"",キューシート計算用!B167,"")</f>
        <v/>
      </c>
      <c r="C167" s="72" t="str">
        <f>IF(キューシート計算用!C167&lt;&gt;"",キューシート計算用!C167,"")</f>
        <v/>
      </c>
      <c r="D167" s="98" t="str">
        <f>IF(キューシート計算用!D167&lt;&gt;"",キューシート計算用!D167,"")</f>
        <v/>
      </c>
      <c r="E167" s="98" t="str">
        <f>IF(キューシート計算用!E167&lt;&gt;"",キューシート計算用!E167,"")</f>
        <v/>
      </c>
      <c r="F167" s="72" t="str">
        <f>IF(キューシート計算用!F167&lt;&gt;"",キューシート計算用!F167,"")</f>
        <v/>
      </c>
      <c r="G167" s="72" t="str">
        <f>IF(キューシート計算用!G167&lt;&gt;"",キューシート計算用!G167,"")</f>
        <v/>
      </c>
      <c r="H167" s="72" t="str">
        <f>IF(キューシート計算用!H167&lt;&gt;"",キューシート計算用!H167,"")</f>
        <v/>
      </c>
      <c r="I167" s="72" t="str">
        <f>IF(キューシート計算用!I167&lt;&gt;"",キューシート計算用!I167,"")</f>
        <v/>
      </c>
      <c r="J167" s="72" t="str">
        <f>IF(キューシート計算用!J167&lt;&gt;"",キューシート計算用!J167,"")</f>
        <v/>
      </c>
      <c r="K167" s="99" t="str">
        <f>IF(キューシート計算用!K167&lt;&gt;"",キューシート計算用!K167,"")</f>
        <v/>
      </c>
      <c r="L167" s="72" t="str">
        <f>IF(キューシート計算用!L167&lt;&gt;"",キューシート計算用!L167,"")</f>
        <v/>
      </c>
      <c r="M167" s="100" t="str">
        <f>IF(キューシート計算用!M167&lt;&gt;"",キューシート計算用!M167,"")</f>
        <v/>
      </c>
      <c r="N167" s="100" t="str">
        <f>IF(キューシート計算用!N167&lt;&gt;"",キューシート計算用!N167,"")</f>
        <v/>
      </c>
    </row>
    <row r="168" spans="1:14" x14ac:dyDescent="0.15">
      <c r="A168" s="72">
        <f>IF(キューシート計算用!A168&lt;&gt;"",キューシート計算用!A168,"")</f>
        <v>164</v>
      </c>
      <c r="B168" s="72" t="str">
        <f>IF(キューシート計算用!B168&lt;&gt;"",キューシート計算用!B168,"")</f>
        <v/>
      </c>
      <c r="C168" s="72" t="str">
        <f>IF(キューシート計算用!C168&lt;&gt;"",キューシート計算用!C168,"")</f>
        <v/>
      </c>
      <c r="D168" s="98" t="str">
        <f>IF(キューシート計算用!D168&lt;&gt;"",キューシート計算用!D168,"")</f>
        <v/>
      </c>
      <c r="E168" s="98" t="str">
        <f>IF(キューシート計算用!E168&lt;&gt;"",キューシート計算用!E168,"")</f>
        <v/>
      </c>
      <c r="F168" s="72" t="str">
        <f>IF(キューシート計算用!F168&lt;&gt;"",キューシート計算用!F168,"")</f>
        <v/>
      </c>
      <c r="G168" s="72" t="str">
        <f>IF(キューシート計算用!G168&lt;&gt;"",キューシート計算用!G168,"")</f>
        <v/>
      </c>
      <c r="H168" s="72" t="str">
        <f>IF(キューシート計算用!H168&lt;&gt;"",キューシート計算用!H168,"")</f>
        <v/>
      </c>
      <c r="I168" s="72" t="str">
        <f>IF(キューシート計算用!I168&lt;&gt;"",キューシート計算用!I168,"")</f>
        <v/>
      </c>
      <c r="J168" s="72" t="str">
        <f>IF(キューシート計算用!J168&lt;&gt;"",キューシート計算用!J168,"")</f>
        <v/>
      </c>
      <c r="K168" s="99" t="str">
        <f>IF(キューシート計算用!K168&lt;&gt;"",キューシート計算用!K168,"")</f>
        <v/>
      </c>
      <c r="L168" s="72" t="str">
        <f>IF(キューシート計算用!L168&lt;&gt;"",キューシート計算用!L168,"")</f>
        <v/>
      </c>
      <c r="M168" s="100" t="str">
        <f>IF(キューシート計算用!M168&lt;&gt;"",キューシート計算用!M168,"")</f>
        <v/>
      </c>
      <c r="N168" s="100" t="str">
        <f>IF(キューシート計算用!N168&lt;&gt;"",キューシート計算用!N168,"")</f>
        <v/>
      </c>
    </row>
    <row r="169" spans="1:14" x14ac:dyDescent="0.15">
      <c r="A169" s="72">
        <f>IF(キューシート計算用!A169&lt;&gt;"",キューシート計算用!A169,"")</f>
        <v>165</v>
      </c>
      <c r="B169" s="72" t="str">
        <f>IF(キューシート計算用!B169&lt;&gt;"",キューシート計算用!B169,"")</f>
        <v/>
      </c>
      <c r="C169" s="72" t="str">
        <f>IF(キューシート計算用!C169&lt;&gt;"",キューシート計算用!C169,"")</f>
        <v/>
      </c>
      <c r="D169" s="98" t="str">
        <f>IF(キューシート計算用!D169&lt;&gt;"",キューシート計算用!D169,"")</f>
        <v/>
      </c>
      <c r="E169" s="98" t="str">
        <f>IF(キューシート計算用!E169&lt;&gt;"",キューシート計算用!E169,"")</f>
        <v/>
      </c>
      <c r="F169" s="72" t="str">
        <f>IF(キューシート計算用!F169&lt;&gt;"",キューシート計算用!F169,"")</f>
        <v/>
      </c>
      <c r="G169" s="72" t="str">
        <f>IF(キューシート計算用!G169&lt;&gt;"",キューシート計算用!G169,"")</f>
        <v/>
      </c>
      <c r="H169" s="72" t="str">
        <f>IF(キューシート計算用!H169&lt;&gt;"",キューシート計算用!H169,"")</f>
        <v/>
      </c>
      <c r="I169" s="72" t="str">
        <f>IF(キューシート計算用!I169&lt;&gt;"",キューシート計算用!I169,"")</f>
        <v/>
      </c>
      <c r="J169" s="72" t="str">
        <f>IF(キューシート計算用!J169&lt;&gt;"",キューシート計算用!J169,"")</f>
        <v/>
      </c>
      <c r="K169" s="99" t="str">
        <f>IF(キューシート計算用!K169&lt;&gt;"",キューシート計算用!K169,"")</f>
        <v/>
      </c>
      <c r="L169" s="72" t="str">
        <f>IF(キューシート計算用!L169&lt;&gt;"",キューシート計算用!L169,"")</f>
        <v/>
      </c>
      <c r="M169" s="100" t="str">
        <f>IF(キューシート計算用!M169&lt;&gt;"",キューシート計算用!M169,"")</f>
        <v/>
      </c>
      <c r="N169" s="100" t="str">
        <f>IF(キューシート計算用!N169&lt;&gt;"",キューシート計算用!N169,"")</f>
        <v/>
      </c>
    </row>
    <row r="170" spans="1:14" x14ac:dyDescent="0.15">
      <c r="A170" s="72">
        <f>IF(キューシート計算用!A170&lt;&gt;"",キューシート計算用!A170,"")</f>
        <v>166</v>
      </c>
      <c r="B170" s="72" t="str">
        <f>IF(キューシート計算用!B170&lt;&gt;"",キューシート計算用!B170,"")</f>
        <v/>
      </c>
      <c r="C170" s="72" t="str">
        <f>IF(キューシート計算用!C170&lt;&gt;"",キューシート計算用!C170,"")</f>
        <v/>
      </c>
      <c r="D170" s="98" t="str">
        <f>IF(キューシート計算用!D170&lt;&gt;"",キューシート計算用!D170,"")</f>
        <v/>
      </c>
      <c r="E170" s="98" t="str">
        <f>IF(キューシート計算用!E170&lt;&gt;"",キューシート計算用!E170,"")</f>
        <v/>
      </c>
      <c r="F170" s="72" t="str">
        <f>IF(キューシート計算用!F170&lt;&gt;"",キューシート計算用!F170,"")</f>
        <v/>
      </c>
      <c r="G170" s="72" t="str">
        <f>IF(キューシート計算用!G170&lt;&gt;"",キューシート計算用!G170,"")</f>
        <v/>
      </c>
      <c r="H170" s="72" t="str">
        <f>IF(キューシート計算用!H170&lt;&gt;"",キューシート計算用!H170,"")</f>
        <v/>
      </c>
      <c r="I170" s="72" t="str">
        <f>IF(キューシート計算用!I170&lt;&gt;"",キューシート計算用!I170,"")</f>
        <v/>
      </c>
      <c r="J170" s="72" t="str">
        <f>IF(キューシート計算用!J170&lt;&gt;"",キューシート計算用!J170,"")</f>
        <v/>
      </c>
      <c r="K170" s="99" t="str">
        <f>IF(キューシート計算用!K170&lt;&gt;"",キューシート計算用!K170,"")</f>
        <v/>
      </c>
      <c r="L170" s="72" t="str">
        <f>IF(キューシート計算用!L170&lt;&gt;"",キューシート計算用!L170,"")</f>
        <v/>
      </c>
      <c r="M170" s="100" t="str">
        <f>IF(キューシート計算用!M170&lt;&gt;"",キューシート計算用!M170,"")</f>
        <v/>
      </c>
      <c r="N170" s="100" t="str">
        <f>IF(キューシート計算用!N170&lt;&gt;"",キューシート計算用!N170,"")</f>
        <v/>
      </c>
    </row>
    <row r="171" spans="1:14" x14ac:dyDescent="0.15">
      <c r="A171" s="72">
        <f>IF(キューシート計算用!A171&lt;&gt;"",キューシート計算用!A171,"")</f>
        <v>167</v>
      </c>
      <c r="B171" s="72" t="str">
        <f>IF(キューシート計算用!B171&lt;&gt;"",キューシート計算用!B171,"")</f>
        <v/>
      </c>
      <c r="C171" s="72" t="str">
        <f>IF(キューシート計算用!C171&lt;&gt;"",キューシート計算用!C171,"")</f>
        <v/>
      </c>
      <c r="D171" s="98" t="str">
        <f>IF(キューシート計算用!D171&lt;&gt;"",キューシート計算用!D171,"")</f>
        <v/>
      </c>
      <c r="E171" s="98" t="str">
        <f>IF(キューシート計算用!E171&lt;&gt;"",キューシート計算用!E171,"")</f>
        <v/>
      </c>
      <c r="F171" s="72" t="str">
        <f>IF(キューシート計算用!F171&lt;&gt;"",キューシート計算用!F171,"")</f>
        <v/>
      </c>
      <c r="G171" s="72" t="str">
        <f>IF(キューシート計算用!G171&lt;&gt;"",キューシート計算用!G171,"")</f>
        <v/>
      </c>
      <c r="H171" s="72" t="str">
        <f>IF(キューシート計算用!H171&lt;&gt;"",キューシート計算用!H171,"")</f>
        <v/>
      </c>
      <c r="I171" s="72" t="str">
        <f>IF(キューシート計算用!I171&lt;&gt;"",キューシート計算用!I171,"")</f>
        <v/>
      </c>
      <c r="J171" s="72" t="str">
        <f>IF(キューシート計算用!J171&lt;&gt;"",キューシート計算用!J171,"")</f>
        <v/>
      </c>
      <c r="K171" s="99" t="str">
        <f>IF(キューシート計算用!K171&lt;&gt;"",キューシート計算用!K171,"")</f>
        <v/>
      </c>
      <c r="L171" s="72" t="str">
        <f>IF(キューシート計算用!L171&lt;&gt;"",キューシート計算用!L171,"")</f>
        <v/>
      </c>
      <c r="M171" s="100" t="str">
        <f>IF(キューシート計算用!M171&lt;&gt;"",キューシート計算用!M171,"")</f>
        <v/>
      </c>
      <c r="N171" s="100" t="str">
        <f>IF(キューシート計算用!N171&lt;&gt;"",キューシート計算用!N171,"")</f>
        <v/>
      </c>
    </row>
    <row r="172" spans="1:14" x14ac:dyDescent="0.15">
      <c r="A172" s="72">
        <f>IF(キューシート計算用!A172&lt;&gt;"",キューシート計算用!A172,"")</f>
        <v>168</v>
      </c>
      <c r="B172" s="72" t="str">
        <f>IF(キューシート計算用!B172&lt;&gt;"",キューシート計算用!B172,"")</f>
        <v/>
      </c>
      <c r="C172" s="72" t="str">
        <f>IF(キューシート計算用!C172&lt;&gt;"",キューシート計算用!C172,"")</f>
        <v/>
      </c>
      <c r="D172" s="98" t="str">
        <f>IF(キューシート計算用!D172&lt;&gt;"",キューシート計算用!D172,"")</f>
        <v/>
      </c>
      <c r="E172" s="98" t="str">
        <f>IF(キューシート計算用!E172&lt;&gt;"",キューシート計算用!E172,"")</f>
        <v/>
      </c>
      <c r="F172" s="72" t="str">
        <f>IF(キューシート計算用!F172&lt;&gt;"",キューシート計算用!F172,"")</f>
        <v/>
      </c>
      <c r="G172" s="72" t="str">
        <f>IF(キューシート計算用!G172&lt;&gt;"",キューシート計算用!G172,"")</f>
        <v/>
      </c>
      <c r="H172" s="72" t="str">
        <f>IF(キューシート計算用!H172&lt;&gt;"",キューシート計算用!H172,"")</f>
        <v/>
      </c>
      <c r="I172" s="72" t="str">
        <f>IF(キューシート計算用!I172&lt;&gt;"",キューシート計算用!I172,"")</f>
        <v/>
      </c>
      <c r="J172" s="72" t="str">
        <f>IF(キューシート計算用!J172&lt;&gt;"",キューシート計算用!J172,"")</f>
        <v/>
      </c>
      <c r="K172" s="99" t="str">
        <f>IF(キューシート計算用!K172&lt;&gt;"",キューシート計算用!K172,"")</f>
        <v/>
      </c>
      <c r="L172" s="72" t="str">
        <f>IF(キューシート計算用!L172&lt;&gt;"",キューシート計算用!L172,"")</f>
        <v/>
      </c>
      <c r="M172" s="100" t="str">
        <f>IF(キューシート計算用!M172&lt;&gt;"",キューシート計算用!M172,"")</f>
        <v/>
      </c>
      <c r="N172" s="100" t="str">
        <f>IF(キューシート計算用!N172&lt;&gt;"",キューシート計算用!N172,"")</f>
        <v/>
      </c>
    </row>
    <row r="173" spans="1:14" x14ac:dyDescent="0.15">
      <c r="A173" s="72">
        <f>IF(キューシート計算用!A173&lt;&gt;"",キューシート計算用!A173,"")</f>
        <v>169</v>
      </c>
      <c r="B173" s="72" t="str">
        <f>IF(キューシート計算用!B173&lt;&gt;"",キューシート計算用!B173,"")</f>
        <v/>
      </c>
      <c r="C173" s="72" t="str">
        <f>IF(キューシート計算用!C173&lt;&gt;"",キューシート計算用!C173,"")</f>
        <v/>
      </c>
      <c r="D173" s="98" t="str">
        <f>IF(キューシート計算用!D173&lt;&gt;"",キューシート計算用!D173,"")</f>
        <v/>
      </c>
      <c r="E173" s="98" t="str">
        <f>IF(キューシート計算用!E173&lt;&gt;"",キューシート計算用!E173,"")</f>
        <v/>
      </c>
      <c r="F173" s="72" t="str">
        <f>IF(キューシート計算用!F173&lt;&gt;"",キューシート計算用!F173,"")</f>
        <v/>
      </c>
      <c r="G173" s="72" t="str">
        <f>IF(キューシート計算用!G173&lt;&gt;"",キューシート計算用!G173,"")</f>
        <v/>
      </c>
      <c r="H173" s="72" t="str">
        <f>IF(キューシート計算用!H173&lt;&gt;"",キューシート計算用!H173,"")</f>
        <v/>
      </c>
      <c r="I173" s="72" t="str">
        <f>IF(キューシート計算用!I173&lt;&gt;"",キューシート計算用!I173,"")</f>
        <v/>
      </c>
      <c r="J173" s="72" t="str">
        <f>IF(キューシート計算用!J173&lt;&gt;"",キューシート計算用!J173,"")</f>
        <v/>
      </c>
      <c r="K173" s="99" t="str">
        <f>IF(キューシート計算用!K173&lt;&gt;"",キューシート計算用!K173,"")</f>
        <v/>
      </c>
      <c r="L173" s="72" t="str">
        <f>IF(キューシート計算用!L173&lt;&gt;"",キューシート計算用!L173,"")</f>
        <v/>
      </c>
      <c r="M173" s="100" t="str">
        <f>IF(キューシート計算用!M173&lt;&gt;"",キューシート計算用!M173,"")</f>
        <v/>
      </c>
      <c r="N173" s="100" t="str">
        <f>IF(キューシート計算用!N173&lt;&gt;"",キューシート計算用!N173,"")</f>
        <v/>
      </c>
    </row>
    <row r="174" spans="1:14" x14ac:dyDescent="0.15">
      <c r="A174" s="72">
        <f>IF(キューシート計算用!A174&lt;&gt;"",キューシート計算用!A174,"")</f>
        <v>170</v>
      </c>
      <c r="B174" s="72" t="str">
        <f>IF(キューシート計算用!B174&lt;&gt;"",キューシート計算用!B174,"")</f>
        <v/>
      </c>
      <c r="C174" s="72" t="str">
        <f>IF(キューシート計算用!C174&lt;&gt;"",キューシート計算用!C174,"")</f>
        <v/>
      </c>
      <c r="D174" s="98" t="str">
        <f>IF(キューシート計算用!D174&lt;&gt;"",キューシート計算用!D174,"")</f>
        <v/>
      </c>
      <c r="E174" s="98" t="str">
        <f>IF(キューシート計算用!E174&lt;&gt;"",キューシート計算用!E174,"")</f>
        <v/>
      </c>
      <c r="F174" s="72" t="str">
        <f>IF(キューシート計算用!F174&lt;&gt;"",キューシート計算用!F174,"")</f>
        <v/>
      </c>
      <c r="G174" s="72" t="str">
        <f>IF(キューシート計算用!G174&lt;&gt;"",キューシート計算用!G174,"")</f>
        <v/>
      </c>
      <c r="H174" s="72" t="str">
        <f>IF(キューシート計算用!H174&lt;&gt;"",キューシート計算用!H174,"")</f>
        <v/>
      </c>
      <c r="I174" s="72" t="str">
        <f>IF(キューシート計算用!I174&lt;&gt;"",キューシート計算用!I174,"")</f>
        <v/>
      </c>
      <c r="J174" s="72" t="str">
        <f>IF(キューシート計算用!J174&lt;&gt;"",キューシート計算用!J174,"")</f>
        <v/>
      </c>
      <c r="K174" s="99" t="str">
        <f>IF(キューシート計算用!K174&lt;&gt;"",キューシート計算用!K174,"")</f>
        <v/>
      </c>
      <c r="L174" s="72" t="str">
        <f>IF(キューシート計算用!L174&lt;&gt;"",キューシート計算用!L174,"")</f>
        <v/>
      </c>
      <c r="M174" s="100" t="str">
        <f>IF(キューシート計算用!M174&lt;&gt;"",キューシート計算用!M174,"")</f>
        <v/>
      </c>
      <c r="N174" s="100" t="str">
        <f>IF(キューシート計算用!N174&lt;&gt;"",キューシート計算用!N174,"")</f>
        <v/>
      </c>
    </row>
    <row r="175" spans="1:14" x14ac:dyDescent="0.15">
      <c r="A175" s="72">
        <f>IF(キューシート計算用!A175&lt;&gt;"",キューシート計算用!A175,"")</f>
        <v>171</v>
      </c>
      <c r="B175" s="72" t="str">
        <f>IF(キューシート計算用!B175&lt;&gt;"",キューシート計算用!B175,"")</f>
        <v/>
      </c>
      <c r="C175" s="72" t="str">
        <f>IF(キューシート計算用!C175&lt;&gt;"",キューシート計算用!C175,"")</f>
        <v/>
      </c>
      <c r="D175" s="98" t="str">
        <f>IF(キューシート計算用!D175&lt;&gt;"",キューシート計算用!D175,"")</f>
        <v/>
      </c>
      <c r="E175" s="98" t="str">
        <f>IF(キューシート計算用!E175&lt;&gt;"",キューシート計算用!E175,"")</f>
        <v/>
      </c>
      <c r="F175" s="72" t="str">
        <f>IF(キューシート計算用!F175&lt;&gt;"",キューシート計算用!F175,"")</f>
        <v/>
      </c>
      <c r="G175" s="72" t="str">
        <f>IF(キューシート計算用!G175&lt;&gt;"",キューシート計算用!G175,"")</f>
        <v/>
      </c>
      <c r="H175" s="72" t="str">
        <f>IF(キューシート計算用!H175&lt;&gt;"",キューシート計算用!H175,"")</f>
        <v/>
      </c>
      <c r="I175" s="72" t="str">
        <f>IF(キューシート計算用!I175&lt;&gt;"",キューシート計算用!I175,"")</f>
        <v/>
      </c>
      <c r="J175" s="72" t="str">
        <f>IF(キューシート計算用!J175&lt;&gt;"",キューシート計算用!J175,"")</f>
        <v/>
      </c>
      <c r="K175" s="99" t="str">
        <f>IF(キューシート計算用!K175&lt;&gt;"",キューシート計算用!K175,"")</f>
        <v/>
      </c>
      <c r="L175" s="72" t="str">
        <f>IF(キューシート計算用!L175&lt;&gt;"",キューシート計算用!L175,"")</f>
        <v/>
      </c>
      <c r="M175" s="100" t="str">
        <f>IF(キューシート計算用!M175&lt;&gt;"",キューシート計算用!M175,"")</f>
        <v/>
      </c>
      <c r="N175" s="100" t="str">
        <f>IF(キューシート計算用!N175&lt;&gt;"",キューシート計算用!N175,"")</f>
        <v/>
      </c>
    </row>
    <row r="176" spans="1:14" x14ac:dyDescent="0.15">
      <c r="A176" s="72">
        <f>IF(キューシート計算用!A176&lt;&gt;"",キューシート計算用!A176,"")</f>
        <v>172</v>
      </c>
      <c r="B176" s="72" t="str">
        <f>IF(キューシート計算用!B176&lt;&gt;"",キューシート計算用!B176,"")</f>
        <v/>
      </c>
      <c r="C176" s="72" t="str">
        <f>IF(キューシート計算用!C176&lt;&gt;"",キューシート計算用!C176,"")</f>
        <v/>
      </c>
      <c r="D176" s="98" t="str">
        <f>IF(キューシート計算用!D176&lt;&gt;"",キューシート計算用!D176,"")</f>
        <v/>
      </c>
      <c r="E176" s="98" t="str">
        <f>IF(キューシート計算用!E176&lt;&gt;"",キューシート計算用!E176,"")</f>
        <v/>
      </c>
      <c r="F176" s="72" t="str">
        <f>IF(キューシート計算用!F176&lt;&gt;"",キューシート計算用!F176,"")</f>
        <v/>
      </c>
      <c r="G176" s="72" t="str">
        <f>IF(キューシート計算用!G176&lt;&gt;"",キューシート計算用!G176,"")</f>
        <v/>
      </c>
      <c r="H176" s="72" t="str">
        <f>IF(キューシート計算用!H176&lt;&gt;"",キューシート計算用!H176,"")</f>
        <v/>
      </c>
      <c r="I176" s="72" t="str">
        <f>IF(キューシート計算用!I176&lt;&gt;"",キューシート計算用!I176,"")</f>
        <v/>
      </c>
      <c r="J176" s="72" t="str">
        <f>IF(キューシート計算用!J176&lt;&gt;"",キューシート計算用!J176,"")</f>
        <v/>
      </c>
      <c r="K176" s="99" t="str">
        <f>IF(キューシート計算用!K176&lt;&gt;"",キューシート計算用!K176,"")</f>
        <v/>
      </c>
      <c r="L176" s="72" t="str">
        <f>IF(キューシート計算用!L176&lt;&gt;"",キューシート計算用!L176,"")</f>
        <v/>
      </c>
      <c r="M176" s="100" t="str">
        <f>IF(キューシート計算用!M176&lt;&gt;"",キューシート計算用!M176,"")</f>
        <v/>
      </c>
      <c r="N176" s="100" t="str">
        <f>IF(キューシート計算用!N176&lt;&gt;"",キューシート計算用!N176,"")</f>
        <v/>
      </c>
    </row>
    <row r="177" spans="1:14" x14ac:dyDescent="0.15">
      <c r="A177" s="72">
        <f>IF(キューシート計算用!A177&lt;&gt;"",キューシート計算用!A177,"")</f>
        <v>173</v>
      </c>
      <c r="B177" s="72" t="str">
        <f>IF(キューシート計算用!B177&lt;&gt;"",キューシート計算用!B177,"")</f>
        <v/>
      </c>
      <c r="C177" s="72" t="str">
        <f>IF(キューシート計算用!C177&lt;&gt;"",キューシート計算用!C177,"")</f>
        <v/>
      </c>
      <c r="D177" s="98" t="str">
        <f>IF(キューシート計算用!D177&lt;&gt;"",キューシート計算用!D177,"")</f>
        <v/>
      </c>
      <c r="E177" s="98" t="str">
        <f>IF(キューシート計算用!E177&lt;&gt;"",キューシート計算用!E177,"")</f>
        <v/>
      </c>
      <c r="F177" s="72" t="str">
        <f>IF(キューシート計算用!F177&lt;&gt;"",キューシート計算用!F177,"")</f>
        <v/>
      </c>
      <c r="G177" s="72" t="str">
        <f>IF(キューシート計算用!G177&lt;&gt;"",キューシート計算用!G177,"")</f>
        <v/>
      </c>
      <c r="H177" s="72" t="str">
        <f>IF(キューシート計算用!H177&lt;&gt;"",キューシート計算用!H177,"")</f>
        <v/>
      </c>
      <c r="I177" s="72" t="str">
        <f>IF(キューシート計算用!I177&lt;&gt;"",キューシート計算用!I177,"")</f>
        <v/>
      </c>
      <c r="J177" s="72" t="str">
        <f>IF(キューシート計算用!J177&lt;&gt;"",キューシート計算用!J177,"")</f>
        <v/>
      </c>
      <c r="K177" s="99" t="str">
        <f>IF(キューシート計算用!K177&lt;&gt;"",キューシート計算用!K177,"")</f>
        <v/>
      </c>
      <c r="L177" s="72" t="str">
        <f>IF(キューシート計算用!L177&lt;&gt;"",キューシート計算用!L177,"")</f>
        <v/>
      </c>
      <c r="M177" s="100" t="str">
        <f>IF(キューシート計算用!M177&lt;&gt;"",キューシート計算用!M177,"")</f>
        <v/>
      </c>
      <c r="N177" s="100" t="str">
        <f>IF(キューシート計算用!N177&lt;&gt;"",キューシート計算用!N177,"")</f>
        <v/>
      </c>
    </row>
    <row r="178" spans="1:14" x14ac:dyDescent="0.15">
      <c r="A178" s="72">
        <f>IF(キューシート計算用!A178&lt;&gt;"",キューシート計算用!A178,"")</f>
        <v>174</v>
      </c>
      <c r="B178" s="72" t="str">
        <f>IF(キューシート計算用!B178&lt;&gt;"",キューシート計算用!B178,"")</f>
        <v/>
      </c>
      <c r="C178" s="72" t="str">
        <f>IF(キューシート計算用!C178&lt;&gt;"",キューシート計算用!C178,"")</f>
        <v/>
      </c>
      <c r="D178" s="98" t="str">
        <f>IF(キューシート計算用!D178&lt;&gt;"",キューシート計算用!D178,"")</f>
        <v/>
      </c>
      <c r="E178" s="98" t="str">
        <f>IF(キューシート計算用!E178&lt;&gt;"",キューシート計算用!E178,"")</f>
        <v/>
      </c>
      <c r="F178" s="72" t="str">
        <f>IF(キューシート計算用!F178&lt;&gt;"",キューシート計算用!F178,"")</f>
        <v/>
      </c>
      <c r="G178" s="72" t="str">
        <f>IF(キューシート計算用!G178&lt;&gt;"",キューシート計算用!G178,"")</f>
        <v/>
      </c>
      <c r="H178" s="72" t="str">
        <f>IF(キューシート計算用!H178&lt;&gt;"",キューシート計算用!H178,"")</f>
        <v/>
      </c>
      <c r="I178" s="72" t="str">
        <f>IF(キューシート計算用!I178&lt;&gt;"",キューシート計算用!I178,"")</f>
        <v/>
      </c>
      <c r="J178" s="72" t="str">
        <f>IF(キューシート計算用!J178&lt;&gt;"",キューシート計算用!J178,"")</f>
        <v/>
      </c>
      <c r="K178" s="99" t="str">
        <f>IF(キューシート計算用!K178&lt;&gt;"",キューシート計算用!K178,"")</f>
        <v/>
      </c>
      <c r="L178" s="72" t="str">
        <f>IF(キューシート計算用!L178&lt;&gt;"",キューシート計算用!L178,"")</f>
        <v/>
      </c>
      <c r="M178" s="100" t="str">
        <f>IF(キューシート計算用!M178&lt;&gt;"",キューシート計算用!M178,"")</f>
        <v/>
      </c>
      <c r="N178" s="100" t="str">
        <f>IF(キューシート計算用!N178&lt;&gt;"",キューシート計算用!N178,"")</f>
        <v/>
      </c>
    </row>
    <row r="179" spans="1:14" x14ac:dyDescent="0.15">
      <c r="A179" s="72">
        <f>IF(キューシート計算用!A179&lt;&gt;"",キューシート計算用!A179,"")</f>
        <v>175</v>
      </c>
      <c r="B179" s="72" t="str">
        <f>IF(キューシート計算用!B179&lt;&gt;"",キューシート計算用!B179,"")</f>
        <v/>
      </c>
      <c r="C179" s="72" t="str">
        <f>IF(キューシート計算用!C179&lt;&gt;"",キューシート計算用!C179,"")</f>
        <v/>
      </c>
      <c r="D179" s="98" t="str">
        <f>IF(キューシート計算用!D179&lt;&gt;"",キューシート計算用!D179,"")</f>
        <v/>
      </c>
      <c r="E179" s="98" t="str">
        <f>IF(キューシート計算用!E179&lt;&gt;"",キューシート計算用!E179,"")</f>
        <v/>
      </c>
      <c r="F179" s="72" t="str">
        <f>IF(キューシート計算用!F179&lt;&gt;"",キューシート計算用!F179,"")</f>
        <v/>
      </c>
      <c r="G179" s="72" t="str">
        <f>IF(キューシート計算用!G179&lt;&gt;"",キューシート計算用!G179,"")</f>
        <v/>
      </c>
      <c r="H179" s="72" t="str">
        <f>IF(キューシート計算用!H179&lt;&gt;"",キューシート計算用!H179,"")</f>
        <v/>
      </c>
      <c r="I179" s="72" t="str">
        <f>IF(キューシート計算用!I179&lt;&gt;"",キューシート計算用!I179,"")</f>
        <v/>
      </c>
      <c r="J179" s="72" t="str">
        <f>IF(キューシート計算用!J179&lt;&gt;"",キューシート計算用!J179,"")</f>
        <v/>
      </c>
      <c r="K179" s="99" t="str">
        <f>IF(キューシート計算用!K179&lt;&gt;"",キューシート計算用!K179,"")</f>
        <v/>
      </c>
      <c r="L179" s="72" t="str">
        <f>IF(キューシート計算用!L179&lt;&gt;"",キューシート計算用!L179,"")</f>
        <v/>
      </c>
      <c r="M179" s="100" t="str">
        <f>IF(キューシート計算用!M179&lt;&gt;"",キューシート計算用!M179,"")</f>
        <v/>
      </c>
      <c r="N179" s="100" t="str">
        <f>IF(キューシート計算用!N179&lt;&gt;"",キューシート計算用!N179,"")</f>
        <v/>
      </c>
    </row>
    <row r="180" spans="1:14" x14ac:dyDescent="0.15">
      <c r="A180" s="72">
        <f>IF(キューシート計算用!A180&lt;&gt;"",キューシート計算用!A180,"")</f>
        <v>176</v>
      </c>
      <c r="B180" s="72" t="str">
        <f>IF(キューシート計算用!B180&lt;&gt;"",キューシート計算用!B180,"")</f>
        <v/>
      </c>
      <c r="C180" s="72" t="str">
        <f>IF(キューシート計算用!C180&lt;&gt;"",キューシート計算用!C180,"")</f>
        <v/>
      </c>
      <c r="D180" s="98" t="str">
        <f>IF(キューシート計算用!D180&lt;&gt;"",キューシート計算用!D180,"")</f>
        <v/>
      </c>
      <c r="E180" s="98" t="str">
        <f>IF(キューシート計算用!E180&lt;&gt;"",キューシート計算用!E180,"")</f>
        <v/>
      </c>
      <c r="F180" s="72" t="str">
        <f>IF(キューシート計算用!F180&lt;&gt;"",キューシート計算用!F180,"")</f>
        <v/>
      </c>
      <c r="G180" s="72" t="str">
        <f>IF(キューシート計算用!G180&lt;&gt;"",キューシート計算用!G180,"")</f>
        <v/>
      </c>
      <c r="H180" s="72" t="str">
        <f>IF(キューシート計算用!H180&lt;&gt;"",キューシート計算用!H180,"")</f>
        <v/>
      </c>
      <c r="I180" s="72" t="str">
        <f>IF(キューシート計算用!I180&lt;&gt;"",キューシート計算用!I180,"")</f>
        <v/>
      </c>
      <c r="J180" s="72" t="str">
        <f>IF(キューシート計算用!J180&lt;&gt;"",キューシート計算用!J180,"")</f>
        <v/>
      </c>
      <c r="K180" s="99" t="str">
        <f>IF(キューシート計算用!K180&lt;&gt;"",キューシート計算用!K180,"")</f>
        <v/>
      </c>
      <c r="L180" s="72" t="str">
        <f>IF(キューシート計算用!L180&lt;&gt;"",キューシート計算用!L180,"")</f>
        <v/>
      </c>
      <c r="M180" s="100" t="str">
        <f>IF(キューシート計算用!M180&lt;&gt;"",キューシート計算用!M180,"")</f>
        <v/>
      </c>
      <c r="N180" s="100" t="str">
        <f>IF(キューシート計算用!N180&lt;&gt;"",キューシート計算用!N180,"")</f>
        <v/>
      </c>
    </row>
    <row r="181" spans="1:14" x14ac:dyDescent="0.15">
      <c r="A181" s="72">
        <f>IF(キューシート計算用!A181&lt;&gt;"",キューシート計算用!A181,"")</f>
        <v>177</v>
      </c>
      <c r="B181" s="72" t="str">
        <f>IF(キューシート計算用!B181&lt;&gt;"",キューシート計算用!B181,"")</f>
        <v/>
      </c>
      <c r="C181" s="72" t="str">
        <f>IF(キューシート計算用!C181&lt;&gt;"",キューシート計算用!C181,"")</f>
        <v/>
      </c>
      <c r="D181" s="98" t="str">
        <f>IF(キューシート計算用!D181&lt;&gt;"",キューシート計算用!D181,"")</f>
        <v/>
      </c>
      <c r="E181" s="98" t="str">
        <f>IF(キューシート計算用!E181&lt;&gt;"",キューシート計算用!E181,"")</f>
        <v/>
      </c>
      <c r="F181" s="72" t="str">
        <f>IF(キューシート計算用!F181&lt;&gt;"",キューシート計算用!F181,"")</f>
        <v/>
      </c>
      <c r="G181" s="72" t="str">
        <f>IF(キューシート計算用!G181&lt;&gt;"",キューシート計算用!G181,"")</f>
        <v/>
      </c>
      <c r="H181" s="72" t="str">
        <f>IF(キューシート計算用!H181&lt;&gt;"",キューシート計算用!H181,"")</f>
        <v/>
      </c>
      <c r="I181" s="72" t="str">
        <f>IF(キューシート計算用!I181&lt;&gt;"",キューシート計算用!I181,"")</f>
        <v/>
      </c>
      <c r="J181" s="72" t="str">
        <f>IF(キューシート計算用!J181&lt;&gt;"",キューシート計算用!J181,"")</f>
        <v/>
      </c>
      <c r="K181" s="99" t="str">
        <f>IF(キューシート計算用!K181&lt;&gt;"",キューシート計算用!K181,"")</f>
        <v/>
      </c>
      <c r="L181" s="72" t="str">
        <f>IF(キューシート計算用!L181&lt;&gt;"",キューシート計算用!L181,"")</f>
        <v/>
      </c>
      <c r="M181" s="100" t="str">
        <f>IF(キューシート計算用!M181&lt;&gt;"",キューシート計算用!M181,"")</f>
        <v/>
      </c>
      <c r="N181" s="100" t="str">
        <f>IF(キューシート計算用!N181&lt;&gt;"",キューシート計算用!N181,"")</f>
        <v/>
      </c>
    </row>
    <row r="182" spans="1:14" x14ac:dyDescent="0.15">
      <c r="A182" s="72">
        <f>IF(キューシート計算用!A182&lt;&gt;"",キューシート計算用!A182,"")</f>
        <v>178</v>
      </c>
      <c r="B182" s="72" t="str">
        <f>IF(キューシート計算用!B182&lt;&gt;"",キューシート計算用!B182,"")</f>
        <v/>
      </c>
      <c r="C182" s="72" t="str">
        <f>IF(キューシート計算用!C182&lt;&gt;"",キューシート計算用!C182,"")</f>
        <v/>
      </c>
      <c r="D182" s="98" t="str">
        <f>IF(キューシート計算用!D182&lt;&gt;"",キューシート計算用!D182,"")</f>
        <v/>
      </c>
      <c r="E182" s="98" t="str">
        <f>IF(キューシート計算用!E182&lt;&gt;"",キューシート計算用!E182,"")</f>
        <v/>
      </c>
      <c r="F182" s="72" t="str">
        <f>IF(キューシート計算用!F182&lt;&gt;"",キューシート計算用!F182,"")</f>
        <v/>
      </c>
      <c r="G182" s="72" t="str">
        <f>IF(キューシート計算用!G182&lt;&gt;"",キューシート計算用!G182,"")</f>
        <v/>
      </c>
      <c r="H182" s="72" t="str">
        <f>IF(キューシート計算用!H182&lt;&gt;"",キューシート計算用!H182,"")</f>
        <v/>
      </c>
      <c r="I182" s="72" t="str">
        <f>IF(キューシート計算用!I182&lt;&gt;"",キューシート計算用!I182,"")</f>
        <v/>
      </c>
      <c r="J182" s="72" t="str">
        <f>IF(キューシート計算用!J182&lt;&gt;"",キューシート計算用!J182,"")</f>
        <v/>
      </c>
      <c r="K182" s="99" t="str">
        <f>IF(キューシート計算用!K182&lt;&gt;"",キューシート計算用!K182,"")</f>
        <v/>
      </c>
      <c r="L182" s="72" t="str">
        <f>IF(キューシート計算用!L182&lt;&gt;"",キューシート計算用!L182,"")</f>
        <v/>
      </c>
      <c r="M182" s="100" t="str">
        <f>IF(キューシート計算用!M182&lt;&gt;"",キューシート計算用!M182,"")</f>
        <v/>
      </c>
      <c r="N182" s="100" t="str">
        <f>IF(キューシート計算用!N182&lt;&gt;"",キューシート計算用!N182,"")</f>
        <v/>
      </c>
    </row>
    <row r="183" spans="1:14" x14ac:dyDescent="0.15">
      <c r="A183" s="72">
        <f>IF(キューシート計算用!A183&lt;&gt;"",キューシート計算用!A183,"")</f>
        <v>179</v>
      </c>
      <c r="B183" s="72" t="str">
        <f>IF(キューシート計算用!B183&lt;&gt;"",キューシート計算用!B183,"")</f>
        <v/>
      </c>
      <c r="C183" s="72" t="str">
        <f>IF(キューシート計算用!C183&lt;&gt;"",キューシート計算用!C183,"")</f>
        <v/>
      </c>
      <c r="D183" s="98" t="str">
        <f>IF(キューシート計算用!D183&lt;&gt;"",キューシート計算用!D183,"")</f>
        <v/>
      </c>
      <c r="E183" s="98" t="str">
        <f>IF(キューシート計算用!E183&lt;&gt;"",キューシート計算用!E183,"")</f>
        <v/>
      </c>
      <c r="F183" s="72" t="str">
        <f>IF(キューシート計算用!F183&lt;&gt;"",キューシート計算用!F183,"")</f>
        <v/>
      </c>
      <c r="G183" s="72" t="str">
        <f>IF(キューシート計算用!G183&lt;&gt;"",キューシート計算用!G183,"")</f>
        <v/>
      </c>
      <c r="H183" s="72" t="str">
        <f>IF(キューシート計算用!H183&lt;&gt;"",キューシート計算用!H183,"")</f>
        <v/>
      </c>
      <c r="I183" s="72" t="str">
        <f>IF(キューシート計算用!I183&lt;&gt;"",キューシート計算用!I183,"")</f>
        <v/>
      </c>
      <c r="J183" s="72" t="str">
        <f>IF(キューシート計算用!J183&lt;&gt;"",キューシート計算用!J183,"")</f>
        <v/>
      </c>
      <c r="K183" s="99" t="str">
        <f>IF(キューシート計算用!K183&lt;&gt;"",キューシート計算用!K183,"")</f>
        <v/>
      </c>
      <c r="L183" s="72" t="str">
        <f>IF(キューシート計算用!L183&lt;&gt;"",キューシート計算用!L183,"")</f>
        <v/>
      </c>
      <c r="M183" s="100" t="str">
        <f>IF(キューシート計算用!M183&lt;&gt;"",キューシート計算用!M183,"")</f>
        <v/>
      </c>
      <c r="N183" s="100" t="str">
        <f>IF(キューシート計算用!N183&lt;&gt;"",キューシート計算用!N183,"")</f>
        <v/>
      </c>
    </row>
    <row r="184" spans="1:14" x14ac:dyDescent="0.15">
      <c r="A184" s="72">
        <f>IF(キューシート計算用!A184&lt;&gt;"",キューシート計算用!A184,"")</f>
        <v>180</v>
      </c>
      <c r="B184" s="72" t="str">
        <f>IF(キューシート計算用!B184&lt;&gt;"",キューシート計算用!B184,"")</f>
        <v/>
      </c>
      <c r="C184" s="72" t="str">
        <f>IF(キューシート計算用!C184&lt;&gt;"",キューシート計算用!C184,"")</f>
        <v/>
      </c>
      <c r="D184" s="98" t="str">
        <f>IF(キューシート計算用!D184&lt;&gt;"",キューシート計算用!D184,"")</f>
        <v/>
      </c>
      <c r="E184" s="98" t="str">
        <f>IF(キューシート計算用!E184&lt;&gt;"",キューシート計算用!E184,"")</f>
        <v/>
      </c>
      <c r="F184" s="72" t="str">
        <f>IF(キューシート計算用!F184&lt;&gt;"",キューシート計算用!F184,"")</f>
        <v/>
      </c>
      <c r="G184" s="72" t="str">
        <f>IF(キューシート計算用!G184&lt;&gt;"",キューシート計算用!G184,"")</f>
        <v/>
      </c>
      <c r="H184" s="72" t="str">
        <f>IF(キューシート計算用!H184&lt;&gt;"",キューシート計算用!H184,"")</f>
        <v/>
      </c>
      <c r="I184" s="72" t="str">
        <f>IF(キューシート計算用!I184&lt;&gt;"",キューシート計算用!I184,"")</f>
        <v/>
      </c>
      <c r="J184" s="72" t="str">
        <f>IF(キューシート計算用!J184&lt;&gt;"",キューシート計算用!J184,"")</f>
        <v/>
      </c>
      <c r="K184" s="99" t="str">
        <f>IF(キューシート計算用!K184&lt;&gt;"",キューシート計算用!K184,"")</f>
        <v/>
      </c>
      <c r="L184" s="72" t="str">
        <f>IF(キューシート計算用!L184&lt;&gt;"",キューシート計算用!L184,"")</f>
        <v/>
      </c>
      <c r="M184" s="100" t="str">
        <f>IF(キューシート計算用!M184&lt;&gt;"",キューシート計算用!M184,"")</f>
        <v/>
      </c>
      <c r="N184" s="100" t="str">
        <f>IF(キューシート計算用!N184&lt;&gt;"",キューシート計算用!N184,"")</f>
        <v/>
      </c>
    </row>
    <row r="185" spans="1:14" x14ac:dyDescent="0.15">
      <c r="A185" s="72">
        <f>IF(キューシート計算用!A185&lt;&gt;"",キューシート計算用!A185,"")</f>
        <v>181</v>
      </c>
      <c r="B185" s="72" t="str">
        <f>IF(キューシート計算用!B185&lt;&gt;"",キューシート計算用!B185,"")</f>
        <v/>
      </c>
      <c r="C185" s="72" t="str">
        <f>IF(キューシート計算用!C185&lt;&gt;"",キューシート計算用!C185,"")</f>
        <v/>
      </c>
      <c r="D185" s="98" t="str">
        <f>IF(キューシート計算用!D185&lt;&gt;"",キューシート計算用!D185,"")</f>
        <v/>
      </c>
      <c r="E185" s="98" t="str">
        <f>IF(キューシート計算用!E185&lt;&gt;"",キューシート計算用!E185,"")</f>
        <v/>
      </c>
      <c r="F185" s="72" t="str">
        <f>IF(キューシート計算用!F185&lt;&gt;"",キューシート計算用!F185,"")</f>
        <v/>
      </c>
      <c r="G185" s="72" t="str">
        <f>IF(キューシート計算用!G185&lt;&gt;"",キューシート計算用!G185,"")</f>
        <v/>
      </c>
      <c r="H185" s="72" t="str">
        <f>IF(キューシート計算用!H185&lt;&gt;"",キューシート計算用!H185,"")</f>
        <v/>
      </c>
      <c r="I185" s="72" t="str">
        <f>IF(キューシート計算用!I185&lt;&gt;"",キューシート計算用!I185,"")</f>
        <v/>
      </c>
      <c r="J185" s="72" t="str">
        <f>IF(キューシート計算用!J185&lt;&gt;"",キューシート計算用!J185,"")</f>
        <v/>
      </c>
      <c r="K185" s="99" t="str">
        <f>IF(キューシート計算用!K185&lt;&gt;"",キューシート計算用!K185,"")</f>
        <v/>
      </c>
      <c r="L185" s="72" t="str">
        <f>IF(キューシート計算用!L185&lt;&gt;"",キューシート計算用!L185,"")</f>
        <v/>
      </c>
      <c r="M185" s="100" t="str">
        <f>IF(キューシート計算用!M185&lt;&gt;"",キューシート計算用!M185,"")</f>
        <v/>
      </c>
      <c r="N185" s="100" t="str">
        <f>IF(キューシート計算用!N185&lt;&gt;"",キューシート計算用!N185,"")</f>
        <v/>
      </c>
    </row>
    <row r="186" spans="1:14" x14ac:dyDescent="0.15">
      <c r="A186" s="72">
        <f>IF(キューシート計算用!A186&lt;&gt;"",キューシート計算用!A186,"")</f>
        <v>182</v>
      </c>
      <c r="B186" s="72" t="str">
        <f>IF(キューシート計算用!B186&lt;&gt;"",キューシート計算用!B186,"")</f>
        <v/>
      </c>
      <c r="C186" s="72" t="str">
        <f>IF(キューシート計算用!C186&lt;&gt;"",キューシート計算用!C186,"")</f>
        <v/>
      </c>
      <c r="D186" s="98" t="str">
        <f>IF(キューシート計算用!D186&lt;&gt;"",キューシート計算用!D186,"")</f>
        <v/>
      </c>
      <c r="E186" s="98" t="str">
        <f>IF(キューシート計算用!E186&lt;&gt;"",キューシート計算用!E186,"")</f>
        <v/>
      </c>
      <c r="F186" s="72" t="str">
        <f>IF(キューシート計算用!F186&lt;&gt;"",キューシート計算用!F186,"")</f>
        <v/>
      </c>
      <c r="G186" s="72" t="str">
        <f>IF(キューシート計算用!G186&lt;&gt;"",キューシート計算用!G186,"")</f>
        <v/>
      </c>
      <c r="H186" s="72" t="str">
        <f>IF(キューシート計算用!H186&lt;&gt;"",キューシート計算用!H186,"")</f>
        <v/>
      </c>
      <c r="I186" s="72" t="str">
        <f>IF(キューシート計算用!I186&lt;&gt;"",キューシート計算用!I186,"")</f>
        <v/>
      </c>
      <c r="J186" s="72" t="str">
        <f>IF(キューシート計算用!J186&lt;&gt;"",キューシート計算用!J186,"")</f>
        <v/>
      </c>
      <c r="K186" s="99" t="str">
        <f>IF(キューシート計算用!K186&lt;&gt;"",キューシート計算用!K186,"")</f>
        <v/>
      </c>
      <c r="L186" s="72" t="str">
        <f>IF(キューシート計算用!L186&lt;&gt;"",キューシート計算用!L186,"")</f>
        <v/>
      </c>
      <c r="M186" s="100" t="str">
        <f>IF(キューシート計算用!M186&lt;&gt;"",キューシート計算用!M186,"")</f>
        <v/>
      </c>
      <c r="N186" s="100" t="str">
        <f>IF(キューシート計算用!N186&lt;&gt;"",キューシート計算用!N186,"")</f>
        <v/>
      </c>
    </row>
    <row r="187" spans="1:14" x14ac:dyDescent="0.15">
      <c r="A187" s="72">
        <f>IF(キューシート計算用!A187&lt;&gt;"",キューシート計算用!A187,"")</f>
        <v>183</v>
      </c>
      <c r="B187" s="72" t="str">
        <f>IF(キューシート計算用!B187&lt;&gt;"",キューシート計算用!B187,"")</f>
        <v/>
      </c>
      <c r="C187" s="72" t="str">
        <f>IF(キューシート計算用!C187&lt;&gt;"",キューシート計算用!C187,"")</f>
        <v/>
      </c>
      <c r="D187" s="98" t="str">
        <f>IF(キューシート計算用!D187&lt;&gt;"",キューシート計算用!D187,"")</f>
        <v/>
      </c>
      <c r="E187" s="98" t="str">
        <f>IF(キューシート計算用!E187&lt;&gt;"",キューシート計算用!E187,"")</f>
        <v/>
      </c>
      <c r="F187" s="72" t="str">
        <f>IF(キューシート計算用!F187&lt;&gt;"",キューシート計算用!F187,"")</f>
        <v/>
      </c>
      <c r="G187" s="72" t="str">
        <f>IF(キューシート計算用!G187&lt;&gt;"",キューシート計算用!G187,"")</f>
        <v/>
      </c>
      <c r="H187" s="72" t="str">
        <f>IF(キューシート計算用!H187&lt;&gt;"",キューシート計算用!H187,"")</f>
        <v/>
      </c>
      <c r="I187" s="72" t="str">
        <f>IF(キューシート計算用!I187&lt;&gt;"",キューシート計算用!I187,"")</f>
        <v/>
      </c>
      <c r="J187" s="72" t="str">
        <f>IF(キューシート計算用!J187&lt;&gt;"",キューシート計算用!J187,"")</f>
        <v/>
      </c>
      <c r="K187" s="99" t="str">
        <f>IF(キューシート計算用!K187&lt;&gt;"",キューシート計算用!K187,"")</f>
        <v/>
      </c>
      <c r="L187" s="72" t="str">
        <f>IF(キューシート計算用!L187&lt;&gt;"",キューシート計算用!L187,"")</f>
        <v/>
      </c>
      <c r="M187" s="100" t="str">
        <f>IF(キューシート計算用!M187&lt;&gt;"",キューシート計算用!M187,"")</f>
        <v/>
      </c>
      <c r="N187" s="100" t="str">
        <f>IF(キューシート計算用!N187&lt;&gt;"",キューシート計算用!N187,"")</f>
        <v/>
      </c>
    </row>
    <row r="188" spans="1:14" x14ac:dyDescent="0.15">
      <c r="A188" s="72">
        <f>IF(キューシート計算用!A188&lt;&gt;"",キューシート計算用!A188,"")</f>
        <v>184</v>
      </c>
      <c r="B188" s="72" t="str">
        <f>IF(キューシート計算用!B188&lt;&gt;"",キューシート計算用!B188,"")</f>
        <v/>
      </c>
      <c r="C188" s="72" t="str">
        <f>IF(キューシート計算用!C188&lt;&gt;"",キューシート計算用!C188,"")</f>
        <v/>
      </c>
      <c r="D188" s="98" t="str">
        <f>IF(キューシート計算用!D188&lt;&gt;"",キューシート計算用!D188,"")</f>
        <v/>
      </c>
      <c r="E188" s="98" t="str">
        <f>IF(キューシート計算用!E188&lt;&gt;"",キューシート計算用!E188,"")</f>
        <v/>
      </c>
      <c r="F188" s="72" t="str">
        <f>IF(キューシート計算用!F188&lt;&gt;"",キューシート計算用!F188,"")</f>
        <v/>
      </c>
      <c r="G188" s="72" t="str">
        <f>IF(キューシート計算用!G188&lt;&gt;"",キューシート計算用!G188,"")</f>
        <v/>
      </c>
      <c r="H188" s="72" t="str">
        <f>IF(キューシート計算用!H188&lt;&gt;"",キューシート計算用!H188,"")</f>
        <v/>
      </c>
      <c r="I188" s="72" t="str">
        <f>IF(キューシート計算用!I188&lt;&gt;"",キューシート計算用!I188,"")</f>
        <v/>
      </c>
      <c r="J188" s="72" t="str">
        <f>IF(キューシート計算用!J188&lt;&gt;"",キューシート計算用!J188,"")</f>
        <v/>
      </c>
      <c r="K188" s="99" t="str">
        <f>IF(キューシート計算用!K188&lt;&gt;"",キューシート計算用!K188,"")</f>
        <v/>
      </c>
      <c r="L188" s="72" t="str">
        <f>IF(キューシート計算用!L188&lt;&gt;"",キューシート計算用!L188,"")</f>
        <v/>
      </c>
      <c r="M188" s="100" t="str">
        <f>IF(キューシート計算用!M188&lt;&gt;"",キューシート計算用!M188,"")</f>
        <v/>
      </c>
      <c r="N188" s="100" t="str">
        <f>IF(キューシート計算用!N188&lt;&gt;"",キューシート計算用!N188,"")</f>
        <v/>
      </c>
    </row>
    <row r="189" spans="1:14" x14ac:dyDescent="0.15">
      <c r="A189" s="72">
        <f>IF(キューシート計算用!A189&lt;&gt;"",キューシート計算用!A189,"")</f>
        <v>185</v>
      </c>
      <c r="B189" s="72" t="str">
        <f>IF(キューシート計算用!B189&lt;&gt;"",キューシート計算用!B189,"")</f>
        <v/>
      </c>
      <c r="C189" s="72" t="str">
        <f>IF(キューシート計算用!C189&lt;&gt;"",キューシート計算用!C189,"")</f>
        <v/>
      </c>
      <c r="D189" s="98" t="str">
        <f>IF(キューシート計算用!D189&lt;&gt;"",キューシート計算用!D189,"")</f>
        <v/>
      </c>
      <c r="E189" s="98" t="str">
        <f>IF(キューシート計算用!E189&lt;&gt;"",キューシート計算用!E189,"")</f>
        <v/>
      </c>
      <c r="F189" s="72" t="str">
        <f>IF(キューシート計算用!F189&lt;&gt;"",キューシート計算用!F189,"")</f>
        <v/>
      </c>
      <c r="G189" s="72" t="str">
        <f>IF(キューシート計算用!G189&lt;&gt;"",キューシート計算用!G189,"")</f>
        <v/>
      </c>
      <c r="H189" s="72" t="str">
        <f>IF(キューシート計算用!H189&lt;&gt;"",キューシート計算用!H189,"")</f>
        <v/>
      </c>
      <c r="I189" s="72" t="str">
        <f>IF(キューシート計算用!I189&lt;&gt;"",キューシート計算用!I189,"")</f>
        <v/>
      </c>
      <c r="J189" s="72" t="str">
        <f>IF(キューシート計算用!J189&lt;&gt;"",キューシート計算用!J189,"")</f>
        <v/>
      </c>
      <c r="K189" s="99" t="str">
        <f>IF(キューシート計算用!K189&lt;&gt;"",キューシート計算用!K189,"")</f>
        <v/>
      </c>
      <c r="L189" s="72" t="str">
        <f>IF(キューシート計算用!L189&lt;&gt;"",キューシート計算用!L189,"")</f>
        <v/>
      </c>
      <c r="M189" s="100" t="str">
        <f>IF(キューシート計算用!M189&lt;&gt;"",キューシート計算用!M189,"")</f>
        <v/>
      </c>
      <c r="N189" s="100" t="str">
        <f>IF(キューシート計算用!N189&lt;&gt;"",キューシート計算用!N189,"")</f>
        <v/>
      </c>
    </row>
    <row r="190" spans="1:14" x14ac:dyDescent="0.15">
      <c r="A190" s="72">
        <f>IF(キューシート計算用!A190&lt;&gt;"",キューシート計算用!A190,"")</f>
        <v>186</v>
      </c>
      <c r="B190" s="72" t="str">
        <f>IF(キューシート計算用!B190&lt;&gt;"",キューシート計算用!B190,"")</f>
        <v/>
      </c>
      <c r="C190" s="72" t="str">
        <f>IF(キューシート計算用!C190&lt;&gt;"",キューシート計算用!C190,"")</f>
        <v/>
      </c>
      <c r="D190" s="98" t="str">
        <f>IF(キューシート計算用!D190&lt;&gt;"",キューシート計算用!D190,"")</f>
        <v/>
      </c>
      <c r="E190" s="98" t="str">
        <f>IF(キューシート計算用!E190&lt;&gt;"",キューシート計算用!E190,"")</f>
        <v/>
      </c>
      <c r="F190" s="72" t="str">
        <f>IF(キューシート計算用!F190&lt;&gt;"",キューシート計算用!F190,"")</f>
        <v/>
      </c>
      <c r="G190" s="72" t="str">
        <f>IF(キューシート計算用!G190&lt;&gt;"",キューシート計算用!G190,"")</f>
        <v/>
      </c>
      <c r="H190" s="72" t="str">
        <f>IF(キューシート計算用!H190&lt;&gt;"",キューシート計算用!H190,"")</f>
        <v/>
      </c>
      <c r="I190" s="72" t="str">
        <f>IF(キューシート計算用!I190&lt;&gt;"",キューシート計算用!I190,"")</f>
        <v/>
      </c>
      <c r="J190" s="72" t="str">
        <f>IF(キューシート計算用!J190&lt;&gt;"",キューシート計算用!J190,"")</f>
        <v/>
      </c>
      <c r="K190" s="99" t="str">
        <f>IF(キューシート計算用!K190&lt;&gt;"",キューシート計算用!K190,"")</f>
        <v/>
      </c>
      <c r="L190" s="72" t="str">
        <f>IF(キューシート計算用!L190&lt;&gt;"",キューシート計算用!L190,"")</f>
        <v/>
      </c>
      <c r="M190" s="100" t="str">
        <f>IF(キューシート計算用!M190&lt;&gt;"",キューシート計算用!M190,"")</f>
        <v/>
      </c>
      <c r="N190" s="100" t="str">
        <f>IF(キューシート計算用!N190&lt;&gt;"",キューシート計算用!N190,"")</f>
        <v/>
      </c>
    </row>
    <row r="191" spans="1:14" x14ac:dyDescent="0.15">
      <c r="A191" s="72">
        <f>IF(キューシート計算用!A191&lt;&gt;"",キューシート計算用!A191,"")</f>
        <v>187</v>
      </c>
      <c r="B191" s="72" t="str">
        <f>IF(キューシート計算用!B191&lt;&gt;"",キューシート計算用!B191,"")</f>
        <v/>
      </c>
      <c r="C191" s="72" t="str">
        <f>IF(キューシート計算用!C191&lt;&gt;"",キューシート計算用!C191,"")</f>
        <v/>
      </c>
      <c r="D191" s="98" t="str">
        <f>IF(キューシート計算用!D191&lt;&gt;"",キューシート計算用!D191,"")</f>
        <v/>
      </c>
      <c r="E191" s="98" t="str">
        <f>IF(キューシート計算用!E191&lt;&gt;"",キューシート計算用!E191,"")</f>
        <v/>
      </c>
      <c r="F191" s="72" t="str">
        <f>IF(キューシート計算用!F191&lt;&gt;"",キューシート計算用!F191,"")</f>
        <v/>
      </c>
      <c r="G191" s="72" t="str">
        <f>IF(キューシート計算用!G191&lt;&gt;"",キューシート計算用!G191,"")</f>
        <v/>
      </c>
      <c r="H191" s="72" t="str">
        <f>IF(キューシート計算用!H191&lt;&gt;"",キューシート計算用!H191,"")</f>
        <v/>
      </c>
      <c r="I191" s="72" t="str">
        <f>IF(キューシート計算用!I191&lt;&gt;"",キューシート計算用!I191,"")</f>
        <v/>
      </c>
      <c r="J191" s="72" t="str">
        <f>IF(キューシート計算用!J191&lt;&gt;"",キューシート計算用!J191,"")</f>
        <v/>
      </c>
      <c r="K191" s="99" t="str">
        <f>IF(キューシート計算用!K191&lt;&gt;"",キューシート計算用!K191,"")</f>
        <v/>
      </c>
      <c r="L191" s="72" t="str">
        <f>IF(キューシート計算用!L191&lt;&gt;"",キューシート計算用!L191,"")</f>
        <v/>
      </c>
      <c r="M191" s="100" t="str">
        <f>IF(キューシート計算用!M191&lt;&gt;"",キューシート計算用!M191,"")</f>
        <v/>
      </c>
      <c r="N191" s="100" t="str">
        <f>IF(キューシート計算用!N191&lt;&gt;"",キューシート計算用!N191,"")</f>
        <v/>
      </c>
    </row>
    <row r="192" spans="1:14" x14ac:dyDescent="0.15">
      <c r="A192" s="72">
        <f>IF(キューシート計算用!A192&lt;&gt;"",キューシート計算用!A192,"")</f>
        <v>188</v>
      </c>
      <c r="B192" s="72" t="str">
        <f>IF(キューシート計算用!B192&lt;&gt;"",キューシート計算用!B192,"")</f>
        <v/>
      </c>
      <c r="C192" s="72" t="str">
        <f>IF(キューシート計算用!C192&lt;&gt;"",キューシート計算用!C192,"")</f>
        <v/>
      </c>
      <c r="D192" s="98" t="str">
        <f>IF(キューシート計算用!D192&lt;&gt;"",キューシート計算用!D192,"")</f>
        <v/>
      </c>
      <c r="E192" s="98" t="str">
        <f>IF(キューシート計算用!E192&lt;&gt;"",キューシート計算用!E192,"")</f>
        <v/>
      </c>
      <c r="F192" s="72" t="str">
        <f>IF(キューシート計算用!F192&lt;&gt;"",キューシート計算用!F192,"")</f>
        <v/>
      </c>
      <c r="G192" s="72" t="str">
        <f>IF(キューシート計算用!G192&lt;&gt;"",キューシート計算用!G192,"")</f>
        <v/>
      </c>
      <c r="H192" s="72" t="str">
        <f>IF(キューシート計算用!H192&lt;&gt;"",キューシート計算用!H192,"")</f>
        <v/>
      </c>
      <c r="I192" s="72" t="str">
        <f>IF(キューシート計算用!I192&lt;&gt;"",キューシート計算用!I192,"")</f>
        <v/>
      </c>
      <c r="J192" s="72" t="str">
        <f>IF(キューシート計算用!J192&lt;&gt;"",キューシート計算用!J192,"")</f>
        <v/>
      </c>
      <c r="K192" s="99" t="str">
        <f>IF(キューシート計算用!K192&lt;&gt;"",キューシート計算用!K192,"")</f>
        <v/>
      </c>
      <c r="L192" s="72" t="str">
        <f>IF(キューシート計算用!L192&lt;&gt;"",キューシート計算用!L192,"")</f>
        <v/>
      </c>
      <c r="M192" s="100" t="str">
        <f>IF(キューシート計算用!M192&lt;&gt;"",キューシート計算用!M192,"")</f>
        <v/>
      </c>
      <c r="N192" s="100" t="str">
        <f>IF(キューシート計算用!N192&lt;&gt;"",キューシート計算用!N192,"")</f>
        <v/>
      </c>
    </row>
    <row r="193" spans="1:14" x14ac:dyDescent="0.15">
      <c r="A193" s="72">
        <f>IF(キューシート計算用!A193&lt;&gt;"",キューシート計算用!A193,"")</f>
        <v>189</v>
      </c>
      <c r="B193" s="72" t="str">
        <f>IF(キューシート計算用!B193&lt;&gt;"",キューシート計算用!B193,"")</f>
        <v/>
      </c>
      <c r="C193" s="72" t="str">
        <f>IF(キューシート計算用!C193&lt;&gt;"",キューシート計算用!C193,"")</f>
        <v/>
      </c>
      <c r="D193" s="98" t="str">
        <f>IF(キューシート計算用!D193&lt;&gt;"",キューシート計算用!D193,"")</f>
        <v/>
      </c>
      <c r="E193" s="98" t="str">
        <f>IF(キューシート計算用!E193&lt;&gt;"",キューシート計算用!E193,"")</f>
        <v/>
      </c>
      <c r="F193" s="72" t="str">
        <f>IF(キューシート計算用!F193&lt;&gt;"",キューシート計算用!F193,"")</f>
        <v/>
      </c>
      <c r="G193" s="72" t="str">
        <f>IF(キューシート計算用!G193&lt;&gt;"",キューシート計算用!G193,"")</f>
        <v/>
      </c>
      <c r="H193" s="72" t="str">
        <f>IF(キューシート計算用!H193&lt;&gt;"",キューシート計算用!H193,"")</f>
        <v/>
      </c>
      <c r="I193" s="72" t="str">
        <f>IF(キューシート計算用!I193&lt;&gt;"",キューシート計算用!I193,"")</f>
        <v/>
      </c>
      <c r="J193" s="72" t="str">
        <f>IF(キューシート計算用!J193&lt;&gt;"",キューシート計算用!J193,"")</f>
        <v/>
      </c>
      <c r="K193" s="99" t="str">
        <f>IF(キューシート計算用!K193&lt;&gt;"",キューシート計算用!K193,"")</f>
        <v/>
      </c>
      <c r="L193" s="72" t="str">
        <f>IF(キューシート計算用!L193&lt;&gt;"",キューシート計算用!L193,"")</f>
        <v/>
      </c>
      <c r="M193" s="100" t="str">
        <f>IF(キューシート計算用!M193&lt;&gt;"",キューシート計算用!M193,"")</f>
        <v/>
      </c>
      <c r="N193" s="100" t="str">
        <f>IF(キューシート計算用!N193&lt;&gt;"",キューシート計算用!N193,"")</f>
        <v/>
      </c>
    </row>
    <row r="194" spans="1:14" x14ac:dyDescent="0.15">
      <c r="A194" s="72">
        <f>IF(キューシート計算用!A194&lt;&gt;"",キューシート計算用!A194,"")</f>
        <v>190</v>
      </c>
      <c r="B194" s="72" t="str">
        <f>IF(キューシート計算用!B194&lt;&gt;"",キューシート計算用!B194,"")</f>
        <v/>
      </c>
      <c r="C194" s="72" t="str">
        <f>IF(キューシート計算用!C194&lt;&gt;"",キューシート計算用!C194,"")</f>
        <v/>
      </c>
      <c r="D194" s="98" t="str">
        <f>IF(キューシート計算用!D194&lt;&gt;"",キューシート計算用!D194,"")</f>
        <v/>
      </c>
      <c r="E194" s="98" t="str">
        <f>IF(キューシート計算用!E194&lt;&gt;"",キューシート計算用!E194,"")</f>
        <v/>
      </c>
      <c r="F194" s="72" t="str">
        <f>IF(キューシート計算用!F194&lt;&gt;"",キューシート計算用!F194,"")</f>
        <v/>
      </c>
      <c r="G194" s="72" t="str">
        <f>IF(キューシート計算用!G194&lt;&gt;"",キューシート計算用!G194,"")</f>
        <v/>
      </c>
      <c r="H194" s="72" t="str">
        <f>IF(キューシート計算用!H194&lt;&gt;"",キューシート計算用!H194,"")</f>
        <v/>
      </c>
      <c r="I194" s="72" t="str">
        <f>IF(キューシート計算用!I194&lt;&gt;"",キューシート計算用!I194,"")</f>
        <v/>
      </c>
      <c r="J194" s="72" t="str">
        <f>IF(キューシート計算用!J194&lt;&gt;"",キューシート計算用!J194,"")</f>
        <v/>
      </c>
      <c r="K194" s="99" t="str">
        <f>IF(キューシート計算用!K194&lt;&gt;"",キューシート計算用!K194,"")</f>
        <v/>
      </c>
      <c r="L194" s="72" t="str">
        <f>IF(キューシート計算用!L194&lt;&gt;"",キューシート計算用!L194,"")</f>
        <v/>
      </c>
      <c r="M194" s="100" t="str">
        <f>IF(キューシート計算用!M194&lt;&gt;"",キューシート計算用!M194,"")</f>
        <v/>
      </c>
      <c r="N194" s="100" t="str">
        <f>IF(キューシート計算用!N194&lt;&gt;"",キューシート計算用!N194,"")</f>
        <v/>
      </c>
    </row>
    <row r="195" spans="1:14" x14ac:dyDescent="0.15">
      <c r="A195" s="72">
        <f>IF(キューシート計算用!A195&lt;&gt;"",キューシート計算用!A195,"")</f>
        <v>191</v>
      </c>
      <c r="B195" s="72" t="str">
        <f>IF(キューシート計算用!B195&lt;&gt;"",キューシート計算用!B195,"")</f>
        <v/>
      </c>
      <c r="C195" s="72" t="str">
        <f>IF(キューシート計算用!C195&lt;&gt;"",キューシート計算用!C195,"")</f>
        <v/>
      </c>
      <c r="D195" s="98" t="str">
        <f>IF(キューシート計算用!D195&lt;&gt;"",キューシート計算用!D195,"")</f>
        <v/>
      </c>
      <c r="E195" s="98" t="str">
        <f>IF(キューシート計算用!E195&lt;&gt;"",キューシート計算用!E195,"")</f>
        <v/>
      </c>
      <c r="F195" s="72" t="str">
        <f>IF(キューシート計算用!F195&lt;&gt;"",キューシート計算用!F195,"")</f>
        <v/>
      </c>
      <c r="G195" s="72" t="str">
        <f>IF(キューシート計算用!G195&lt;&gt;"",キューシート計算用!G195,"")</f>
        <v/>
      </c>
      <c r="H195" s="72" t="str">
        <f>IF(キューシート計算用!H195&lt;&gt;"",キューシート計算用!H195,"")</f>
        <v/>
      </c>
      <c r="I195" s="72" t="str">
        <f>IF(キューシート計算用!I195&lt;&gt;"",キューシート計算用!I195,"")</f>
        <v/>
      </c>
      <c r="J195" s="72" t="str">
        <f>IF(キューシート計算用!J195&lt;&gt;"",キューシート計算用!J195,"")</f>
        <v/>
      </c>
      <c r="K195" s="99" t="str">
        <f>IF(キューシート計算用!K195&lt;&gt;"",キューシート計算用!K195,"")</f>
        <v/>
      </c>
      <c r="L195" s="72" t="str">
        <f>IF(キューシート計算用!L195&lt;&gt;"",キューシート計算用!L195,"")</f>
        <v/>
      </c>
      <c r="M195" s="100" t="str">
        <f>IF(キューシート計算用!M195&lt;&gt;"",キューシート計算用!M195,"")</f>
        <v/>
      </c>
      <c r="N195" s="100" t="str">
        <f>IF(キューシート計算用!N195&lt;&gt;"",キューシート計算用!N195,"")</f>
        <v/>
      </c>
    </row>
    <row r="196" spans="1:14" x14ac:dyDescent="0.15">
      <c r="A196" s="72">
        <f>IF(キューシート計算用!A196&lt;&gt;"",キューシート計算用!A196,"")</f>
        <v>192</v>
      </c>
      <c r="B196" s="72" t="str">
        <f>IF(キューシート計算用!B196&lt;&gt;"",キューシート計算用!B196,"")</f>
        <v/>
      </c>
      <c r="C196" s="72" t="str">
        <f>IF(キューシート計算用!C196&lt;&gt;"",キューシート計算用!C196,"")</f>
        <v/>
      </c>
      <c r="D196" s="98" t="str">
        <f>IF(キューシート計算用!D196&lt;&gt;"",キューシート計算用!D196,"")</f>
        <v/>
      </c>
      <c r="E196" s="98" t="str">
        <f>IF(キューシート計算用!E196&lt;&gt;"",キューシート計算用!E196,"")</f>
        <v/>
      </c>
      <c r="F196" s="72" t="str">
        <f>IF(キューシート計算用!F196&lt;&gt;"",キューシート計算用!F196,"")</f>
        <v/>
      </c>
      <c r="G196" s="72" t="str">
        <f>IF(キューシート計算用!G196&lt;&gt;"",キューシート計算用!G196,"")</f>
        <v/>
      </c>
      <c r="H196" s="72" t="str">
        <f>IF(キューシート計算用!H196&lt;&gt;"",キューシート計算用!H196,"")</f>
        <v/>
      </c>
      <c r="I196" s="72" t="str">
        <f>IF(キューシート計算用!I196&lt;&gt;"",キューシート計算用!I196,"")</f>
        <v/>
      </c>
      <c r="J196" s="72" t="str">
        <f>IF(キューシート計算用!J196&lt;&gt;"",キューシート計算用!J196,"")</f>
        <v/>
      </c>
      <c r="K196" s="99" t="str">
        <f>IF(キューシート計算用!K196&lt;&gt;"",キューシート計算用!K196,"")</f>
        <v/>
      </c>
      <c r="L196" s="72" t="str">
        <f>IF(キューシート計算用!L196&lt;&gt;"",キューシート計算用!L196,"")</f>
        <v/>
      </c>
      <c r="M196" s="100" t="str">
        <f>IF(キューシート計算用!M196&lt;&gt;"",キューシート計算用!M196,"")</f>
        <v/>
      </c>
      <c r="N196" s="100" t="str">
        <f>IF(キューシート計算用!N196&lt;&gt;"",キューシート計算用!N196,"")</f>
        <v/>
      </c>
    </row>
    <row r="197" spans="1:14" x14ac:dyDescent="0.15">
      <c r="A197" s="72">
        <f>IF(キューシート計算用!A197&lt;&gt;"",キューシート計算用!A197,"")</f>
        <v>193</v>
      </c>
      <c r="B197" s="72" t="str">
        <f>IF(キューシート計算用!B197&lt;&gt;"",キューシート計算用!B197,"")</f>
        <v/>
      </c>
      <c r="C197" s="72" t="str">
        <f>IF(キューシート計算用!C197&lt;&gt;"",キューシート計算用!C197,"")</f>
        <v/>
      </c>
      <c r="D197" s="98" t="str">
        <f>IF(キューシート計算用!D197&lt;&gt;"",キューシート計算用!D197,"")</f>
        <v/>
      </c>
      <c r="E197" s="98" t="str">
        <f>IF(キューシート計算用!E197&lt;&gt;"",キューシート計算用!E197,"")</f>
        <v/>
      </c>
      <c r="F197" s="72" t="str">
        <f>IF(キューシート計算用!F197&lt;&gt;"",キューシート計算用!F197,"")</f>
        <v/>
      </c>
      <c r="G197" s="72" t="str">
        <f>IF(キューシート計算用!G197&lt;&gt;"",キューシート計算用!G197,"")</f>
        <v/>
      </c>
      <c r="H197" s="72" t="str">
        <f>IF(キューシート計算用!H197&lt;&gt;"",キューシート計算用!H197,"")</f>
        <v/>
      </c>
      <c r="I197" s="72" t="str">
        <f>IF(キューシート計算用!I197&lt;&gt;"",キューシート計算用!I197,"")</f>
        <v/>
      </c>
      <c r="J197" s="72" t="str">
        <f>IF(キューシート計算用!J197&lt;&gt;"",キューシート計算用!J197,"")</f>
        <v/>
      </c>
      <c r="K197" s="99" t="str">
        <f>IF(キューシート計算用!K197&lt;&gt;"",キューシート計算用!K197,"")</f>
        <v/>
      </c>
      <c r="L197" s="72" t="str">
        <f>IF(キューシート計算用!L197&lt;&gt;"",キューシート計算用!L197,"")</f>
        <v/>
      </c>
      <c r="M197" s="100" t="str">
        <f>IF(キューシート計算用!M197&lt;&gt;"",キューシート計算用!M197,"")</f>
        <v/>
      </c>
      <c r="N197" s="100" t="str">
        <f>IF(キューシート計算用!N197&lt;&gt;"",キューシート計算用!N197,"")</f>
        <v/>
      </c>
    </row>
    <row r="198" spans="1:14" x14ac:dyDescent="0.15">
      <c r="A198" s="72">
        <f>IF(キューシート計算用!A198&lt;&gt;"",キューシート計算用!A198,"")</f>
        <v>194</v>
      </c>
      <c r="B198" s="72" t="str">
        <f>IF(キューシート計算用!B198&lt;&gt;"",キューシート計算用!B198,"")</f>
        <v/>
      </c>
      <c r="C198" s="72" t="str">
        <f>IF(キューシート計算用!C198&lt;&gt;"",キューシート計算用!C198,"")</f>
        <v/>
      </c>
      <c r="D198" s="98" t="str">
        <f>IF(キューシート計算用!D198&lt;&gt;"",キューシート計算用!D198,"")</f>
        <v/>
      </c>
      <c r="E198" s="98" t="str">
        <f>IF(キューシート計算用!E198&lt;&gt;"",キューシート計算用!E198,"")</f>
        <v/>
      </c>
      <c r="F198" s="72" t="str">
        <f>IF(キューシート計算用!F198&lt;&gt;"",キューシート計算用!F198,"")</f>
        <v/>
      </c>
      <c r="G198" s="72" t="str">
        <f>IF(キューシート計算用!G198&lt;&gt;"",キューシート計算用!G198,"")</f>
        <v/>
      </c>
      <c r="H198" s="72" t="str">
        <f>IF(キューシート計算用!H198&lt;&gt;"",キューシート計算用!H198,"")</f>
        <v/>
      </c>
      <c r="I198" s="72" t="str">
        <f>IF(キューシート計算用!I198&lt;&gt;"",キューシート計算用!I198,"")</f>
        <v/>
      </c>
      <c r="J198" s="72" t="str">
        <f>IF(キューシート計算用!J198&lt;&gt;"",キューシート計算用!J198,"")</f>
        <v/>
      </c>
      <c r="K198" s="99" t="str">
        <f>IF(キューシート計算用!K198&lt;&gt;"",キューシート計算用!K198,"")</f>
        <v/>
      </c>
      <c r="L198" s="72" t="str">
        <f>IF(キューシート計算用!L198&lt;&gt;"",キューシート計算用!L198,"")</f>
        <v/>
      </c>
      <c r="M198" s="100" t="str">
        <f>IF(キューシート計算用!M198&lt;&gt;"",キューシート計算用!M198,"")</f>
        <v/>
      </c>
      <c r="N198" s="100" t="str">
        <f>IF(キューシート計算用!N198&lt;&gt;"",キューシート計算用!N198,"")</f>
        <v/>
      </c>
    </row>
    <row r="199" spans="1:14" x14ac:dyDescent="0.15">
      <c r="A199" s="72">
        <f>IF(キューシート計算用!A199&lt;&gt;"",キューシート計算用!A199,"")</f>
        <v>195</v>
      </c>
      <c r="B199" s="72" t="str">
        <f>IF(キューシート計算用!B199&lt;&gt;"",キューシート計算用!B199,"")</f>
        <v/>
      </c>
      <c r="C199" s="72" t="str">
        <f>IF(キューシート計算用!C199&lt;&gt;"",キューシート計算用!C199,"")</f>
        <v/>
      </c>
      <c r="D199" s="98" t="str">
        <f>IF(キューシート計算用!D199&lt;&gt;"",キューシート計算用!D199,"")</f>
        <v/>
      </c>
      <c r="E199" s="98" t="str">
        <f>IF(キューシート計算用!E199&lt;&gt;"",キューシート計算用!E199,"")</f>
        <v/>
      </c>
      <c r="F199" s="72" t="str">
        <f>IF(キューシート計算用!F199&lt;&gt;"",キューシート計算用!F199,"")</f>
        <v/>
      </c>
      <c r="G199" s="72" t="str">
        <f>IF(キューシート計算用!G199&lt;&gt;"",キューシート計算用!G199,"")</f>
        <v/>
      </c>
      <c r="H199" s="72" t="str">
        <f>IF(キューシート計算用!H199&lt;&gt;"",キューシート計算用!H199,"")</f>
        <v/>
      </c>
      <c r="I199" s="72" t="str">
        <f>IF(キューシート計算用!I199&lt;&gt;"",キューシート計算用!I199,"")</f>
        <v/>
      </c>
      <c r="J199" s="72" t="str">
        <f>IF(キューシート計算用!J199&lt;&gt;"",キューシート計算用!J199,"")</f>
        <v/>
      </c>
      <c r="K199" s="99" t="str">
        <f>IF(キューシート計算用!K199&lt;&gt;"",キューシート計算用!K199,"")</f>
        <v/>
      </c>
      <c r="L199" s="72" t="str">
        <f>IF(キューシート計算用!L199&lt;&gt;"",キューシート計算用!L199,"")</f>
        <v/>
      </c>
      <c r="M199" s="100" t="str">
        <f>IF(キューシート計算用!M199&lt;&gt;"",キューシート計算用!M199,"")</f>
        <v/>
      </c>
      <c r="N199" s="100" t="str">
        <f>IF(キューシート計算用!N199&lt;&gt;"",キューシート計算用!N199,"")</f>
        <v/>
      </c>
    </row>
    <row r="200" spans="1:14" x14ac:dyDescent="0.15">
      <c r="A200" s="72">
        <f>IF(キューシート計算用!A200&lt;&gt;"",キューシート計算用!A200,"")</f>
        <v>196</v>
      </c>
      <c r="B200" s="72" t="str">
        <f>IF(キューシート計算用!B200&lt;&gt;"",キューシート計算用!B200,"")</f>
        <v/>
      </c>
      <c r="C200" s="72" t="str">
        <f>IF(キューシート計算用!C200&lt;&gt;"",キューシート計算用!C200,"")</f>
        <v/>
      </c>
      <c r="D200" s="98" t="str">
        <f>IF(キューシート計算用!D200&lt;&gt;"",キューシート計算用!D200,"")</f>
        <v/>
      </c>
      <c r="E200" s="98" t="str">
        <f>IF(キューシート計算用!E200&lt;&gt;"",キューシート計算用!E200,"")</f>
        <v/>
      </c>
      <c r="F200" s="72" t="str">
        <f>IF(キューシート計算用!F200&lt;&gt;"",キューシート計算用!F200,"")</f>
        <v/>
      </c>
      <c r="G200" s="72" t="str">
        <f>IF(キューシート計算用!G200&lt;&gt;"",キューシート計算用!G200,"")</f>
        <v/>
      </c>
      <c r="H200" s="72" t="str">
        <f>IF(キューシート計算用!H200&lt;&gt;"",キューシート計算用!H200,"")</f>
        <v/>
      </c>
      <c r="I200" s="72" t="str">
        <f>IF(キューシート計算用!I200&lt;&gt;"",キューシート計算用!I200,"")</f>
        <v/>
      </c>
      <c r="J200" s="72" t="str">
        <f>IF(キューシート計算用!J200&lt;&gt;"",キューシート計算用!J200,"")</f>
        <v/>
      </c>
      <c r="K200" s="99" t="str">
        <f>IF(キューシート計算用!K200&lt;&gt;"",キューシート計算用!K200,"")</f>
        <v/>
      </c>
      <c r="L200" s="72" t="str">
        <f>IF(キューシート計算用!L200&lt;&gt;"",キューシート計算用!L200,"")</f>
        <v/>
      </c>
      <c r="M200" s="100" t="str">
        <f>IF(キューシート計算用!M200&lt;&gt;"",キューシート計算用!M200,"")</f>
        <v/>
      </c>
      <c r="N200" s="100" t="str">
        <f>IF(キューシート計算用!N200&lt;&gt;"",キューシート計算用!N200,"")</f>
        <v/>
      </c>
    </row>
    <row r="201" spans="1:14" x14ac:dyDescent="0.15">
      <c r="A201" s="72">
        <f>IF(キューシート計算用!A201&lt;&gt;"",キューシート計算用!A201,"")</f>
        <v>197</v>
      </c>
      <c r="B201" s="72" t="str">
        <f>IF(キューシート計算用!B201&lt;&gt;"",キューシート計算用!B201,"")</f>
        <v/>
      </c>
      <c r="C201" s="72" t="str">
        <f>IF(キューシート計算用!C201&lt;&gt;"",キューシート計算用!C201,"")</f>
        <v/>
      </c>
      <c r="D201" s="98" t="str">
        <f>IF(キューシート計算用!D201&lt;&gt;"",キューシート計算用!D201,"")</f>
        <v/>
      </c>
      <c r="E201" s="98" t="str">
        <f>IF(キューシート計算用!E201&lt;&gt;"",キューシート計算用!E201,"")</f>
        <v/>
      </c>
      <c r="F201" s="72" t="str">
        <f>IF(キューシート計算用!F201&lt;&gt;"",キューシート計算用!F201,"")</f>
        <v/>
      </c>
      <c r="G201" s="72" t="str">
        <f>IF(キューシート計算用!G201&lt;&gt;"",キューシート計算用!G201,"")</f>
        <v/>
      </c>
      <c r="H201" s="72" t="str">
        <f>IF(キューシート計算用!H201&lt;&gt;"",キューシート計算用!H201,"")</f>
        <v/>
      </c>
      <c r="I201" s="72" t="str">
        <f>IF(キューシート計算用!I201&lt;&gt;"",キューシート計算用!I201,"")</f>
        <v/>
      </c>
      <c r="J201" s="72" t="str">
        <f>IF(キューシート計算用!J201&lt;&gt;"",キューシート計算用!J201,"")</f>
        <v/>
      </c>
      <c r="K201" s="99" t="str">
        <f>IF(キューシート計算用!K201&lt;&gt;"",キューシート計算用!K201,"")</f>
        <v/>
      </c>
      <c r="L201" s="72" t="str">
        <f>IF(キューシート計算用!L201&lt;&gt;"",キューシート計算用!L201,"")</f>
        <v/>
      </c>
      <c r="M201" s="100" t="str">
        <f>IF(キューシート計算用!M201&lt;&gt;"",キューシート計算用!M201,"")</f>
        <v/>
      </c>
      <c r="N201" s="100" t="str">
        <f>IF(キューシート計算用!N201&lt;&gt;"",キューシート計算用!N201,"")</f>
        <v/>
      </c>
    </row>
    <row r="202" spans="1:14" x14ac:dyDescent="0.15">
      <c r="A202" s="72">
        <f>IF(キューシート計算用!A202&lt;&gt;"",キューシート計算用!A202,"")</f>
        <v>198</v>
      </c>
      <c r="B202" s="72" t="str">
        <f>IF(キューシート計算用!B202&lt;&gt;"",キューシート計算用!B202,"")</f>
        <v/>
      </c>
      <c r="C202" s="72" t="str">
        <f>IF(キューシート計算用!C202&lt;&gt;"",キューシート計算用!C202,"")</f>
        <v/>
      </c>
      <c r="D202" s="98" t="str">
        <f>IF(キューシート計算用!D202&lt;&gt;"",キューシート計算用!D202,"")</f>
        <v/>
      </c>
      <c r="E202" s="98" t="str">
        <f>IF(キューシート計算用!E202&lt;&gt;"",キューシート計算用!E202,"")</f>
        <v/>
      </c>
      <c r="F202" s="72" t="str">
        <f>IF(キューシート計算用!F202&lt;&gt;"",キューシート計算用!F202,"")</f>
        <v/>
      </c>
      <c r="G202" s="72" t="str">
        <f>IF(キューシート計算用!G202&lt;&gt;"",キューシート計算用!G202,"")</f>
        <v/>
      </c>
      <c r="H202" s="72" t="str">
        <f>IF(キューシート計算用!H202&lt;&gt;"",キューシート計算用!H202,"")</f>
        <v/>
      </c>
      <c r="I202" s="72" t="str">
        <f>IF(キューシート計算用!I202&lt;&gt;"",キューシート計算用!I202,"")</f>
        <v/>
      </c>
      <c r="J202" s="72" t="str">
        <f>IF(キューシート計算用!J202&lt;&gt;"",キューシート計算用!J202,"")</f>
        <v/>
      </c>
      <c r="K202" s="99" t="str">
        <f>IF(キューシート計算用!K202&lt;&gt;"",キューシート計算用!K202,"")</f>
        <v/>
      </c>
      <c r="L202" s="72" t="str">
        <f>IF(キューシート計算用!L202&lt;&gt;"",キューシート計算用!L202,"")</f>
        <v/>
      </c>
      <c r="M202" s="100" t="str">
        <f>IF(キューシート計算用!M202&lt;&gt;"",キューシート計算用!M202,"")</f>
        <v/>
      </c>
      <c r="N202" s="100" t="str">
        <f>IF(キューシート計算用!N202&lt;&gt;"",キューシート計算用!N202,"")</f>
        <v/>
      </c>
    </row>
    <row r="203" spans="1:14" x14ac:dyDescent="0.15">
      <c r="A203" s="72">
        <f>IF(キューシート計算用!A203&lt;&gt;"",キューシート計算用!A203,"")</f>
        <v>199</v>
      </c>
      <c r="B203" s="72" t="str">
        <f>IF(キューシート計算用!B203&lt;&gt;"",キューシート計算用!B203,"")</f>
        <v/>
      </c>
      <c r="C203" s="72" t="str">
        <f>IF(キューシート計算用!C203&lt;&gt;"",キューシート計算用!C203,"")</f>
        <v/>
      </c>
      <c r="D203" s="98" t="str">
        <f>IF(キューシート計算用!D203&lt;&gt;"",キューシート計算用!D203,"")</f>
        <v/>
      </c>
      <c r="E203" s="98" t="str">
        <f>IF(キューシート計算用!E203&lt;&gt;"",キューシート計算用!E203,"")</f>
        <v/>
      </c>
      <c r="F203" s="72" t="str">
        <f>IF(キューシート計算用!F203&lt;&gt;"",キューシート計算用!F203,"")</f>
        <v/>
      </c>
      <c r="G203" s="72" t="str">
        <f>IF(キューシート計算用!G203&lt;&gt;"",キューシート計算用!G203,"")</f>
        <v/>
      </c>
      <c r="H203" s="72" t="str">
        <f>IF(キューシート計算用!H203&lt;&gt;"",キューシート計算用!H203,"")</f>
        <v/>
      </c>
      <c r="I203" s="72" t="str">
        <f>IF(キューシート計算用!I203&lt;&gt;"",キューシート計算用!I203,"")</f>
        <v/>
      </c>
      <c r="J203" s="72" t="str">
        <f>IF(キューシート計算用!J203&lt;&gt;"",キューシート計算用!J203,"")</f>
        <v/>
      </c>
      <c r="K203" s="99" t="str">
        <f>IF(キューシート計算用!K203&lt;&gt;"",キューシート計算用!K203,"")</f>
        <v/>
      </c>
      <c r="L203" s="72" t="str">
        <f>IF(キューシート計算用!L203&lt;&gt;"",キューシート計算用!L203,"")</f>
        <v/>
      </c>
      <c r="M203" s="100" t="str">
        <f>IF(キューシート計算用!M203&lt;&gt;"",キューシート計算用!M203,"")</f>
        <v/>
      </c>
      <c r="N203" s="100" t="str">
        <f>IF(キューシート計算用!N203&lt;&gt;"",キューシート計算用!N203,"")</f>
        <v/>
      </c>
    </row>
    <row r="204" spans="1:14" x14ac:dyDescent="0.15">
      <c r="A204" s="72">
        <f>IF(キューシート計算用!A204&lt;&gt;"",キューシート計算用!A204,"")</f>
        <v>200</v>
      </c>
      <c r="B204" s="72" t="str">
        <f>IF(キューシート計算用!B204&lt;&gt;"",キューシート計算用!B204,"")</f>
        <v/>
      </c>
      <c r="C204" s="72" t="str">
        <f>IF(キューシート計算用!C204&lt;&gt;"",キューシート計算用!C204,"")</f>
        <v/>
      </c>
      <c r="D204" s="98" t="str">
        <f>IF(キューシート計算用!D204&lt;&gt;"",キューシート計算用!D204,"")</f>
        <v/>
      </c>
      <c r="E204" s="98" t="str">
        <f>IF(キューシート計算用!E204&lt;&gt;"",キューシート計算用!E204,"")</f>
        <v/>
      </c>
      <c r="F204" s="72" t="str">
        <f>IF(キューシート計算用!F204&lt;&gt;"",キューシート計算用!F204,"")</f>
        <v/>
      </c>
      <c r="G204" s="72" t="str">
        <f>IF(キューシート計算用!G204&lt;&gt;"",キューシート計算用!G204,"")</f>
        <v/>
      </c>
      <c r="H204" s="72" t="str">
        <f>IF(キューシート計算用!H204&lt;&gt;"",キューシート計算用!H204,"")</f>
        <v/>
      </c>
      <c r="I204" s="72" t="str">
        <f>IF(キューシート計算用!I204&lt;&gt;"",キューシート計算用!I204,"")</f>
        <v/>
      </c>
      <c r="J204" s="72" t="str">
        <f>IF(キューシート計算用!J204&lt;&gt;"",キューシート計算用!J204,"")</f>
        <v/>
      </c>
      <c r="K204" s="99" t="str">
        <f>IF(キューシート計算用!K204&lt;&gt;"",キューシート計算用!K204,"")</f>
        <v/>
      </c>
      <c r="L204" s="72" t="str">
        <f>IF(キューシート計算用!L204&lt;&gt;"",キューシート計算用!L204,"")</f>
        <v/>
      </c>
      <c r="M204" s="100" t="str">
        <f>IF(キューシート計算用!M204&lt;&gt;"",キューシート計算用!M204,"")</f>
        <v/>
      </c>
      <c r="N204" s="100" t="str">
        <f>IF(キューシート計算用!N204&lt;&gt;"",キューシート計算用!N204,"")</f>
        <v/>
      </c>
    </row>
  </sheetData>
  <mergeCells count="6">
    <mergeCell ref="B1:C1"/>
    <mergeCell ref="F1:G1"/>
    <mergeCell ref="F2:G2"/>
    <mergeCell ref="H1:J1"/>
    <mergeCell ref="H2:J2"/>
    <mergeCell ref="B2:C2"/>
  </mergeCells>
  <phoneticPr fontId="1"/>
  <conditionalFormatting sqref="A5:N204">
    <cfRule type="expression" dxfId="200" priority="1">
      <formula>$B5&lt;&gt;""</formula>
    </cfRule>
    <cfRule type="expression" priority="2">
      <formula>$B5&lt;&gt;""</formula>
    </cfRule>
  </conditionalFormatting>
  <pageMargins left="0.7" right="0.7" top="0.75" bottom="0.75" header="0.3" footer="0.3"/>
  <pageSetup paperSize="9" scale="8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T64"/>
  <sheetViews>
    <sheetView tabSelected="1" topLeftCell="R1" zoomScaleNormal="100" zoomScaleSheetLayoutView="50" workbookViewId="0">
      <selection activeCell="Z31" sqref="Z31:AA31"/>
    </sheetView>
  </sheetViews>
  <sheetFormatPr defaultColWidth="9" defaultRowHeight="13.5" x14ac:dyDescent="0.15"/>
  <cols>
    <col min="1" max="1" width="7.625" style="6" customWidth="1"/>
    <col min="2" max="3" width="13.5" style="6" customWidth="1"/>
    <col min="4" max="4" width="7.625" style="61" customWidth="1"/>
    <col min="5" max="6" width="13.5" style="61" customWidth="1"/>
    <col min="7" max="7" width="7.625" style="61" customWidth="1"/>
    <col min="8" max="9" width="13.5" style="61" customWidth="1"/>
    <col min="10" max="10" width="7.625" style="61" customWidth="1"/>
    <col min="11" max="12" width="13.5" style="61" customWidth="1"/>
    <col min="13" max="13" width="7.625" style="61" customWidth="1"/>
    <col min="14" max="15" width="13.5" style="61" customWidth="1"/>
    <col min="16" max="16" width="7.625" style="61" customWidth="1"/>
    <col min="17" max="18" width="13.5" style="61" customWidth="1"/>
    <col min="19" max="19" width="7.625" style="61" customWidth="1"/>
    <col min="20" max="21" width="13.5" style="61" customWidth="1"/>
    <col min="22" max="22" width="7.625" style="61" customWidth="1"/>
    <col min="23" max="24" width="13.5" style="61" customWidth="1"/>
    <col min="25" max="25" width="7.625" style="61" customWidth="1"/>
    <col min="26" max="27" width="13.5" style="61" customWidth="1"/>
    <col min="28" max="28" width="7.625" style="61" customWidth="1"/>
    <col min="29" max="30" width="13.5" style="61" customWidth="1"/>
    <col min="31" max="31" width="7.625" style="61" customWidth="1"/>
    <col min="32" max="33" width="13.5" style="61" customWidth="1"/>
    <col min="34" max="34" width="7.625" style="61" customWidth="1"/>
    <col min="35" max="36" width="13.5" style="61" customWidth="1"/>
    <col min="37" max="37" width="7.625" style="61" customWidth="1"/>
    <col min="38" max="39" width="13.5" style="61" customWidth="1"/>
    <col min="40" max="40" width="7.625" style="61" customWidth="1"/>
    <col min="41" max="42" width="13.5" style="61" customWidth="1"/>
    <col min="43" max="43" width="7.625" style="61" customWidth="1"/>
    <col min="44" max="45" width="13.5" style="61" customWidth="1"/>
    <col min="46" max="46" width="7.625" style="61" customWidth="1"/>
    <col min="47" max="48" width="13.5" style="61" customWidth="1"/>
    <col min="49" max="49" width="7.625" style="61" customWidth="1"/>
    <col min="50" max="51" width="13.5" style="61" customWidth="1"/>
    <col min="52" max="52" width="7.625" style="61" customWidth="1"/>
    <col min="53" max="54" width="13.5" style="61" customWidth="1"/>
    <col min="55" max="55" width="7.625" style="61" customWidth="1"/>
    <col min="56" max="57" width="13.5" style="61" customWidth="1"/>
    <col min="58" max="58" width="7.625" style="61" customWidth="1"/>
    <col min="59" max="60" width="13.5" style="61" customWidth="1"/>
    <col min="61" max="61" width="7.625" style="61" customWidth="1"/>
    <col min="62" max="63" width="13.5" style="61" customWidth="1"/>
    <col min="64" max="64" width="7.625" style="61" customWidth="1"/>
    <col min="65" max="66" width="13.5" style="61" customWidth="1"/>
    <col min="67" max="67" width="7.625" style="61" customWidth="1"/>
    <col min="68" max="69" width="13.5" style="61" customWidth="1"/>
    <col min="70" max="70" width="7.625" style="6" customWidth="1"/>
    <col min="71" max="72" width="13.5" style="6" customWidth="1"/>
    <col min="73" max="16384" width="9" style="6"/>
  </cols>
  <sheetData>
    <row r="1" spans="1:72" x14ac:dyDescent="0.15">
      <c r="A1" s="123" t="str">
        <f>CONCATENATE("BRM",LEFT(キューシート計算用!D2,FIND("/",キューシート計算用!D2)-1),IF(LEN(キューシート計算用!D2)-FIND("/",キューシート計算用!D2)=1,"0",""),MID(キューシート計算用!D2,FIND("/",キューシート計算用!D2)+1,LEN(キューシート計算用!D2)-FIND("/",キューシート計算用!D2)),"宇都宮",キューシート計算用!E2,"km",キューシート計算用!F2)</f>
        <v>BRM616宇都宮400km楢葉</v>
      </c>
      <c r="B1" s="123"/>
      <c r="C1" s="123"/>
    </row>
    <row r="2" spans="1:72" x14ac:dyDescent="0.15">
      <c r="A2" s="6" t="str">
        <f>CONCATENATE("ver.",キューシート計算用!A2)</f>
        <v>ver.3</v>
      </c>
      <c r="D2" s="66">
        <f>IF(キューシート計算用!A13&lt;&gt;"",キューシート計算用!A13,"")</f>
        <v>9</v>
      </c>
      <c r="E2" s="117" t="str">
        <f>IF(キューシート計算用!F13&lt;&gt;"",キューシート計算用!F13,"")</f>
        <v/>
      </c>
      <c r="F2" s="118"/>
      <c r="G2" s="66">
        <f>IF(キューシート計算用!A22&lt;&gt;"",キューシート計算用!A22,"")</f>
        <v>18</v>
      </c>
      <c r="H2" s="117" t="str">
        <f>IF(キューシート計算用!F22&lt;&gt;"",キューシート計算用!F22,"")</f>
        <v>セブンイレブン那須伊王野店</v>
      </c>
      <c r="I2" s="118"/>
      <c r="J2" s="66">
        <f>IF(キューシート計算用!A31&lt;&gt;"",キューシート計算用!A31,"")</f>
        <v>27</v>
      </c>
      <c r="K2" s="117" t="str">
        <f>IF(キューシート計算用!F31&lt;&gt;"",キューシート計算用!F31,"")</f>
        <v/>
      </c>
      <c r="L2" s="118"/>
      <c r="M2" s="66">
        <f>IF(キューシート計算用!A40&lt;&gt;"",キューシート計算用!A40,"")</f>
        <v>36</v>
      </c>
      <c r="N2" s="117" t="str">
        <f>IF(キューシート計算用!F40&lt;&gt;"",キューシート計算用!F40,"")</f>
        <v/>
      </c>
      <c r="O2" s="118"/>
      <c r="P2" s="66">
        <f>IF(キューシート計算用!A49&lt;&gt;"",キューシート計算用!A49,"")</f>
        <v>45</v>
      </c>
      <c r="Q2" s="117" t="str">
        <f>IF(キューシート計算用!F49&lt;&gt;"",キューシート計算用!F49,"")</f>
        <v>楢葉町役場前</v>
      </c>
      <c r="R2" s="118"/>
      <c r="S2" s="66">
        <f>IF(キューシート計算用!A58&lt;&gt;"",キューシート計算用!A58,"")</f>
        <v>54</v>
      </c>
      <c r="T2" s="117" t="str">
        <f>IF(キューシート計算用!F58&lt;&gt;"",キューシート計算用!F58,"")</f>
        <v/>
      </c>
      <c r="U2" s="118"/>
      <c r="V2" s="66">
        <f>IF(キューシート計算用!A67&lt;&gt;"",キューシート計算用!A67,"")</f>
        <v>63</v>
      </c>
      <c r="W2" s="117" t="str">
        <f>IF(キューシート計算用!F67&lt;&gt;"",キューシート計算用!F67,"")</f>
        <v>華川小学校西</v>
      </c>
      <c r="X2" s="118"/>
      <c r="Y2" s="66">
        <f>IF(キューシート計算用!A76&lt;&gt;"",キューシート計算用!A76,"")</f>
        <v>72</v>
      </c>
      <c r="Z2" s="117" t="str">
        <f>IF(キューシート計算用!F76&lt;&gt;"",キューシート計算用!F76,"")</f>
        <v>河内小入口</v>
      </c>
      <c r="AA2" s="118"/>
      <c r="AB2" s="66">
        <f>IF(キューシート計算用!A85&lt;&gt;"",キューシート計算用!A85,"")</f>
        <v>81</v>
      </c>
      <c r="AC2" s="117" t="str">
        <f>IF(キューシート計算用!F85&lt;&gt;"",キューシート計算用!F85,"")</f>
        <v>富岡橋東</v>
      </c>
      <c r="AD2" s="118"/>
      <c r="AE2" s="66">
        <f>IF(キューシート計算用!A94&lt;&gt;"",キューシート計算用!A94,"")</f>
        <v>90</v>
      </c>
      <c r="AF2" s="117" t="str">
        <f>IF(キューシート計算用!F94&lt;&gt;"",キューシート計算用!F94,"")</f>
        <v/>
      </c>
      <c r="AG2" s="118"/>
      <c r="AH2" s="66">
        <f>IF(キューシート計算用!A103&lt;&gt;"",キューシート計算用!A103,"")</f>
        <v>99</v>
      </c>
      <c r="AI2" s="117" t="str">
        <f>IF(キューシート計算用!F103&lt;&gt;"",キューシート計算用!F103,"")</f>
        <v/>
      </c>
      <c r="AJ2" s="118"/>
      <c r="AK2" s="66">
        <f>IF(キューシート計算用!A112&lt;&gt;"",キューシート計算用!A112,"")</f>
        <v>108</v>
      </c>
      <c r="AL2" s="117" t="str">
        <f>IF(キューシート計算用!F112&lt;&gt;"",キューシート計算用!F112,"")</f>
        <v/>
      </c>
      <c r="AM2" s="118"/>
      <c r="AN2" s="66">
        <f>IF(キューシート計算用!A121&lt;&gt;"",キューシート計算用!A121,"")</f>
        <v>117</v>
      </c>
      <c r="AO2" s="117" t="str">
        <f>IF(キューシート計算用!F121&lt;&gt;"",キューシート計算用!F121,"")</f>
        <v/>
      </c>
      <c r="AP2" s="118"/>
      <c r="AQ2" s="66">
        <f>IF(キューシート計算用!A130&lt;&gt;"",キューシート計算用!A130,"")</f>
        <v>126</v>
      </c>
      <c r="AR2" s="117" t="str">
        <f>IF(キューシート計算用!F130&lt;&gt;"",キューシート計算用!F130,"")</f>
        <v/>
      </c>
      <c r="AS2" s="118"/>
      <c r="AT2" s="66">
        <f>IF(キューシート計算用!A139&lt;&gt;"",キューシート計算用!A139,"")</f>
        <v>135</v>
      </c>
      <c r="AU2" s="117" t="str">
        <f>IF(キューシート計算用!F139&lt;&gt;"",キューシート計算用!F139,"")</f>
        <v/>
      </c>
      <c r="AV2" s="118"/>
      <c r="AW2" s="66">
        <f>IF(キューシート計算用!A148&lt;&gt;"",キューシート計算用!A148,"")</f>
        <v>144</v>
      </c>
      <c r="AX2" s="117" t="str">
        <f>IF(キューシート計算用!F148&lt;&gt;"",キューシート計算用!F148,"")</f>
        <v/>
      </c>
      <c r="AY2" s="118"/>
      <c r="AZ2" s="66">
        <f>IF(キューシート計算用!A157&lt;&gt;"",キューシート計算用!A157,"")</f>
        <v>153</v>
      </c>
      <c r="BA2" s="117" t="str">
        <f>IF(キューシート計算用!F157&lt;&gt;"",キューシート計算用!F157,"")</f>
        <v/>
      </c>
      <c r="BB2" s="118"/>
      <c r="BC2" s="66">
        <f>IF(キューシート計算用!A166&lt;&gt;"",キューシート計算用!A166,"")</f>
        <v>162</v>
      </c>
      <c r="BD2" s="117" t="str">
        <f>IF(キューシート計算用!F166&lt;&gt;"",キューシート計算用!F166,"")</f>
        <v/>
      </c>
      <c r="BE2" s="118"/>
      <c r="BF2" s="66">
        <f>IF(キューシート計算用!A175&lt;&gt;"",キューシート計算用!A175,"")</f>
        <v>171</v>
      </c>
      <c r="BG2" s="117" t="str">
        <f>IF(キューシート計算用!F175&lt;&gt;"",キューシート計算用!F175,"")</f>
        <v/>
      </c>
      <c r="BH2" s="118"/>
      <c r="BI2" s="66">
        <f>IF(キューシート計算用!A184&lt;&gt;"",キューシート計算用!A184,"")</f>
        <v>180</v>
      </c>
      <c r="BJ2" s="117" t="str">
        <f>IF(キューシート計算用!F184&lt;&gt;"",キューシート計算用!F184,"")</f>
        <v/>
      </c>
      <c r="BK2" s="118"/>
      <c r="BL2" s="66">
        <f>IF(キューシート計算用!A193&lt;&gt;"",キューシート計算用!A193,"")</f>
        <v>189</v>
      </c>
      <c r="BM2" s="117" t="str">
        <f>IF(キューシート計算用!F193&lt;&gt;"",キューシート計算用!F193,"")</f>
        <v/>
      </c>
      <c r="BN2" s="118"/>
      <c r="BO2" s="66">
        <f>IF(キューシート計算用!A202&lt;&gt;"",キューシート計算用!A202,"")</f>
        <v>198</v>
      </c>
      <c r="BP2" s="117" t="str">
        <f>IF(キューシート計算用!F202&lt;&gt;"",キューシート計算用!F202,"")</f>
        <v/>
      </c>
      <c r="BQ2" s="118"/>
      <c r="BR2" s="42"/>
      <c r="BS2" s="42"/>
      <c r="BT2" s="42"/>
    </row>
    <row r="3" spans="1:72" x14ac:dyDescent="0.15">
      <c r="A3" s="6" t="str">
        <f>キューシート計算用!B2</f>
        <v>2018.6.11</v>
      </c>
      <c r="D3" s="67" t="str">
        <f>IF(キューシート計算用!B13&lt;&gt;"",キューシート計算用!B13,"")</f>
        <v/>
      </c>
      <c r="E3" s="119" t="str">
        <f>IF(キューシート計算用!K13&lt;&gt;"",キューシート計算用!K13,"")</f>
        <v>←那珂川町　大田原市街</v>
      </c>
      <c r="F3" s="120"/>
      <c r="G3" s="67" t="str">
        <f>IF(キューシート計算用!B22&lt;&gt;"",キューシート計算用!B22,"")</f>
        <v>PC1</v>
      </c>
      <c r="H3" s="119" t="str">
        <f>IF(キューシート計算用!K22&lt;&gt;"",キューシート計算用!K22,"")</f>
        <v>棚倉→</v>
      </c>
      <c r="I3" s="120"/>
      <c r="J3" s="67" t="str">
        <f>IF(キューシート計算用!B31&lt;&gt;"",キューシート計算用!B31,"")</f>
        <v/>
      </c>
      <c r="K3" s="119" t="str">
        <f>IF(キューシート計算用!K31&lt;&gt;"",キューシート計算用!K31,"")</f>
        <v>R49 いわき→</v>
      </c>
      <c r="L3" s="120"/>
      <c r="M3" s="67" t="str">
        <f>IF(キューシート計算用!B40&lt;&gt;"",キューシート計算用!B40,"")</f>
        <v/>
      </c>
      <c r="N3" s="119" t="str">
        <f>IF(キューシート計算用!K40&lt;&gt;"",キューシート計算用!K40,"")</f>
        <v>いわき→</v>
      </c>
      <c r="O3" s="120"/>
      <c r="P3" s="67" t="str">
        <f>IF(キューシート計算用!B49&lt;&gt;"",キューシート計算用!B49,"")</f>
        <v/>
      </c>
      <c r="Q3" s="119" t="str">
        <f>IF(キューシート計算用!K49&lt;&gt;"",キューシート計算用!K49,"")</f>
        <v/>
      </c>
      <c r="R3" s="120"/>
      <c r="S3" s="67" t="str">
        <f>IF(キューシート計算用!B58&lt;&gt;"",キューシート計算用!B58,"")</f>
        <v/>
      </c>
      <c r="T3" s="119" t="str">
        <f>IF(キューシート計算用!K58&lt;&gt;"",キューシート計算用!K58,"")</f>
        <v>小名浜→</v>
      </c>
      <c r="U3" s="120"/>
      <c r="V3" s="67" t="str">
        <f>IF(キューシート計算用!B67&lt;&gt;"",キューシート計算用!B67,"")</f>
        <v/>
      </c>
      <c r="W3" s="119" t="str">
        <f>IF(キューシート計算用!K67&lt;&gt;"",キューシート計算用!K67,"")</f>
        <v/>
      </c>
      <c r="X3" s="120"/>
      <c r="Y3" s="67" t="str">
        <f>IF(キューシート計算用!B76&lt;&gt;"",キューシート計算用!B76,"")</f>
        <v/>
      </c>
      <c r="Z3" s="119" t="str">
        <f>IF(キューシート計算用!K76&lt;&gt;"",キューシート計算用!K76,"")</f>
        <v>←水戸　那珂</v>
      </c>
      <c r="AA3" s="120"/>
      <c r="AB3" s="67" t="str">
        <f>IF(キューシート計算用!B85&lt;&gt;"",キューシート計算用!B85,"")</f>
        <v/>
      </c>
      <c r="AC3" s="119" t="str">
        <f>IF(キューシート計算用!K85&lt;&gt;"",キューシート計算用!K85,"")</f>
        <v>那珂川 R118→</v>
      </c>
      <c r="AD3" s="120"/>
      <c r="AE3" s="67" t="str">
        <f>IF(キューシート計算用!B94&lt;&gt;"",キューシート計算用!B94,"")</f>
        <v/>
      </c>
      <c r="AF3" s="119" t="str">
        <f>IF(キューシート計算用!K94&lt;&gt;"",キューシート計算用!K94,"")</f>
        <v/>
      </c>
      <c r="AG3" s="120"/>
      <c r="AH3" s="67" t="str">
        <f>IF(キューシート計算用!B103&lt;&gt;"",キューシート計算用!B103,"")</f>
        <v/>
      </c>
      <c r="AI3" s="119" t="str">
        <f>IF(キューシート計算用!K103&lt;&gt;"",キューシート計算用!K103,"")</f>
        <v/>
      </c>
      <c r="AJ3" s="120"/>
      <c r="AK3" s="67" t="str">
        <f>IF(キューシート計算用!B112&lt;&gt;"",キューシート計算用!B112,"")</f>
        <v/>
      </c>
      <c r="AL3" s="119" t="str">
        <f>IF(キューシート計算用!K112&lt;&gt;"",キューシート計算用!K112,"")</f>
        <v/>
      </c>
      <c r="AM3" s="120"/>
      <c r="AN3" s="67" t="str">
        <f>IF(キューシート計算用!B121&lt;&gt;"",キューシート計算用!B121,"")</f>
        <v/>
      </c>
      <c r="AO3" s="119" t="str">
        <f>IF(キューシート計算用!K121&lt;&gt;"",キューシート計算用!K121,"")</f>
        <v/>
      </c>
      <c r="AP3" s="120"/>
      <c r="AQ3" s="67" t="str">
        <f>IF(キューシート計算用!B130&lt;&gt;"",キューシート計算用!B130,"")</f>
        <v/>
      </c>
      <c r="AR3" s="119" t="str">
        <f>IF(キューシート計算用!K130&lt;&gt;"",キューシート計算用!K130,"")</f>
        <v/>
      </c>
      <c r="AS3" s="120"/>
      <c r="AT3" s="67" t="str">
        <f>IF(キューシート計算用!B139&lt;&gt;"",キューシート計算用!B139,"")</f>
        <v/>
      </c>
      <c r="AU3" s="119" t="str">
        <f>IF(キューシート計算用!K139&lt;&gt;"",キューシート計算用!K139,"")</f>
        <v/>
      </c>
      <c r="AV3" s="120"/>
      <c r="AW3" s="67" t="str">
        <f>IF(キューシート計算用!B148&lt;&gt;"",キューシート計算用!B148,"")</f>
        <v/>
      </c>
      <c r="AX3" s="119" t="str">
        <f>IF(キューシート計算用!K148&lt;&gt;"",キューシート計算用!K148,"")</f>
        <v/>
      </c>
      <c r="AY3" s="120"/>
      <c r="AZ3" s="67" t="str">
        <f>IF(キューシート計算用!B157&lt;&gt;"",キューシート計算用!B157,"")</f>
        <v/>
      </c>
      <c r="BA3" s="119" t="str">
        <f>IF(キューシート計算用!K157&lt;&gt;"",キューシート計算用!K157,"")</f>
        <v/>
      </c>
      <c r="BB3" s="120"/>
      <c r="BC3" s="67" t="str">
        <f>IF(キューシート計算用!B166&lt;&gt;"",キューシート計算用!B166,"")</f>
        <v/>
      </c>
      <c r="BD3" s="119" t="str">
        <f>IF(キューシート計算用!K166&lt;&gt;"",キューシート計算用!K166,"")</f>
        <v/>
      </c>
      <c r="BE3" s="120"/>
      <c r="BF3" s="67" t="str">
        <f>IF(キューシート計算用!B175&lt;&gt;"",キューシート計算用!B175,"")</f>
        <v/>
      </c>
      <c r="BG3" s="119" t="str">
        <f>IF(キューシート計算用!K175&lt;&gt;"",キューシート計算用!K175,"")</f>
        <v/>
      </c>
      <c r="BH3" s="120"/>
      <c r="BI3" s="67" t="str">
        <f>IF(キューシート計算用!B184&lt;&gt;"",キューシート計算用!B184,"")</f>
        <v/>
      </c>
      <c r="BJ3" s="119" t="str">
        <f>IF(キューシート計算用!K184&lt;&gt;"",キューシート計算用!K184,"")</f>
        <v/>
      </c>
      <c r="BK3" s="120"/>
      <c r="BL3" s="67" t="str">
        <f>IF(キューシート計算用!B193&lt;&gt;"",キューシート計算用!B193,"")</f>
        <v/>
      </c>
      <c r="BM3" s="119" t="str">
        <f>IF(キューシート計算用!K193&lt;&gt;"",キューシート計算用!K193,"")</f>
        <v/>
      </c>
      <c r="BN3" s="120"/>
      <c r="BO3" s="67" t="str">
        <f>IF(キューシート計算用!B202&lt;&gt;"",キューシート計算用!B202,"")</f>
        <v/>
      </c>
      <c r="BP3" s="119" t="str">
        <f>IF(キューシート計算用!K202&lt;&gt;"",キューシート計算用!K202,"")</f>
        <v/>
      </c>
      <c r="BQ3" s="120"/>
      <c r="BR3" s="42"/>
      <c r="BS3" s="42"/>
      <c r="BT3" s="42"/>
    </row>
    <row r="4" spans="1:72" x14ac:dyDescent="0.15">
      <c r="D4" s="68" t="str">
        <f>IF(キューシート計算用!M13&lt;&gt;"",キューシート計算用!M13,"")</f>
        <v/>
      </c>
      <c r="E4" s="62"/>
      <c r="F4" s="63"/>
      <c r="G4" s="68">
        <f>IF(キューシート計算用!M22&lt;&gt;"",キューシート計算用!M22,"")</f>
        <v>43267.282209967321</v>
      </c>
      <c r="H4" s="62"/>
      <c r="I4" s="63"/>
      <c r="J4" s="68" t="str">
        <f>IF(キューシート計算用!M31&lt;&gt;"",キューシート計算用!M31,"")</f>
        <v/>
      </c>
      <c r="K4" s="62"/>
      <c r="L4" s="63"/>
      <c r="M4" s="68" t="str">
        <f>IF(キューシート計算用!M40&lt;&gt;"",キューシート計算用!M40,"")</f>
        <v/>
      </c>
      <c r="N4" s="62"/>
      <c r="O4" s="63"/>
      <c r="P4" s="68" t="str">
        <f>IF(キューシート計算用!M49&lt;&gt;"",キューシート計算用!M49,"")</f>
        <v/>
      </c>
      <c r="Q4" s="62"/>
      <c r="R4" s="63"/>
      <c r="S4" s="68" t="str">
        <f>IF(キューシート計算用!M58&lt;&gt;"",キューシート計算用!M58,"")</f>
        <v/>
      </c>
      <c r="T4" s="62"/>
      <c r="U4" s="63"/>
      <c r="V4" s="68" t="str">
        <f>IF(キューシート計算用!M67&lt;&gt;"",キューシート計算用!M67,"")</f>
        <v/>
      </c>
      <c r="W4" s="62"/>
      <c r="X4" s="63"/>
      <c r="Y4" s="68" t="str">
        <f>IF(キューシート計算用!M76&lt;&gt;"",キューシート計算用!M76,"")</f>
        <v/>
      </c>
      <c r="Z4" s="62"/>
      <c r="AA4" s="63"/>
      <c r="AB4" s="68" t="str">
        <f>IF(キューシート計算用!M85&lt;&gt;"",キューシート計算用!M85,"")</f>
        <v/>
      </c>
      <c r="AC4" s="62"/>
      <c r="AD4" s="63"/>
      <c r="AE4" s="68" t="str">
        <f>IF(キューシート計算用!M94&lt;&gt;"",キューシート計算用!M94,"")</f>
        <v/>
      </c>
      <c r="AF4" s="62"/>
      <c r="AG4" s="63"/>
      <c r="AH4" s="68" t="str">
        <f>IF(キューシート計算用!M103&lt;&gt;"",キューシート計算用!M103,"")</f>
        <v/>
      </c>
      <c r="AI4" s="62"/>
      <c r="AJ4" s="63"/>
      <c r="AK4" s="68" t="str">
        <f>IF(キューシート計算用!M112&lt;&gt;"",キューシート計算用!M112,"")</f>
        <v/>
      </c>
      <c r="AL4" s="62"/>
      <c r="AM4" s="63"/>
      <c r="AN4" s="68" t="str">
        <f>IF(キューシート計算用!M121&lt;&gt;"",キューシート計算用!M121,"")</f>
        <v/>
      </c>
      <c r="AO4" s="62"/>
      <c r="AP4" s="63"/>
      <c r="AQ4" s="68" t="str">
        <f>IF(キューシート計算用!M130&lt;&gt;"",キューシート計算用!M130,"")</f>
        <v/>
      </c>
      <c r="AR4" s="62"/>
      <c r="AS4" s="63"/>
      <c r="AT4" s="68" t="str">
        <f>IF(キューシート計算用!M139&lt;&gt;"",キューシート計算用!M139,"")</f>
        <v/>
      </c>
      <c r="AU4" s="62"/>
      <c r="AV4" s="63"/>
      <c r="AW4" s="68" t="str">
        <f>IF(キューシート計算用!M148&lt;&gt;"",キューシート計算用!M148,"")</f>
        <v/>
      </c>
      <c r="AX4" s="62"/>
      <c r="AY4" s="63"/>
      <c r="AZ4" s="68" t="str">
        <f>IF(キューシート計算用!M157&lt;&gt;"",キューシート計算用!M157,"")</f>
        <v/>
      </c>
      <c r="BC4" s="68" t="str">
        <f>IF(キューシート計算用!M166&lt;&gt;"",キューシート計算用!M166,"")</f>
        <v/>
      </c>
      <c r="BD4" s="62"/>
      <c r="BE4" s="62"/>
      <c r="BF4" s="68" t="str">
        <f>IF(キューシート計算用!M175&lt;&gt;"",キューシート計算用!M175,"")</f>
        <v/>
      </c>
      <c r="BG4" s="62"/>
      <c r="BH4" s="62"/>
      <c r="BI4" s="68" t="str">
        <f>IF(キューシート計算用!M184&lt;&gt;"",キューシート計算用!M184,"")</f>
        <v/>
      </c>
      <c r="BJ4" s="62"/>
      <c r="BK4" s="62"/>
      <c r="BL4" s="68" t="str">
        <f>IF(キューシート計算用!M193&lt;&gt;"",キューシート計算用!M193,"")</f>
        <v/>
      </c>
      <c r="BM4" s="62"/>
      <c r="BN4" s="62"/>
      <c r="BO4" s="68" t="str">
        <f>IF(キューシート計算用!M202&lt;&gt;"",キューシート計算用!M202,"")</f>
        <v/>
      </c>
      <c r="BP4" s="62"/>
      <c r="BQ4" s="63"/>
      <c r="BR4" s="42"/>
      <c r="BS4" s="42"/>
      <c r="BT4" s="42"/>
    </row>
    <row r="5" spans="1:72" x14ac:dyDescent="0.15">
      <c r="D5" s="68" t="str">
        <f>IF(キューシート計算用!N13&lt;&gt;"",キューシート計算用!N13,"")</f>
        <v/>
      </c>
      <c r="E5" s="62"/>
      <c r="F5" s="63"/>
      <c r="G5" s="68">
        <f>IF(キューシート計算用!N22&lt;&gt;"",キューシート計算用!N22,"")</f>
        <v>43267.375347222223</v>
      </c>
      <c r="H5" s="62"/>
      <c r="I5" s="63"/>
      <c r="J5" s="68" t="str">
        <f>IF(キューシート計算用!N31&lt;&gt;"",キューシート計算用!N31,"")</f>
        <v/>
      </c>
      <c r="K5" s="62"/>
      <c r="L5" s="63"/>
      <c r="M5" s="68" t="str">
        <f>IF(キューシート計算用!N40&lt;&gt;"",キューシート計算用!N40,"")</f>
        <v/>
      </c>
      <c r="N5" s="62"/>
      <c r="O5" s="63"/>
      <c r="P5" s="68" t="str">
        <f>IF(キューシート計算用!N49&lt;&gt;"",キューシート計算用!N49,"")</f>
        <v/>
      </c>
      <c r="Q5" s="62"/>
      <c r="R5" s="63"/>
      <c r="S5" s="68" t="str">
        <f>IF(キューシート計算用!N58&lt;&gt;"",キューシート計算用!N58,"")</f>
        <v/>
      </c>
      <c r="T5" s="62"/>
      <c r="U5" s="63"/>
      <c r="V5" s="68" t="str">
        <f>IF(キューシート計算用!N67&lt;&gt;"",キューシート計算用!N67,"")</f>
        <v/>
      </c>
      <c r="W5" s="62"/>
      <c r="X5" s="63"/>
      <c r="Y5" s="68" t="str">
        <f>IF(キューシート計算用!N76&lt;&gt;"",キューシート計算用!N76,"")</f>
        <v/>
      </c>
      <c r="Z5" s="62"/>
      <c r="AA5" s="63"/>
      <c r="AB5" s="68" t="str">
        <f>IF(キューシート計算用!N85&lt;&gt;"",キューシート計算用!N85,"")</f>
        <v/>
      </c>
      <c r="AC5" s="62"/>
      <c r="AD5" s="63"/>
      <c r="AE5" s="68" t="str">
        <f>IF(キューシート計算用!N94&lt;&gt;"",キューシート計算用!N94,"")</f>
        <v/>
      </c>
      <c r="AF5" s="62"/>
      <c r="AG5" s="63"/>
      <c r="AH5" s="68" t="str">
        <f>IF(キューシート計算用!N103&lt;&gt;"",キューシート計算用!N103,"")</f>
        <v/>
      </c>
      <c r="AI5" s="62"/>
      <c r="AJ5" s="63"/>
      <c r="AK5" s="68" t="str">
        <f>IF(キューシート計算用!N112&lt;&gt;"",キューシート計算用!N112,"")</f>
        <v/>
      </c>
      <c r="AL5" s="62"/>
      <c r="AM5" s="63"/>
      <c r="AN5" s="68" t="str">
        <f>IF(キューシート計算用!N121&lt;&gt;"",キューシート計算用!N121,"")</f>
        <v/>
      </c>
      <c r="AO5" s="62"/>
      <c r="AP5" s="63"/>
      <c r="AQ5" s="68" t="str">
        <f>IF(キューシート計算用!N130&lt;&gt;"",キューシート計算用!N130,"")</f>
        <v/>
      </c>
      <c r="AR5" s="62"/>
      <c r="AS5" s="63"/>
      <c r="AT5" s="68" t="str">
        <f>IF(キューシート計算用!N139&lt;&gt;"",キューシート計算用!N139,"")</f>
        <v/>
      </c>
      <c r="AU5" s="62"/>
      <c r="AV5" s="63"/>
      <c r="AW5" s="68" t="str">
        <f>IF(キューシート計算用!N148&lt;&gt;"",キューシート計算用!N148,"")</f>
        <v/>
      </c>
      <c r="AX5" s="62"/>
      <c r="AY5" s="63"/>
      <c r="AZ5" s="68" t="str">
        <f>IF(キューシート計算用!N157&lt;&gt;"",キューシート計算用!N157,"")</f>
        <v/>
      </c>
      <c r="BC5" s="68" t="str">
        <f>IF(キューシート計算用!N166&lt;&gt;"",キューシート計算用!N166,"")</f>
        <v/>
      </c>
      <c r="BD5" s="62"/>
      <c r="BE5" s="62"/>
      <c r="BF5" s="68" t="str">
        <f>IF(キューシート計算用!N175&lt;&gt;"",キューシート計算用!N175,"")</f>
        <v/>
      </c>
      <c r="BG5" s="62"/>
      <c r="BH5" s="62"/>
      <c r="BI5" s="68" t="str">
        <f>IF(キューシート計算用!N184&lt;&gt;"",キューシート計算用!N184,"")</f>
        <v/>
      </c>
      <c r="BJ5" s="62"/>
      <c r="BK5" s="62"/>
      <c r="BL5" s="68" t="str">
        <f>IF(キューシート計算用!N193&lt;&gt;"",キューシート計算用!N193,"")</f>
        <v/>
      </c>
      <c r="BM5" s="62"/>
      <c r="BN5" s="62"/>
      <c r="BO5" s="68" t="str">
        <f>IF(キューシート計算用!N202&lt;&gt;"",キューシート計算用!N202,"")</f>
        <v/>
      </c>
      <c r="BP5" s="62"/>
      <c r="BQ5" s="63"/>
      <c r="BR5" s="42"/>
      <c r="BS5" s="42"/>
      <c r="BT5" s="42"/>
    </row>
    <row r="6" spans="1:72" x14ac:dyDescent="0.15">
      <c r="D6" s="69">
        <f>IF(キューシート計算用!C13&lt;&gt;"",キューシート計算用!C13,"")</f>
        <v>2.8999999999999986</v>
      </c>
      <c r="E6" s="62"/>
      <c r="F6" s="63"/>
      <c r="G6" s="69">
        <f>IF(キューシート計算用!C22&lt;&gt;"",キューシート計算用!C22,"")</f>
        <v>5.5</v>
      </c>
      <c r="H6" s="62"/>
      <c r="I6" s="63"/>
      <c r="J6" s="69">
        <f>IF(キューシート計算用!C31&lt;&gt;"",キューシート計算用!C31,"")</f>
        <v>13.5</v>
      </c>
      <c r="K6" s="62"/>
      <c r="L6" s="63"/>
      <c r="M6" s="69">
        <f>IF(キューシート計算用!C40&lt;&gt;"",キューシート計算用!C40,"")</f>
        <v>3.5</v>
      </c>
      <c r="N6" s="62"/>
      <c r="O6" s="63"/>
      <c r="P6" s="69">
        <f>IF(キューシート計算用!C49&lt;&gt;"",キューシート計算用!C49,"")</f>
        <v>2</v>
      </c>
      <c r="Q6" s="62"/>
      <c r="R6" s="63"/>
      <c r="S6" s="69">
        <f>IF(キューシート計算用!C58&lt;&gt;"",キューシート計算用!C58,"")</f>
        <v>1.1000000000000227</v>
      </c>
      <c r="T6" s="62"/>
      <c r="U6" s="63"/>
      <c r="V6" s="69">
        <f>IF(キューシート計算用!C67&lt;&gt;"",キューシート計算用!C67,"")</f>
        <v>10.600000000000023</v>
      </c>
      <c r="W6" s="62"/>
      <c r="X6" s="63"/>
      <c r="Y6" s="69">
        <f>IF(キューシート計算用!C76&lt;&gt;"",キューシート計算用!C76,"")</f>
        <v>12.899999999999977</v>
      </c>
      <c r="Z6" s="62"/>
      <c r="AA6" s="63"/>
      <c r="AB6" s="69">
        <f>IF(キューシート計算用!C85&lt;&gt;"",キューシート計算用!C85,"")</f>
        <v>9.9999999999965894E-2</v>
      </c>
      <c r="AC6" s="62"/>
      <c r="AD6" s="63"/>
      <c r="AE6" s="69">
        <f>IF(キューシート計算用!C94&lt;&gt;"",キューシート計算用!C94,"")</f>
        <v>0.10000000000002274</v>
      </c>
      <c r="AF6" s="62"/>
      <c r="AG6" s="63"/>
      <c r="AH6" s="69">
        <f>IF(キューシート計算用!C103&lt;&gt;"",キューシート計算用!C103,"")</f>
        <v>1.5</v>
      </c>
      <c r="AI6" s="62"/>
      <c r="AJ6" s="63"/>
      <c r="AK6" s="69" t="str">
        <f>IF(キューシート計算用!C112&lt;&gt;"",キューシート計算用!C112,"")</f>
        <v/>
      </c>
      <c r="AL6" s="62"/>
      <c r="AM6" s="63"/>
      <c r="AN6" s="69" t="str">
        <f>IF(キューシート計算用!C121&lt;&gt;"",キューシート計算用!C121,"")</f>
        <v/>
      </c>
      <c r="AO6" s="62"/>
      <c r="AP6" s="63"/>
      <c r="AQ6" s="69" t="str">
        <f>IF(キューシート計算用!C130&lt;&gt;"",キューシート計算用!C130,"")</f>
        <v/>
      </c>
      <c r="AR6" s="62"/>
      <c r="AS6" s="63"/>
      <c r="AT6" s="69" t="str">
        <f>IF(キューシート計算用!C139&lt;&gt;"",キューシート計算用!C139,"")</f>
        <v/>
      </c>
      <c r="AU6" s="62"/>
      <c r="AV6" s="63"/>
      <c r="AW6" s="69" t="str">
        <f>IF(キューシート計算用!C148&lt;&gt;"",キューシート計算用!C148,"")</f>
        <v/>
      </c>
      <c r="AX6" s="62"/>
      <c r="AY6" s="63"/>
      <c r="AZ6" s="69" t="str">
        <f>IF(キューシート計算用!C157&lt;&gt;"",キューシート計算用!C157,"")</f>
        <v/>
      </c>
      <c r="BC6" s="69" t="str">
        <f>IF(キューシート計算用!C166&lt;&gt;"",キューシート計算用!C166,"")</f>
        <v/>
      </c>
      <c r="BD6" s="62"/>
      <c r="BE6" s="62"/>
      <c r="BF6" s="69" t="str">
        <f>IF(キューシート計算用!C175&lt;&gt;"",キューシート計算用!C175,"")</f>
        <v/>
      </c>
      <c r="BG6" s="62"/>
      <c r="BH6" s="62"/>
      <c r="BI6" s="69" t="str">
        <f>IF(キューシート計算用!C184&lt;&gt;"",キューシート計算用!C184,"")</f>
        <v/>
      </c>
      <c r="BJ6" s="62"/>
      <c r="BK6" s="62"/>
      <c r="BL6" s="69" t="str">
        <f>IF(キューシート計算用!C193&lt;&gt;"",キューシート計算用!C193,"")</f>
        <v/>
      </c>
      <c r="BM6" s="62"/>
      <c r="BN6" s="62"/>
      <c r="BO6" s="69" t="str">
        <f>IF(キューシート計算用!C202&lt;&gt;"",キューシート計算用!C202,"")</f>
        <v/>
      </c>
      <c r="BP6" s="62"/>
      <c r="BQ6" s="63"/>
      <c r="BR6" s="42"/>
      <c r="BS6" s="42"/>
      <c r="BT6" s="42"/>
    </row>
    <row r="7" spans="1:72" x14ac:dyDescent="0.15">
      <c r="D7" s="70">
        <f>IF(キューシート計算用!D13&lt;&gt;"",キューシート計算用!D13,"")</f>
        <v>33.5</v>
      </c>
      <c r="E7" s="62"/>
      <c r="F7" s="63"/>
      <c r="G7" s="70">
        <f>IF(キューシート計算用!D22&lt;&gt;"",キューシート計算用!D22,"")</f>
        <v>60.4</v>
      </c>
      <c r="H7" s="62"/>
      <c r="I7" s="63"/>
      <c r="J7" s="70">
        <f>IF(キューシート計算用!D31&lt;&gt;"",キューシート計算用!D31,"")</f>
        <v>64.199999999999989</v>
      </c>
      <c r="K7" s="62"/>
      <c r="L7" s="63"/>
      <c r="M7" s="70">
        <f>IF(キューシート計算用!D40&lt;&gt;"",キューシート計算用!D40,"")</f>
        <v>25.099999999999994</v>
      </c>
      <c r="N7" s="62"/>
      <c r="O7" s="63"/>
      <c r="P7" s="70">
        <f>IF(キューシート計算用!D49&lt;&gt;"",キューシート計算用!D49,"")</f>
        <v>50.699999999999989</v>
      </c>
      <c r="Q7" s="62"/>
      <c r="R7" s="63"/>
      <c r="S7" s="70">
        <f>IF(キューシート計算用!D58&lt;&gt;"",キューシート計算用!D58,"")</f>
        <v>41.200000000000017</v>
      </c>
      <c r="T7" s="62"/>
      <c r="U7" s="63"/>
      <c r="V7" s="70">
        <f>IF(キューシート計算用!D67&lt;&gt;"",キューシート計算用!D67,"")</f>
        <v>31.999999999999972</v>
      </c>
      <c r="W7" s="62"/>
      <c r="X7" s="63"/>
      <c r="Y7" s="70">
        <f>IF(キューシート計算用!D76&lt;&gt;"",キューシート計算用!D76,"")</f>
        <v>76.19999999999996</v>
      </c>
      <c r="Z7" s="62"/>
      <c r="AA7" s="63"/>
      <c r="AB7" s="70">
        <f>IF(キューシート計算用!D85&lt;&gt;"",キューシート計算用!D85,"")</f>
        <v>14</v>
      </c>
      <c r="AC7" s="62"/>
      <c r="AD7" s="63"/>
      <c r="AE7" s="70">
        <f>IF(キューシート計算用!D94&lt;&gt;"",キューシート計算用!D94,"")</f>
        <v>28.900000000000034</v>
      </c>
      <c r="AF7" s="62"/>
      <c r="AG7" s="63"/>
      <c r="AH7" s="70">
        <f>IF(キューシート計算用!D103&lt;&gt;"",キューシート計算用!D103,"")</f>
        <v>42.400000000000034</v>
      </c>
      <c r="AI7" s="62"/>
      <c r="AJ7" s="63"/>
      <c r="AK7" s="70" t="str">
        <f>IF(キューシート計算用!D112&lt;&gt;"",キューシート計算用!D112,"")</f>
        <v/>
      </c>
      <c r="AL7" s="62"/>
      <c r="AM7" s="63"/>
      <c r="AN7" s="70" t="str">
        <f>IF(キューシート計算用!D121&lt;&gt;"",キューシート計算用!D121,"")</f>
        <v/>
      </c>
      <c r="AO7" s="62"/>
      <c r="AP7" s="63"/>
      <c r="AQ7" s="70" t="str">
        <f>IF(キューシート計算用!D130&lt;&gt;"",キューシート計算用!D130,"")</f>
        <v/>
      </c>
      <c r="AR7" s="62"/>
      <c r="AS7" s="63"/>
      <c r="AT7" s="70" t="str">
        <f>IF(キューシート計算用!D139&lt;&gt;"",キューシート計算用!D139,"")</f>
        <v/>
      </c>
      <c r="AU7" s="62"/>
      <c r="AV7" s="63"/>
      <c r="AW7" s="70" t="str">
        <f>IF(キューシート計算用!D148&lt;&gt;"",キューシート計算用!D148,"")</f>
        <v/>
      </c>
      <c r="AX7" s="62"/>
      <c r="AY7" s="63"/>
      <c r="AZ7" s="70" t="str">
        <f>IF(キューシート計算用!D157&lt;&gt;"",キューシート計算用!D157,"")</f>
        <v/>
      </c>
      <c r="BC7" s="70" t="str">
        <f>IF(キューシート計算用!D166&lt;&gt;"",キューシート計算用!D166,"")</f>
        <v/>
      </c>
      <c r="BD7" s="62"/>
      <c r="BE7" s="62"/>
      <c r="BF7" s="70" t="str">
        <f>IF(キューシート計算用!D175&lt;&gt;"",キューシート計算用!D175,"")</f>
        <v/>
      </c>
      <c r="BG7" s="62"/>
      <c r="BH7" s="62"/>
      <c r="BI7" s="70" t="str">
        <f>IF(キューシート計算用!D184&lt;&gt;"",キューシート計算用!D184,"")</f>
        <v/>
      </c>
      <c r="BJ7" s="62"/>
      <c r="BK7" s="62"/>
      <c r="BL7" s="70" t="str">
        <f>IF(キューシート計算用!D193&lt;&gt;"",キューシート計算用!D193,"")</f>
        <v/>
      </c>
      <c r="BM7" s="62"/>
      <c r="BN7" s="62"/>
      <c r="BO7" s="70" t="str">
        <f>IF(キューシート計算用!D202&lt;&gt;"",キューシート計算用!D202,"")</f>
        <v/>
      </c>
      <c r="BP7" s="62"/>
      <c r="BQ7" s="63"/>
      <c r="BR7" s="42"/>
      <c r="BS7" s="42"/>
      <c r="BT7" s="42"/>
    </row>
    <row r="8" spans="1:72" x14ac:dyDescent="0.15">
      <c r="A8" s="43" t="s">
        <v>10</v>
      </c>
      <c r="B8" s="43"/>
      <c r="C8" s="43"/>
      <c r="D8" s="71">
        <f>IF(キューシート計算用!E13&lt;&gt;"",キューシート計算用!E13,"")</f>
        <v>33.5</v>
      </c>
      <c r="E8" s="64"/>
      <c r="F8" s="65"/>
      <c r="G8" s="71">
        <f>IF(キューシート計算用!E22&lt;&gt;"",キューシート計算用!E22,"")</f>
        <v>60.4</v>
      </c>
      <c r="H8" s="64"/>
      <c r="I8" s="65"/>
      <c r="J8" s="71">
        <f>IF(キューシート計算用!E31&lt;&gt;"",キューシート計算用!E31,"")</f>
        <v>124.6</v>
      </c>
      <c r="K8" s="64"/>
      <c r="L8" s="65"/>
      <c r="M8" s="71">
        <f>IF(キューシート計算用!E40&lt;&gt;"",キューシート計算用!E40,"")</f>
        <v>163.5</v>
      </c>
      <c r="N8" s="64"/>
      <c r="O8" s="65"/>
      <c r="P8" s="71">
        <f>IF(キューシート計算用!E49&lt;&gt;"",キューシート計算用!E49,"")</f>
        <v>189.1</v>
      </c>
      <c r="Q8" s="64"/>
      <c r="R8" s="65"/>
      <c r="S8" s="71">
        <f>IF(キューシート計算用!E58&lt;&gt;"",キューシート計算用!E58,"")</f>
        <v>232.50000000000003</v>
      </c>
      <c r="T8" s="64"/>
      <c r="U8" s="65"/>
      <c r="V8" s="71">
        <f>IF(キューシート計算用!E67&lt;&gt;"",キューシート計算用!E67,"")</f>
        <v>267.2</v>
      </c>
      <c r="W8" s="64"/>
      <c r="X8" s="65"/>
      <c r="Y8" s="71">
        <f>IF(キューシート計算用!E76&lt;&gt;"",キューシート計算用!E76,"")</f>
        <v>311.39999999999998</v>
      </c>
      <c r="Z8" s="64"/>
      <c r="AA8" s="65"/>
      <c r="AB8" s="71">
        <f>IF(キューシート計算用!E85&lt;&gt;"",キューシート計算用!E85,"")</f>
        <v>329.79999999999995</v>
      </c>
      <c r="AC8" s="64"/>
      <c r="AD8" s="65"/>
      <c r="AE8" s="71">
        <f>IF(キューシート計算用!E94&lt;&gt;"",キューシート計算用!E94,"")</f>
        <v>387.1</v>
      </c>
      <c r="AF8" s="64"/>
      <c r="AG8" s="65"/>
      <c r="AH8" s="71">
        <f>IF(キューシート計算用!E103&lt;&gt;"",キューシート計算用!E103,"")</f>
        <v>400.6</v>
      </c>
      <c r="AI8" s="64"/>
      <c r="AJ8" s="65"/>
      <c r="AK8" s="71" t="str">
        <f>IF(キューシート計算用!E112&lt;&gt;"",キューシート計算用!E112,"")</f>
        <v/>
      </c>
      <c r="AL8" s="64"/>
      <c r="AM8" s="65"/>
      <c r="AN8" s="71" t="str">
        <f>IF(キューシート計算用!F121&lt;&gt;"",キューシート計算用!F121,"")</f>
        <v/>
      </c>
      <c r="AO8" s="64"/>
      <c r="AP8" s="65"/>
      <c r="AQ8" s="71" t="str">
        <f>IF(キューシート計算用!E130&lt;&gt;"",キューシート計算用!E130,"")</f>
        <v/>
      </c>
      <c r="AR8" s="64"/>
      <c r="AS8" s="65"/>
      <c r="AT8" s="71" t="str">
        <f>IF(キューシート計算用!E139&lt;&gt;"",キューシート計算用!E139,"")</f>
        <v/>
      </c>
      <c r="AU8" s="64"/>
      <c r="AV8" s="65"/>
      <c r="AW8" s="71" t="str">
        <f>IF(キューシート計算用!E148&lt;&gt;"",キューシート計算用!E148,"")</f>
        <v/>
      </c>
      <c r="AX8" s="64"/>
      <c r="AY8" s="65"/>
      <c r="AZ8" s="71" t="str">
        <f>IF(キューシート計算用!E157&lt;&gt;"",キューシート計算用!E157,"")</f>
        <v/>
      </c>
      <c r="BC8" s="71" t="str">
        <f>IF(キューシート計算用!E166&lt;&gt;"",キューシート計算用!E166,"")</f>
        <v/>
      </c>
      <c r="BD8" s="62"/>
      <c r="BE8" s="62"/>
      <c r="BF8" s="71" t="str">
        <f>IF(キューシート計算用!E175&lt;&gt;"",キューシート計算用!E175,"")</f>
        <v/>
      </c>
      <c r="BG8" s="62"/>
      <c r="BH8" s="62"/>
      <c r="BI8" s="71" t="str">
        <f>IF(キューシート計算用!E184&lt;&gt;"",キューシート計算用!E184,"")</f>
        <v/>
      </c>
      <c r="BJ8" s="62"/>
      <c r="BK8" s="62"/>
      <c r="BL8" s="71" t="str">
        <f>IF(キューシート計算用!E193&lt;&gt;"",キューシート計算用!E193,"")</f>
        <v/>
      </c>
      <c r="BM8" s="62"/>
      <c r="BN8" s="62"/>
      <c r="BO8" s="71" t="str">
        <f>IF(キューシート計算用!E202&lt;&gt;"",キューシート計算用!E202,"")</f>
        <v/>
      </c>
      <c r="BP8" s="62"/>
      <c r="BQ8" s="63"/>
      <c r="BR8" s="42"/>
      <c r="BS8" s="42"/>
      <c r="BT8" s="42"/>
    </row>
    <row r="9" spans="1:72" s="20" customFormat="1" x14ac:dyDescent="0.15">
      <c r="A9" s="24" t="s">
        <v>53</v>
      </c>
      <c r="B9" s="121" t="s">
        <v>54</v>
      </c>
      <c r="C9" s="122"/>
      <c r="D9" s="66">
        <f>IF(キューシート計算用!A12&lt;&gt;"",キューシート計算用!A12,"")</f>
        <v>8</v>
      </c>
      <c r="E9" s="117" t="str">
        <f>IF(キューシート計算用!F12&lt;&gt;"",キューシート計算用!F12,"")</f>
        <v>下河戸</v>
      </c>
      <c r="F9" s="118"/>
      <c r="G9" s="66">
        <f>IF(キューシート計算用!A21&lt;&gt;"",キューシート計算用!A21,"")</f>
        <v>17</v>
      </c>
      <c r="H9" s="117" t="str">
        <f>IF(キューシート計算用!F21&lt;&gt;"",キューシート計算用!F21,"")</f>
        <v/>
      </c>
      <c r="I9" s="118"/>
      <c r="J9" s="66">
        <f>IF(キューシート計算用!A30&lt;&gt;"",キューシート計算用!A30,"")</f>
        <v>26</v>
      </c>
      <c r="K9" s="117" t="str">
        <f>IF(キューシート計算用!F30&lt;&gt;"",キューシート計算用!F30,"")</f>
        <v/>
      </c>
      <c r="L9" s="118"/>
      <c r="M9" s="66">
        <f>IF(キューシート計算用!A39&lt;&gt;"",キューシート計算用!A39,"")</f>
        <v>35</v>
      </c>
      <c r="N9" s="117" t="str">
        <f>IF(キューシート計算用!F39&lt;&gt;"",キューシート計算用!F39,"")</f>
        <v/>
      </c>
      <c r="O9" s="118"/>
      <c r="P9" s="66">
        <f>IF(キューシート計算用!A48&lt;&gt;"",キューシート計算用!A48,"")</f>
        <v>44</v>
      </c>
      <c r="Q9" s="117" t="str">
        <f>IF(キューシート計算用!F48&lt;&gt;"",キューシート計算用!F48,"")</f>
        <v/>
      </c>
      <c r="R9" s="118"/>
      <c r="S9" s="66">
        <f>IF(キューシート計算用!A57&lt;&gt;"",キューシート計算用!A57,"")</f>
        <v>53</v>
      </c>
      <c r="T9" s="117" t="str">
        <f>IF(キューシート計算用!F57&lt;&gt;"",キューシート計算用!F57,"")</f>
        <v/>
      </c>
      <c r="U9" s="118"/>
      <c r="V9" s="66">
        <f>IF(キューシート計算用!A66&lt;&gt;"",キューシート計算用!A66,"")</f>
        <v>62</v>
      </c>
      <c r="W9" s="117" t="str">
        <f>IF(キューシート計算用!F66&lt;&gt;"",キューシート計算用!F66,"")</f>
        <v/>
      </c>
      <c r="X9" s="118"/>
      <c r="Y9" s="66">
        <f>IF(キューシート計算用!A75&lt;&gt;"",キューシート計算用!A75,"")</f>
        <v>71</v>
      </c>
      <c r="Z9" s="117" t="str">
        <f>IF(キューシート計算用!F75&lt;&gt;"",キューシート計算用!F75,"")</f>
        <v/>
      </c>
      <c r="AA9" s="118"/>
      <c r="AB9" s="66">
        <f>IF(キューシート計算用!A84&lt;&gt;"",キューシート計算用!A84,"")</f>
        <v>80</v>
      </c>
      <c r="AC9" s="117" t="str">
        <f>IF(キューシート計算用!F84&lt;&gt;"",キューシート計算用!F84,"")</f>
        <v/>
      </c>
      <c r="AD9" s="118"/>
      <c r="AE9" s="66">
        <f>IF(キューシート計算用!A93&lt;&gt;"",キューシート計算用!A93,"")</f>
        <v>89</v>
      </c>
      <c r="AF9" s="117" t="str">
        <f>IF(キューシート計算用!F93&lt;&gt;"",キューシート計算用!F93,"")</f>
        <v/>
      </c>
      <c r="AG9" s="118"/>
      <c r="AH9" s="66">
        <f>IF(キューシート計算用!A102&lt;&gt;"",キューシート計算用!A102,"")</f>
        <v>98</v>
      </c>
      <c r="AI9" s="117" t="str">
        <f>IF(キューシート計算用!F102&lt;&gt;"",キューシート計算用!F102,"")</f>
        <v/>
      </c>
      <c r="AJ9" s="118"/>
      <c r="AK9" s="66">
        <f>IF(キューシート計算用!A111&lt;&gt;"",キューシート計算用!A111,"")</f>
        <v>107</v>
      </c>
      <c r="AL9" s="117" t="str">
        <f>IF(キューシート計算用!F111&lt;&gt;"",キューシート計算用!F111,"")</f>
        <v/>
      </c>
      <c r="AM9" s="118"/>
      <c r="AN9" s="66">
        <f>IF(キューシート計算用!A120&lt;&gt;"",キューシート計算用!A120,"")</f>
        <v>116</v>
      </c>
      <c r="AO9" s="117" t="str">
        <f>IF(キューシート計算用!F120&lt;&gt;"",キューシート計算用!F120,"")</f>
        <v/>
      </c>
      <c r="AP9" s="118"/>
      <c r="AQ9" s="66">
        <f>IF(キューシート計算用!A129&lt;&gt;"",キューシート計算用!A129,"")</f>
        <v>125</v>
      </c>
      <c r="AR9" s="117" t="str">
        <f>IF(キューシート計算用!F129&lt;&gt;"",キューシート計算用!F129,"")</f>
        <v/>
      </c>
      <c r="AS9" s="118"/>
      <c r="AT9" s="66">
        <f>IF(キューシート計算用!A138&lt;&gt;"",キューシート計算用!A138,"")</f>
        <v>134</v>
      </c>
      <c r="AU9" s="117" t="str">
        <f>IF(キューシート計算用!F138&lt;&gt;"",キューシート計算用!F138,"")</f>
        <v/>
      </c>
      <c r="AV9" s="118"/>
      <c r="AW9" s="66">
        <f>IF(キューシート計算用!A147&lt;&gt;"",キューシート計算用!A147,"")</f>
        <v>143</v>
      </c>
      <c r="AX9" s="117" t="str">
        <f>IF(キューシート計算用!F147&lt;&gt;"",キューシート計算用!F147,"")</f>
        <v/>
      </c>
      <c r="AY9" s="118"/>
      <c r="AZ9" s="66">
        <f>IF(キューシート計算用!A156&lt;&gt;"",キューシート計算用!A156,"")</f>
        <v>152</v>
      </c>
      <c r="BA9" s="117" t="str">
        <f>IF(キューシート計算用!F156&lt;&gt;"",キューシート計算用!F156,"")</f>
        <v/>
      </c>
      <c r="BB9" s="118"/>
      <c r="BC9" s="66">
        <f>IF(キューシート計算用!A165&lt;&gt;"",キューシート計算用!A165,"")</f>
        <v>161</v>
      </c>
      <c r="BD9" s="117" t="str">
        <f>IF(キューシート計算用!F165&lt;&gt;"",キューシート計算用!F165,"")</f>
        <v/>
      </c>
      <c r="BE9" s="118"/>
      <c r="BF9" s="66">
        <f>IF(キューシート計算用!A174&lt;&gt;"",キューシート計算用!A174,"")</f>
        <v>170</v>
      </c>
      <c r="BG9" s="117" t="str">
        <f>IF(キューシート計算用!F174&lt;&gt;"",キューシート計算用!F174,"")</f>
        <v/>
      </c>
      <c r="BH9" s="118"/>
      <c r="BI9" s="66">
        <f>IF(キューシート計算用!A183&lt;&gt;"",キューシート計算用!A183,"")</f>
        <v>179</v>
      </c>
      <c r="BJ9" s="117" t="str">
        <f>IF(キューシート計算用!F183&lt;&gt;"",キューシート計算用!F183,"")</f>
        <v/>
      </c>
      <c r="BK9" s="118"/>
      <c r="BL9" s="66">
        <f>IF(キューシート計算用!A192&lt;&gt;"",キューシート計算用!A192,"")</f>
        <v>188</v>
      </c>
      <c r="BM9" s="117" t="str">
        <f>IF(キューシート計算用!F192&lt;&gt;"",キューシート計算用!F192,"")</f>
        <v/>
      </c>
      <c r="BN9" s="118"/>
      <c r="BO9" s="66">
        <f>IF(キューシート計算用!A201&lt;&gt;"",キューシート計算用!A201,"")</f>
        <v>197</v>
      </c>
      <c r="BP9" s="117" t="str">
        <f>IF(キューシート計算用!F201&lt;&gt;"",キューシート計算用!F201,"")</f>
        <v/>
      </c>
      <c r="BQ9" s="118"/>
      <c r="BR9" s="42"/>
      <c r="BS9" s="42"/>
      <c r="BT9" s="42"/>
    </row>
    <row r="10" spans="1:72" s="20" customFormat="1" x14ac:dyDescent="0.15">
      <c r="A10" s="25" t="s">
        <v>55</v>
      </c>
      <c r="B10" s="115" t="s">
        <v>31</v>
      </c>
      <c r="C10" s="116"/>
      <c r="D10" s="67" t="str">
        <f>IF(キューシート計算用!B12&lt;&gt;"",キューシート計算用!B12,"")</f>
        <v/>
      </c>
      <c r="E10" s="119" t="str">
        <f>IF(キューシート計算用!K12&lt;&gt;"",キューシート計算用!K12,"")</f>
        <v>川戸新田→</v>
      </c>
      <c r="F10" s="120"/>
      <c r="G10" s="67" t="str">
        <f>IF(キューシート計算用!B21&lt;&gt;"",キューシート計算用!B21,"")</f>
        <v/>
      </c>
      <c r="H10" s="119" t="str">
        <f>IF(キューシート計算用!K21&lt;&gt;"",キューシート計算用!K21,"")</f>
        <v/>
      </c>
      <c r="I10" s="120"/>
      <c r="J10" s="67" t="str">
        <f>IF(キューシート計算用!B30&lt;&gt;"",キューシート計算用!B30,"")</f>
        <v/>
      </c>
      <c r="K10" s="119" t="str">
        <f>IF(キューシート計算用!K30&lt;&gt;"",キューシート計算用!K30,"")</f>
        <v>←R49　上蓬田</v>
      </c>
      <c r="L10" s="120"/>
      <c r="M10" s="67" t="str">
        <f>IF(キューシート計算用!B39&lt;&gt;"",キューシート計算用!B39,"")</f>
        <v/>
      </c>
      <c r="N10" s="119" t="str">
        <f>IF(キューシート計算用!K39&lt;&gt;"",キューシート計算用!K39,"")</f>
        <v>富岡→</v>
      </c>
      <c r="O10" s="120"/>
      <c r="P10" s="67" t="str">
        <f>IF(キューシート計算用!B48&lt;&gt;"",キューシート計算用!B48,"")</f>
        <v/>
      </c>
      <c r="Q10" s="119" t="str">
        <f>IF(キューシート計算用!K48&lt;&gt;"",キューシート計算用!K48,"")</f>
        <v>←浪江</v>
      </c>
      <c r="R10" s="120"/>
      <c r="S10" s="67" t="str">
        <f>IF(キューシート計算用!B57&lt;&gt;"",キューシート計算用!B57,"")</f>
        <v/>
      </c>
      <c r="T10" s="119" t="str">
        <f>IF(キューシート計算用!K57&lt;&gt;"",キューシート計算用!K57,"")</f>
        <v>←マリンタワー6km</v>
      </c>
      <c r="U10" s="120"/>
      <c r="V10" s="67" t="str">
        <f>IF(キューシート計算用!B66&lt;&gt;"",キューシート計算用!B66,"")</f>
        <v/>
      </c>
      <c r="W10" s="119" t="str">
        <f>IF(キューシート計算用!K66&lt;&gt;"",キューシート計算用!K66,"")</f>
        <v>←K10</v>
      </c>
      <c r="X10" s="120"/>
      <c r="Y10" s="67" t="str">
        <f>IF(キューシート計算用!B75&lt;&gt;"",キューシート計算用!B75,"")</f>
        <v/>
      </c>
      <c r="Z10" s="119" t="str">
        <f>IF(キューシート計算用!K75&lt;&gt;"",キューシート計算用!K75,"")</f>
        <v/>
      </c>
      <c r="AA10" s="120"/>
      <c r="AB10" s="67" t="str">
        <f>IF(キューシート計算用!B84&lt;&gt;"",キューシート計算用!B84,"")</f>
        <v/>
      </c>
      <c r="AC10" s="119" t="str">
        <f>IF(キューシート計算用!K84&lt;&gt;"",キューシート計算用!K84,"")</f>
        <v>←国道293号</v>
      </c>
      <c r="AD10" s="120"/>
      <c r="AE10" s="67" t="str">
        <f>IF(キューシート計算用!B93&lt;&gt;"",キューシート計算用!B93,"")</f>
        <v/>
      </c>
      <c r="AF10" s="119" t="str">
        <f>IF(キューシート計算用!K93&lt;&gt;"",キューシート計算用!K93,"")</f>
        <v/>
      </c>
      <c r="AG10" s="120"/>
      <c r="AH10" s="67" t="str">
        <f>IF(キューシート計算用!B102&lt;&gt;"",キューシート計算用!B102,"")</f>
        <v/>
      </c>
      <c r="AI10" s="119" t="str">
        <f>IF(キューシート計算用!K102&lt;&gt;"",キューシート計算用!K102,"")</f>
        <v/>
      </c>
      <c r="AJ10" s="120"/>
      <c r="AK10" s="67" t="str">
        <f>IF(キューシート計算用!B111&lt;&gt;"",キューシート計算用!B111,"")</f>
        <v/>
      </c>
      <c r="AL10" s="119" t="str">
        <f>IF(キューシート計算用!K111&lt;&gt;"",キューシート計算用!K111,"")</f>
        <v/>
      </c>
      <c r="AM10" s="120"/>
      <c r="AN10" s="67" t="str">
        <f>IF(キューシート計算用!B120&lt;&gt;"",キューシート計算用!B120,"")</f>
        <v/>
      </c>
      <c r="AO10" s="119" t="str">
        <f>IF(キューシート計算用!K120&lt;&gt;"",キューシート計算用!K120,"")</f>
        <v/>
      </c>
      <c r="AP10" s="120"/>
      <c r="AQ10" s="67" t="str">
        <f>IF(キューシート計算用!B129&lt;&gt;"",キューシート計算用!B129,"")</f>
        <v/>
      </c>
      <c r="AR10" s="119" t="str">
        <f>IF(キューシート計算用!K129&lt;&gt;"",キューシート計算用!K129,"")</f>
        <v/>
      </c>
      <c r="AS10" s="120"/>
      <c r="AT10" s="67" t="str">
        <f>IF(キューシート計算用!B138&lt;&gt;"",キューシート計算用!B138,"")</f>
        <v/>
      </c>
      <c r="AU10" s="119" t="str">
        <f>IF(キューシート計算用!K138&lt;&gt;"",キューシート計算用!K138,"")</f>
        <v/>
      </c>
      <c r="AV10" s="120"/>
      <c r="AW10" s="67" t="str">
        <f>IF(キューシート計算用!B147&lt;&gt;"",キューシート計算用!B147,"")</f>
        <v/>
      </c>
      <c r="AX10" s="119" t="str">
        <f>IF(キューシート計算用!K147&lt;&gt;"",キューシート計算用!K147,"")</f>
        <v/>
      </c>
      <c r="AY10" s="120"/>
      <c r="AZ10" s="67" t="str">
        <f>IF(キューシート計算用!B156&lt;&gt;"",キューシート計算用!B156,"")</f>
        <v/>
      </c>
      <c r="BA10" s="119" t="str">
        <f>IF(キューシート計算用!K156&lt;&gt;"",キューシート計算用!K156,"")</f>
        <v/>
      </c>
      <c r="BB10" s="120"/>
      <c r="BC10" s="67" t="str">
        <f>IF(キューシート計算用!B165&lt;&gt;"",キューシート計算用!B165,"")</f>
        <v/>
      </c>
      <c r="BD10" s="119" t="str">
        <f>IF(キューシート計算用!K165&lt;&gt;"",キューシート計算用!K165,"")</f>
        <v/>
      </c>
      <c r="BE10" s="120"/>
      <c r="BF10" s="67" t="str">
        <f>IF(キューシート計算用!B174&lt;&gt;"",キューシート計算用!B174,"")</f>
        <v/>
      </c>
      <c r="BG10" s="119" t="str">
        <f>IF(キューシート計算用!K174&lt;&gt;"",キューシート計算用!K174,"")</f>
        <v/>
      </c>
      <c r="BH10" s="120"/>
      <c r="BI10" s="67" t="str">
        <f>IF(キューシート計算用!B183&lt;&gt;"",キューシート計算用!B183,"")</f>
        <v/>
      </c>
      <c r="BJ10" s="119" t="str">
        <f>IF(キューシート計算用!K183&lt;&gt;"",キューシート計算用!K183,"")</f>
        <v/>
      </c>
      <c r="BK10" s="120"/>
      <c r="BL10" s="67" t="str">
        <f>IF(キューシート計算用!B192&lt;&gt;"",キューシート計算用!B192,"")</f>
        <v/>
      </c>
      <c r="BM10" s="119" t="str">
        <f>IF(キューシート計算用!K192&lt;&gt;"",キューシート計算用!K192,"")</f>
        <v/>
      </c>
      <c r="BN10" s="120"/>
      <c r="BO10" s="67" t="str">
        <f>IF(キューシート計算用!B201&lt;&gt;"",キューシート計算用!B201,"")</f>
        <v/>
      </c>
      <c r="BP10" s="119" t="str">
        <f>IF(キューシート計算用!K201&lt;&gt;"",キューシート計算用!K201,"")</f>
        <v/>
      </c>
      <c r="BQ10" s="120"/>
      <c r="BR10" s="42"/>
      <c r="BS10" s="42"/>
      <c r="BT10" s="42"/>
    </row>
    <row r="11" spans="1:72" s="20" customFormat="1" x14ac:dyDescent="0.15">
      <c r="A11" s="26" t="s">
        <v>51</v>
      </c>
      <c r="B11" s="60" t="s">
        <v>71</v>
      </c>
      <c r="C11" s="27" t="s">
        <v>72</v>
      </c>
      <c r="D11" s="68" t="str">
        <f>IF(キューシート計算用!M12&lt;&gt;"",キューシート計算用!M12,"")</f>
        <v/>
      </c>
      <c r="E11" s="62"/>
      <c r="F11" s="63"/>
      <c r="G11" s="68" t="str">
        <f>IF(キューシート計算用!M21&lt;&gt;"",キューシート計算用!M21,"")</f>
        <v/>
      </c>
      <c r="H11" s="62"/>
      <c r="I11" s="63"/>
      <c r="J11" s="68" t="str">
        <f>IF(キューシート計算用!M30&lt;&gt;"",キューシート計算用!M30,"")</f>
        <v/>
      </c>
      <c r="K11" s="62"/>
      <c r="L11" s="63"/>
      <c r="M11" s="68" t="str">
        <f>IF(キューシート計算用!M39&lt;&gt;"",キューシート計算用!M39,"")</f>
        <v/>
      </c>
      <c r="N11" s="62"/>
      <c r="O11" s="63"/>
      <c r="P11" s="68" t="str">
        <f>IF(キューシート計算用!M48&lt;&gt;"",キューシート計算用!M48,"")</f>
        <v/>
      </c>
      <c r="Q11" s="62"/>
      <c r="R11" s="63"/>
      <c r="S11" s="68" t="str">
        <f>IF(キューシート計算用!M57&lt;&gt;"",キューシート計算用!M57,"")</f>
        <v/>
      </c>
      <c r="T11" s="62"/>
      <c r="U11" s="63"/>
      <c r="V11" s="68" t="str">
        <f>IF(キューシート計算用!M66&lt;&gt;"",キューシート計算用!M66,"")</f>
        <v/>
      </c>
      <c r="W11" s="62"/>
      <c r="X11" s="63"/>
      <c r="Y11" s="68" t="str">
        <f>IF(キューシート計算用!M75&lt;&gt;"",キューシート計算用!M75,"")</f>
        <v/>
      </c>
      <c r="Z11" s="62"/>
      <c r="AA11" s="63"/>
      <c r="AB11" s="68" t="str">
        <f>IF(キューシート計算用!M84&lt;&gt;"",キューシート計算用!M84,"")</f>
        <v/>
      </c>
      <c r="AC11" s="62"/>
      <c r="AD11" s="63"/>
      <c r="AE11" s="68" t="str">
        <f>IF(キューシート計算用!M93&lt;&gt;"",キューシート計算用!M93,"")</f>
        <v/>
      </c>
      <c r="AF11" s="62"/>
      <c r="AG11" s="63"/>
      <c r="AH11" s="68" t="str">
        <f>IF(キューシート計算用!M102&lt;&gt;"",キューシート計算用!M102,"")</f>
        <v/>
      </c>
      <c r="AI11" s="62"/>
      <c r="AJ11" s="63"/>
      <c r="AK11" s="68" t="str">
        <f>IF(キューシート計算用!M111&lt;&gt;"",キューシート計算用!M111,"")</f>
        <v/>
      </c>
      <c r="AL11" s="62"/>
      <c r="AM11" s="63"/>
      <c r="AN11" s="68" t="str">
        <f>IF(キューシート計算用!M120&lt;&gt;"",キューシート計算用!M120,"")</f>
        <v/>
      </c>
      <c r="AO11" s="62"/>
      <c r="AP11" s="63"/>
      <c r="AQ11" s="68" t="str">
        <f>IF(キューシート計算用!M129&lt;&gt;"",キューシート計算用!M129,"")</f>
        <v/>
      </c>
      <c r="AR11" s="62"/>
      <c r="AS11" s="63"/>
      <c r="AT11" s="68" t="str">
        <f>IF(キューシート計算用!M138&lt;&gt;"",キューシート計算用!M138,"")</f>
        <v/>
      </c>
      <c r="AU11" s="62"/>
      <c r="AV11" s="63"/>
      <c r="AW11" s="68" t="str">
        <f>IF(キューシート計算用!M147&lt;&gt;"",キューシート計算用!M147,"")</f>
        <v/>
      </c>
      <c r="AX11" s="62"/>
      <c r="AY11" s="63"/>
      <c r="AZ11" s="68" t="str">
        <f>IF(キューシート計算用!M156&lt;&gt;"",キューシート計算用!M156,"")</f>
        <v/>
      </c>
      <c r="BA11" s="61"/>
      <c r="BB11" s="61"/>
      <c r="BC11" s="68" t="str">
        <f>IF(キューシート計算用!M165&lt;&gt;"",キューシート計算用!M165,"")</f>
        <v/>
      </c>
      <c r="BD11" s="62"/>
      <c r="BE11" s="62"/>
      <c r="BF11" s="68" t="str">
        <f>IF(キューシート計算用!M174&lt;&gt;"",キューシート計算用!M174,"")</f>
        <v/>
      </c>
      <c r="BG11" s="62"/>
      <c r="BH11" s="62"/>
      <c r="BI11" s="68" t="str">
        <f>IF(キューシート計算用!M183&lt;&gt;"",キューシート計算用!M183,"")</f>
        <v/>
      </c>
      <c r="BJ11" s="62"/>
      <c r="BK11" s="62"/>
      <c r="BL11" s="68" t="str">
        <f>IF(キューシート計算用!M192&lt;&gt;"",キューシート計算用!M192,"")</f>
        <v/>
      </c>
      <c r="BM11" s="62"/>
      <c r="BN11" s="62"/>
      <c r="BO11" s="68" t="str">
        <f>IF(キューシート計算用!M201&lt;&gt;"",キューシート計算用!M201,"")</f>
        <v/>
      </c>
      <c r="BP11" s="62"/>
      <c r="BQ11" s="63"/>
      <c r="BR11" s="42"/>
      <c r="BS11" s="42"/>
      <c r="BT11" s="42"/>
    </row>
    <row r="12" spans="1:72" s="20" customFormat="1" x14ac:dyDescent="0.15">
      <c r="A12" s="26" t="s">
        <v>52</v>
      </c>
      <c r="B12" s="28" t="s">
        <v>70</v>
      </c>
      <c r="C12" s="15"/>
      <c r="D12" s="68" t="str">
        <f>IF(キューシート計算用!N12&lt;&gt;"",キューシート計算用!N12,"")</f>
        <v/>
      </c>
      <c r="E12" s="62"/>
      <c r="F12" s="63"/>
      <c r="G12" s="68" t="str">
        <f>IF(キューシート計算用!N21&lt;&gt;"",キューシート計算用!N21,"")</f>
        <v/>
      </c>
      <c r="H12" s="62"/>
      <c r="I12" s="63"/>
      <c r="J12" s="68" t="str">
        <f>IF(キューシート計算用!N30&lt;&gt;"",キューシート計算用!N30,"")</f>
        <v/>
      </c>
      <c r="K12" s="62"/>
      <c r="L12" s="63"/>
      <c r="M12" s="68" t="str">
        <f>IF(キューシート計算用!N39&lt;&gt;"",キューシート計算用!N39,"")</f>
        <v/>
      </c>
      <c r="N12" s="62"/>
      <c r="O12" s="63"/>
      <c r="P12" s="68" t="str">
        <f>IF(キューシート計算用!N48&lt;&gt;"",キューシート計算用!N48,"")</f>
        <v/>
      </c>
      <c r="Q12" s="62"/>
      <c r="R12" s="63"/>
      <c r="S12" s="68" t="str">
        <f>IF(キューシート計算用!N57&lt;&gt;"",キューシート計算用!N57,"")</f>
        <v/>
      </c>
      <c r="T12" s="62"/>
      <c r="U12" s="63"/>
      <c r="V12" s="68" t="str">
        <f>IF(キューシート計算用!N66&lt;&gt;"",キューシート計算用!N66,"")</f>
        <v/>
      </c>
      <c r="W12" s="62"/>
      <c r="X12" s="63"/>
      <c r="Y12" s="68" t="str">
        <f>IF(キューシート計算用!N75&lt;&gt;"",キューシート計算用!N75,"")</f>
        <v/>
      </c>
      <c r="Z12" s="62"/>
      <c r="AA12" s="63"/>
      <c r="AB12" s="68" t="str">
        <f>IF(キューシート計算用!N84&lt;&gt;"",キューシート計算用!N84,"")</f>
        <v/>
      </c>
      <c r="AC12" s="62"/>
      <c r="AD12" s="63"/>
      <c r="AE12" s="68" t="str">
        <f>IF(キューシート計算用!N93&lt;&gt;"",キューシート計算用!N93,"")</f>
        <v/>
      </c>
      <c r="AF12" s="62"/>
      <c r="AG12" s="63"/>
      <c r="AH12" s="68" t="str">
        <f>IF(キューシート計算用!N102&lt;&gt;"",キューシート計算用!N102,"")</f>
        <v/>
      </c>
      <c r="AI12" s="62"/>
      <c r="AJ12" s="63"/>
      <c r="AK12" s="68" t="str">
        <f>IF(キューシート計算用!N111&lt;&gt;"",キューシート計算用!N111,"")</f>
        <v/>
      </c>
      <c r="AL12" s="62"/>
      <c r="AM12" s="63"/>
      <c r="AN12" s="68" t="str">
        <f>IF(キューシート計算用!N120&lt;&gt;"",キューシート計算用!N120,"")</f>
        <v/>
      </c>
      <c r="AO12" s="62"/>
      <c r="AP12" s="63"/>
      <c r="AQ12" s="68" t="str">
        <f>IF(キューシート計算用!N129&lt;&gt;"",キューシート計算用!N129,"")</f>
        <v/>
      </c>
      <c r="AR12" s="62"/>
      <c r="AS12" s="63"/>
      <c r="AT12" s="68" t="str">
        <f>IF(キューシート計算用!N138&lt;&gt;"",キューシート計算用!N138,"")</f>
        <v/>
      </c>
      <c r="AU12" s="62"/>
      <c r="AV12" s="63"/>
      <c r="AW12" s="68" t="str">
        <f>IF(キューシート計算用!N147&lt;&gt;"",キューシート計算用!N147,"")</f>
        <v/>
      </c>
      <c r="AX12" s="62"/>
      <c r="AY12" s="63"/>
      <c r="AZ12" s="68" t="str">
        <f>IF(キューシート計算用!N156&lt;&gt;"",キューシート計算用!N156,"")</f>
        <v/>
      </c>
      <c r="BA12" s="61"/>
      <c r="BB12" s="61"/>
      <c r="BC12" s="68" t="str">
        <f>IF(キューシート計算用!N165&lt;&gt;"",キューシート計算用!N165,"")</f>
        <v/>
      </c>
      <c r="BD12" s="62"/>
      <c r="BE12" s="62"/>
      <c r="BF12" s="68" t="str">
        <f>IF(キューシート計算用!N174&lt;&gt;"",キューシート計算用!N174,"")</f>
        <v/>
      </c>
      <c r="BG12" s="62"/>
      <c r="BH12" s="62"/>
      <c r="BI12" s="68" t="str">
        <f>IF(キューシート計算用!N183&lt;&gt;"",キューシート計算用!N183,"")</f>
        <v/>
      </c>
      <c r="BJ12" s="62"/>
      <c r="BK12" s="62"/>
      <c r="BL12" s="68" t="str">
        <f>IF(キューシート計算用!N192&lt;&gt;"",キューシート計算用!N192,"")</f>
        <v/>
      </c>
      <c r="BM12" s="62"/>
      <c r="BN12" s="62"/>
      <c r="BO12" s="68" t="str">
        <f>IF(キューシート計算用!N201&lt;&gt;"",キューシート計算用!N201,"")</f>
        <v/>
      </c>
      <c r="BP12" s="62"/>
      <c r="BQ12" s="63"/>
      <c r="BR12" s="42"/>
      <c r="BS12" s="42"/>
      <c r="BT12" s="42"/>
    </row>
    <row r="13" spans="1:72" x14ac:dyDescent="0.15">
      <c r="A13" s="8" t="s">
        <v>56</v>
      </c>
      <c r="B13" s="28"/>
      <c r="C13" s="15"/>
      <c r="D13" s="69">
        <f>IF(キューシート計算用!C12&lt;&gt;"",キューシート計算用!C12,"")</f>
        <v>7.7000000000000028</v>
      </c>
      <c r="E13" s="62"/>
      <c r="F13" s="63"/>
      <c r="G13" s="69">
        <f>IF(キューシート計算用!C21&lt;&gt;"",キューシート計算用!C21,"")</f>
        <v>0.60000000000000142</v>
      </c>
      <c r="H13" s="62"/>
      <c r="I13" s="63"/>
      <c r="J13" s="69">
        <f>IF(キューシート計算用!C30&lt;&gt;"",キューシート計算用!C30,"")</f>
        <v>0.5</v>
      </c>
      <c r="K13" s="62"/>
      <c r="L13" s="63"/>
      <c r="M13" s="69">
        <f>IF(キューシート計算用!C39&lt;&gt;"",キューシート計算用!C39,"")</f>
        <v>18.800000000000011</v>
      </c>
      <c r="N13" s="62"/>
      <c r="O13" s="63"/>
      <c r="P13" s="69">
        <f>IF(キューシート計算用!C48&lt;&gt;"",キューシート計算用!C48,"")</f>
        <v>2.0999999999999943</v>
      </c>
      <c r="Q13" s="62"/>
      <c r="R13" s="63"/>
      <c r="S13" s="69">
        <f>IF(キューシート計算用!C57&lt;&gt;"",キューシート計算用!C57,"")</f>
        <v>1.8000000000000114</v>
      </c>
      <c r="T13" s="62"/>
      <c r="U13" s="63"/>
      <c r="V13" s="69">
        <f>IF(キューシート計算用!C66&lt;&gt;"",キューシート計算用!C66,"")</f>
        <v>0.19999999999998863</v>
      </c>
      <c r="W13" s="62"/>
      <c r="X13" s="63"/>
      <c r="Y13" s="69">
        <f>IF(キューシート計算用!C75&lt;&gt;"",キューシート計算用!C75,"")</f>
        <v>0.30000000000001137</v>
      </c>
      <c r="Z13" s="62"/>
      <c r="AA13" s="63"/>
      <c r="AB13" s="69">
        <f>IF(キューシート計算用!C84&lt;&gt;"",キューシート計算用!C84,"")</f>
        <v>2.9000000000000341</v>
      </c>
      <c r="AC13" s="62"/>
      <c r="AD13" s="63"/>
      <c r="AE13" s="69">
        <f>IF(キューシート計算用!C93&lt;&gt;"",キューシート計算用!C93,"")</f>
        <v>3.3999999999999773</v>
      </c>
      <c r="AF13" s="62"/>
      <c r="AG13" s="63"/>
      <c r="AH13" s="69">
        <f>IF(キューシート計算用!C102&lt;&gt;"",キューシート計算用!C102,"")</f>
        <v>1.1000000000000227</v>
      </c>
      <c r="AI13" s="62"/>
      <c r="AJ13" s="63"/>
      <c r="AK13" s="69" t="str">
        <f>IF(キューシート計算用!C111&lt;&gt;"",キューシート計算用!C111,"")</f>
        <v/>
      </c>
      <c r="AL13" s="62"/>
      <c r="AM13" s="63"/>
      <c r="AN13" s="69" t="str">
        <f>IF(キューシート計算用!C120&lt;&gt;"",キューシート計算用!C120,"")</f>
        <v/>
      </c>
      <c r="AO13" s="62"/>
      <c r="AP13" s="63"/>
      <c r="AQ13" s="69" t="str">
        <f>IF(キューシート計算用!C129&lt;&gt;"",キューシート計算用!C129,"")</f>
        <v/>
      </c>
      <c r="AR13" s="62"/>
      <c r="AS13" s="63"/>
      <c r="AT13" s="69" t="str">
        <f>IF(キューシート計算用!C138&lt;&gt;"",キューシート計算用!C138,"")</f>
        <v/>
      </c>
      <c r="AU13" s="62"/>
      <c r="AV13" s="63"/>
      <c r="AW13" s="69" t="str">
        <f>IF(キューシート計算用!C147&lt;&gt;"",キューシート計算用!C147,"")</f>
        <v/>
      </c>
      <c r="AX13" s="62"/>
      <c r="AY13" s="63"/>
      <c r="AZ13" s="69" t="str">
        <f>IF(キューシート計算用!C156&lt;&gt;"",キューシート計算用!C156,"")</f>
        <v/>
      </c>
      <c r="BC13" s="69" t="str">
        <f>IF(キューシート計算用!C165&lt;&gt;"",キューシート計算用!C165,"")</f>
        <v/>
      </c>
      <c r="BD13" s="62"/>
      <c r="BE13" s="62"/>
      <c r="BF13" s="69" t="str">
        <f>IF(キューシート計算用!C174&lt;&gt;"",キューシート計算用!C174,"")</f>
        <v/>
      </c>
      <c r="BG13" s="62"/>
      <c r="BH13" s="62"/>
      <c r="BI13" s="69" t="str">
        <f>IF(キューシート計算用!C183&lt;&gt;"",キューシート計算用!C183,"")</f>
        <v/>
      </c>
      <c r="BJ13" s="62"/>
      <c r="BK13" s="62"/>
      <c r="BL13" s="69" t="str">
        <f>IF(キューシート計算用!C192&lt;&gt;"",キューシート計算用!C192,"")</f>
        <v/>
      </c>
      <c r="BM13" s="62"/>
      <c r="BN13" s="62"/>
      <c r="BO13" s="69" t="str">
        <f>IF(キューシート計算用!C201&lt;&gt;"",キューシート計算用!C201,"")</f>
        <v/>
      </c>
      <c r="BP13" s="62"/>
      <c r="BQ13" s="63"/>
      <c r="BR13" s="42"/>
      <c r="BS13" s="42"/>
      <c r="BT13" s="42"/>
    </row>
    <row r="14" spans="1:72" x14ac:dyDescent="0.15">
      <c r="A14" s="9" t="s">
        <v>57</v>
      </c>
      <c r="B14" s="28" t="s">
        <v>69</v>
      </c>
      <c r="C14" s="15"/>
      <c r="D14" s="70">
        <f>IF(キューシート計算用!D12&lt;&gt;"",キューシート計算用!D12,"")</f>
        <v>30.6</v>
      </c>
      <c r="E14" s="62"/>
      <c r="F14" s="63"/>
      <c r="G14" s="70">
        <f>IF(キューシート計算用!D21&lt;&gt;"",キューシート計算用!D21,"")</f>
        <v>54.9</v>
      </c>
      <c r="H14" s="62"/>
      <c r="I14" s="63"/>
      <c r="J14" s="70">
        <f>IF(キューシート計算用!D30&lt;&gt;"",キューシート計算用!D30,"")</f>
        <v>50.699999999999996</v>
      </c>
      <c r="K14" s="62"/>
      <c r="L14" s="63"/>
      <c r="M14" s="70">
        <f>IF(キューシート計算用!D39&lt;&gt;"",キューシート計算用!D39,"")</f>
        <v>21.599999999999994</v>
      </c>
      <c r="N14" s="62"/>
      <c r="O14" s="63"/>
      <c r="P14" s="70">
        <f>IF(キューシート計算用!D48&lt;&gt;"",キューシート計算用!D48,"")</f>
        <v>48.699999999999989</v>
      </c>
      <c r="Q14" s="62"/>
      <c r="R14" s="63"/>
      <c r="S14" s="70">
        <f>IF(キューシート計算用!D57&lt;&gt;"",キューシート計算用!D57,"")</f>
        <v>40.099999999999994</v>
      </c>
      <c r="T14" s="62"/>
      <c r="U14" s="63"/>
      <c r="V14" s="70">
        <f>IF(キューシート計算用!D66&lt;&gt;"",キューシート計算用!D66,"")</f>
        <v>21.399999999999949</v>
      </c>
      <c r="W14" s="62"/>
      <c r="X14" s="63"/>
      <c r="Y14" s="70">
        <f>IF(キューシート計算用!D75&lt;&gt;"",キューシート計算用!D75,"")</f>
        <v>63.299999999999983</v>
      </c>
      <c r="Z14" s="62"/>
      <c r="AA14" s="63"/>
      <c r="AB14" s="70">
        <f>IF(キューシート計算用!D84&lt;&gt;"",キューシート計算用!D84,"")</f>
        <v>13.900000000000034</v>
      </c>
      <c r="AC14" s="62"/>
      <c r="AD14" s="63"/>
      <c r="AE14" s="70">
        <f>IF(キューシート計算用!D93&lt;&gt;"",キューシート計算用!D93,"")</f>
        <v>28.800000000000011</v>
      </c>
      <c r="AF14" s="62"/>
      <c r="AG14" s="63"/>
      <c r="AH14" s="70">
        <f>IF(キューシート計算用!D102&lt;&gt;"",キューシート計算用!D102,"")</f>
        <v>40.900000000000034</v>
      </c>
      <c r="AI14" s="62"/>
      <c r="AJ14" s="63"/>
      <c r="AK14" s="70" t="str">
        <f>IF(キューシート計算用!D111&lt;&gt;"",キューシート計算用!D111,"")</f>
        <v/>
      </c>
      <c r="AL14" s="62"/>
      <c r="AM14" s="63"/>
      <c r="AN14" s="70" t="str">
        <f>IF(キューシート計算用!D120&lt;&gt;"",キューシート計算用!D120,"")</f>
        <v/>
      </c>
      <c r="AO14" s="62"/>
      <c r="AP14" s="63"/>
      <c r="AQ14" s="70" t="str">
        <f>IF(キューシート計算用!D129&lt;&gt;"",キューシート計算用!D129,"")</f>
        <v/>
      </c>
      <c r="AR14" s="62"/>
      <c r="AS14" s="63"/>
      <c r="AT14" s="70" t="str">
        <f>IF(キューシート計算用!D138&lt;&gt;"",キューシート計算用!D138,"")</f>
        <v/>
      </c>
      <c r="AU14" s="62"/>
      <c r="AV14" s="63"/>
      <c r="AW14" s="70" t="str">
        <f>IF(キューシート計算用!D147&lt;&gt;"",キューシート計算用!D147,"")</f>
        <v/>
      </c>
      <c r="AX14" s="62"/>
      <c r="AY14" s="63"/>
      <c r="AZ14" s="70" t="str">
        <f>IF(キューシート計算用!D156&lt;&gt;"",キューシート計算用!D156,"")</f>
        <v/>
      </c>
      <c r="BC14" s="70" t="str">
        <f>IF(キューシート計算用!D165&lt;&gt;"",キューシート計算用!D165,"")</f>
        <v/>
      </c>
      <c r="BD14" s="62"/>
      <c r="BE14" s="62"/>
      <c r="BF14" s="70" t="str">
        <f>IF(キューシート計算用!D174&lt;&gt;"",キューシート計算用!D174,"")</f>
        <v/>
      </c>
      <c r="BG14" s="62"/>
      <c r="BH14" s="62"/>
      <c r="BI14" s="70" t="str">
        <f>IF(キューシート計算用!D183&lt;&gt;"",キューシート計算用!D183,"")</f>
        <v/>
      </c>
      <c r="BJ14" s="62"/>
      <c r="BK14" s="62"/>
      <c r="BL14" s="70" t="str">
        <f>IF(キューシート計算用!D192&lt;&gt;"",キューシート計算用!D192,"")</f>
        <v/>
      </c>
      <c r="BM14" s="62"/>
      <c r="BN14" s="62"/>
      <c r="BO14" s="70" t="str">
        <f>IF(キューシート計算用!D201&lt;&gt;"",キューシート計算用!D201,"")</f>
        <v/>
      </c>
      <c r="BP14" s="62"/>
      <c r="BQ14" s="63"/>
      <c r="BR14" s="42"/>
      <c r="BS14" s="42"/>
      <c r="BT14" s="42"/>
    </row>
    <row r="15" spans="1:72" x14ac:dyDescent="0.15">
      <c r="A15" s="10" t="s">
        <v>58</v>
      </c>
      <c r="B15" s="29"/>
      <c r="C15" s="31"/>
      <c r="D15" s="71">
        <f>IF(キューシート計算用!E12&lt;&gt;"",キューシート計算用!E12,"")</f>
        <v>30.6</v>
      </c>
      <c r="E15" s="64"/>
      <c r="F15" s="65"/>
      <c r="G15" s="71">
        <f>IF(キューシート計算用!E21&lt;&gt;"",キューシート計算用!E21,"")</f>
        <v>54.9</v>
      </c>
      <c r="H15" s="64"/>
      <c r="I15" s="65"/>
      <c r="J15" s="71">
        <f>IF(キューシート計算用!E30&lt;&gt;"",キューシート計算用!E30,"")</f>
        <v>111.1</v>
      </c>
      <c r="K15" s="64"/>
      <c r="L15" s="65"/>
      <c r="M15" s="71">
        <f>IF(キューシート計算用!E39&lt;&gt;"",キューシート計算用!E39,"")</f>
        <v>160</v>
      </c>
      <c r="N15" s="64"/>
      <c r="O15" s="65"/>
      <c r="P15" s="71">
        <f>IF(キューシート計算用!E48&lt;&gt;"",キューシート計算用!E48,"")</f>
        <v>187.1</v>
      </c>
      <c r="Q15" s="64"/>
      <c r="R15" s="65"/>
      <c r="S15" s="71">
        <f>IF(キューシート計算用!E57&lt;&gt;"",キューシート計算用!E57,"")</f>
        <v>231.4</v>
      </c>
      <c r="T15" s="64"/>
      <c r="U15" s="65"/>
      <c r="V15" s="71">
        <f>IF(キューシート計算用!E66&lt;&gt;"",キューシート計算用!E66,"")</f>
        <v>256.59999999999997</v>
      </c>
      <c r="W15" s="64"/>
      <c r="X15" s="65"/>
      <c r="Y15" s="71">
        <f>IF(キューシート計算用!E75&lt;&gt;"",キューシート計算用!E75,"")</f>
        <v>298.5</v>
      </c>
      <c r="Z15" s="64"/>
      <c r="AA15" s="65"/>
      <c r="AB15" s="71">
        <f>IF(キューシート計算用!E84&lt;&gt;"",キューシート計算用!E84,"")</f>
        <v>329.7</v>
      </c>
      <c r="AC15" s="64"/>
      <c r="AD15" s="65"/>
      <c r="AE15" s="71">
        <f>IF(キューシート計算用!E93&lt;&gt;"",キューシート計算用!E93,"")</f>
        <v>387</v>
      </c>
      <c r="AF15" s="64"/>
      <c r="AG15" s="65"/>
      <c r="AH15" s="71">
        <f>IF(キューシート計算用!E102&lt;&gt;"",キューシート計算用!E102,"")</f>
        <v>399.1</v>
      </c>
      <c r="AI15" s="64"/>
      <c r="AJ15" s="65"/>
      <c r="AK15" s="71" t="str">
        <f>IF(キューシート計算用!E111&lt;&gt;"",キューシート計算用!E111,"")</f>
        <v/>
      </c>
      <c r="AL15" s="64"/>
      <c r="AM15" s="65"/>
      <c r="AN15" s="71" t="str">
        <f>IF(キューシート計算用!E120&lt;&gt;"",キューシート計算用!E120,"")</f>
        <v/>
      </c>
      <c r="AO15" s="64"/>
      <c r="AP15" s="65"/>
      <c r="AQ15" s="71" t="str">
        <f>IF(キューシート計算用!E129&lt;&gt;"",キューシート計算用!E129,"")</f>
        <v/>
      </c>
      <c r="AR15" s="64"/>
      <c r="AS15" s="65"/>
      <c r="AT15" s="71" t="str">
        <f>IF(キューシート計算用!E138&lt;&gt;"",キューシート計算用!E138,"")</f>
        <v/>
      </c>
      <c r="AU15" s="64"/>
      <c r="AV15" s="65"/>
      <c r="AW15" s="71" t="str">
        <f>IF(キューシート計算用!E147&lt;&gt;"",キューシート計算用!E147,"")</f>
        <v/>
      </c>
      <c r="AX15" s="64"/>
      <c r="AY15" s="65"/>
      <c r="AZ15" s="71" t="str">
        <f>IF(キューシート計算用!E156&lt;&gt;"",キューシート計算用!E156,"")</f>
        <v/>
      </c>
      <c r="BC15" s="71" t="str">
        <f>IF(キューシート計算用!E165&lt;&gt;"",キューシート計算用!E165,"")</f>
        <v/>
      </c>
      <c r="BD15" s="62"/>
      <c r="BE15" s="62"/>
      <c r="BF15" s="71" t="str">
        <f>IF(キューシート計算用!E174&lt;&gt;"",キューシート計算用!E174,"")</f>
        <v/>
      </c>
      <c r="BG15" s="62"/>
      <c r="BH15" s="62"/>
      <c r="BI15" s="71" t="str">
        <f>IF(キューシート計算用!E183&lt;&gt;"",キューシート計算用!E183,"")</f>
        <v/>
      </c>
      <c r="BJ15" s="62"/>
      <c r="BK15" s="62"/>
      <c r="BL15" s="71" t="str">
        <f>IF(キューシート計算用!E192&lt;&gt;"",キューシート計算用!E192,"")</f>
        <v/>
      </c>
      <c r="BM15" s="62"/>
      <c r="BN15" s="62"/>
      <c r="BO15" s="71" t="str">
        <f>IF(キューシート計算用!E201&lt;&gt;"",キューシート計算用!E201,"")</f>
        <v/>
      </c>
      <c r="BP15" s="62"/>
      <c r="BQ15" s="63"/>
      <c r="BR15" s="42"/>
      <c r="BS15" s="42"/>
      <c r="BT15" s="42"/>
    </row>
    <row r="16" spans="1:72" s="20" customFormat="1" x14ac:dyDescent="0.15">
      <c r="A16" s="43"/>
      <c r="B16" s="43"/>
      <c r="C16" s="43"/>
      <c r="D16" s="66">
        <f>IF(キューシート計算用!A11&lt;&gt;"",キューシート計算用!A11,"")</f>
        <v>7</v>
      </c>
      <c r="E16" s="117" t="str">
        <f>IF(キューシート計算用!F11&lt;&gt;"",キューシート計算用!F11,"")</f>
        <v>上松山小北</v>
      </c>
      <c r="F16" s="118"/>
      <c r="G16" s="66">
        <f>IF(キューシート計算用!A20&lt;&gt;"",キューシート計算用!A20,"")</f>
        <v>16</v>
      </c>
      <c r="H16" s="117" t="str">
        <f>IF(キューシート計算用!F20&lt;&gt;"",キューシート計算用!F20,"")</f>
        <v>寒井</v>
      </c>
      <c r="I16" s="118"/>
      <c r="J16" s="66">
        <f>IF(キューシート計算用!A29&lt;&gt;"",キューシート計算用!A29,"")</f>
        <v>25</v>
      </c>
      <c r="K16" s="117" t="str">
        <f>IF(キューシート計算用!F29&lt;&gt;"",キューシート計算用!F29,"")</f>
        <v/>
      </c>
      <c r="L16" s="118"/>
      <c r="M16" s="66">
        <f>IF(キューシート計算用!A38&lt;&gt;"",キューシート計算用!A38,"")</f>
        <v>34</v>
      </c>
      <c r="N16" s="117" t="str">
        <f>IF(キューシート計算用!F38&lt;&gt;"",キューシート計算用!F38,"")</f>
        <v/>
      </c>
      <c r="O16" s="118"/>
      <c r="P16" s="66">
        <f>IF(キューシート計算用!A47&lt;&gt;"",キューシート計算用!A47,"")</f>
        <v>43</v>
      </c>
      <c r="Q16" s="117" t="str">
        <f>IF(キューシート計算用!F47&lt;&gt;"",キューシート計算用!F47,"")</f>
        <v/>
      </c>
      <c r="R16" s="118"/>
      <c r="S16" s="66">
        <f>IF(キューシート計算用!A56&lt;&gt;"",キューシート計算用!A56,"")</f>
        <v>52</v>
      </c>
      <c r="T16" s="117" t="str">
        <f>IF(キューシート計算用!F56&lt;&gt;"",キューシート計算用!F56,"")</f>
        <v/>
      </c>
      <c r="U16" s="118"/>
      <c r="V16" s="66">
        <f>IF(キューシート計算用!A65&lt;&gt;"",キューシート計算用!A65,"")</f>
        <v>61</v>
      </c>
      <c r="W16" s="117" t="str">
        <f>IF(キューシート計算用!F65&lt;&gt;"",キューシート計算用!F65,"")</f>
        <v/>
      </c>
      <c r="X16" s="118"/>
      <c r="Y16" s="66">
        <f>IF(キューシート計算用!A74&lt;&gt;"",キューシート計算用!A74,"")</f>
        <v>70</v>
      </c>
      <c r="Z16" s="117" t="str">
        <f>IF(キューシート計算用!F74&lt;&gt;"",キューシート計算用!F74,"")</f>
        <v/>
      </c>
      <c r="AA16" s="118"/>
      <c r="AB16" s="66">
        <f>IF(キューシート計算用!A83&lt;&gt;"",キューシート計算用!A83,"")</f>
        <v>79</v>
      </c>
      <c r="AC16" s="117" t="str">
        <f>IF(キューシート計算用!F83&lt;&gt;"",キューシート計算用!F83,"")</f>
        <v/>
      </c>
      <c r="AD16" s="118"/>
      <c r="AE16" s="66">
        <f>IF(キューシート計算用!A92&lt;&gt;"",キューシート計算用!A92,"")</f>
        <v>88</v>
      </c>
      <c r="AF16" s="117" t="str">
        <f>IF(キューシート計算用!F92&lt;&gt;"",キューシート計算用!F92,"")</f>
        <v/>
      </c>
      <c r="AG16" s="118"/>
      <c r="AH16" s="66">
        <f>IF(キューシート計算用!A101&lt;&gt;"",キューシート計算用!A101,"")</f>
        <v>97</v>
      </c>
      <c r="AI16" s="117" t="str">
        <f>IF(キューシート計算用!F101&lt;&gt;"",キューシート計算用!F101,"")</f>
        <v/>
      </c>
      <c r="AJ16" s="118"/>
      <c r="AK16" s="66">
        <f>IF(キューシート計算用!A110&lt;&gt;"",キューシート計算用!A110,"")</f>
        <v>106</v>
      </c>
      <c r="AL16" s="117" t="str">
        <f>IF(キューシート計算用!F110&lt;&gt;"",キューシート計算用!F110,"")</f>
        <v/>
      </c>
      <c r="AM16" s="118"/>
      <c r="AN16" s="66">
        <f>IF(キューシート計算用!A119&lt;&gt;"",キューシート計算用!A119,"")</f>
        <v>115</v>
      </c>
      <c r="AO16" s="117" t="str">
        <f>IF(キューシート計算用!F119&lt;&gt;"",キューシート計算用!F119,"")</f>
        <v/>
      </c>
      <c r="AP16" s="118"/>
      <c r="AQ16" s="66">
        <f>IF(キューシート計算用!A128&lt;&gt;"",キューシート計算用!A128,"")</f>
        <v>124</v>
      </c>
      <c r="AR16" s="117" t="str">
        <f>IF(キューシート計算用!F128&lt;&gt;"",キューシート計算用!F128,"")</f>
        <v/>
      </c>
      <c r="AS16" s="118"/>
      <c r="AT16" s="66">
        <f>IF(キューシート計算用!A137&lt;&gt;"",キューシート計算用!A137,"")</f>
        <v>133</v>
      </c>
      <c r="AU16" s="117" t="str">
        <f>IF(キューシート計算用!F137&lt;&gt;"",キューシート計算用!F137,"")</f>
        <v/>
      </c>
      <c r="AV16" s="118"/>
      <c r="AW16" s="66">
        <f>IF(キューシート計算用!A146&lt;&gt;"",キューシート計算用!A146,"")</f>
        <v>142</v>
      </c>
      <c r="AX16" s="117" t="str">
        <f>IF(キューシート計算用!F146&lt;&gt;"",キューシート計算用!F146,"")</f>
        <v/>
      </c>
      <c r="AY16" s="118"/>
      <c r="AZ16" s="66">
        <f>IF(キューシート計算用!A155&lt;&gt;"",キューシート計算用!A155,"")</f>
        <v>151</v>
      </c>
      <c r="BA16" s="117" t="str">
        <f>IF(キューシート計算用!F155&lt;&gt;"",キューシート計算用!F155,"")</f>
        <v/>
      </c>
      <c r="BB16" s="118"/>
      <c r="BC16" s="66">
        <f>IF(キューシート計算用!A164&lt;&gt;"",キューシート計算用!A164,"")</f>
        <v>160</v>
      </c>
      <c r="BD16" s="117" t="str">
        <f>IF(キューシート計算用!F164&lt;&gt;"",キューシート計算用!F164,"")</f>
        <v/>
      </c>
      <c r="BE16" s="118"/>
      <c r="BF16" s="66">
        <f>IF(キューシート計算用!A173&lt;&gt;"",キューシート計算用!A173,"")</f>
        <v>169</v>
      </c>
      <c r="BG16" s="117" t="str">
        <f>IF(キューシート計算用!F173&lt;&gt;"",キューシート計算用!F173,"")</f>
        <v/>
      </c>
      <c r="BH16" s="118"/>
      <c r="BI16" s="66">
        <f>IF(キューシート計算用!A182&lt;&gt;"",キューシート計算用!A182,"")</f>
        <v>178</v>
      </c>
      <c r="BJ16" s="117" t="str">
        <f>IF(キューシート計算用!F182&lt;&gt;"",キューシート計算用!F182,"")</f>
        <v/>
      </c>
      <c r="BK16" s="118"/>
      <c r="BL16" s="66">
        <f>IF(キューシート計算用!A191&lt;&gt;"",キューシート計算用!A191,"")</f>
        <v>187</v>
      </c>
      <c r="BM16" s="117" t="str">
        <f>IF(キューシート計算用!F191&lt;&gt;"",キューシート計算用!F191,"")</f>
        <v/>
      </c>
      <c r="BN16" s="118"/>
      <c r="BO16" s="66">
        <f>IF(キューシート計算用!A200&lt;&gt;"",キューシート計算用!A200,"")</f>
        <v>196</v>
      </c>
      <c r="BP16" s="117" t="str">
        <f>IF(キューシート計算用!F200&lt;&gt;"",キューシート計算用!F200,"")</f>
        <v/>
      </c>
      <c r="BQ16" s="118"/>
      <c r="BR16" s="42"/>
      <c r="BS16" s="42"/>
      <c r="BT16" s="42"/>
    </row>
    <row r="17" spans="1:72" s="20" customFormat="1" x14ac:dyDescent="0.15">
      <c r="A17" s="43"/>
      <c r="B17" s="43" t="s">
        <v>73</v>
      </c>
      <c r="C17" s="43"/>
      <c r="D17" s="67" t="str">
        <f>IF(キューシート計算用!B11&lt;&gt;"",キューシート計算用!B11,"")</f>
        <v/>
      </c>
      <c r="E17" s="119" t="str">
        <f>IF(キューシート計算用!K11&lt;&gt;"",キューシート計算用!K11,"")</f>
        <v>←大田原16km</v>
      </c>
      <c r="F17" s="120"/>
      <c r="G17" s="67" t="str">
        <f>IF(キューシート計算用!B20&lt;&gt;"",キューシート計算用!B20,"")</f>
        <v/>
      </c>
      <c r="H17" s="119" t="str">
        <f>IF(キューシート計算用!K20&lt;&gt;"",キューシート計算用!K20,"")</f>
        <v/>
      </c>
      <c r="I17" s="120"/>
      <c r="J17" s="67" t="str">
        <f>IF(キューシート計算用!B29&lt;&gt;"",キューシート計算用!B29,"")</f>
        <v/>
      </c>
      <c r="K17" s="119" t="str">
        <f>IF(キューシート計算用!K29&lt;&gt;"",キューシート計算用!K29,"")</f>
        <v>R49　上蓬田→↑</v>
      </c>
      <c r="L17" s="120"/>
      <c r="M17" s="67" t="str">
        <f>IF(キューシート計算用!B38&lt;&gt;"",キューシート計算用!B38,"")</f>
        <v/>
      </c>
      <c r="N17" s="119" t="str">
        <f>IF(キューシート計算用!K38&lt;&gt;"",キューシート計算用!K38,"")</f>
        <v>川内→</v>
      </c>
      <c r="O17" s="120"/>
      <c r="P17" s="67" t="str">
        <f>IF(キューシート計算用!B47&lt;&gt;"",キューシート計算用!B47,"")</f>
        <v/>
      </c>
      <c r="Q17" s="119" t="str">
        <f>IF(キューシート計算用!K47&lt;&gt;"",キューシート計算用!K47,"")</f>
        <v/>
      </c>
      <c r="R17" s="120"/>
      <c r="S17" s="67" t="str">
        <f>IF(キューシート計算用!B56&lt;&gt;"",キューシート計算用!B56,"")</f>
        <v/>
      </c>
      <c r="T17" s="119" t="str">
        <f>IF(キューシート計算用!K56&lt;&gt;"",キューシート計算用!K56,"")</f>
        <v/>
      </c>
      <c r="U17" s="120"/>
      <c r="V17" s="67" t="str">
        <f>IF(キューシート計算用!B65&lt;&gt;"",キューシート計算用!B65,"")</f>
        <v/>
      </c>
      <c r="W17" s="119" t="str">
        <f>IF(キューシート計算用!K65&lt;&gt;"",キューシート計算用!K65,"")</f>
        <v>日立　棚倉→↑</v>
      </c>
      <c r="X17" s="120"/>
      <c r="Y17" s="67" t="str">
        <f>IF(キューシート計算用!B74&lt;&gt;"",キューシート計算用!B74,"")</f>
        <v/>
      </c>
      <c r="Z17" s="119" t="str">
        <f>IF(キューシート計算用!K74&lt;&gt;"",キューシート計算用!K74,"")</f>
        <v>水戸　常陸太田　R349→</v>
      </c>
      <c r="AA17" s="120"/>
      <c r="AB17" s="67" t="str">
        <f>IF(キューシート計算用!B83&lt;&gt;"",キューシート計算用!B83,"")</f>
        <v/>
      </c>
      <c r="AC17" s="119" t="str">
        <f>IF(キューシート計算用!K83&lt;&gt;"",キューシート計算用!K83,"")</f>
        <v>→↑常陸大宮</v>
      </c>
      <c r="AD17" s="120"/>
      <c r="AE17" s="67" t="str">
        <f>IF(キューシート計算用!B92&lt;&gt;"",キューシート計算用!B92,"")</f>
        <v/>
      </c>
      <c r="AF17" s="119" t="str">
        <f>IF(キューシート計算用!K92&lt;&gt;"",キューシート計算用!K92,"")</f>
        <v/>
      </c>
      <c r="AG17" s="120"/>
      <c r="AH17" s="67" t="str">
        <f>IF(キューシート計算用!B101&lt;&gt;"",キューシート計算用!B101,"")</f>
        <v/>
      </c>
      <c r="AI17" s="119" t="str">
        <f>IF(キューシート計算用!K101&lt;&gt;"",キューシート計算用!K101,"")</f>
        <v/>
      </c>
      <c r="AJ17" s="120"/>
      <c r="AK17" s="67" t="str">
        <f>IF(キューシート計算用!B110&lt;&gt;"",キューシート計算用!B110,"")</f>
        <v/>
      </c>
      <c r="AL17" s="119" t="str">
        <f>IF(キューシート計算用!K110&lt;&gt;"",キューシート計算用!K110,"")</f>
        <v/>
      </c>
      <c r="AM17" s="120"/>
      <c r="AN17" s="67" t="str">
        <f>IF(キューシート計算用!B119&lt;&gt;"",キューシート計算用!B119,"")</f>
        <v/>
      </c>
      <c r="AO17" s="119" t="str">
        <f>IF(キューシート計算用!K119&lt;&gt;"",キューシート計算用!K119,"")</f>
        <v/>
      </c>
      <c r="AP17" s="120"/>
      <c r="AQ17" s="67" t="str">
        <f>IF(キューシート計算用!B128&lt;&gt;"",キューシート計算用!B128,"")</f>
        <v/>
      </c>
      <c r="AR17" s="119" t="str">
        <f>IF(キューシート計算用!K128&lt;&gt;"",キューシート計算用!K128,"")</f>
        <v/>
      </c>
      <c r="AS17" s="120"/>
      <c r="AT17" s="67" t="str">
        <f>IF(キューシート計算用!B137&lt;&gt;"",キューシート計算用!B137,"")</f>
        <v/>
      </c>
      <c r="AU17" s="119" t="str">
        <f>IF(キューシート計算用!K137&lt;&gt;"",キューシート計算用!K137,"")</f>
        <v/>
      </c>
      <c r="AV17" s="120"/>
      <c r="AW17" s="67" t="str">
        <f>IF(キューシート計算用!B146&lt;&gt;"",キューシート計算用!B146,"")</f>
        <v/>
      </c>
      <c r="AX17" s="119" t="str">
        <f>IF(キューシート計算用!K146&lt;&gt;"",キューシート計算用!K146,"")</f>
        <v/>
      </c>
      <c r="AY17" s="120"/>
      <c r="AZ17" s="67" t="str">
        <f>IF(キューシート計算用!B155&lt;&gt;"",キューシート計算用!B155,"")</f>
        <v/>
      </c>
      <c r="BA17" s="119" t="str">
        <f>IF(キューシート計算用!K155&lt;&gt;"",キューシート計算用!K155,"")</f>
        <v/>
      </c>
      <c r="BB17" s="120"/>
      <c r="BC17" s="67" t="str">
        <f>IF(キューシート計算用!B164&lt;&gt;"",キューシート計算用!B164,"")</f>
        <v/>
      </c>
      <c r="BD17" s="119" t="str">
        <f>IF(キューシート計算用!K164&lt;&gt;"",キューシート計算用!K164,"")</f>
        <v/>
      </c>
      <c r="BE17" s="120"/>
      <c r="BF17" s="67" t="str">
        <f>IF(キューシート計算用!B173&lt;&gt;"",キューシート計算用!B173,"")</f>
        <v/>
      </c>
      <c r="BG17" s="119" t="str">
        <f>IF(キューシート計算用!K173&lt;&gt;"",キューシート計算用!K173,"")</f>
        <v/>
      </c>
      <c r="BH17" s="120"/>
      <c r="BI17" s="67" t="str">
        <f>IF(キューシート計算用!B182&lt;&gt;"",キューシート計算用!B182,"")</f>
        <v/>
      </c>
      <c r="BJ17" s="119" t="str">
        <f>IF(キューシート計算用!K182&lt;&gt;"",キューシート計算用!K182,"")</f>
        <v/>
      </c>
      <c r="BK17" s="120"/>
      <c r="BL17" s="67" t="str">
        <f>IF(キューシート計算用!B191&lt;&gt;"",キューシート計算用!B191,"")</f>
        <v/>
      </c>
      <c r="BM17" s="119" t="str">
        <f>IF(キューシート計算用!K191&lt;&gt;"",キューシート計算用!K191,"")</f>
        <v/>
      </c>
      <c r="BN17" s="120"/>
      <c r="BO17" s="67" t="str">
        <f>IF(キューシート計算用!B200&lt;&gt;"",キューシート計算用!B200,"")</f>
        <v/>
      </c>
      <c r="BP17" s="119" t="str">
        <f>IF(キューシート計算用!K200&lt;&gt;"",キューシート計算用!K200,"")</f>
        <v/>
      </c>
      <c r="BQ17" s="120"/>
      <c r="BR17" s="42"/>
      <c r="BS17" s="42"/>
      <c r="BT17" s="42"/>
    </row>
    <row r="18" spans="1:72" s="20" customFormat="1" x14ac:dyDescent="0.15">
      <c r="A18" s="16"/>
      <c r="B18" s="16"/>
      <c r="C18" s="43"/>
      <c r="D18" s="68" t="str">
        <f>IF(キューシート計算用!M11&lt;&gt;"",キューシート計算用!M11,"")</f>
        <v/>
      </c>
      <c r="E18" s="62"/>
      <c r="F18" s="63"/>
      <c r="G18" s="68" t="str">
        <f>IF(キューシート計算用!M20&lt;&gt;"",キューシート計算用!M20,"")</f>
        <v/>
      </c>
      <c r="H18" s="62"/>
      <c r="I18" s="63"/>
      <c r="J18" s="68" t="str">
        <f>IF(キューシート計算用!M29&lt;&gt;"",キューシート計算用!M29,"")</f>
        <v/>
      </c>
      <c r="K18" s="62"/>
      <c r="L18" s="63"/>
      <c r="M18" s="68" t="str">
        <f>IF(キューシート計算用!M38&lt;&gt;"",キューシート計算用!M38,"")</f>
        <v/>
      </c>
      <c r="N18" s="62"/>
      <c r="O18" s="63"/>
      <c r="P18" s="68" t="str">
        <f>IF(キューシート計算用!M47&lt;&gt;"",キューシート計算用!M47,"")</f>
        <v/>
      </c>
      <c r="Q18" s="62"/>
      <c r="R18" s="63"/>
      <c r="S18" s="68" t="str">
        <f>IF(キューシート計算用!M56&lt;&gt;"",キューシート計算用!M56,"")</f>
        <v/>
      </c>
      <c r="T18" s="62"/>
      <c r="U18" s="63"/>
      <c r="V18" s="68" t="str">
        <f>IF(キューシート計算用!M65&lt;&gt;"",キューシート計算用!M65,"")</f>
        <v/>
      </c>
      <c r="W18" s="62"/>
      <c r="X18" s="63"/>
      <c r="Y18" s="68" t="str">
        <f>IF(キューシート計算用!M74&lt;&gt;"",キューシート計算用!M74,"")</f>
        <v/>
      </c>
      <c r="Z18" s="62"/>
      <c r="AA18" s="63"/>
      <c r="AB18" s="68" t="str">
        <f>IF(キューシート計算用!M83&lt;&gt;"",キューシート計算用!M83,"")</f>
        <v/>
      </c>
      <c r="AC18" s="62"/>
      <c r="AD18" s="63"/>
      <c r="AE18" s="68" t="str">
        <f>IF(キューシート計算用!M92&lt;&gt;"",キューシート計算用!M92,"")</f>
        <v/>
      </c>
      <c r="AF18" s="62"/>
      <c r="AG18" s="63"/>
      <c r="AH18" s="68" t="str">
        <f>IF(キューシート計算用!M101&lt;&gt;"",キューシート計算用!M101,"")</f>
        <v/>
      </c>
      <c r="AI18" s="62"/>
      <c r="AJ18" s="63"/>
      <c r="AK18" s="68" t="str">
        <f>IF(キューシート計算用!M110&lt;&gt;"",キューシート計算用!M110,"")</f>
        <v/>
      </c>
      <c r="AL18" s="62"/>
      <c r="AM18" s="63"/>
      <c r="AN18" s="68" t="str">
        <f>IF(キューシート計算用!M119&lt;&gt;"",キューシート計算用!M119,"")</f>
        <v/>
      </c>
      <c r="AO18" s="62"/>
      <c r="AP18" s="63"/>
      <c r="AQ18" s="68" t="str">
        <f>IF(キューシート計算用!M128&lt;&gt;"",キューシート計算用!M128,"")</f>
        <v/>
      </c>
      <c r="AR18" s="62"/>
      <c r="AS18" s="63"/>
      <c r="AT18" s="68" t="str">
        <f>IF(キューシート計算用!M137&lt;&gt;"",キューシート計算用!M137,"")</f>
        <v/>
      </c>
      <c r="AU18" s="62"/>
      <c r="AV18" s="63"/>
      <c r="AW18" s="68" t="str">
        <f>IF(キューシート計算用!M146&lt;&gt;"",キューシート計算用!M146,"")</f>
        <v/>
      </c>
      <c r="AX18" s="62"/>
      <c r="AY18" s="63"/>
      <c r="AZ18" s="68" t="str">
        <f>IF(キューシート計算用!M155&lt;&gt;"",キューシート計算用!M155,"")</f>
        <v/>
      </c>
      <c r="BA18" s="62"/>
      <c r="BB18" s="63"/>
      <c r="BC18" s="68" t="str">
        <f>IF(キューシート計算用!M164&lt;&gt;"",キューシート計算用!M164,"")</f>
        <v/>
      </c>
      <c r="BD18" s="62"/>
      <c r="BE18" s="62"/>
      <c r="BF18" s="68" t="str">
        <f>IF(キューシート計算用!M173&lt;&gt;"",キューシート計算用!M173,"")</f>
        <v/>
      </c>
      <c r="BG18" s="62"/>
      <c r="BH18" s="62"/>
      <c r="BI18" s="68" t="str">
        <f>IF(キューシート計算用!M182&lt;&gt;"",キューシート計算用!M182,"")</f>
        <v/>
      </c>
      <c r="BJ18" s="62"/>
      <c r="BK18" s="62"/>
      <c r="BL18" s="68" t="str">
        <f>IF(キューシート計算用!M191&lt;&gt;"",キューシート計算用!M191,"")</f>
        <v/>
      </c>
      <c r="BM18" s="62"/>
      <c r="BN18" s="62"/>
      <c r="BO18" s="68" t="str">
        <f>IF(キューシート計算用!M200&lt;&gt;"",キューシート計算用!M200,"")</f>
        <v/>
      </c>
      <c r="BP18" s="62"/>
      <c r="BQ18" s="63"/>
      <c r="BR18" s="42"/>
      <c r="BS18" s="42"/>
      <c r="BT18" s="42"/>
    </row>
    <row r="19" spans="1:72" s="20" customFormat="1" x14ac:dyDescent="0.15">
      <c r="A19" s="43"/>
      <c r="B19" s="43"/>
      <c r="C19" s="43"/>
      <c r="D19" s="68" t="str">
        <f>IF(キューシート計算用!N11&lt;&gt;"",キューシート計算用!N11,"")</f>
        <v/>
      </c>
      <c r="E19" s="62"/>
      <c r="F19" s="63"/>
      <c r="G19" s="68" t="str">
        <f>IF(キューシート計算用!N20&lt;&gt;"",キューシート計算用!N20,"")</f>
        <v/>
      </c>
      <c r="H19" s="62"/>
      <c r="I19" s="63"/>
      <c r="J19" s="68" t="str">
        <f>IF(キューシート計算用!N29&lt;&gt;"",キューシート計算用!N29,"")</f>
        <v/>
      </c>
      <c r="K19" s="62"/>
      <c r="L19" s="63"/>
      <c r="M19" s="68" t="str">
        <f>IF(キューシート計算用!N38&lt;&gt;"",キューシート計算用!N38,"")</f>
        <v/>
      </c>
      <c r="N19" s="62"/>
      <c r="O19" s="63"/>
      <c r="P19" s="68" t="str">
        <f>IF(キューシート計算用!N47&lt;&gt;"",キューシート計算用!N47,"")</f>
        <v/>
      </c>
      <c r="Q19" s="62"/>
      <c r="R19" s="63"/>
      <c r="S19" s="68" t="str">
        <f>IF(キューシート計算用!N56&lt;&gt;"",キューシート計算用!N56,"")</f>
        <v/>
      </c>
      <c r="T19" s="62"/>
      <c r="U19" s="63"/>
      <c r="V19" s="68" t="str">
        <f>IF(キューシート計算用!N65&lt;&gt;"",キューシート計算用!N65,"")</f>
        <v/>
      </c>
      <c r="W19" s="62"/>
      <c r="X19" s="63"/>
      <c r="Y19" s="68" t="str">
        <f>IF(キューシート計算用!N74&lt;&gt;"",キューシート計算用!N74,"")</f>
        <v/>
      </c>
      <c r="Z19" s="62"/>
      <c r="AA19" s="63"/>
      <c r="AB19" s="68" t="str">
        <f>IF(キューシート計算用!N83&lt;&gt;"",キューシート計算用!N83,"")</f>
        <v/>
      </c>
      <c r="AC19" s="62"/>
      <c r="AD19" s="63"/>
      <c r="AE19" s="68" t="str">
        <f>IF(キューシート計算用!N92&lt;&gt;"",キューシート計算用!N92,"")</f>
        <v/>
      </c>
      <c r="AF19" s="62"/>
      <c r="AG19" s="63"/>
      <c r="AH19" s="68" t="str">
        <f>IF(キューシート計算用!N101&lt;&gt;"",キューシート計算用!N101,"")</f>
        <v/>
      </c>
      <c r="AI19" s="62"/>
      <c r="AJ19" s="63"/>
      <c r="AK19" s="68" t="str">
        <f>IF(キューシート計算用!N110&lt;&gt;"",キューシート計算用!N110,"")</f>
        <v/>
      </c>
      <c r="AL19" s="62"/>
      <c r="AM19" s="63"/>
      <c r="AN19" s="68" t="str">
        <f>IF(キューシート計算用!N119&lt;&gt;"",キューシート計算用!N119,"")</f>
        <v/>
      </c>
      <c r="AO19" s="62"/>
      <c r="AP19" s="63"/>
      <c r="AQ19" s="68" t="str">
        <f>IF(キューシート計算用!N128&lt;&gt;"",キューシート計算用!N128,"")</f>
        <v/>
      </c>
      <c r="AR19" s="62"/>
      <c r="AS19" s="63"/>
      <c r="AT19" s="68" t="str">
        <f>IF(キューシート計算用!N137&lt;&gt;"",キューシート計算用!N137,"")</f>
        <v/>
      </c>
      <c r="AU19" s="62"/>
      <c r="AV19" s="63"/>
      <c r="AW19" s="68" t="str">
        <f>IF(キューシート計算用!N146&lt;&gt;"",キューシート計算用!N146,"")</f>
        <v/>
      </c>
      <c r="AX19" s="62"/>
      <c r="AY19" s="63"/>
      <c r="AZ19" s="68" t="str">
        <f>IF(キューシート計算用!N155&lt;&gt;"",キューシート計算用!N155,"")</f>
        <v/>
      </c>
      <c r="BA19" s="62"/>
      <c r="BB19" s="63"/>
      <c r="BC19" s="68" t="str">
        <f>IF(キューシート計算用!N164&lt;&gt;"",キューシート計算用!N164,"")</f>
        <v/>
      </c>
      <c r="BD19" s="62"/>
      <c r="BE19" s="62"/>
      <c r="BF19" s="68" t="str">
        <f>IF(キューシート計算用!N173&lt;&gt;"",キューシート計算用!N173,"")</f>
        <v/>
      </c>
      <c r="BG19" s="62"/>
      <c r="BH19" s="62"/>
      <c r="BI19" s="68" t="str">
        <f>IF(キューシート計算用!N182&lt;&gt;"",キューシート計算用!N182,"")</f>
        <v/>
      </c>
      <c r="BJ19" s="62"/>
      <c r="BK19" s="62"/>
      <c r="BL19" s="68" t="str">
        <f>IF(キューシート計算用!N191&lt;&gt;"",キューシート計算用!N191,"")</f>
        <v/>
      </c>
      <c r="BM19" s="62"/>
      <c r="BN19" s="62"/>
      <c r="BO19" s="68" t="str">
        <f>IF(キューシート計算用!N200&lt;&gt;"",キューシート計算用!N200,"")</f>
        <v/>
      </c>
      <c r="BP19" s="62"/>
      <c r="BQ19" s="63"/>
      <c r="BR19" s="42"/>
      <c r="BS19" s="42"/>
      <c r="BT19" s="42"/>
    </row>
    <row r="20" spans="1:72" x14ac:dyDescent="0.15">
      <c r="A20" s="43"/>
      <c r="B20" s="43" t="s">
        <v>74</v>
      </c>
      <c r="C20" s="43"/>
      <c r="D20" s="69">
        <f>IF(キューシート計算用!C11&lt;&gt;"",キューシート計算用!C11,"")</f>
        <v>2.0999999999999979</v>
      </c>
      <c r="E20" s="62"/>
      <c r="F20" s="63"/>
      <c r="G20" s="69">
        <f>IF(キューシート計算用!C20&lt;&gt;"",キューシート計算用!C20,"")</f>
        <v>0.19999999999999574</v>
      </c>
      <c r="H20" s="62"/>
      <c r="I20" s="63"/>
      <c r="J20" s="69">
        <f>IF(キューシート計算用!C29&lt;&gt;"",キューシート計算用!C29,"")</f>
        <v>23.099999999999994</v>
      </c>
      <c r="K20" s="62"/>
      <c r="L20" s="63"/>
      <c r="M20" s="69">
        <f>IF(キューシート計算用!C38&lt;&gt;"",キューシート計算用!C38,"")</f>
        <v>1.7999999999999829</v>
      </c>
      <c r="N20" s="62"/>
      <c r="O20" s="63"/>
      <c r="P20" s="69">
        <f>IF(キューシート計算用!C47&lt;&gt;"",キューシート計算用!C47,"")</f>
        <v>0.69999999999998863</v>
      </c>
      <c r="Q20" s="62"/>
      <c r="R20" s="63"/>
      <c r="S20" s="69">
        <f>IF(キューシート計算用!C56&lt;&gt;"",キューシート計算用!C56,"")</f>
        <v>3.5</v>
      </c>
      <c r="T20" s="62"/>
      <c r="U20" s="63"/>
      <c r="V20" s="69">
        <f>IF(キューシート計算用!C65&lt;&gt;"",キューシート計算用!C65,"")</f>
        <v>0.59999999999999432</v>
      </c>
      <c r="W20" s="62"/>
      <c r="X20" s="63"/>
      <c r="Y20" s="69">
        <f>IF(キューシート計算用!C74&lt;&gt;"",キューシート計算用!C74,"")</f>
        <v>6.0999999999999659</v>
      </c>
      <c r="Z20" s="62"/>
      <c r="AA20" s="63"/>
      <c r="AB20" s="69">
        <f>IF(キューシート計算用!C83&lt;&gt;"",キューシート計算用!C83,"")</f>
        <v>4.2999999999999545</v>
      </c>
      <c r="AC20" s="62"/>
      <c r="AD20" s="63"/>
      <c r="AE20" s="69">
        <f>IF(キューシート計算用!C92&lt;&gt;"",キューシート計算用!C92,"")</f>
        <v>0.10000000000002274</v>
      </c>
      <c r="AF20" s="62"/>
      <c r="AG20" s="63"/>
      <c r="AH20" s="69">
        <f>IF(キューシート計算用!C101&lt;&gt;"",キューシート計算用!C101,"")</f>
        <v>0.20000000000004547</v>
      </c>
      <c r="AI20" s="62"/>
      <c r="AJ20" s="63"/>
      <c r="AK20" s="69" t="str">
        <f>IF(キューシート計算用!C110&lt;&gt;"",キューシート計算用!C110,"")</f>
        <v/>
      </c>
      <c r="AL20" s="62"/>
      <c r="AM20" s="63"/>
      <c r="AN20" s="69" t="str">
        <f>IF(キューシート計算用!C119&lt;&gt;"",キューシート計算用!C119,"")</f>
        <v/>
      </c>
      <c r="AO20" s="62"/>
      <c r="AP20" s="63"/>
      <c r="AQ20" s="69" t="str">
        <f>IF(キューシート計算用!C128&lt;&gt;"",キューシート計算用!C128,"")</f>
        <v/>
      </c>
      <c r="AR20" s="62"/>
      <c r="AS20" s="63"/>
      <c r="AT20" s="69" t="str">
        <f>IF(キューシート計算用!C137&lt;&gt;"",キューシート計算用!C137,"")</f>
        <v/>
      </c>
      <c r="AU20" s="62"/>
      <c r="AV20" s="63"/>
      <c r="AW20" s="69" t="str">
        <f>IF(キューシート計算用!C146&lt;&gt;"",キューシート計算用!C146,"")</f>
        <v/>
      </c>
      <c r="AX20" s="62"/>
      <c r="AY20" s="63"/>
      <c r="AZ20" s="69" t="str">
        <f>IF(キューシート計算用!C155&lt;&gt;"",キューシート計算用!C155,"")</f>
        <v/>
      </c>
      <c r="BA20" s="62"/>
      <c r="BB20" s="63"/>
      <c r="BC20" s="69" t="str">
        <f>IF(キューシート計算用!C164&lt;&gt;"",キューシート計算用!C164,"")</f>
        <v/>
      </c>
      <c r="BD20" s="62"/>
      <c r="BE20" s="62"/>
      <c r="BF20" s="69" t="str">
        <f>IF(キューシート計算用!C173&lt;&gt;"",キューシート計算用!C173,"")</f>
        <v/>
      </c>
      <c r="BG20" s="62"/>
      <c r="BH20" s="62"/>
      <c r="BI20" s="69" t="str">
        <f>IF(キューシート計算用!C182&lt;&gt;"",キューシート計算用!C182,"")</f>
        <v/>
      </c>
      <c r="BJ20" s="62"/>
      <c r="BK20" s="62"/>
      <c r="BL20" s="69" t="str">
        <f>IF(キューシート計算用!C191&lt;&gt;"",キューシート計算用!C191,"")</f>
        <v/>
      </c>
      <c r="BM20" s="62"/>
      <c r="BN20" s="62"/>
      <c r="BO20" s="69" t="str">
        <f>IF(キューシート計算用!C200&lt;&gt;"",キューシート計算用!C200,"")</f>
        <v/>
      </c>
      <c r="BP20" s="62"/>
      <c r="BQ20" s="63"/>
      <c r="BR20" s="42"/>
      <c r="BS20" s="42"/>
      <c r="BT20" s="42"/>
    </row>
    <row r="21" spans="1:72" x14ac:dyDescent="0.15">
      <c r="A21" s="16"/>
      <c r="B21" s="43"/>
      <c r="C21" s="43"/>
      <c r="D21" s="70">
        <f>IF(キューシート計算用!D11&lt;&gt;"",キューシート計算用!D11,"")</f>
        <v>22.9</v>
      </c>
      <c r="E21" s="62"/>
      <c r="F21" s="63"/>
      <c r="G21" s="70">
        <f>IF(キューシート計算用!D20&lt;&gt;"",キューシート計算用!D20,"")</f>
        <v>54.3</v>
      </c>
      <c r="H21" s="62"/>
      <c r="I21" s="63"/>
      <c r="J21" s="70">
        <f>IF(キューシート計算用!D29&lt;&gt;"",キューシート計算用!D29,"")</f>
        <v>50.199999999999996</v>
      </c>
      <c r="K21" s="62"/>
      <c r="L21" s="63"/>
      <c r="M21" s="70">
        <f>IF(キューシート計算用!D38&lt;&gt;"",キューシート計算用!D38,"")</f>
        <v>2.7999999999999829</v>
      </c>
      <c r="N21" s="62"/>
      <c r="O21" s="63"/>
      <c r="P21" s="70">
        <f>IF(キューシート計算用!D47&lt;&gt;"",キューシート計算用!D47,"")</f>
        <v>46.599999999999994</v>
      </c>
      <c r="Q21" s="62"/>
      <c r="R21" s="63"/>
      <c r="S21" s="70">
        <f>IF(キューシート計算用!D56&lt;&gt;"",キューシート計算用!D56,"")</f>
        <v>38.299999999999983</v>
      </c>
      <c r="T21" s="62"/>
      <c r="U21" s="63"/>
      <c r="V21" s="70">
        <f>IF(キューシート計算用!D65&lt;&gt;"",キューシート計算用!D65,"")</f>
        <v>21.19999999999996</v>
      </c>
      <c r="W21" s="62"/>
      <c r="X21" s="63"/>
      <c r="Y21" s="70">
        <f>IF(キューシート計算用!D74&lt;&gt;"",キューシート計算用!D74,"")</f>
        <v>62.999999999999972</v>
      </c>
      <c r="Z21" s="62"/>
      <c r="AA21" s="63"/>
      <c r="AB21" s="70">
        <f>IF(キューシート計算用!D83&lt;&gt;"",キューシート計算用!D83,"")</f>
        <v>11</v>
      </c>
      <c r="AC21" s="62"/>
      <c r="AD21" s="63"/>
      <c r="AE21" s="70">
        <f>IF(キューシート計算用!D92&lt;&gt;"",キューシート計算用!D92,"")</f>
        <v>25.400000000000034</v>
      </c>
      <c r="AF21" s="62"/>
      <c r="AG21" s="63"/>
      <c r="AH21" s="70">
        <f>IF(キューシート計算用!D101&lt;&gt;"",キューシート計算用!D101,"")</f>
        <v>39.800000000000011</v>
      </c>
      <c r="AI21" s="62"/>
      <c r="AJ21" s="63"/>
      <c r="AK21" s="70" t="str">
        <f>IF(キューシート計算用!D110&lt;&gt;"",キューシート計算用!D110,"")</f>
        <v/>
      </c>
      <c r="AL21" s="62"/>
      <c r="AM21" s="63"/>
      <c r="AN21" s="70" t="str">
        <f>IF(キューシート計算用!D119&lt;&gt;"",キューシート計算用!D119,"")</f>
        <v/>
      </c>
      <c r="AO21" s="62"/>
      <c r="AP21" s="63"/>
      <c r="AQ21" s="70" t="str">
        <f>IF(キューシート計算用!D128&lt;&gt;"",キューシート計算用!D128,"")</f>
        <v/>
      </c>
      <c r="AR21" s="62"/>
      <c r="AS21" s="63"/>
      <c r="AT21" s="70" t="str">
        <f>IF(キューシート計算用!D137&lt;&gt;"",キューシート計算用!D137,"")</f>
        <v/>
      </c>
      <c r="AU21" s="62"/>
      <c r="AV21" s="63"/>
      <c r="AW21" s="70" t="str">
        <f>IF(キューシート計算用!D146&lt;&gt;"",キューシート計算用!D146,"")</f>
        <v/>
      </c>
      <c r="AX21" s="62"/>
      <c r="AY21" s="63"/>
      <c r="AZ21" s="70" t="str">
        <f>IF(キューシート計算用!D155&lt;&gt;"",キューシート計算用!D155,"")</f>
        <v/>
      </c>
      <c r="BA21" s="62"/>
      <c r="BB21" s="63"/>
      <c r="BC21" s="70" t="str">
        <f>IF(キューシート計算用!D164&lt;&gt;"",キューシート計算用!D164,"")</f>
        <v/>
      </c>
      <c r="BD21" s="62"/>
      <c r="BE21" s="62"/>
      <c r="BF21" s="70" t="str">
        <f>IF(キューシート計算用!D173&lt;&gt;"",キューシート計算用!D173,"")</f>
        <v/>
      </c>
      <c r="BG21" s="62"/>
      <c r="BH21" s="62"/>
      <c r="BI21" s="70" t="str">
        <f>IF(キューシート計算用!D182&lt;&gt;"",キューシート計算用!D182,"")</f>
        <v/>
      </c>
      <c r="BJ21" s="62"/>
      <c r="BK21" s="62"/>
      <c r="BL21" s="70" t="str">
        <f>IF(キューシート計算用!D191&lt;&gt;"",キューシート計算用!D191,"")</f>
        <v/>
      </c>
      <c r="BM21" s="62"/>
      <c r="BN21" s="62"/>
      <c r="BO21" s="70" t="str">
        <f>IF(キューシート計算用!D200&lt;&gt;"",キューシート計算用!D200,"")</f>
        <v/>
      </c>
      <c r="BP21" s="62"/>
      <c r="BQ21" s="63"/>
      <c r="BR21" s="42"/>
      <c r="BS21" s="42"/>
      <c r="BT21" s="42"/>
    </row>
    <row r="22" spans="1:72" x14ac:dyDescent="0.15">
      <c r="A22" s="43"/>
      <c r="B22" s="43"/>
      <c r="C22" s="43"/>
      <c r="D22" s="71">
        <f>IF(キューシート計算用!E11&lt;&gt;"",キューシート計算用!E11,"")</f>
        <v>22.9</v>
      </c>
      <c r="E22" s="64"/>
      <c r="F22" s="65"/>
      <c r="G22" s="71">
        <f>IF(キューシート計算用!E20&lt;&gt;"",キューシート計算用!E20,"")</f>
        <v>54.3</v>
      </c>
      <c r="H22" s="64"/>
      <c r="I22" s="65"/>
      <c r="J22" s="71">
        <f>IF(キューシート計算用!E29&lt;&gt;"",キューシート計算用!E29,"")</f>
        <v>110.6</v>
      </c>
      <c r="K22" s="64"/>
      <c r="L22" s="65"/>
      <c r="M22" s="71">
        <f>IF(キューシート計算用!E38&lt;&gt;"",キューシート計算用!E38,"")</f>
        <v>141.19999999999999</v>
      </c>
      <c r="N22" s="64"/>
      <c r="O22" s="65"/>
      <c r="P22" s="71">
        <f>IF(キューシート計算用!E47&lt;&gt;"",キューシート計算用!E47,"")</f>
        <v>185</v>
      </c>
      <c r="Q22" s="64"/>
      <c r="R22" s="65"/>
      <c r="S22" s="71">
        <f>IF(キューシート計算用!E56&lt;&gt;"",キューシート計算用!E56,"")</f>
        <v>229.6</v>
      </c>
      <c r="T22" s="64"/>
      <c r="U22" s="65"/>
      <c r="V22" s="71">
        <f>IF(キューシート計算用!E65&lt;&gt;"",キューシート計算用!E65,"")</f>
        <v>256.39999999999998</v>
      </c>
      <c r="W22" s="64"/>
      <c r="X22" s="65"/>
      <c r="Y22" s="71">
        <f>IF(キューシート計算用!E74&lt;&gt;"",キューシート計算用!E74,"")</f>
        <v>298.2</v>
      </c>
      <c r="Z22" s="64"/>
      <c r="AA22" s="65"/>
      <c r="AB22" s="71">
        <f>IF(キューシート計算用!E83&lt;&gt;"",キューシート計算用!E83,"")</f>
        <v>326.79999999999995</v>
      </c>
      <c r="AC22" s="64"/>
      <c r="AD22" s="65"/>
      <c r="AE22" s="71">
        <f>IF(キューシート計算用!E92&lt;&gt;"",キューシート計算用!E92,"")</f>
        <v>383.6</v>
      </c>
      <c r="AF22" s="64"/>
      <c r="AG22" s="65"/>
      <c r="AH22" s="71">
        <f>IF(キューシート計算用!E101&lt;&gt;"",キューシート計算用!E101,"")</f>
        <v>398</v>
      </c>
      <c r="AI22" s="64"/>
      <c r="AJ22" s="65"/>
      <c r="AK22" s="71" t="str">
        <f>IF(キューシート計算用!E110&lt;&gt;"",キューシート計算用!E110,"")</f>
        <v/>
      </c>
      <c r="AL22" s="64"/>
      <c r="AM22" s="65"/>
      <c r="AN22" s="71" t="str">
        <f>IF(キューシート計算用!E119&lt;&gt;"",キューシート計算用!E119,"")</f>
        <v/>
      </c>
      <c r="AO22" s="64"/>
      <c r="AP22" s="65"/>
      <c r="AQ22" s="71" t="str">
        <f>IF(キューシート計算用!E128&lt;&gt;"",キューシート計算用!E128,"")</f>
        <v/>
      </c>
      <c r="AR22" s="64"/>
      <c r="AS22" s="65"/>
      <c r="AT22" s="71" t="str">
        <f>IF(キューシート計算用!E137&lt;&gt;"",キューシート計算用!E137,"")</f>
        <v/>
      </c>
      <c r="AU22" s="64"/>
      <c r="AV22" s="65"/>
      <c r="AW22" s="71" t="str">
        <f>IF(キューシート計算用!E146&lt;&gt;"",キューシート計算用!E146,"")</f>
        <v/>
      </c>
      <c r="AX22" s="64"/>
      <c r="AY22" s="65"/>
      <c r="AZ22" s="71" t="str">
        <f>IF(キューシート計算用!E155&lt;&gt;"",キューシート計算用!E155,"")</f>
        <v/>
      </c>
      <c r="BA22" s="64"/>
      <c r="BB22" s="65"/>
      <c r="BC22" s="71" t="str">
        <f>IF(キューシート計算用!E164&lt;&gt;"",キューシート計算用!E164,"")</f>
        <v/>
      </c>
      <c r="BD22" s="62"/>
      <c r="BE22" s="62"/>
      <c r="BF22" s="71" t="str">
        <f>IF(キューシート計算用!E173&lt;&gt;"",キューシート計算用!E173,"")</f>
        <v/>
      </c>
      <c r="BG22" s="62"/>
      <c r="BH22" s="62"/>
      <c r="BI22" s="71" t="str">
        <f>IF(キューシート計算用!E182&lt;&gt;"",キューシート計算用!E182,"")</f>
        <v/>
      </c>
      <c r="BJ22" s="62"/>
      <c r="BK22" s="62"/>
      <c r="BL22" s="71" t="str">
        <f>IF(キューシート計算用!E191&lt;&gt;"",キューシート計算用!E191,"")</f>
        <v/>
      </c>
      <c r="BM22" s="62"/>
      <c r="BN22" s="62"/>
      <c r="BO22" s="71" t="str">
        <f>IF(キューシート計算用!E200&lt;&gt;"",キューシート計算用!E200,"")</f>
        <v/>
      </c>
      <c r="BP22" s="62"/>
      <c r="BQ22" s="63"/>
      <c r="BR22" s="42"/>
      <c r="BS22" s="42"/>
      <c r="BT22" s="42"/>
    </row>
    <row r="23" spans="1:72" s="20" customFormat="1" x14ac:dyDescent="0.15">
      <c r="A23" s="43"/>
      <c r="B23" s="43"/>
      <c r="C23" s="43"/>
      <c r="D23" s="66">
        <f>IF(キューシート計算用!A10&lt;&gt;"",キューシート計算用!A10,"")</f>
        <v>6</v>
      </c>
      <c r="E23" s="117" t="str">
        <f>IF(キューシート計算用!F10&lt;&gt;"",キューシート計算用!F10,"")</f>
        <v/>
      </c>
      <c r="F23" s="118"/>
      <c r="G23" s="66">
        <f>IF(キューシート計算用!A19&lt;&gt;"",キューシート計算用!A19,"")</f>
        <v>15</v>
      </c>
      <c r="H23" s="117" t="str">
        <f>IF(キューシート計算用!F19&lt;&gt;"",キューシート計算用!F19,"")</f>
        <v>黒羽刑務所入口</v>
      </c>
      <c r="I23" s="118"/>
      <c r="J23" s="66">
        <f>IF(キューシート計算用!A28&lt;&gt;"",キューシート計算用!A28,"")</f>
        <v>24</v>
      </c>
      <c r="K23" s="117" t="str">
        <f>IF(キューシート計算用!F28&lt;&gt;"",キューシート計算用!F28,"")</f>
        <v/>
      </c>
      <c r="L23" s="118"/>
      <c r="M23" s="66">
        <f>IF(キューシート計算用!A37&lt;&gt;"",キューシート計算用!A37,"")</f>
        <v>33</v>
      </c>
      <c r="N23" s="117" t="str">
        <f>IF(キューシート計算用!F37&lt;&gt;"",キューシート計算用!F37,"")</f>
        <v/>
      </c>
      <c r="O23" s="118"/>
      <c r="P23" s="66">
        <f>IF(キューシート計算用!A46&lt;&gt;"",キューシート計算用!A46,"")</f>
        <v>42</v>
      </c>
      <c r="Q23" s="117" t="str">
        <f>IF(キューシート計算用!F46&lt;&gt;"",キューシート計算用!F46,"")</f>
        <v/>
      </c>
      <c r="R23" s="118"/>
      <c r="S23" s="66">
        <f>IF(キューシート計算用!A55&lt;&gt;"",キューシート計算用!A55,"")</f>
        <v>51</v>
      </c>
      <c r="T23" s="117" t="str">
        <f>IF(キューシート計算用!F55&lt;&gt;"",キューシート計算用!F55,"")</f>
        <v/>
      </c>
      <c r="U23" s="118"/>
      <c r="V23" s="66">
        <f>IF(キューシート計算用!A64&lt;&gt;"",キューシート計算用!A64,"")</f>
        <v>60</v>
      </c>
      <c r="W23" s="117" t="str">
        <f>IF(キューシート計算用!F64&lt;&gt;"",キューシート計算用!F64,"")</f>
        <v>窪田</v>
      </c>
      <c r="X23" s="118"/>
      <c r="Y23" s="66">
        <f>IF(キューシート計算用!A73&lt;&gt;"",キューシート計算用!A73,"")</f>
        <v>69</v>
      </c>
      <c r="Z23" s="117" t="str">
        <f>IF(キューシート計算用!F73&lt;&gt;"",キューシート計算用!F73,"")</f>
        <v/>
      </c>
      <c r="AA23" s="118"/>
      <c r="AB23" s="66">
        <f>IF(キューシート計算用!A82&lt;&gt;"",キューシート計算用!A82,"")</f>
        <v>78</v>
      </c>
      <c r="AC23" s="117" t="str">
        <f>IF(キューシート計算用!F82&lt;&gt;"",キューシート計算用!F82,"")</f>
        <v>大平西</v>
      </c>
      <c r="AD23" s="118"/>
      <c r="AE23" s="66">
        <f>IF(キューシート計算用!A91&lt;&gt;"",キューシート計算用!A91,"")</f>
        <v>87</v>
      </c>
      <c r="AF23" s="117" t="str">
        <f>IF(キューシート計算用!F91&lt;&gt;"",キューシート計算用!F91,"")</f>
        <v/>
      </c>
      <c r="AG23" s="118"/>
      <c r="AH23" s="66">
        <f>IF(キューシート計算用!A100&lt;&gt;"",キューシート計算用!A100,"")</f>
        <v>96</v>
      </c>
      <c r="AI23" s="117" t="str">
        <f>IF(キューシート計算用!F100&lt;&gt;"",キューシート計算用!F100,"")</f>
        <v/>
      </c>
      <c r="AJ23" s="118"/>
      <c r="AK23" s="66">
        <f>IF(キューシート計算用!A109&lt;&gt;"",キューシート計算用!A109,"")</f>
        <v>105</v>
      </c>
      <c r="AL23" s="117" t="str">
        <f>IF(キューシート計算用!F109&lt;&gt;"",キューシート計算用!F109,"")</f>
        <v/>
      </c>
      <c r="AM23" s="118"/>
      <c r="AN23" s="66">
        <f>IF(キューシート計算用!A118&lt;&gt;"",キューシート計算用!A118,"")</f>
        <v>114</v>
      </c>
      <c r="AO23" s="117" t="str">
        <f>IF(キューシート計算用!F118&lt;&gt;"",キューシート計算用!F118,"")</f>
        <v/>
      </c>
      <c r="AP23" s="118"/>
      <c r="AQ23" s="66">
        <f>IF(キューシート計算用!A127&lt;&gt;"",キューシート計算用!A127,"")</f>
        <v>123</v>
      </c>
      <c r="AR23" s="117" t="str">
        <f>IF(キューシート計算用!F127&lt;&gt;"",キューシート計算用!F127,"")</f>
        <v/>
      </c>
      <c r="AS23" s="118"/>
      <c r="AT23" s="66">
        <f>IF(キューシート計算用!A136&lt;&gt;"",キューシート計算用!A136,"")</f>
        <v>132</v>
      </c>
      <c r="AU23" s="117" t="str">
        <f>IF(キューシート計算用!F136&lt;&gt;"",キューシート計算用!F136,"")</f>
        <v/>
      </c>
      <c r="AV23" s="118"/>
      <c r="AW23" s="66">
        <f>IF(キューシート計算用!A145&lt;&gt;"",キューシート計算用!A145,"")</f>
        <v>141</v>
      </c>
      <c r="AX23" s="117" t="str">
        <f>IF(キューシート計算用!F145&lt;&gt;"",キューシート計算用!F145,"")</f>
        <v/>
      </c>
      <c r="AY23" s="118"/>
      <c r="AZ23" s="66">
        <f>IF(キューシート計算用!A154&lt;&gt;"",キューシート計算用!A154,"")</f>
        <v>150</v>
      </c>
      <c r="BA23" s="117" t="str">
        <f>IF(キューシート計算用!F154&lt;&gt;"",キューシート計算用!F154,"")</f>
        <v/>
      </c>
      <c r="BB23" s="118"/>
      <c r="BC23" s="66">
        <f>IF(キューシート計算用!A163&lt;&gt;"",キューシート計算用!A163,"")</f>
        <v>159</v>
      </c>
      <c r="BD23" s="117" t="str">
        <f>IF(キューシート計算用!F163&lt;&gt;"",キューシート計算用!F163,"")</f>
        <v/>
      </c>
      <c r="BE23" s="118"/>
      <c r="BF23" s="66">
        <f>IF(キューシート計算用!A172&lt;&gt;"",キューシート計算用!A172,"")</f>
        <v>168</v>
      </c>
      <c r="BG23" s="117" t="str">
        <f>IF(キューシート計算用!F172&lt;&gt;"",キューシート計算用!F172,"")</f>
        <v/>
      </c>
      <c r="BH23" s="118"/>
      <c r="BI23" s="66">
        <f>IF(キューシート計算用!A181&lt;&gt;"",キューシート計算用!A181,"")</f>
        <v>177</v>
      </c>
      <c r="BJ23" s="117" t="str">
        <f>IF(キューシート計算用!F181&lt;&gt;"",キューシート計算用!F181,"")</f>
        <v/>
      </c>
      <c r="BK23" s="118"/>
      <c r="BL23" s="66">
        <f>IF(キューシート計算用!A190&lt;&gt;"",キューシート計算用!A190,"")</f>
        <v>186</v>
      </c>
      <c r="BM23" s="117" t="str">
        <f>IF(キューシート計算用!F190&lt;&gt;"",キューシート計算用!F190,"")</f>
        <v/>
      </c>
      <c r="BN23" s="118"/>
      <c r="BO23" s="66">
        <f>IF(キューシート計算用!A199&lt;&gt;"",キューシート計算用!A199,"")</f>
        <v>195</v>
      </c>
      <c r="BP23" s="117" t="str">
        <f>IF(キューシート計算用!F199&lt;&gt;"",キューシート計算用!F199,"")</f>
        <v/>
      </c>
      <c r="BQ23" s="118"/>
      <c r="BR23" s="42"/>
      <c r="BS23" s="42"/>
      <c r="BT23" s="42"/>
    </row>
    <row r="24" spans="1:72" s="20" customFormat="1" x14ac:dyDescent="0.15">
      <c r="A24" s="43"/>
      <c r="B24" s="16"/>
      <c r="C24" s="43"/>
      <c r="D24" s="67" t="str">
        <f>IF(キューシート計算用!B10&lt;&gt;"",キューシート計算用!B10,"")</f>
        <v/>
      </c>
      <c r="E24" s="119" t="str">
        <f>IF(キューシート計算用!K10&lt;&gt;"",キューシート計算用!K10,"")</f>
        <v/>
      </c>
      <c r="F24" s="120"/>
      <c r="G24" s="67" t="str">
        <f>IF(キューシート計算用!B19&lt;&gt;"",キューシート計算用!B19,"")</f>
        <v/>
      </c>
      <c r="H24" s="119" t="str">
        <f>IF(キューシート計算用!K19&lt;&gt;"",キューシート計算用!K19,"")</f>
        <v>白河→↑</v>
      </c>
      <c r="I24" s="120"/>
      <c r="J24" s="67" t="str">
        <f>IF(キューシート計算用!B28&lt;&gt;"",キューシート計算用!B28,"")</f>
        <v/>
      </c>
      <c r="K24" s="119" t="str">
        <f>IF(キューシート計算用!K28&lt;&gt;"",キューシート計算用!K28,"")</f>
        <v>鮫川→</v>
      </c>
      <c r="L24" s="120"/>
      <c r="M24" s="67" t="str">
        <f>IF(キューシート計算用!B37&lt;&gt;"",キューシート計算用!B37,"")</f>
        <v/>
      </c>
      <c r="N24" s="119" t="str">
        <f>IF(キューシート計算用!K37&lt;&gt;"",キューシート計算用!K37,"")</f>
        <v>大越　滝根→</v>
      </c>
      <c r="O24" s="120"/>
      <c r="P24" s="67" t="str">
        <f>IF(キューシート計算用!B46&lt;&gt;"",キューシート計算用!B46,"")</f>
        <v/>
      </c>
      <c r="Q24" s="119" t="str">
        <f>IF(キューシート計算用!K46&lt;&gt;"",キューシート計算用!K46,"")</f>
        <v>←国道6号</v>
      </c>
      <c r="R24" s="120"/>
      <c r="S24" s="67" t="str">
        <f>IF(キューシート計算用!B55&lt;&gt;"",キューシート計算用!B55,"")</f>
        <v/>
      </c>
      <c r="T24" s="119" t="str">
        <f>IF(キューシート計算用!K55&lt;&gt;"",キューシート計算用!K55,"")</f>
        <v/>
      </c>
      <c r="U24" s="120"/>
      <c r="V24" s="67" t="str">
        <f>IF(キューシート計算用!B64&lt;&gt;"",キューシート計算用!B64,"")</f>
        <v/>
      </c>
      <c r="W24" s="119" t="str">
        <f>IF(キューシート計算用!K64&lt;&gt;"",キューシート計算用!K64,"")</f>
        <v>日立→</v>
      </c>
      <c r="X24" s="120"/>
      <c r="Y24" s="67" t="str">
        <f>IF(キューシート計算用!B73&lt;&gt;"",キューシート計算用!B73,"")</f>
        <v/>
      </c>
      <c r="Z24" s="119" t="str">
        <f>IF(キューシート計算用!K73&lt;&gt;"",キューシート計算用!K73,"")</f>
        <v>常陸大宮　常陸太田→</v>
      </c>
      <c r="AA24" s="120"/>
      <c r="AB24" s="67" t="str">
        <f>IF(キューシート計算用!B82&lt;&gt;"",キューシート計算用!B82,"")</f>
        <v/>
      </c>
      <c r="AC24" s="119" t="str">
        <f>IF(キューシート計算用!K82&lt;&gt;"",キューシート計算用!K82,"")</f>
        <v>水府→</v>
      </c>
      <c r="AD24" s="120"/>
      <c r="AE24" s="67" t="str">
        <f>IF(キューシート計算用!B91&lt;&gt;"",キューシート計算用!B91,"")</f>
        <v/>
      </c>
      <c r="AF24" s="119" t="str">
        <f>IF(キューシート計算用!K91&lt;&gt;"",キューシート計算用!K91,"")</f>
        <v/>
      </c>
      <c r="AG24" s="120"/>
      <c r="AH24" s="67" t="str">
        <f>IF(キューシート計算用!B100&lt;&gt;"",キューシート計算用!B100,"")</f>
        <v/>
      </c>
      <c r="AI24" s="119" t="str">
        <f>IF(キューシート計算用!K100&lt;&gt;"",キューシート計算用!K100,"")</f>
        <v/>
      </c>
      <c r="AJ24" s="120"/>
      <c r="AK24" s="67" t="str">
        <f>IF(キューシート計算用!B109&lt;&gt;"",キューシート計算用!B109,"")</f>
        <v/>
      </c>
      <c r="AL24" s="119" t="str">
        <f>IF(キューシート計算用!K109&lt;&gt;"",キューシート計算用!K109,"")</f>
        <v/>
      </c>
      <c r="AM24" s="120"/>
      <c r="AN24" s="67" t="str">
        <f>IF(キューシート計算用!B118&lt;&gt;"",キューシート計算用!B118,"")</f>
        <v/>
      </c>
      <c r="AO24" s="119" t="str">
        <f>IF(キューシート計算用!K118&lt;&gt;"",キューシート計算用!K118,"")</f>
        <v/>
      </c>
      <c r="AP24" s="120"/>
      <c r="AQ24" s="67" t="str">
        <f>IF(キューシート計算用!B127&lt;&gt;"",キューシート計算用!B127,"")</f>
        <v/>
      </c>
      <c r="AR24" s="119" t="str">
        <f>IF(キューシート計算用!K127&lt;&gt;"",キューシート計算用!K127,"")</f>
        <v/>
      </c>
      <c r="AS24" s="120"/>
      <c r="AT24" s="67" t="str">
        <f>IF(キューシート計算用!B136&lt;&gt;"",キューシート計算用!B136,"")</f>
        <v/>
      </c>
      <c r="AU24" s="119" t="str">
        <f>IF(キューシート計算用!K136&lt;&gt;"",キューシート計算用!K136,"")</f>
        <v/>
      </c>
      <c r="AV24" s="120"/>
      <c r="AW24" s="67" t="str">
        <f>IF(キューシート計算用!B145&lt;&gt;"",キューシート計算用!B145,"")</f>
        <v/>
      </c>
      <c r="AX24" s="119" t="str">
        <f>IF(キューシート計算用!K145&lt;&gt;"",キューシート計算用!K145,"")</f>
        <v/>
      </c>
      <c r="AY24" s="120"/>
      <c r="AZ24" s="67" t="str">
        <f>IF(キューシート計算用!B154&lt;&gt;"",キューシート計算用!B154,"")</f>
        <v/>
      </c>
      <c r="BA24" s="119" t="str">
        <f>IF(キューシート計算用!K154&lt;&gt;"",キューシート計算用!K154,"")</f>
        <v/>
      </c>
      <c r="BB24" s="120"/>
      <c r="BC24" s="67" t="str">
        <f>IF(キューシート計算用!B163&lt;&gt;"",キューシート計算用!B163,"")</f>
        <v/>
      </c>
      <c r="BD24" s="119" t="str">
        <f>IF(キューシート計算用!K163&lt;&gt;"",キューシート計算用!K163,"")</f>
        <v/>
      </c>
      <c r="BE24" s="120"/>
      <c r="BF24" s="67" t="str">
        <f>IF(キューシート計算用!B172&lt;&gt;"",キューシート計算用!B172,"")</f>
        <v/>
      </c>
      <c r="BG24" s="119" t="str">
        <f>IF(キューシート計算用!K172&lt;&gt;"",キューシート計算用!K172,"")</f>
        <v/>
      </c>
      <c r="BH24" s="120"/>
      <c r="BI24" s="67" t="str">
        <f>IF(キューシート計算用!B181&lt;&gt;"",キューシート計算用!B181,"")</f>
        <v/>
      </c>
      <c r="BJ24" s="119" t="str">
        <f>IF(キューシート計算用!K181&lt;&gt;"",キューシート計算用!K181,"")</f>
        <v/>
      </c>
      <c r="BK24" s="120"/>
      <c r="BL24" s="67" t="str">
        <f>IF(キューシート計算用!B190&lt;&gt;"",キューシート計算用!B190,"")</f>
        <v/>
      </c>
      <c r="BM24" s="119" t="str">
        <f>IF(キューシート計算用!K190&lt;&gt;"",キューシート計算用!K190,"")</f>
        <v/>
      </c>
      <c r="BN24" s="120"/>
      <c r="BO24" s="67" t="str">
        <f>IF(キューシート計算用!B199&lt;&gt;"",キューシート計算用!B199,"")</f>
        <v/>
      </c>
      <c r="BP24" s="119" t="str">
        <f>IF(キューシート計算用!K199&lt;&gt;"",キューシート計算用!K199,"")</f>
        <v/>
      </c>
      <c r="BQ24" s="120"/>
      <c r="BR24" s="42"/>
      <c r="BS24" s="42"/>
      <c r="BT24" s="42"/>
    </row>
    <row r="25" spans="1:72" s="20" customFormat="1" x14ac:dyDescent="0.15">
      <c r="A25" s="43"/>
      <c r="B25" s="43"/>
      <c r="C25" s="43"/>
      <c r="D25" s="68" t="str">
        <f>IF(キューシート計算用!M10&lt;&gt;"",キューシート計算用!M10,"")</f>
        <v/>
      </c>
      <c r="E25" s="62"/>
      <c r="F25" s="63"/>
      <c r="G25" s="68" t="str">
        <f>IF(キューシート計算用!M19&lt;&gt;"",キューシート計算用!M19,"")</f>
        <v/>
      </c>
      <c r="H25" s="62"/>
      <c r="I25" s="63"/>
      <c r="J25" s="68" t="str">
        <f>IF(キューシート計算用!M28&lt;&gt;"",キューシート計算用!M28,"")</f>
        <v/>
      </c>
      <c r="K25" s="62"/>
      <c r="L25" s="63"/>
      <c r="M25" s="68" t="str">
        <f>IF(キューシート計算用!M37&lt;&gt;"",キューシート計算用!M37,"")</f>
        <v/>
      </c>
      <c r="N25" s="62"/>
      <c r="O25" s="63"/>
      <c r="P25" s="68" t="str">
        <f>IF(キューシート計算用!M46&lt;&gt;"",キューシート計算用!M46,"")</f>
        <v/>
      </c>
      <c r="Q25" s="62"/>
      <c r="R25" s="63"/>
      <c r="S25" s="68" t="str">
        <f>IF(キューシート計算用!M55&lt;&gt;"",キューシート計算用!M55,"")</f>
        <v/>
      </c>
      <c r="T25" s="62"/>
      <c r="U25" s="63"/>
      <c r="V25" s="68" t="str">
        <f>IF(キューシート計算用!M64&lt;&gt;"",キューシート計算用!M64,"")</f>
        <v/>
      </c>
      <c r="W25" s="62"/>
      <c r="X25" s="63"/>
      <c r="Y25" s="68" t="str">
        <f>IF(キューシート計算用!M73&lt;&gt;"",キューシート計算用!M73,"")</f>
        <v/>
      </c>
      <c r="Z25" s="62"/>
      <c r="AA25" s="63"/>
      <c r="AB25" s="68" t="str">
        <f>IF(キューシート計算用!M82&lt;&gt;"",キューシート計算用!M82,"")</f>
        <v/>
      </c>
      <c r="AC25" s="62"/>
      <c r="AD25" s="63"/>
      <c r="AE25" s="68" t="str">
        <f>IF(キューシート計算用!M91&lt;&gt;"",キューシート計算用!M91,"")</f>
        <v/>
      </c>
      <c r="AF25" s="62"/>
      <c r="AG25" s="63"/>
      <c r="AH25" s="68" t="str">
        <f>IF(キューシート計算用!M100&lt;&gt;"",キューシート計算用!M100,"")</f>
        <v/>
      </c>
      <c r="AI25" s="62"/>
      <c r="AJ25" s="63"/>
      <c r="AK25" s="68" t="str">
        <f>IF(キューシート計算用!M109&lt;&gt;"",キューシート計算用!M109,"")</f>
        <v/>
      </c>
      <c r="AL25" s="62"/>
      <c r="AM25" s="63"/>
      <c r="AN25" s="68" t="str">
        <f>IF(キューシート計算用!M118&lt;&gt;"",キューシート計算用!M118,"")</f>
        <v/>
      </c>
      <c r="AO25" s="62"/>
      <c r="AP25" s="63"/>
      <c r="AQ25" s="68" t="str">
        <f>IF(キューシート計算用!M127&lt;&gt;"",キューシート計算用!M127,"")</f>
        <v/>
      </c>
      <c r="AR25" s="62"/>
      <c r="AS25" s="63"/>
      <c r="AT25" s="68" t="str">
        <f>IF(キューシート計算用!M136&lt;&gt;"",キューシート計算用!M136,"")</f>
        <v/>
      </c>
      <c r="AU25" s="62"/>
      <c r="AV25" s="63"/>
      <c r="AW25" s="68" t="str">
        <f>IF(キューシート計算用!M145&lt;&gt;"",キューシート計算用!M145,"")</f>
        <v/>
      </c>
      <c r="AX25" s="62"/>
      <c r="AY25" s="63"/>
      <c r="AZ25" s="68" t="str">
        <f>IF(キューシート計算用!M154&lt;&gt;"",キューシート計算用!M154,"")</f>
        <v/>
      </c>
      <c r="BA25" s="62"/>
      <c r="BB25" s="63"/>
      <c r="BC25" s="68" t="str">
        <f>IF(キューシート計算用!M163&lt;&gt;"",キューシート計算用!M163,"")</f>
        <v/>
      </c>
      <c r="BD25" s="62"/>
      <c r="BE25" s="62"/>
      <c r="BF25" s="68" t="str">
        <f>IF(キューシート計算用!M172&lt;&gt;"",キューシート計算用!M172,"")</f>
        <v/>
      </c>
      <c r="BG25" s="62"/>
      <c r="BH25" s="62"/>
      <c r="BI25" s="68" t="str">
        <f>IF(キューシート計算用!M181&lt;&gt;"",キューシート計算用!M181,"")</f>
        <v/>
      </c>
      <c r="BJ25" s="62"/>
      <c r="BK25" s="62"/>
      <c r="BL25" s="68" t="str">
        <f>IF(キューシート計算用!M190&lt;&gt;"",キューシート計算用!M190,"")</f>
        <v/>
      </c>
      <c r="BM25" s="62"/>
      <c r="BN25" s="62"/>
      <c r="BO25" s="68" t="str">
        <f>IF(キューシート計算用!M199&lt;&gt;"",キューシート計算用!M199,"")</f>
        <v/>
      </c>
      <c r="BP25" s="62"/>
      <c r="BQ25" s="63"/>
      <c r="BR25" s="42"/>
      <c r="BS25" s="42"/>
      <c r="BT25" s="42"/>
    </row>
    <row r="26" spans="1:72" s="20" customFormat="1" x14ac:dyDescent="0.15">
      <c r="A26" s="43"/>
      <c r="B26" s="43"/>
      <c r="C26" s="46"/>
      <c r="D26" s="68" t="str">
        <f>IF(キューシート計算用!N10&lt;&gt;"",キューシート計算用!N10,"")</f>
        <v/>
      </c>
      <c r="E26" s="62"/>
      <c r="F26" s="63"/>
      <c r="G26" s="68" t="str">
        <f>IF(キューシート計算用!N19&lt;&gt;"",キューシート計算用!N19,"")</f>
        <v/>
      </c>
      <c r="H26" s="62"/>
      <c r="I26" s="63"/>
      <c r="J26" s="68" t="str">
        <f>IF(キューシート計算用!N28&lt;&gt;"",キューシート計算用!N28,"")</f>
        <v/>
      </c>
      <c r="K26" s="62"/>
      <c r="L26" s="63"/>
      <c r="M26" s="68" t="str">
        <f>IF(キューシート計算用!N37&lt;&gt;"",キューシート計算用!N37,"")</f>
        <v/>
      </c>
      <c r="N26" s="62"/>
      <c r="O26" s="63"/>
      <c r="P26" s="68" t="str">
        <f>IF(キューシート計算用!N46&lt;&gt;"",キューシート計算用!N46,"")</f>
        <v/>
      </c>
      <c r="Q26" s="62"/>
      <c r="R26" s="63"/>
      <c r="S26" s="68" t="str">
        <f>IF(キューシート計算用!N55&lt;&gt;"",キューシート計算用!N55,"")</f>
        <v/>
      </c>
      <c r="T26" s="62"/>
      <c r="U26" s="63"/>
      <c r="V26" s="68" t="str">
        <f>IF(キューシート計算用!N64&lt;&gt;"",キューシート計算用!N64,"")</f>
        <v/>
      </c>
      <c r="W26" s="62"/>
      <c r="X26" s="63"/>
      <c r="Y26" s="68" t="str">
        <f>IF(キューシート計算用!N73&lt;&gt;"",キューシート計算用!N73,"")</f>
        <v/>
      </c>
      <c r="Z26" s="62"/>
      <c r="AA26" s="63"/>
      <c r="AB26" s="68" t="str">
        <f>IF(キューシート計算用!N82&lt;&gt;"",キューシート計算用!N82,"")</f>
        <v/>
      </c>
      <c r="AC26" s="62"/>
      <c r="AD26" s="63"/>
      <c r="AE26" s="68" t="str">
        <f>IF(キューシート計算用!N91&lt;&gt;"",キューシート計算用!N91,"")</f>
        <v/>
      </c>
      <c r="AF26" s="62"/>
      <c r="AG26" s="63"/>
      <c r="AH26" s="68" t="str">
        <f>IF(キューシート計算用!N100&lt;&gt;"",キューシート計算用!N100,"")</f>
        <v/>
      </c>
      <c r="AI26" s="62"/>
      <c r="AJ26" s="63"/>
      <c r="AK26" s="68" t="str">
        <f>IF(キューシート計算用!N109&lt;&gt;"",キューシート計算用!N109,"")</f>
        <v/>
      </c>
      <c r="AL26" s="62"/>
      <c r="AM26" s="63"/>
      <c r="AN26" s="68" t="str">
        <f>IF(キューシート計算用!N118&lt;&gt;"",キューシート計算用!N118,"")</f>
        <v/>
      </c>
      <c r="AO26" s="62"/>
      <c r="AP26" s="63"/>
      <c r="AQ26" s="68" t="str">
        <f>IF(キューシート計算用!N127&lt;&gt;"",キューシート計算用!N127,"")</f>
        <v/>
      </c>
      <c r="AR26" s="62"/>
      <c r="AS26" s="63"/>
      <c r="AT26" s="68" t="str">
        <f>IF(キューシート計算用!N136&lt;&gt;"",キューシート計算用!N136,"")</f>
        <v/>
      </c>
      <c r="AU26" s="62"/>
      <c r="AV26" s="63"/>
      <c r="AW26" s="68" t="str">
        <f>IF(キューシート計算用!N145&lt;&gt;"",キューシート計算用!N145,"")</f>
        <v/>
      </c>
      <c r="AX26" s="62"/>
      <c r="AY26" s="63"/>
      <c r="AZ26" s="68" t="str">
        <f>IF(キューシート計算用!N154&lt;&gt;"",キューシート計算用!N154,"")</f>
        <v/>
      </c>
      <c r="BA26" s="62"/>
      <c r="BB26" s="63"/>
      <c r="BC26" s="68" t="str">
        <f>IF(キューシート計算用!N163&lt;&gt;"",キューシート計算用!N163,"")</f>
        <v/>
      </c>
      <c r="BD26" s="62"/>
      <c r="BE26" s="62"/>
      <c r="BF26" s="68" t="str">
        <f>IF(キューシート計算用!N172&lt;&gt;"",キューシート計算用!N172,"")</f>
        <v/>
      </c>
      <c r="BG26" s="62"/>
      <c r="BH26" s="62"/>
      <c r="BI26" s="68" t="str">
        <f>IF(キューシート計算用!N181&lt;&gt;"",キューシート計算用!N181,"")</f>
        <v/>
      </c>
      <c r="BJ26" s="62"/>
      <c r="BK26" s="62"/>
      <c r="BL26" s="68" t="str">
        <f>IF(キューシート計算用!N190&lt;&gt;"",キューシート計算用!N190,"")</f>
        <v/>
      </c>
      <c r="BM26" s="62"/>
      <c r="BN26" s="62"/>
      <c r="BO26" s="68" t="str">
        <f>IF(キューシート計算用!N199&lt;&gt;"",キューシート計算用!N199,"")</f>
        <v/>
      </c>
      <c r="BP26" s="62"/>
      <c r="BQ26" s="63"/>
      <c r="BR26" s="42"/>
      <c r="BS26" s="42"/>
      <c r="BT26" s="42"/>
    </row>
    <row r="27" spans="1:72" x14ac:dyDescent="0.15">
      <c r="A27" s="43"/>
      <c r="B27" s="16"/>
      <c r="C27" s="43"/>
      <c r="D27" s="69">
        <f>IF(キューシート計算用!C10&lt;&gt;"",キューシート計算用!C10,"")</f>
        <v>2.9000000000000021</v>
      </c>
      <c r="E27" s="62"/>
      <c r="F27" s="63"/>
      <c r="G27" s="69">
        <f>IF(キューシート計算用!C19&lt;&gt;"",キューシート計算用!C19,"")</f>
        <v>6.8999999999999986</v>
      </c>
      <c r="H27" s="62"/>
      <c r="I27" s="63"/>
      <c r="J27" s="69">
        <f>IF(キューシート計算用!C28&lt;&gt;"",キューシート計算用!C28,"")</f>
        <v>0.40000000000000568</v>
      </c>
      <c r="K27" s="62"/>
      <c r="L27" s="63"/>
      <c r="M27" s="69">
        <f>IF(キューシート計算用!C37&lt;&gt;"",キューシート計算用!C37,"")</f>
        <v>1</v>
      </c>
      <c r="N27" s="62"/>
      <c r="O27" s="63"/>
      <c r="P27" s="69">
        <f>IF(キューシート計算用!C46&lt;&gt;"",キューシート計算用!C46,"")</f>
        <v>0.60000000000002274</v>
      </c>
      <c r="Q27" s="62"/>
      <c r="R27" s="63"/>
      <c r="S27" s="69">
        <f>IF(キューシート計算用!C55&lt;&gt;"",キューシート計算用!C55,"")</f>
        <v>9.9999999999994316E-2</v>
      </c>
      <c r="T27" s="62"/>
      <c r="U27" s="63"/>
      <c r="V27" s="69">
        <f>IF(キューシート計算用!C64&lt;&gt;"",キューシート計算用!C64,"")</f>
        <v>6.1999999999999886</v>
      </c>
      <c r="W27" s="62"/>
      <c r="X27" s="63"/>
      <c r="Y27" s="69">
        <f>IF(キューシート計算用!C73&lt;&gt;"",キューシート計算用!C73,"")</f>
        <v>2</v>
      </c>
      <c r="Z27" s="62"/>
      <c r="AA27" s="63"/>
      <c r="AB27" s="69">
        <f>IF(キューシート計算用!C82&lt;&gt;"",キューシート計算用!C82,"")</f>
        <v>2</v>
      </c>
      <c r="AC27" s="62"/>
      <c r="AD27" s="63"/>
      <c r="AE27" s="69">
        <f>IF(キューシート計算用!C91&lt;&gt;"",キューシート計算用!C91,"")</f>
        <v>0.30000000000001137</v>
      </c>
      <c r="AF27" s="62"/>
      <c r="AG27" s="63"/>
      <c r="AH27" s="69">
        <f>IF(キューシート計算用!C100&lt;&gt;"",キューシート計算用!C100,"")</f>
        <v>2.5999999999999659</v>
      </c>
      <c r="AI27" s="62"/>
      <c r="AJ27" s="63"/>
      <c r="AK27" s="69" t="str">
        <f>IF(キューシート計算用!C109&lt;&gt;"",キューシート計算用!C109,"")</f>
        <v/>
      </c>
      <c r="AL27" s="62"/>
      <c r="AM27" s="63"/>
      <c r="AN27" s="69" t="str">
        <f>IF(キューシート計算用!C118&lt;&gt;"",キューシート計算用!C118,"")</f>
        <v/>
      </c>
      <c r="AO27" s="62"/>
      <c r="AP27" s="63"/>
      <c r="AQ27" s="69" t="str">
        <f>IF(キューシート計算用!C127&lt;&gt;"",キューシート計算用!C127,"")</f>
        <v/>
      </c>
      <c r="AR27" s="62"/>
      <c r="AS27" s="63"/>
      <c r="AT27" s="69" t="str">
        <f>IF(キューシート計算用!C136&lt;&gt;"",キューシート計算用!C136,"")</f>
        <v/>
      </c>
      <c r="AU27" s="62"/>
      <c r="AV27" s="63"/>
      <c r="AW27" s="69" t="str">
        <f>IF(キューシート計算用!C145&lt;&gt;"",キューシート計算用!C145,"")</f>
        <v/>
      </c>
      <c r="AX27" s="62"/>
      <c r="AY27" s="63"/>
      <c r="AZ27" s="69" t="str">
        <f>IF(キューシート計算用!C154&lt;&gt;"",キューシート計算用!C154,"")</f>
        <v/>
      </c>
      <c r="BA27" s="62"/>
      <c r="BB27" s="63"/>
      <c r="BC27" s="69" t="str">
        <f>IF(キューシート計算用!C163&lt;&gt;"",キューシート計算用!C163,"")</f>
        <v/>
      </c>
      <c r="BD27" s="62"/>
      <c r="BE27" s="62"/>
      <c r="BF27" s="69" t="str">
        <f>IF(キューシート計算用!C172&lt;&gt;"",キューシート計算用!C172,"")</f>
        <v/>
      </c>
      <c r="BG27" s="62"/>
      <c r="BH27" s="62"/>
      <c r="BI27" s="69" t="str">
        <f>IF(キューシート計算用!C181&lt;&gt;"",キューシート計算用!C181,"")</f>
        <v/>
      </c>
      <c r="BJ27" s="62"/>
      <c r="BK27" s="62"/>
      <c r="BL27" s="69" t="str">
        <f>IF(キューシート計算用!C190&lt;&gt;"",キューシート計算用!C190,"")</f>
        <v/>
      </c>
      <c r="BM27" s="62"/>
      <c r="BN27" s="62"/>
      <c r="BO27" s="69" t="str">
        <f>IF(キューシート計算用!C199&lt;&gt;"",キューシート計算用!C199,"")</f>
        <v/>
      </c>
      <c r="BP27" s="62"/>
      <c r="BQ27" s="63"/>
      <c r="BR27" s="42"/>
      <c r="BS27" s="42"/>
      <c r="BT27" s="42"/>
    </row>
    <row r="28" spans="1:72" x14ac:dyDescent="0.15">
      <c r="A28" s="43"/>
      <c r="B28" s="43"/>
      <c r="C28" s="43"/>
      <c r="D28" s="70">
        <f>IF(キューシート計算用!D10&lt;&gt;"",キューシート計算用!D10,"")</f>
        <v>20.8</v>
      </c>
      <c r="E28" s="62"/>
      <c r="F28" s="63"/>
      <c r="G28" s="70">
        <f>IF(キューシート計算用!D19&lt;&gt;"",キューシート計算用!D19,"")</f>
        <v>54.1</v>
      </c>
      <c r="H28" s="62"/>
      <c r="I28" s="63"/>
      <c r="J28" s="70">
        <f>IF(キューシート計算用!D28&lt;&gt;"",キューシート計算用!D28,"")</f>
        <v>27.1</v>
      </c>
      <c r="K28" s="62"/>
      <c r="L28" s="63"/>
      <c r="M28" s="70">
        <f>IF(キューシート計算用!D37&lt;&gt;"",キューシート計算用!D37,"")</f>
        <v>1</v>
      </c>
      <c r="N28" s="62"/>
      <c r="O28" s="63"/>
      <c r="P28" s="70">
        <f>IF(キューシート計算用!D46&lt;&gt;"",キューシート計算用!D46,"")</f>
        <v>45.900000000000006</v>
      </c>
      <c r="Q28" s="62"/>
      <c r="R28" s="63"/>
      <c r="S28" s="70">
        <f>IF(キューシート計算用!D55&lt;&gt;"",キューシート計算用!D55,"")</f>
        <v>34.799999999999983</v>
      </c>
      <c r="T28" s="62"/>
      <c r="U28" s="63"/>
      <c r="V28" s="70">
        <f>IF(キューシート計算用!D64&lt;&gt;"",キューシート計算用!D64,"")</f>
        <v>20.599999999999966</v>
      </c>
      <c r="W28" s="62"/>
      <c r="X28" s="63"/>
      <c r="Y28" s="70">
        <f>IF(キューシート計算用!D73&lt;&gt;"",キューシート計算用!D73,"")</f>
        <v>56.900000000000006</v>
      </c>
      <c r="Z28" s="62"/>
      <c r="AA28" s="63"/>
      <c r="AB28" s="70">
        <f>IF(キューシート計算用!D82&lt;&gt;"",キューシート計算用!D82,"")</f>
        <v>6.7000000000000455</v>
      </c>
      <c r="AC28" s="62"/>
      <c r="AD28" s="63"/>
      <c r="AE28" s="70">
        <f>IF(キューシート計算用!D91&lt;&gt;"",キューシート計算用!D91,"")</f>
        <v>25.300000000000011</v>
      </c>
      <c r="AF28" s="62"/>
      <c r="AG28" s="63"/>
      <c r="AH28" s="70">
        <f>IF(キューシート計算用!D100&lt;&gt;"",キューシート計算用!D100,"")</f>
        <v>39.599999999999966</v>
      </c>
      <c r="AI28" s="62"/>
      <c r="AJ28" s="63"/>
      <c r="AK28" s="70" t="str">
        <f>IF(キューシート計算用!D109&lt;&gt;"",キューシート計算用!D109,"")</f>
        <v/>
      </c>
      <c r="AL28" s="62"/>
      <c r="AM28" s="63"/>
      <c r="AN28" s="70" t="str">
        <f>IF(キューシート計算用!D118&lt;&gt;"",キューシート計算用!D118,"")</f>
        <v/>
      </c>
      <c r="AO28" s="62"/>
      <c r="AP28" s="63"/>
      <c r="AQ28" s="70" t="str">
        <f>IF(キューシート計算用!D127&lt;&gt;"",キューシート計算用!D127,"")</f>
        <v/>
      </c>
      <c r="AR28" s="62"/>
      <c r="AS28" s="63"/>
      <c r="AT28" s="70" t="str">
        <f>IF(キューシート計算用!D136&lt;&gt;"",キューシート計算用!D136,"")</f>
        <v/>
      </c>
      <c r="AU28" s="62"/>
      <c r="AV28" s="63"/>
      <c r="AW28" s="70" t="str">
        <f>IF(キューシート計算用!D145&lt;&gt;"",キューシート計算用!D145,"")</f>
        <v/>
      </c>
      <c r="AX28" s="62"/>
      <c r="AY28" s="63"/>
      <c r="AZ28" s="70" t="str">
        <f>IF(キューシート計算用!D154&lt;&gt;"",キューシート計算用!D154,"")</f>
        <v/>
      </c>
      <c r="BA28" s="62"/>
      <c r="BB28" s="63"/>
      <c r="BC28" s="70" t="str">
        <f>IF(キューシート計算用!D163&lt;&gt;"",キューシート計算用!D163,"")</f>
        <v/>
      </c>
      <c r="BD28" s="62"/>
      <c r="BE28" s="62"/>
      <c r="BF28" s="70" t="str">
        <f>IF(キューシート計算用!D172&lt;&gt;"",キューシート計算用!D172,"")</f>
        <v/>
      </c>
      <c r="BG28" s="62"/>
      <c r="BH28" s="62"/>
      <c r="BI28" s="70" t="str">
        <f>IF(キューシート計算用!D181&lt;&gt;"",キューシート計算用!D181,"")</f>
        <v/>
      </c>
      <c r="BJ28" s="62"/>
      <c r="BK28" s="62"/>
      <c r="BL28" s="70" t="str">
        <f>IF(キューシート計算用!D190&lt;&gt;"",キューシート計算用!D190,"")</f>
        <v/>
      </c>
      <c r="BM28" s="62"/>
      <c r="BN28" s="62"/>
      <c r="BO28" s="70" t="str">
        <f>IF(キューシート計算用!D199&lt;&gt;"",キューシート計算用!D199,"")</f>
        <v/>
      </c>
      <c r="BP28" s="62"/>
      <c r="BQ28" s="63"/>
      <c r="BR28" s="42"/>
      <c r="BS28" s="42"/>
      <c r="BT28" s="42"/>
    </row>
    <row r="29" spans="1:72" x14ac:dyDescent="0.15">
      <c r="A29" s="43"/>
      <c r="B29" s="16"/>
      <c r="C29" s="45"/>
      <c r="D29" s="71">
        <f>IF(キューシート計算用!E10&lt;&gt;"",キューシート計算用!E10,"")</f>
        <v>20.8</v>
      </c>
      <c r="E29" s="64"/>
      <c r="F29" s="65"/>
      <c r="G29" s="71">
        <f>IF(キューシート計算用!E19&lt;&gt;"",キューシート計算用!E19,"")</f>
        <v>54.1</v>
      </c>
      <c r="H29" s="64"/>
      <c r="I29" s="65"/>
      <c r="J29" s="71">
        <f>IF(キューシート計算用!E28&lt;&gt;"",キューシート計算用!E28,"")</f>
        <v>87.5</v>
      </c>
      <c r="K29" s="64"/>
      <c r="L29" s="65"/>
      <c r="M29" s="71">
        <f>IF(キューシート計算用!E37&lt;&gt;"",キューシート計算用!E37,"")</f>
        <v>139.4</v>
      </c>
      <c r="N29" s="64"/>
      <c r="O29" s="65"/>
      <c r="P29" s="71">
        <f>IF(キューシート計算用!E46&lt;&gt;"",キューシート計算用!E46,"")</f>
        <v>184.3</v>
      </c>
      <c r="Q29" s="64"/>
      <c r="R29" s="65"/>
      <c r="S29" s="71">
        <f>IF(キューシート計算用!E55&lt;&gt;"",キューシート計算用!E55,"")</f>
        <v>226.1</v>
      </c>
      <c r="T29" s="64"/>
      <c r="U29" s="65"/>
      <c r="V29" s="71">
        <f>IF(キューシート計算用!E64&lt;&gt;"",キューシート計算用!E64,"")</f>
        <v>255.79999999999998</v>
      </c>
      <c r="W29" s="64"/>
      <c r="X29" s="65"/>
      <c r="Y29" s="71">
        <f>IF(キューシート計算用!E73&lt;&gt;"",キューシート計算用!E73,"")</f>
        <v>292.10000000000002</v>
      </c>
      <c r="Z29" s="64"/>
      <c r="AA29" s="65"/>
      <c r="AB29" s="71">
        <f>IF(キューシート計算用!E82&lt;&gt;"",キューシート計算用!E82,"")</f>
        <v>322.5</v>
      </c>
      <c r="AC29" s="64"/>
      <c r="AD29" s="65"/>
      <c r="AE29" s="71">
        <f>IF(キューシート計算用!E91&lt;&gt;"",キューシート計算用!E91,"")</f>
        <v>383.5</v>
      </c>
      <c r="AF29" s="64"/>
      <c r="AG29" s="65"/>
      <c r="AH29" s="71">
        <f>IF(キューシート計算用!E100&lt;&gt;"",キューシート計算用!E100,"")</f>
        <v>397.79999999999995</v>
      </c>
      <c r="AI29" s="64"/>
      <c r="AJ29" s="65"/>
      <c r="AK29" s="71" t="str">
        <f>IF(キューシート計算用!E109&lt;&gt;"",キューシート計算用!E109,"")</f>
        <v/>
      </c>
      <c r="AL29" s="64"/>
      <c r="AM29" s="65"/>
      <c r="AN29" s="71" t="str">
        <f>IF(キューシート計算用!E118&lt;&gt;"",キューシート計算用!E118,"")</f>
        <v/>
      </c>
      <c r="AO29" s="64"/>
      <c r="AP29" s="65"/>
      <c r="AQ29" s="71" t="str">
        <f>IF(キューシート計算用!E127&lt;&gt;"",キューシート計算用!E127,"")</f>
        <v/>
      </c>
      <c r="AR29" s="64"/>
      <c r="AS29" s="65"/>
      <c r="AT29" s="71" t="str">
        <f>IF(キューシート計算用!E136&lt;&gt;"",キューシート計算用!E136,"")</f>
        <v/>
      </c>
      <c r="AU29" s="64"/>
      <c r="AV29" s="65"/>
      <c r="AW29" s="71" t="str">
        <f>IF(キューシート計算用!E145&lt;&gt;"",キューシート計算用!E145,"")</f>
        <v/>
      </c>
      <c r="AX29" s="64"/>
      <c r="AY29" s="65"/>
      <c r="AZ29" s="71" t="str">
        <f>IF(キューシート計算用!E154&lt;&gt;"",キューシート計算用!E154,"")</f>
        <v/>
      </c>
      <c r="BA29" s="64"/>
      <c r="BB29" s="65"/>
      <c r="BC29" s="71" t="str">
        <f>IF(キューシート計算用!E163&lt;&gt;"",キューシート計算用!E163,"")</f>
        <v/>
      </c>
      <c r="BD29" s="62"/>
      <c r="BE29" s="62"/>
      <c r="BF29" s="71" t="str">
        <f>IF(キューシート計算用!E172&lt;&gt;"",キューシート計算用!E172,"")</f>
        <v/>
      </c>
      <c r="BG29" s="62"/>
      <c r="BH29" s="62"/>
      <c r="BI29" s="71" t="str">
        <f>IF(キューシート計算用!E181&lt;&gt;"",キューシート計算用!E181,"")</f>
        <v/>
      </c>
      <c r="BJ29" s="62"/>
      <c r="BK29" s="62"/>
      <c r="BL29" s="71" t="str">
        <f>IF(キューシート計算用!E190&lt;&gt;"",キューシート計算用!E190,"")</f>
        <v/>
      </c>
      <c r="BM29" s="62"/>
      <c r="BN29" s="62"/>
      <c r="BO29" s="71" t="str">
        <f>IF(キューシート計算用!E199&lt;&gt;"",キューシート計算用!E199,"")</f>
        <v/>
      </c>
      <c r="BP29" s="62"/>
      <c r="BQ29" s="63"/>
      <c r="BR29" s="42"/>
      <c r="BS29" s="42"/>
      <c r="BT29" s="42"/>
    </row>
    <row r="30" spans="1:72" s="20" customFormat="1" x14ac:dyDescent="0.15">
      <c r="A30" s="43"/>
      <c r="B30" s="43"/>
      <c r="C30" s="43"/>
      <c r="D30" s="66">
        <f>IF(キューシート計算用!A9&lt;&gt;"",キューシート計算用!A9,"")</f>
        <v>5</v>
      </c>
      <c r="E30" s="117" t="str">
        <f>IF(キューシート計算用!F9&lt;&gt;"",キューシート計算用!F9,"")</f>
        <v>向河原</v>
      </c>
      <c r="F30" s="118"/>
      <c r="G30" s="66">
        <f>IF(キューシート計算用!A18&lt;&gt;"",キューシート計算用!A18,"")</f>
        <v>14</v>
      </c>
      <c r="H30" s="117" t="str">
        <f>IF(キューシート計算用!F18&lt;&gt;"",キューシート計算用!F18,"")</f>
        <v>市野沢小入口</v>
      </c>
      <c r="I30" s="118"/>
      <c r="J30" s="66">
        <f>IF(キューシート計算用!A27&lt;&gt;"",キューシート計算用!A27,"")</f>
        <v>23</v>
      </c>
      <c r="K30" s="117" t="str">
        <f>IF(キューシート計算用!F27&lt;&gt;"",キューシート計算用!F27,"")</f>
        <v/>
      </c>
      <c r="L30" s="118"/>
      <c r="M30" s="66">
        <f>IF(キューシート計算用!A36&lt;&gt;"",キューシート計算用!A36,"")</f>
        <v>32</v>
      </c>
      <c r="N30" s="117" t="str">
        <f>IF(キューシート計算用!F36&lt;&gt;"",キューシート計算用!F36,"")</f>
        <v>ミニストップ小野新町店</v>
      </c>
      <c r="O30" s="118"/>
      <c r="P30" s="66">
        <f>IF(キューシート計算用!A45&lt;&gt;"",キューシート計算用!A45,"")</f>
        <v>41</v>
      </c>
      <c r="Q30" s="117" t="str">
        <f>IF(キューシート計算用!F45&lt;&gt;"",キューシート計算用!F45,"")</f>
        <v/>
      </c>
      <c r="R30" s="118"/>
      <c r="S30" s="66">
        <f>IF(キューシート計算用!A54&lt;&gt;"",キューシート計算用!A54,"")</f>
        <v>50</v>
      </c>
      <c r="T30" s="117" t="str">
        <f>IF(キューシート計算用!F54&lt;&gt;"",キューシート計算用!F54,"")</f>
        <v/>
      </c>
      <c r="U30" s="118"/>
      <c r="V30" s="66">
        <f>IF(キューシート計算用!A63&lt;&gt;"",キューシート計算用!A63,"")</f>
        <v>59</v>
      </c>
      <c r="W30" s="117" t="str">
        <f>IF(キューシート計算用!F63&lt;&gt;"",キューシート計算用!F63,"")</f>
        <v/>
      </c>
      <c r="X30" s="118"/>
      <c r="Y30" s="66">
        <f>IF(キューシート計算用!A72&lt;&gt;"",キューシート計算用!A72,"")</f>
        <v>68</v>
      </c>
      <c r="Z30" s="117" t="str">
        <f>IF(キューシート計算用!F72&lt;&gt;"",キューシート計算用!F72,"")</f>
        <v/>
      </c>
      <c r="AA30" s="118"/>
      <c r="AB30" s="66">
        <f>IF(キューシート計算用!A81&lt;&gt;"",キューシート計算用!A81,"")</f>
        <v>77</v>
      </c>
      <c r="AC30" s="117" t="str">
        <f>IF(キューシート計算用!F81&lt;&gt;"",キューシート計算用!F81,"")</f>
        <v>清掃センター北</v>
      </c>
      <c r="AD30" s="118"/>
      <c r="AE30" s="66">
        <f>IF(キューシート計算用!A90&lt;&gt;"",キューシート計算用!A90,"")</f>
        <v>86</v>
      </c>
      <c r="AF30" s="117" t="str">
        <f>IF(キューシート計算用!F90&lt;&gt;"",キューシート計算用!F90,"")</f>
        <v>岡本駅北</v>
      </c>
      <c r="AG30" s="118"/>
      <c r="AH30" s="66">
        <f>IF(キューシート計算用!A99&lt;&gt;"",キューシート計算用!A99,"")</f>
        <v>95</v>
      </c>
      <c r="AI30" s="117" t="str">
        <f>IF(キューシート計算用!F99&lt;&gt;"",キューシート計算用!F99,"")</f>
        <v/>
      </c>
      <c r="AJ30" s="118"/>
      <c r="AK30" s="66">
        <f>IF(キューシート計算用!A108&lt;&gt;"",キューシート計算用!A108,"")</f>
        <v>104</v>
      </c>
      <c r="AL30" s="117" t="str">
        <f>IF(キューシート計算用!F108&lt;&gt;"",キューシート計算用!F108,"")</f>
        <v/>
      </c>
      <c r="AM30" s="118"/>
      <c r="AN30" s="66">
        <f>IF(キューシート計算用!A117&lt;&gt;"",キューシート計算用!A117,"")</f>
        <v>113</v>
      </c>
      <c r="AO30" s="117" t="str">
        <f>IF(キューシート計算用!F117&lt;&gt;"",キューシート計算用!F117,"")</f>
        <v/>
      </c>
      <c r="AP30" s="118"/>
      <c r="AQ30" s="66">
        <f>IF(キューシート計算用!A126&lt;&gt;"",キューシート計算用!A126,"")</f>
        <v>122</v>
      </c>
      <c r="AR30" s="117" t="str">
        <f>IF(キューシート計算用!F126&lt;&gt;"",キューシート計算用!F126,"")</f>
        <v/>
      </c>
      <c r="AS30" s="118"/>
      <c r="AT30" s="66">
        <f>IF(キューシート計算用!A135&lt;&gt;"",キューシート計算用!A135,"")</f>
        <v>131</v>
      </c>
      <c r="AU30" s="117" t="str">
        <f>IF(キューシート計算用!F135&lt;&gt;"",キューシート計算用!F135,"")</f>
        <v/>
      </c>
      <c r="AV30" s="118"/>
      <c r="AW30" s="66">
        <f>IF(キューシート計算用!A144&lt;&gt;"",キューシート計算用!A144,"")</f>
        <v>140</v>
      </c>
      <c r="AX30" s="117" t="str">
        <f>IF(キューシート計算用!F144&lt;&gt;"",キューシート計算用!F144,"")</f>
        <v/>
      </c>
      <c r="AY30" s="118"/>
      <c r="AZ30" s="66">
        <f>IF(キューシート計算用!A153&lt;&gt;"",キューシート計算用!A153,"")</f>
        <v>149</v>
      </c>
      <c r="BA30" s="117" t="str">
        <f>IF(キューシート計算用!F153&lt;&gt;"",キューシート計算用!F153,"")</f>
        <v/>
      </c>
      <c r="BB30" s="118"/>
      <c r="BC30" s="66">
        <f>IF(キューシート計算用!A162&lt;&gt;"",キューシート計算用!A162,"")</f>
        <v>158</v>
      </c>
      <c r="BD30" s="117" t="str">
        <f>IF(キューシート計算用!F162&lt;&gt;"",キューシート計算用!F162,"")</f>
        <v/>
      </c>
      <c r="BE30" s="118"/>
      <c r="BF30" s="66">
        <f>IF(キューシート計算用!A171&lt;&gt;"",キューシート計算用!A171,"")</f>
        <v>167</v>
      </c>
      <c r="BG30" s="117" t="str">
        <f>IF(キューシート計算用!F171&lt;&gt;"",キューシート計算用!F171,"")</f>
        <v/>
      </c>
      <c r="BH30" s="118"/>
      <c r="BI30" s="66">
        <f>IF(キューシート計算用!A180&lt;&gt;"",キューシート計算用!A180,"")</f>
        <v>176</v>
      </c>
      <c r="BJ30" s="117" t="str">
        <f>IF(キューシート計算用!F180&lt;&gt;"",キューシート計算用!F180,"")</f>
        <v/>
      </c>
      <c r="BK30" s="118"/>
      <c r="BL30" s="66">
        <f>IF(キューシート計算用!A189&lt;&gt;"",キューシート計算用!A189,"")</f>
        <v>185</v>
      </c>
      <c r="BM30" s="117" t="str">
        <f>IF(キューシート計算用!F189&lt;&gt;"",キューシート計算用!F189,"")</f>
        <v/>
      </c>
      <c r="BN30" s="118"/>
      <c r="BO30" s="66">
        <f>IF(キューシート計算用!A198&lt;&gt;"",キューシート計算用!A198,"")</f>
        <v>194</v>
      </c>
      <c r="BP30" s="117" t="str">
        <f>IF(キューシート計算用!F198&lt;&gt;"",キューシート計算用!F198,"")</f>
        <v/>
      </c>
      <c r="BQ30" s="118"/>
      <c r="BR30" s="42"/>
      <c r="BS30" s="42"/>
      <c r="BT30" s="42"/>
    </row>
    <row r="31" spans="1:72" s="20" customFormat="1" x14ac:dyDescent="0.15">
      <c r="A31" s="43"/>
      <c r="B31" s="16"/>
      <c r="C31" s="43"/>
      <c r="D31" s="67" t="str">
        <f>IF(キューシート計算用!B9&lt;&gt;"",キューシート計算用!B9,"")</f>
        <v/>
      </c>
      <c r="E31" s="119" t="str">
        <f>IF(キューシート計算用!K9&lt;&gt;"",キューシート計算用!K9,"")</f>
        <v>←大宮</v>
      </c>
      <c r="F31" s="120"/>
      <c r="G31" s="67" t="str">
        <f>IF(キューシート計算用!B18&lt;&gt;"",キューシート計算用!B18,"")</f>
        <v/>
      </c>
      <c r="H31" s="119" t="str">
        <f>IF(キューシート計算用!K18&lt;&gt;"",キューシート計算用!K18,"")</f>
        <v>寒井　国道294号→</v>
      </c>
      <c r="I31" s="120"/>
      <c r="J31" s="67" t="str">
        <f>IF(キューシート計算用!B27&lt;&gt;"",キューシート計算用!B27,"")</f>
        <v/>
      </c>
      <c r="K31" s="119" t="str">
        <f>IF(キューシート計算用!K27&lt;&gt;"",キューシート計算用!K27,"")</f>
        <v>郡山　須賀川　空港→</v>
      </c>
      <c r="L31" s="120"/>
      <c r="M31" s="67" t="str">
        <f>IF(キューシート計算用!B36&lt;&gt;"",キューシート計算用!B36,"")</f>
        <v>PC2</v>
      </c>
      <c r="N31" s="119" t="str">
        <f>IF(キューシート計算用!K36&lt;&gt;"",キューシート計算用!K36,"")</f>
        <v>←滝根</v>
      </c>
      <c r="O31" s="120"/>
      <c r="P31" s="67" t="str">
        <f>IF(キューシート計算用!B45&lt;&gt;"",キューシート計算用!B45,"")</f>
        <v/>
      </c>
      <c r="Q31" s="119" t="str">
        <f>IF(キューシート計算用!K45&lt;&gt;"",キューシート計算用!K45,"")</f>
        <v/>
      </c>
      <c r="R31" s="120"/>
      <c r="S31" s="67" t="str">
        <f>IF(キューシート計算用!B54&lt;&gt;"",キューシート計算用!B54,"")</f>
        <v/>
      </c>
      <c r="T31" s="119" t="str">
        <f>IF(キューシート計算用!K54&lt;&gt;"",キューシート計算用!K54,"")</f>
        <v/>
      </c>
      <c r="U31" s="120"/>
      <c r="V31" s="67" t="str">
        <f>IF(キューシート計算用!B63&lt;&gt;"",キューシート計算用!B63,"")</f>
        <v/>
      </c>
      <c r="W31" s="119" t="str">
        <f>IF(キューシート計算用!K63&lt;&gt;"",キューシート計算用!K63,"")</f>
        <v>R289　勿来→</v>
      </c>
      <c r="X31" s="120"/>
      <c r="Y31" s="67" t="str">
        <f>IF(キューシート計算用!B72&lt;&gt;"",キューシート計算用!B72,"")</f>
        <v/>
      </c>
      <c r="Z31" s="119" t="str">
        <f>IF(キューシート計算用!K72&lt;&gt;"",キューシート計算用!K72,"")</f>
        <v>←高萩</v>
      </c>
      <c r="AA31" s="120"/>
      <c r="AB31" s="67" t="str">
        <f>IF(キューシート計算用!B81&lt;&gt;"",キューシート計算用!B81,"")</f>
        <v/>
      </c>
      <c r="AC31" s="119" t="str">
        <f>IF(キューシート計算用!K81&lt;&gt;"",キューシート計算用!K81,"")</f>
        <v>←那珂　常陸大宮</v>
      </c>
      <c r="AD31" s="120"/>
      <c r="AE31" s="67" t="str">
        <f>IF(キューシート計算用!B90&lt;&gt;"",キューシート計算用!B90,"")</f>
        <v/>
      </c>
      <c r="AF31" s="119" t="str">
        <f>IF(キューシート計算用!K90&lt;&gt;"",キューシート計算用!K90,"")</f>
        <v>上戸祭→</v>
      </c>
      <c r="AG31" s="120"/>
      <c r="AH31" s="67" t="str">
        <f>IF(キューシート計算用!B99&lt;&gt;"",キューシート計算用!B99,"")</f>
        <v/>
      </c>
      <c r="AI31" s="119" t="str">
        <f>IF(キューシート計算用!K99&lt;&gt;"",キューシート計算用!K99,"")</f>
        <v/>
      </c>
      <c r="AJ31" s="120"/>
      <c r="AK31" s="67" t="str">
        <f>IF(キューシート計算用!B108&lt;&gt;"",キューシート計算用!B108,"")</f>
        <v/>
      </c>
      <c r="AL31" s="119" t="str">
        <f>IF(キューシート計算用!K108&lt;&gt;"",キューシート計算用!K108,"")</f>
        <v/>
      </c>
      <c r="AM31" s="120"/>
      <c r="AN31" s="67" t="str">
        <f>IF(キューシート計算用!B117&lt;&gt;"",キューシート計算用!B117,"")</f>
        <v/>
      </c>
      <c r="AO31" s="119" t="str">
        <f>IF(キューシート計算用!K117&lt;&gt;"",キューシート計算用!K117,"")</f>
        <v/>
      </c>
      <c r="AP31" s="120"/>
      <c r="AQ31" s="67" t="str">
        <f>IF(キューシート計算用!B126&lt;&gt;"",キューシート計算用!B126,"")</f>
        <v/>
      </c>
      <c r="AR31" s="119" t="str">
        <f>IF(キューシート計算用!K126&lt;&gt;"",キューシート計算用!K126,"")</f>
        <v/>
      </c>
      <c r="AS31" s="120"/>
      <c r="AT31" s="67" t="str">
        <f>IF(キューシート計算用!B135&lt;&gt;"",キューシート計算用!B135,"")</f>
        <v/>
      </c>
      <c r="AU31" s="119" t="str">
        <f>IF(キューシート計算用!K135&lt;&gt;"",キューシート計算用!K135,"")</f>
        <v/>
      </c>
      <c r="AV31" s="120"/>
      <c r="AW31" s="67" t="str">
        <f>IF(キューシート計算用!B144&lt;&gt;"",キューシート計算用!B144,"")</f>
        <v/>
      </c>
      <c r="AX31" s="119" t="str">
        <f>IF(キューシート計算用!K144&lt;&gt;"",キューシート計算用!K144,"")</f>
        <v/>
      </c>
      <c r="AY31" s="120"/>
      <c r="AZ31" s="67" t="str">
        <f>IF(キューシート計算用!B153&lt;&gt;"",キューシート計算用!B153,"")</f>
        <v/>
      </c>
      <c r="BA31" s="119" t="str">
        <f>IF(キューシート計算用!K153&lt;&gt;"",キューシート計算用!K153,"")</f>
        <v/>
      </c>
      <c r="BB31" s="120"/>
      <c r="BC31" s="67" t="str">
        <f>IF(キューシート計算用!B162&lt;&gt;"",キューシート計算用!B162,"")</f>
        <v/>
      </c>
      <c r="BD31" s="119" t="str">
        <f>IF(キューシート計算用!K162&lt;&gt;"",キューシート計算用!K162,"")</f>
        <v/>
      </c>
      <c r="BE31" s="120"/>
      <c r="BF31" s="67" t="str">
        <f>IF(キューシート計算用!B171&lt;&gt;"",キューシート計算用!B171,"")</f>
        <v/>
      </c>
      <c r="BG31" s="119" t="str">
        <f>IF(キューシート計算用!K171&lt;&gt;"",キューシート計算用!K171,"")</f>
        <v/>
      </c>
      <c r="BH31" s="120"/>
      <c r="BI31" s="67" t="str">
        <f>IF(キューシート計算用!B180&lt;&gt;"",キューシート計算用!B180,"")</f>
        <v/>
      </c>
      <c r="BJ31" s="119" t="str">
        <f>IF(キューシート計算用!K180&lt;&gt;"",キューシート計算用!K180,"")</f>
        <v/>
      </c>
      <c r="BK31" s="120"/>
      <c r="BL31" s="67" t="str">
        <f>IF(キューシート計算用!B189&lt;&gt;"",キューシート計算用!B189,"")</f>
        <v/>
      </c>
      <c r="BM31" s="119" t="str">
        <f>IF(キューシート計算用!K189&lt;&gt;"",キューシート計算用!K189,"")</f>
        <v/>
      </c>
      <c r="BN31" s="120"/>
      <c r="BO31" s="67" t="str">
        <f>IF(キューシート計算用!B198&lt;&gt;"",キューシート計算用!B198,"")</f>
        <v/>
      </c>
      <c r="BP31" s="119" t="str">
        <f>IF(キューシート計算用!K198&lt;&gt;"",キューシート計算用!K198,"")</f>
        <v/>
      </c>
      <c r="BQ31" s="120"/>
      <c r="BR31" s="42"/>
      <c r="BS31" s="42"/>
      <c r="BT31" s="42"/>
    </row>
    <row r="32" spans="1:72" s="20" customFormat="1" x14ac:dyDescent="0.15">
      <c r="A32" s="6"/>
      <c r="C32" s="17"/>
      <c r="D32" s="68" t="str">
        <f>IF(キューシート計算用!M9&lt;&gt;"",キューシート計算用!M9,"")</f>
        <v/>
      </c>
      <c r="E32" s="62"/>
      <c r="F32" s="63"/>
      <c r="G32" s="68" t="str">
        <f>IF(キューシート計算用!M18&lt;&gt;"",キューシート計算用!M18,"")</f>
        <v/>
      </c>
      <c r="H32" s="62"/>
      <c r="I32" s="63"/>
      <c r="J32" s="68" t="str">
        <f>IF(キューシート計算用!M27&lt;&gt;"",キューシート計算用!M27,"")</f>
        <v/>
      </c>
      <c r="K32" s="62"/>
      <c r="L32" s="63"/>
      <c r="M32" s="68">
        <f>IF(キューシート計算用!M36&lt;&gt;"",キューシート計算用!M36,"")</f>
        <v>43267.377798202615</v>
      </c>
      <c r="N32" s="62"/>
      <c r="O32" s="63"/>
      <c r="P32" s="68" t="str">
        <f>IF(キューシート計算用!M45&lt;&gt;"",キューシート計算用!M45,"")</f>
        <v/>
      </c>
      <c r="Q32" s="62"/>
      <c r="R32" s="63"/>
      <c r="S32" s="68" t="str">
        <f>IF(キューシート計算用!M54&lt;&gt;"",キューシート計算用!M54,"")</f>
        <v/>
      </c>
      <c r="T32" s="62"/>
      <c r="U32" s="63"/>
      <c r="V32" s="68" t="str">
        <f>IF(キューシート計算用!M63&lt;&gt;"",キューシート計算用!M63,"")</f>
        <v/>
      </c>
      <c r="W32" s="62"/>
      <c r="X32" s="63"/>
      <c r="Y32" s="68" t="str">
        <f>IF(キューシート計算用!M72&lt;&gt;"",キューシート計算用!M72,"")</f>
        <v/>
      </c>
      <c r="Z32" s="62"/>
      <c r="AA32" s="63"/>
      <c r="AB32" s="68" t="str">
        <f>IF(キューシート計算用!M81&lt;&gt;"",キューシート計算用!M81,"")</f>
        <v/>
      </c>
      <c r="AC32" s="62"/>
      <c r="AD32" s="63"/>
      <c r="AE32" s="68" t="str">
        <f>IF(キューシート計算用!M90&lt;&gt;"",キューシート計算用!M90,"")</f>
        <v/>
      </c>
      <c r="AF32" s="62"/>
      <c r="AG32" s="63"/>
      <c r="AH32" s="68" t="str">
        <f>IF(キューシート計算用!M99&lt;&gt;"",キューシート計算用!M99,"")</f>
        <v/>
      </c>
      <c r="AI32" s="62"/>
      <c r="AJ32" s="63"/>
      <c r="AK32" s="68" t="str">
        <f>IF(キューシート計算用!M108&lt;&gt;"",キューシート計算用!M108,"")</f>
        <v/>
      </c>
      <c r="AL32" s="62"/>
      <c r="AM32" s="63"/>
      <c r="AN32" s="68" t="str">
        <f>IF(キューシート計算用!M117&lt;&gt;"",キューシート計算用!M117,"")</f>
        <v/>
      </c>
      <c r="AO32" s="62"/>
      <c r="AP32" s="63"/>
      <c r="AQ32" s="68" t="str">
        <f>IF(キューシート計算用!M126&lt;&gt;"",キューシート計算用!M126,"")</f>
        <v/>
      </c>
      <c r="AR32" s="62"/>
      <c r="AS32" s="63"/>
      <c r="AT32" s="68" t="str">
        <f>IF(キューシート計算用!M135&lt;&gt;"",キューシート計算用!M135,"")</f>
        <v/>
      </c>
      <c r="AU32" s="62"/>
      <c r="AV32" s="63"/>
      <c r="AW32" s="68" t="str">
        <f>IF(キューシート計算用!M144&lt;&gt;"",キューシート計算用!M144,"")</f>
        <v/>
      </c>
      <c r="AX32" s="62"/>
      <c r="AY32" s="63"/>
      <c r="AZ32" s="68" t="str">
        <f>IF(キューシート計算用!M153&lt;&gt;"",キューシート計算用!M153,"")</f>
        <v/>
      </c>
      <c r="BA32" s="62"/>
      <c r="BB32" s="63"/>
      <c r="BC32" s="68" t="str">
        <f>IF(キューシート計算用!M162&lt;&gt;"",キューシート計算用!M162,"")</f>
        <v/>
      </c>
      <c r="BD32" s="62"/>
      <c r="BE32" s="62"/>
      <c r="BF32" s="68" t="str">
        <f>IF(キューシート計算用!M171&lt;&gt;"",キューシート計算用!M171,"")</f>
        <v/>
      </c>
      <c r="BG32" s="62"/>
      <c r="BH32" s="62"/>
      <c r="BI32" s="68" t="str">
        <f>IF(キューシート計算用!M180&lt;&gt;"",キューシート計算用!M180,"")</f>
        <v/>
      </c>
      <c r="BJ32" s="62"/>
      <c r="BK32" s="62"/>
      <c r="BL32" s="68" t="str">
        <f>IF(キューシート計算用!M189&lt;&gt;"",キューシート計算用!M189,"")</f>
        <v/>
      </c>
      <c r="BM32" s="62"/>
      <c r="BN32" s="62"/>
      <c r="BO32" s="68" t="str">
        <f>IF(キューシート計算用!M198&lt;&gt;"",キューシート計算用!M198,"")</f>
        <v/>
      </c>
      <c r="BP32" s="62"/>
      <c r="BQ32" s="63"/>
      <c r="BR32" s="42"/>
      <c r="BS32" s="42"/>
      <c r="BT32" s="42"/>
    </row>
    <row r="33" spans="1:72" s="20" customFormat="1" x14ac:dyDescent="0.15">
      <c r="C33" s="6"/>
      <c r="D33" s="68" t="str">
        <f>IF(キューシート計算用!N9&lt;&gt;"",キューシート計算用!N9,"")</f>
        <v/>
      </c>
      <c r="E33" s="62"/>
      <c r="F33" s="63"/>
      <c r="G33" s="68" t="str">
        <f>IF(キューシート計算用!N18&lt;&gt;"",キューシート計算用!N18,"")</f>
        <v/>
      </c>
      <c r="H33" s="62"/>
      <c r="I33" s="63"/>
      <c r="J33" s="68" t="str">
        <f>IF(キューシート計算用!N27&lt;&gt;"",キューシート計算用!N27,"")</f>
        <v/>
      </c>
      <c r="K33" s="62"/>
      <c r="L33" s="63"/>
      <c r="M33" s="68">
        <f>IF(キューシート計算用!N36&lt;&gt;"",キューシート計算用!N36,"")</f>
        <v>43267.592013888891</v>
      </c>
      <c r="N33" s="62"/>
      <c r="O33" s="63"/>
      <c r="P33" s="68" t="str">
        <f>IF(キューシート計算用!N45&lt;&gt;"",キューシート計算用!N45,"")</f>
        <v/>
      </c>
      <c r="Q33" s="62"/>
      <c r="R33" s="63"/>
      <c r="S33" s="68" t="str">
        <f>IF(キューシート計算用!N54&lt;&gt;"",キューシート計算用!N54,"")</f>
        <v/>
      </c>
      <c r="T33" s="62"/>
      <c r="U33" s="63"/>
      <c r="V33" s="68" t="str">
        <f>IF(キューシート計算用!N63&lt;&gt;"",キューシート計算用!N63,"")</f>
        <v/>
      </c>
      <c r="W33" s="62"/>
      <c r="X33" s="63"/>
      <c r="Y33" s="68" t="str">
        <f>IF(キューシート計算用!N72&lt;&gt;"",キューシート計算用!N72,"")</f>
        <v/>
      </c>
      <c r="Z33" s="62"/>
      <c r="AA33" s="63"/>
      <c r="AB33" s="68" t="str">
        <f>IF(キューシート計算用!N81&lt;&gt;"",キューシート計算用!N81,"")</f>
        <v/>
      </c>
      <c r="AC33" s="62"/>
      <c r="AD33" s="63"/>
      <c r="AE33" s="68" t="str">
        <f>IF(キューシート計算用!N90&lt;&gt;"",キューシート計算用!N90,"")</f>
        <v/>
      </c>
      <c r="AF33" s="62"/>
      <c r="AG33" s="63"/>
      <c r="AH33" s="68" t="str">
        <f>IF(キューシート計算用!N99&lt;&gt;"",キューシート計算用!N99,"")</f>
        <v/>
      </c>
      <c r="AI33" s="62"/>
      <c r="AJ33" s="63"/>
      <c r="AK33" s="68" t="str">
        <f>IF(キューシート計算用!N108&lt;&gt;"",キューシート計算用!N108,"")</f>
        <v/>
      </c>
      <c r="AL33" s="62"/>
      <c r="AM33" s="63"/>
      <c r="AN33" s="68" t="str">
        <f>IF(キューシート計算用!N117&lt;&gt;"",キューシート計算用!N117,"")</f>
        <v/>
      </c>
      <c r="AO33" s="62"/>
      <c r="AP33" s="63"/>
      <c r="AQ33" s="68" t="str">
        <f>IF(キューシート計算用!N126&lt;&gt;"",キューシート計算用!N126,"")</f>
        <v/>
      </c>
      <c r="AR33" s="62"/>
      <c r="AS33" s="63"/>
      <c r="AT33" s="68" t="str">
        <f>IF(キューシート計算用!N135&lt;&gt;"",キューシート計算用!N135,"")</f>
        <v/>
      </c>
      <c r="AU33" s="62"/>
      <c r="AV33" s="63"/>
      <c r="AW33" s="68" t="str">
        <f>IF(キューシート計算用!N144&lt;&gt;"",キューシート計算用!N144,"")</f>
        <v/>
      </c>
      <c r="AX33" s="62"/>
      <c r="AY33" s="63"/>
      <c r="AZ33" s="68" t="str">
        <f>IF(キューシート計算用!N153&lt;&gt;"",キューシート計算用!N153,"")</f>
        <v/>
      </c>
      <c r="BA33" s="62"/>
      <c r="BB33" s="63"/>
      <c r="BC33" s="68" t="str">
        <f>IF(キューシート計算用!N162&lt;&gt;"",キューシート計算用!N162,"")</f>
        <v/>
      </c>
      <c r="BD33" s="62"/>
      <c r="BE33" s="62"/>
      <c r="BF33" s="68" t="str">
        <f>IF(キューシート計算用!N171&lt;&gt;"",キューシート計算用!N171,"")</f>
        <v/>
      </c>
      <c r="BG33" s="62"/>
      <c r="BH33" s="62"/>
      <c r="BI33" s="68" t="str">
        <f>IF(キューシート計算用!N180&lt;&gt;"",キューシート計算用!N180,"")</f>
        <v/>
      </c>
      <c r="BJ33" s="62"/>
      <c r="BK33" s="62"/>
      <c r="BL33" s="68" t="str">
        <f>IF(キューシート計算用!N189&lt;&gt;"",キューシート計算用!N189,"")</f>
        <v/>
      </c>
      <c r="BM33" s="62"/>
      <c r="BN33" s="62"/>
      <c r="BO33" s="68" t="str">
        <f>IF(キューシート計算用!N198&lt;&gt;"",キューシート計算用!N198,"")</f>
        <v/>
      </c>
      <c r="BP33" s="62"/>
      <c r="BQ33" s="63"/>
      <c r="BR33" s="42"/>
      <c r="BS33" s="42"/>
      <c r="BT33" s="42"/>
    </row>
    <row r="34" spans="1:72" x14ac:dyDescent="0.15">
      <c r="A34" s="20"/>
      <c r="B34" s="16"/>
      <c r="C34" s="20"/>
      <c r="D34" s="69">
        <f>IF(キューシート計算用!C9&lt;&gt;"",キューシート計算用!C9,"")</f>
        <v>14.899999999999999</v>
      </c>
      <c r="E34" s="62"/>
      <c r="F34" s="63"/>
      <c r="G34" s="69">
        <f>IF(キューシート計算用!C18&lt;&gt;"",キューシート計算用!C18,"")</f>
        <v>2.7000000000000028</v>
      </c>
      <c r="H34" s="62"/>
      <c r="I34" s="63"/>
      <c r="J34" s="69">
        <f>IF(キューシート計算用!C27&lt;&gt;"",キューシート計算用!C27,"")</f>
        <v>0.39999999999999147</v>
      </c>
      <c r="K34" s="62"/>
      <c r="L34" s="63"/>
      <c r="M34" s="69">
        <f>IF(キューシート計算用!C36&lt;&gt;"",キューシート計算用!C36,"")</f>
        <v>0.80000000000001137</v>
      </c>
      <c r="N34" s="62"/>
      <c r="O34" s="63"/>
      <c r="P34" s="69">
        <f>IF(キューシート計算用!C45&lt;&gt;"",キューシート計算用!C45,"")</f>
        <v>13.199999999999989</v>
      </c>
      <c r="Q34" s="62"/>
      <c r="R34" s="63"/>
      <c r="S34" s="69">
        <f>IF(キューシート計算用!C54&lt;&gt;"",キューシート計算用!C54,"")</f>
        <v>11</v>
      </c>
      <c r="T34" s="62"/>
      <c r="U34" s="63"/>
      <c r="V34" s="69">
        <f>IF(キューシート計算用!C63&lt;&gt;"",キューシート計算用!C63,"")</f>
        <v>6.3999999999999773</v>
      </c>
      <c r="W34" s="62"/>
      <c r="X34" s="63"/>
      <c r="Y34" s="69">
        <f>IF(キューシート計算用!C72&lt;&gt;"",キューシート計算用!C72,"")</f>
        <v>6.3000000000000682</v>
      </c>
      <c r="Z34" s="62"/>
      <c r="AA34" s="63"/>
      <c r="AB34" s="69">
        <f>IF(キューシート計算用!C81&lt;&gt;"",キューシート計算用!C81,"")</f>
        <v>1.7000000000000455</v>
      </c>
      <c r="AC34" s="62"/>
      <c r="AD34" s="63"/>
      <c r="AE34" s="69">
        <f>IF(キューシート計算用!C90&lt;&gt;"",キューシート計算用!C90,"")</f>
        <v>9.9999999999965894E-2</v>
      </c>
      <c r="AF34" s="62"/>
      <c r="AG34" s="63"/>
      <c r="AH34" s="69">
        <f>IF(キューシート計算用!C99&lt;&gt;"",キューシート計算用!C99,"")</f>
        <v>0.30000000000001137</v>
      </c>
      <c r="AI34" s="62"/>
      <c r="AJ34" s="63"/>
      <c r="AK34" s="69" t="str">
        <f>IF(キューシート計算用!C108&lt;&gt;"",キューシート計算用!C108,"")</f>
        <v/>
      </c>
      <c r="AL34" s="62"/>
      <c r="AM34" s="63"/>
      <c r="AN34" s="69" t="str">
        <f>IF(キューシート計算用!C117&lt;&gt;"",キューシート計算用!C117,"")</f>
        <v/>
      </c>
      <c r="AO34" s="62"/>
      <c r="AP34" s="63"/>
      <c r="AQ34" s="69" t="str">
        <f>IF(キューシート計算用!C126&lt;&gt;"",キューシート計算用!C126,"")</f>
        <v/>
      </c>
      <c r="AR34" s="62"/>
      <c r="AS34" s="63"/>
      <c r="AT34" s="69" t="str">
        <f>IF(キューシート計算用!C135&lt;&gt;"",キューシート計算用!C135,"")</f>
        <v/>
      </c>
      <c r="AU34" s="62"/>
      <c r="AV34" s="63"/>
      <c r="AW34" s="69" t="str">
        <f>IF(キューシート計算用!C144&lt;&gt;"",キューシート計算用!C144,"")</f>
        <v/>
      </c>
      <c r="AX34" s="62"/>
      <c r="AY34" s="63"/>
      <c r="AZ34" s="69" t="str">
        <f>IF(キューシート計算用!C153&lt;&gt;"",キューシート計算用!C153,"")</f>
        <v/>
      </c>
      <c r="BA34" s="62"/>
      <c r="BB34" s="63"/>
      <c r="BC34" s="69" t="str">
        <f>IF(キューシート計算用!C162&lt;&gt;"",キューシート計算用!C162,"")</f>
        <v/>
      </c>
      <c r="BD34" s="62"/>
      <c r="BE34" s="62"/>
      <c r="BF34" s="69" t="str">
        <f>IF(キューシート計算用!C171&lt;&gt;"",キューシート計算用!C171,"")</f>
        <v/>
      </c>
      <c r="BG34" s="62"/>
      <c r="BH34" s="62"/>
      <c r="BI34" s="69" t="str">
        <f>IF(キューシート計算用!C180&lt;&gt;"",キューシート計算用!C180,"")</f>
        <v/>
      </c>
      <c r="BJ34" s="62"/>
      <c r="BK34" s="62"/>
      <c r="BL34" s="69" t="str">
        <f>IF(キューシート計算用!C189&lt;&gt;"",キューシート計算用!C189,"")</f>
        <v/>
      </c>
      <c r="BM34" s="62"/>
      <c r="BN34" s="62"/>
      <c r="BO34" s="69" t="str">
        <f>IF(キューシート計算用!C198&lt;&gt;"",キューシート計算用!C198,"")</f>
        <v/>
      </c>
      <c r="BP34" s="62"/>
      <c r="BQ34" s="63"/>
      <c r="BR34" s="42"/>
      <c r="BS34" s="42"/>
      <c r="BT34" s="42"/>
    </row>
    <row r="35" spans="1:72" x14ac:dyDescent="0.15">
      <c r="A35" s="20"/>
      <c r="B35" s="20"/>
      <c r="C35" s="17"/>
      <c r="D35" s="70">
        <f>IF(キューシート計算用!D9&lt;&gt;"",キューシート計算用!D9,"")</f>
        <v>17.899999999999999</v>
      </c>
      <c r="E35" s="62"/>
      <c r="F35" s="63"/>
      <c r="G35" s="70">
        <f>IF(キューシート計算用!D18&lt;&gt;"",キューシート計算用!D18,"")</f>
        <v>47.2</v>
      </c>
      <c r="H35" s="62"/>
      <c r="I35" s="63"/>
      <c r="J35" s="70">
        <f>IF(キューシート計算用!D27&lt;&gt;"",キューシート計算用!D27,"")</f>
        <v>26.699999999999996</v>
      </c>
      <c r="K35" s="62"/>
      <c r="L35" s="63"/>
      <c r="M35" s="70">
        <f>IF(キューシート計算用!D36&lt;&gt;"",キューシート計算用!D36,"")</f>
        <v>78</v>
      </c>
      <c r="N35" s="62"/>
      <c r="O35" s="63"/>
      <c r="P35" s="70">
        <f>IF(キューシート計算用!D45&lt;&gt;"",キューシート計算用!D45,"")</f>
        <v>45.299999999999983</v>
      </c>
      <c r="Q35" s="62"/>
      <c r="R35" s="63"/>
      <c r="S35" s="70">
        <f>IF(キューシート計算用!D54&lt;&gt;"",キューシート計算用!D54,"")</f>
        <v>34.699999999999989</v>
      </c>
      <c r="T35" s="62"/>
      <c r="U35" s="63"/>
      <c r="V35" s="70">
        <f>IF(キューシート計算用!D63&lt;&gt;"",キューシート計算用!D63,"")</f>
        <v>14.399999999999977</v>
      </c>
      <c r="W35" s="62"/>
      <c r="X35" s="63"/>
      <c r="Y35" s="70">
        <f>IF(キューシート計算用!D72&lt;&gt;"",キューシート計算用!D72,"")</f>
        <v>54.900000000000006</v>
      </c>
      <c r="Z35" s="62"/>
      <c r="AA35" s="63"/>
      <c r="AB35" s="70">
        <f>IF(キューシート計算用!D81&lt;&gt;"",キューシート計算用!D81,"")</f>
        <v>4.7000000000000455</v>
      </c>
      <c r="AC35" s="62"/>
      <c r="AD35" s="63"/>
      <c r="AE35" s="70">
        <f>IF(キューシート計算用!D90&lt;&gt;"",キューシート計算用!D90,"")</f>
        <v>25</v>
      </c>
      <c r="AF35" s="62"/>
      <c r="AG35" s="63"/>
      <c r="AH35" s="70">
        <f>IF(キューシート計算用!D99&lt;&gt;"",キューシート計算用!D99,"")</f>
        <v>37</v>
      </c>
      <c r="AI35" s="62"/>
      <c r="AJ35" s="63"/>
      <c r="AK35" s="70" t="str">
        <f>IF(キューシート計算用!D108&lt;&gt;"",キューシート計算用!D108,"")</f>
        <v/>
      </c>
      <c r="AL35" s="62"/>
      <c r="AM35" s="63"/>
      <c r="AN35" s="70" t="str">
        <f>IF(キューシート計算用!D117&lt;&gt;"",キューシート計算用!D117,"")</f>
        <v/>
      </c>
      <c r="AO35" s="62"/>
      <c r="AP35" s="63"/>
      <c r="AQ35" s="70" t="str">
        <f>IF(キューシート計算用!D126&lt;&gt;"",キューシート計算用!D126,"")</f>
        <v/>
      </c>
      <c r="AR35" s="62"/>
      <c r="AS35" s="63"/>
      <c r="AT35" s="70" t="str">
        <f>IF(キューシート計算用!D135&lt;&gt;"",キューシート計算用!D135,"")</f>
        <v/>
      </c>
      <c r="AU35" s="62"/>
      <c r="AV35" s="63"/>
      <c r="AW35" s="70" t="str">
        <f>IF(キューシート計算用!D144&lt;&gt;"",キューシート計算用!D144,"")</f>
        <v/>
      </c>
      <c r="AX35" s="62"/>
      <c r="AY35" s="63"/>
      <c r="AZ35" s="70" t="str">
        <f>IF(キューシート計算用!D153&lt;&gt;"",キューシート計算用!D153,"")</f>
        <v/>
      </c>
      <c r="BA35" s="62"/>
      <c r="BB35" s="63"/>
      <c r="BC35" s="70" t="str">
        <f>IF(キューシート計算用!D162&lt;&gt;"",キューシート計算用!D162,"")</f>
        <v/>
      </c>
      <c r="BD35" s="62"/>
      <c r="BE35" s="62"/>
      <c r="BF35" s="70" t="str">
        <f>IF(キューシート計算用!D171&lt;&gt;"",キューシート計算用!D171,"")</f>
        <v/>
      </c>
      <c r="BG35" s="62"/>
      <c r="BH35" s="62"/>
      <c r="BI35" s="70" t="str">
        <f>IF(キューシート計算用!D180&lt;&gt;"",キューシート計算用!D180,"")</f>
        <v/>
      </c>
      <c r="BJ35" s="62"/>
      <c r="BK35" s="62"/>
      <c r="BL35" s="70" t="str">
        <f>IF(キューシート計算用!D189&lt;&gt;"",キューシート計算用!D189,"")</f>
        <v/>
      </c>
      <c r="BM35" s="62"/>
      <c r="BN35" s="62"/>
      <c r="BO35" s="70" t="str">
        <f>IF(キューシート計算用!D198&lt;&gt;"",キューシート計算用!D198,"")</f>
        <v/>
      </c>
      <c r="BP35" s="62"/>
      <c r="BQ35" s="63"/>
      <c r="BR35" s="42"/>
      <c r="BS35" s="42"/>
      <c r="BT35" s="42"/>
    </row>
    <row r="36" spans="1:72" x14ac:dyDescent="0.15">
      <c r="A36" s="20"/>
      <c r="B36" s="20"/>
      <c r="C36" s="20"/>
      <c r="D36" s="71">
        <f>IF(キューシート計算用!E9&lt;&gt;"",キューシート計算用!E9,"")</f>
        <v>17.899999999999999</v>
      </c>
      <c r="E36" s="64"/>
      <c r="F36" s="65"/>
      <c r="G36" s="71">
        <f>IF(キューシート計算用!E18&lt;&gt;"",キューシート計算用!E18,"")</f>
        <v>47.2</v>
      </c>
      <c r="H36" s="64"/>
      <c r="I36" s="65"/>
      <c r="J36" s="71">
        <f>IF(キューシート計算用!E27&lt;&gt;"",キューシート計算用!E27,"")</f>
        <v>87.1</v>
      </c>
      <c r="K36" s="64"/>
      <c r="L36" s="65"/>
      <c r="M36" s="71">
        <f>IF(キューシート計算用!E36&lt;&gt;"",キューシート計算用!E36,"")</f>
        <v>138.4</v>
      </c>
      <c r="N36" s="64"/>
      <c r="O36" s="65"/>
      <c r="P36" s="71">
        <f>IF(キューシート計算用!E45&lt;&gt;"",キューシート計算用!E45,"")</f>
        <v>183.7</v>
      </c>
      <c r="Q36" s="64"/>
      <c r="R36" s="65"/>
      <c r="S36" s="71">
        <f>IF(キューシート計算用!E54&lt;&gt;"",キューシート計算用!E54,"")</f>
        <v>226</v>
      </c>
      <c r="T36" s="64"/>
      <c r="U36" s="65"/>
      <c r="V36" s="71">
        <f>IF(キューシート計算用!E63&lt;&gt;"",キューシート計算用!E63,"")</f>
        <v>249.6</v>
      </c>
      <c r="W36" s="64"/>
      <c r="X36" s="65"/>
      <c r="Y36" s="71">
        <f>IF(キューシート計算用!E72&lt;&gt;"",キューシート計算用!E72,"")</f>
        <v>290.10000000000002</v>
      </c>
      <c r="Z36" s="64"/>
      <c r="AA36" s="65"/>
      <c r="AB36" s="71">
        <f>IF(キューシート計算用!E81&lt;&gt;"",キューシート計算用!E81,"")</f>
        <v>320.5</v>
      </c>
      <c r="AC36" s="64"/>
      <c r="AD36" s="65"/>
      <c r="AE36" s="71">
        <f>IF(キューシート計算用!E90&lt;&gt;"",キューシート計算用!E90,"")</f>
        <v>383.2</v>
      </c>
      <c r="AF36" s="64"/>
      <c r="AG36" s="65"/>
      <c r="AH36" s="71">
        <f>IF(キューシート計算用!E99&lt;&gt;"",キューシート計算用!E99,"")</f>
        <v>395.2</v>
      </c>
      <c r="AI36" s="64"/>
      <c r="AJ36" s="65"/>
      <c r="AK36" s="71" t="str">
        <f>IF(キューシート計算用!E108&lt;&gt;"",キューシート計算用!E108,"")</f>
        <v/>
      </c>
      <c r="AL36" s="64"/>
      <c r="AM36" s="65"/>
      <c r="AN36" s="71" t="str">
        <f>IF(キューシート計算用!E117&lt;&gt;"",キューシート計算用!E117,"")</f>
        <v/>
      </c>
      <c r="AO36" s="64"/>
      <c r="AP36" s="65"/>
      <c r="AQ36" s="71" t="str">
        <f>IF(キューシート計算用!E126&lt;&gt;"",キューシート計算用!E126,"")</f>
        <v/>
      </c>
      <c r="AR36" s="64"/>
      <c r="AS36" s="65"/>
      <c r="AT36" s="71" t="str">
        <f>IF(キューシート計算用!E135&lt;&gt;"",キューシート計算用!E135,"")</f>
        <v/>
      </c>
      <c r="AU36" s="64"/>
      <c r="AV36" s="65"/>
      <c r="AW36" s="71" t="str">
        <f>IF(キューシート計算用!E144&lt;&gt;"",キューシート計算用!E144,"")</f>
        <v/>
      </c>
      <c r="AX36" s="64"/>
      <c r="AY36" s="65"/>
      <c r="AZ36" s="71" t="str">
        <f>IF(キューシート計算用!E153&lt;&gt;"",キューシート計算用!E153,"")</f>
        <v/>
      </c>
      <c r="BA36" s="64"/>
      <c r="BB36" s="65"/>
      <c r="BC36" s="71" t="str">
        <f>IF(キューシート計算用!E162&lt;&gt;"",キューシート計算用!E162,"")</f>
        <v/>
      </c>
      <c r="BD36" s="62"/>
      <c r="BE36" s="62"/>
      <c r="BF36" s="71" t="str">
        <f>IF(キューシート計算用!E171&lt;&gt;"",キューシート計算用!E171,"")</f>
        <v/>
      </c>
      <c r="BG36" s="62"/>
      <c r="BH36" s="62"/>
      <c r="BI36" s="71" t="str">
        <f>IF(キューシート計算用!E180&lt;&gt;"",キューシート計算用!E180,"")</f>
        <v/>
      </c>
      <c r="BJ36" s="62"/>
      <c r="BK36" s="62"/>
      <c r="BL36" s="71" t="str">
        <f>IF(キューシート計算用!E189&lt;&gt;"",キューシート計算用!E189,"")</f>
        <v/>
      </c>
      <c r="BM36" s="62"/>
      <c r="BN36" s="62"/>
      <c r="BO36" s="71" t="str">
        <f>IF(キューシート計算用!E198&lt;&gt;"",キューシート計算用!E198,"")</f>
        <v/>
      </c>
      <c r="BP36" s="62"/>
      <c r="BQ36" s="63"/>
      <c r="BR36" s="42"/>
      <c r="BS36" s="42"/>
      <c r="BT36" s="42"/>
    </row>
    <row r="37" spans="1:72" s="20" customFormat="1" x14ac:dyDescent="0.15">
      <c r="D37" s="66">
        <f>IF(キューシート計算用!A8&lt;&gt;"",キューシート計算用!A8,"")</f>
        <v>4</v>
      </c>
      <c r="E37" s="117" t="str">
        <f>IF(キューシート計算用!F8&lt;&gt;"",キューシート計算用!F8,"")</f>
        <v/>
      </c>
      <c r="F37" s="118"/>
      <c r="G37" s="66">
        <f>IF(キューシート計算用!A17&lt;&gt;"",キューシート計算用!A17,"")</f>
        <v>13</v>
      </c>
      <c r="H37" s="117" t="str">
        <f>IF(キューシート計算用!F17&lt;&gt;"",キューシート計算用!F17,"")</f>
        <v>河原</v>
      </c>
      <c r="I37" s="118"/>
      <c r="J37" s="66">
        <f>IF(キューシート計算用!A26&lt;&gt;"",キューシート計算用!A26,"")</f>
        <v>22</v>
      </c>
      <c r="K37" s="117" t="str">
        <f>IF(キューシート計算用!F26&lt;&gt;"",キューシート計算用!F26,"")</f>
        <v/>
      </c>
      <c r="L37" s="118"/>
      <c r="M37" s="66">
        <f>IF(キューシート計算用!A35&lt;&gt;"",キューシート計算用!A35,"")</f>
        <v>31</v>
      </c>
      <c r="N37" s="117" t="str">
        <f>IF(キューシート計算用!F35&lt;&gt;"",キューシート計算用!F35,"")</f>
        <v/>
      </c>
      <c r="O37" s="118"/>
      <c r="P37" s="66">
        <f>IF(キューシート計算用!A44&lt;&gt;"",キューシート計算用!A44,"")</f>
        <v>40</v>
      </c>
      <c r="Q37" s="117" t="str">
        <f>IF(キューシート計算用!F44&lt;&gt;"",キューシート計算用!F44,"")</f>
        <v/>
      </c>
      <c r="R37" s="118"/>
      <c r="S37" s="66">
        <f>IF(キューシート計算用!A53&lt;&gt;"",キューシート計算用!A53,"")</f>
        <v>49</v>
      </c>
      <c r="T37" s="117" t="str">
        <f>IF(キューシート計算用!F53&lt;&gt;"",キューシート計算用!F53,"")</f>
        <v>四倉舞子浜入口</v>
      </c>
      <c r="U37" s="118"/>
      <c r="V37" s="66">
        <f>IF(キューシート計算用!A62&lt;&gt;"",キューシート計算用!A62,"")</f>
        <v>58</v>
      </c>
      <c r="W37" s="117" t="str">
        <f>IF(キューシート計算用!F62&lt;&gt;"",キューシート計算用!F62,"")</f>
        <v/>
      </c>
      <c r="X37" s="118"/>
      <c r="Y37" s="66">
        <f>IF(キューシート計算用!A71&lt;&gt;"",キューシート計算用!A71,"")</f>
        <v>67</v>
      </c>
      <c r="Z37" s="117" t="str">
        <f>IF(キューシート計算用!F71&lt;&gt;"",キューシート計算用!F71,"")</f>
        <v/>
      </c>
      <c r="AA37" s="118"/>
      <c r="AB37" s="66">
        <f>IF(キューシート計算用!A80&lt;&gt;"",キューシート計算用!A80,"")</f>
        <v>76</v>
      </c>
      <c r="AC37" s="117" t="str">
        <f>IF(キューシート計算用!F80&lt;&gt;"",キューシート計算用!F80,"")</f>
        <v>馬場町</v>
      </c>
      <c r="AD37" s="118"/>
      <c r="AE37" s="66">
        <f>IF(キューシート計算用!A89&lt;&gt;"",キューシート計算用!A89,"")</f>
        <v>85</v>
      </c>
      <c r="AF37" s="117" t="str">
        <f>IF(キューシート計算用!F89&lt;&gt;"",キューシート計算用!F89,"")</f>
        <v/>
      </c>
      <c r="AG37" s="118"/>
      <c r="AH37" s="66">
        <f>IF(キューシート計算用!A98&lt;&gt;"",キューシート計算用!A98,"")</f>
        <v>94</v>
      </c>
      <c r="AI37" s="117" t="str">
        <f>IF(キューシート計算用!F98&lt;&gt;"",キューシート計算用!F98,"")</f>
        <v/>
      </c>
      <c r="AJ37" s="118"/>
      <c r="AK37" s="66">
        <f>IF(キューシート計算用!A107&lt;&gt;"",キューシート計算用!A107,"")</f>
        <v>103</v>
      </c>
      <c r="AL37" s="117" t="str">
        <f>IF(キューシート計算用!F107&lt;&gt;"",キューシート計算用!F107,"")</f>
        <v/>
      </c>
      <c r="AM37" s="118"/>
      <c r="AN37" s="66">
        <f>IF(キューシート計算用!A116&lt;&gt;"",キューシート計算用!A116,"")</f>
        <v>112</v>
      </c>
      <c r="AO37" s="117" t="str">
        <f>IF(キューシート計算用!F116&lt;&gt;"",キューシート計算用!F116,"")</f>
        <v/>
      </c>
      <c r="AP37" s="118"/>
      <c r="AQ37" s="66">
        <f>IF(キューシート計算用!A125&lt;&gt;"",キューシート計算用!A125,"")</f>
        <v>121</v>
      </c>
      <c r="AR37" s="117" t="str">
        <f>IF(キューシート計算用!F125&lt;&gt;"",キューシート計算用!F125,"")</f>
        <v/>
      </c>
      <c r="AS37" s="118"/>
      <c r="AT37" s="66">
        <f>IF(キューシート計算用!A134&lt;&gt;"",キューシート計算用!A134,"")</f>
        <v>130</v>
      </c>
      <c r="AU37" s="117" t="str">
        <f>IF(キューシート計算用!F134&lt;&gt;"",キューシート計算用!F134,"")</f>
        <v/>
      </c>
      <c r="AV37" s="118"/>
      <c r="AW37" s="66">
        <f>IF(キューシート計算用!A143&lt;&gt;"",キューシート計算用!A143,"")</f>
        <v>139</v>
      </c>
      <c r="AX37" s="117" t="str">
        <f>IF(キューシート計算用!F143&lt;&gt;"",キューシート計算用!F143,"")</f>
        <v/>
      </c>
      <c r="AY37" s="118"/>
      <c r="AZ37" s="66">
        <f>IF(キューシート計算用!A152&lt;&gt;"",キューシート計算用!A152,"")</f>
        <v>148</v>
      </c>
      <c r="BA37" s="117" t="str">
        <f>IF(キューシート計算用!F152&lt;&gt;"",キューシート計算用!F152,"")</f>
        <v/>
      </c>
      <c r="BB37" s="118"/>
      <c r="BC37" s="66">
        <f>IF(キューシート計算用!A161&lt;&gt;"",キューシート計算用!A161,"")</f>
        <v>157</v>
      </c>
      <c r="BD37" s="117" t="str">
        <f>IF(キューシート計算用!F161&lt;&gt;"",キューシート計算用!F161,"")</f>
        <v/>
      </c>
      <c r="BE37" s="118"/>
      <c r="BF37" s="66">
        <f>IF(キューシート計算用!A170&lt;&gt;"",キューシート計算用!A170,"")</f>
        <v>166</v>
      </c>
      <c r="BG37" s="117" t="str">
        <f>IF(キューシート計算用!F170&lt;&gt;"",キューシート計算用!F170,"")</f>
        <v/>
      </c>
      <c r="BH37" s="118"/>
      <c r="BI37" s="66">
        <f>IF(キューシート計算用!A179&lt;&gt;"",キューシート計算用!A179,"")</f>
        <v>175</v>
      </c>
      <c r="BJ37" s="117" t="str">
        <f>IF(キューシート計算用!F179&lt;&gt;"",キューシート計算用!F179,"")</f>
        <v/>
      </c>
      <c r="BK37" s="118"/>
      <c r="BL37" s="66">
        <f>IF(キューシート計算用!A188&lt;&gt;"",キューシート計算用!A188,"")</f>
        <v>184</v>
      </c>
      <c r="BM37" s="117" t="str">
        <f>IF(キューシート計算用!F188&lt;&gt;"",キューシート計算用!F188,"")</f>
        <v/>
      </c>
      <c r="BN37" s="118"/>
      <c r="BO37" s="66">
        <f>IF(キューシート計算用!A197&lt;&gt;"",キューシート計算用!A197,"")</f>
        <v>193</v>
      </c>
      <c r="BP37" s="117" t="str">
        <f>IF(キューシート計算用!F197&lt;&gt;"",キューシート計算用!F197,"")</f>
        <v/>
      </c>
      <c r="BQ37" s="118"/>
      <c r="BR37" s="42"/>
      <c r="BS37" s="42"/>
      <c r="BT37" s="42"/>
    </row>
    <row r="38" spans="1:72" s="20" customFormat="1" x14ac:dyDescent="0.15">
      <c r="D38" s="67" t="str">
        <f>IF(キューシート計算用!B8&lt;&gt;"",キューシート計算用!B8,"")</f>
        <v/>
      </c>
      <c r="E38" s="119" t="str">
        <f>IF(キューシート計算用!K8&lt;&gt;"",キューシート計算用!K8,"")</f>
        <v/>
      </c>
      <c r="F38" s="120"/>
      <c r="G38" s="67" t="str">
        <f>IF(キューシート計算用!B17&lt;&gt;"",キューシート計算用!B17,"")</f>
        <v/>
      </c>
      <c r="H38" s="119" t="str">
        <f>IF(キューシート計算用!K17&lt;&gt;"",キューシート計算用!K17,"")</f>
        <v>←芦野</v>
      </c>
      <c r="I38" s="120"/>
      <c r="J38" s="67" t="str">
        <f>IF(キューシート計算用!B26&lt;&gt;"",キューシート計算用!B26,"")</f>
        <v/>
      </c>
      <c r="K38" s="119" t="str">
        <f>IF(キューシート計算用!K26&lt;&gt;"",キューシート計算用!K26,"")</f>
        <v/>
      </c>
      <c r="L38" s="120"/>
      <c r="M38" s="67" t="str">
        <f>IF(キューシート計算用!B35&lt;&gt;"",キューシート計算用!B35,"")</f>
        <v/>
      </c>
      <c r="N38" s="119" t="str">
        <f>IF(キューシート計算用!K35&lt;&gt;"",キューシート計算用!K35,"")</f>
        <v>いわき→</v>
      </c>
      <c r="O38" s="120"/>
      <c r="P38" s="67" t="str">
        <f>IF(キューシート計算用!B44&lt;&gt;"",キューシート計算用!B44,"")</f>
        <v/>
      </c>
      <c r="Q38" s="119" t="str">
        <f>IF(キューシート計算用!K44&lt;&gt;"",キューシート計算用!K44,"")</f>
        <v/>
      </c>
      <c r="R38" s="120"/>
      <c r="S38" s="67" t="str">
        <f>IF(キューシート計算用!B53&lt;&gt;"",キューシート計算用!B53,"")</f>
        <v/>
      </c>
      <c r="T38" s="119" t="str">
        <f>IF(キューシート計算用!K53&lt;&gt;"",キューシート計算用!K53,"")</f>
        <v>←小名浜港　塩谷崎灯台</v>
      </c>
      <c r="U38" s="120"/>
      <c r="V38" s="67" t="str">
        <f>IF(キューシート計算用!B62&lt;&gt;"",キューシート計算用!B62,"")</f>
        <v/>
      </c>
      <c r="W38" s="119" t="str">
        <f>IF(キューシート計算用!K62&lt;&gt;"",キューシート計算用!K62,"")</f>
        <v>←植田</v>
      </c>
      <c r="X38" s="120"/>
      <c r="Y38" s="67" t="str">
        <f>IF(キューシート計算用!B71&lt;&gt;"",キューシート計算用!B71,"")</f>
        <v/>
      </c>
      <c r="Z38" s="119" t="str">
        <f>IF(キューシート計算用!K71&lt;&gt;"",キューシート計算用!K71,"")</f>
        <v/>
      </c>
      <c r="AA38" s="120"/>
      <c r="AB38" s="67" t="str">
        <f>IF(キューシート計算用!B80&lt;&gt;"",キューシート計算用!B80,"")</f>
        <v/>
      </c>
      <c r="AC38" s="119" t="str">
        <f>IF(キューシート計算用!K80&lt;&gt;"",キューシート計算用!K80,"")</f>
        <v>常陸大宮　竜神大吊橋→</v>
      </c>
      <c r="AD38" s="120"/>
      <c r="AE38" s="67" t="str">
        <f>IF(キューシート計算用!B89&lt;&gt;"",キューシート計算用!B89,"")</f>
        <v/>
      </c>
      <c r="AF38" s="119" t="str">
        <f>IF(キューシート計算用!K89&lt;&gt;"",キューシート計算用!K89,"")</f>
        <v/>
      </c>
      <c r="AG38" s="120"/>
      <c r="AH38" s="67" t="str">
        <f>IF(キューシート計算用!B98&lt;&gt;"",キューシート計算用!B98,"")</f>
        <v/>
      </c>
      <c r="AI38" s="119" t="str">
        <f>IF(キューシート計算用!K98&lt;&gt;"",キューシート計算用!K98,"")</f>
        <v/>
      </c>
      <c r="AJ38" s="120"/>
      <c r="AK38" s="67" t="str">
        <f>IF(キューシート計算用!B107&lt;&gt;"",キューシート計算用!B107,"")</f>
        <v/>
      </c>
      <c r="AL38" s="119" t="str">
        <f>IF(キューシート計算用!K107&lt;&gt;"",キューシート計算用!K107,"")</f>
        <v/>
      </c>
      <c r="AM38" s="120"/>
      <c r="AN38" s="67" t="str">
        <f>IF(キューシート計算用!B116&lt;&gt;"",キューシート計算用!B116,"")</f>
        <v/>
      </c>
      <c r="AO38" s="119" t="str">
        <f>IF(キューシート計算用!K116&lt;&gt;"",キューシート計算用!K116,"")</f>
        <v/>
      </c>
      <c r="AP38" s="120"/>
      <c r="AQ38" s="67" t="str">
        <f>IF(キューシート計算用!B125&lt;&gt;"",キューシート計算用!B125,"")</f>
        <v/>
      </c>
      <c r="AR38" s="119" t="str">
        <f>IF(キューシート計算用!K125&lt;&gt;"",キューシート計算用!K125,"")</f>
        <v/>
      </c>
      <c r="AS38" s="120"/>
      <c r="AT38" s="67" t="str">
        <f>IF(キューシート計算用!B134&lt;&gt;"",キューシート計算用!B134,"")</f>
        <v/>
      </c>
      <c r="AU38" s="119" t="str">
        <f>IF(キューシート計算用!K134&lt;&gt;"",キューシート計算用!K134,"")</f>
        <v/>
      </c>
      <c r="AV38" s="120"/>
      <c r="AW38" s="67" t="str">
        <f>IF(キューシート計算用!B143&lt;&gt;"",キューシート計算用!B143,"")</f>
        <v/>
      </c>
      <c r="AX38" s="119" t="str">
        <f>IF(キューシート計算用!K143&lt;&gt;"",キューシート計算用!K143,"")</f>
        <v/>
      </c>
      <c r="AY38" s="120"/>
      <c r="AZ38" s="67" t="str">
        <f>IF(キューシート計算用!B152&lt;&gt;"",キューシート計算用!B152,"")</f>
        <v/>
      </c>
      <c r="BA38" s="119" t="str">
        <f>IF(キューシート計算用!K152&lt;&gt;"",キューシート計算用!K152,"")</f>
        <v/>
      </c>
      <c r="BB38" s="120"/>
      <c r="BC38" s="67" t="str">
        <f>IF(キューシート計算用!B161&lt;&gt;"",キューシート計算用!B161,"")</f>
        <v/>
      </c>
      <c r="BD38" s="119" t="str">
        <f>IF(キューシート計算用!K161&lt;&gt;"",キューシート計算用!K161,"")</f>
        <v/>
      </c>
      <c r="BE38" s="120"/>
      <c r="BF38" s="67" t="str">
        <f>IF(キューシート計算用!B170&lt;&gt;"",キューシート計算用!B170,"")</f>
        <v/>
      </c>
      <c r="BG38" s="119" t="str">
        <f>IF(キューシート計算用!K170&lt;&gt;"",キューシート計算用!K170,"")</f>
        <v/>
      </c>
      <c r="BH38" s="120"/>
      <c r="BI38" s="67" t="str">
        <f>IF(キューシート計算用!B179&lt;&gt;"",キューシート計算用!B179,"")</f>
        <v/>
      </c>
      <c r="BJ38" s="119" t="str">
        <f>IF(キューシート計算用!K179&lt;&gt;"",キューシート計算用!K179,"")</f>
        <v/>
      </c>
      <c r="BK38" s="120"/>
      <c r="BL38" s="67" t="str">
        <f>IF(キューシート計算用!B188&lt;&gt;"",キューシート計算用!B188,"")</f>
        <v/>
      </c>
      <c r="BM38" s="119" t="str">
        <f>IF(キューシート計算用!K188&lt;&gt;"",キューシート計算用!K188,"")</f>
        <v/>
      </c>
      <c r="BN38" s="120"/>
      <c r="BO38" s="67" t="str">
        <f>IF(キューシート計算用!B197&lt;&gt;"",キューシート計算用!B197,"")</f>
        <v/>
      </c>
      <c r="BP38" s="119" t="str">
        <f>IF(キューシート計算用!K197&lt;&gt;"",キューシート計算用!K197,"")</f>
        <v/>
      </c>
      <c r="BQ38" s="120"/>
      <c r="BR38" s="42"/>
      <c r="BS38" s="42"/>
      <c r="BT38" s="42"/>
    </row>
    <row r="39" spans="1:72" s="20" customFormat="1" x14ac:dyDescent="0.15">
      <c r="B39" s="40"/>
      <c r="D39" s="68" t="str">
        <f>IF(キューシート計算用!M8&lt;&gt;"",キューシート計算用!M8,"")</f>
        <v/>
      </c>
      <c r="E39" s="62"/>
      <c r="F39" s="63"/>
      <c r="G39" s="68" t="str">
        <f>IF(キューシート計算用!M17&lt;&gt;"",キューシート計算用!M17,"")</f>
        <v/>
      </c>
      <c r="H39" s="62"/>
      <c r="I39" s="63"/>
      <c r="J39" s="68" t="str">
        <f>IF(キューシート計算用!M26&lt;&gt;"",キューシート計算用!M26,"")</f>
        <v/>
      </c>
      <c r="K39" s="62"/>
      <c r="L39" s="63"/>
      <c r="M39" s="68" t="str">
        <f>IF(キューシート計算用!M35&lt;&gt;"",キューシート計算用!M35,"")</f>
        <v/>
      </c>
      <c r="N39" s="62"/>
      <c r="O39" s="63"/>
      <c r="P39" s="68" t="str">
        <f>IF(キューシート計算用!M44&lt;&gt;"",キューシート計算用!M44,"")</f>
        <v/>
      </c>
      <c r="Q39" s="62"/>
      <c r="R39" s="63"/>
      <c r="S39" s="68" t="str">
        <f>IF(キューシート計算用!M53&lt;&gt;"",キューシート計算用!M53,"")</f>
        <v/>
      </c>
      <c r="T39" s="62"/>
      <c r="U39" s="63"/>
      <c r="V39" s="68" t="str">
        <f>IF(キューシート計算用!M62&lt;&gt;"",キューシート計算用!M62,"")</f>
        <v/>
      </c>
      <c r="W39" s="62"/>
      <c r="X39" s="63"/>
      <c r="Y39" s="68" t="str">
        <f>IF(キューシート計算用!M71&lt;&gt;"",キューシート計算用!M71,"")</f>
        <v/>
      </c>
      <c r="Z39" s="62"/>
      <c r="AA39" s="63"/>
      <c r="AB39" s="68" t="str">
        <f>IF(キューシート計算用!M80&lt;&gt;"",キューシート計算用!M80,"")</f>
        <v/>
      </c>
      <c r="AC39" s="62"/>
      <c r="AD39" s="63"/>
      <c r="AE39" s="68" t="str">
        <f>IF(キューシート計算用!M89&lt;&gt;"",キューシート計算用!M89,"")</f>
        <v/>
      </c>
      <c r="AF39" s="62"/>
      <c r="AG39" s="63"/>
      <c r="AH39" s="68" t="str">
        <f>IF(キューシート計算用!M98&lt;&gt;"",キューシート計算用!M98,"")</f>
        <v/>
      </c>
      <c r="AI39" s="62"/>
      <c r="AJ39" s="63"/>
      <c r="AK39" s="68" t="str">
        <f>IF(キューシート計算用!M107&lt;&gt;"",キューシート計算用!M107,"")</f>
        <v/>
      </c>
      <c r="AL39" s="62"/>
      <c r="AM39" s="63"/>
      <c r="AN39" s="68" t="str">
        <f>IF(キューシート計算用!M116&lt;&gt;"",キューシート計算用!M116,"")</f>
        <v/>
      </c>
      <c r="AO39" s="62"/>
      <c r="AP39" s="63"/>
      <c r="AQ39" s="68" t="str">
        <f>IF(キューシート計算用!M125&lt;&gt;"",キューシート計算用!M125,"")</f>
        <v/>
      </c>
      <c r="AR39" s="62"/>
      <c r="AS39" s="63"/>
      <c r="AT39" s="68" t="str">
        <f>IF(キューシート計算用!M134&lt;&gt;"",キューシート計算用!M134,"")</f>
        <v/>
      </c>
      <c r="AU39" s="62"/>
      <c r="AV39" s="63"/>
      <c r="AW39" s="68" t="str">
        <f>IF(キューシート計算用!M143&lt;&gt;"",キューシート計算用!M143,"")</f>
        <v/>
      </c>
      <c r="AX39" s="62"/>
      <c r="AY39" s="63"/>
      <c r="AZ39" s="68" t="str">
        <f>IF(キューシート計算用!M152&lt;&gt;"",キューシート計算用!M152,"")</f>
        <v/>
      </c>
      <c r="BA39" s="62"/>
      <c r="BB39" s="63"/>
      <c r="BC39" s="68" t="str">
        <f>IF(キューシート計算用!M161&lt;&gt;"",キューシート計算用!M161,"")</f>
        <v/>
      </c>
      <c r="BD39" s="62"/>
      <c r="BE39" s="62"/>
      <c r="BF39" s="68" t="str">
        <f>IF(キューシート計算用!M170&lt;&gt;"",キューシート計算用!M170,"")</f>
        <v/>
      </c>
      <c r="BG39" s="62"/>
      <c r="BH39" s="62"/>
      <c r="BI39" s="68" t="str">
        <f>IF(キューシート計算用!M179&lt;&gt;"",キューシート計算用!M179,"")</f>
        <v/>
      </c>
      <c r="BJ39" s="62"/>
      <c r="BK39" s="62"/>
      <c r="BL39" s="68" t="str">
        <f>IF(キューシート計算用!M188&lt;&gt;"",キューシート計算用!M188,"")</f>
        <v/>
      </c>
      <c r="BM39" s="62"/>
      <c r="BN39" s="62"/>
      <c r="BO39" s="68" t="str">
        <f>IF(キューシート計算用!M197&lt;&gt;"",キューシート計算用!M197,"")</f>
        <v/>
      </c>
      <c r="BP39" s="62"/>
      <c r="BQ39" s="63"/>
      <c r="BR39" s="42"/>
      <c r="BS39" s="42"/>
      <c r="BT39" s="42"/>
    </row>
    <row r="40" spans="1:72" s="20" customFormat="1" x14ac:dyDescent="0.15">
      <c r="D40" s="68" t="str">
        <f>IF(キューシート計算用!N8&lt;&gt;"",キューシート計算用!N8,"")</f>
        <v/>
      </c>
      <c r="E40" s="62"/>
      <c r="F40" s="63"/>
      <c r="G40" s="68" t="str">
        <f>IF(キューシート計算用!N17&lt;&gt;"",キューシート計算用!N17,"")</f>
        <v/>
      </c>
      <c r="H40" s="62"/>
      <c r="I40" s="63"/>
      <c r="J40" s="68" t="str">
        <f>IF(キューシート計算用!N26&lt;&gt;"",キューシート計算用!N26,"")</f>
        <v/>
      </c>
      <c r="K40" s="62"/>
      <c r="L40" s="63"/>
      <c r="M40" s="68" t="str">
        <f>IF(キューシート計算用!N35&lt;&gt;"",キューシート計算用!N35,"")</f>
        <v/>
      </c>
      <c r="N40" s="62"/>
      <c r="O40" s="63"/>
      <c r="P40" s="68" t="str">
        <f>IF(キューシート計算用!N44&lt;&gt;"",キューシート計算用!N44,"")</f>
        <v/>
      </c>
      <c r="Q40" s="62"/>
      <c r="R40" s="63"/>
      <c r="S40" s="68" t="str">
        <f>IF(キューシート計算用!N53&lt;&gt;"",キューシート計算用!N53,"")</f>
        <v/>
      </c>
      <c r="T40" s="62"/>
      <c r="U40" s="63"/>
      <c r="V40" s="68" t="str">
        <f>IF(キューシート計算用!N62&lt;&gt;"",キューシート計算用!N62,"")</f>
        <v/>
      </c>
      <c r="W40" s="62"/>
      <c r="X40" s="63"/>
      <c r="Y40" s="68" t="str">
        <f>IF(キューシート計算用!N71&lt;&gt;"",キューシート計算用!N71,"")</f>
        <v/>
      </c>
      <c r="Z40" s="62"/>
      <c r="AA40" s="63"/>
      <c r="AB40" s="68" t="str">
        <f>IF(キューシート計算用!N80&lt;&gt;"",キューシート計算用!N80,"")</f>
        <v/>
      </c>
      <c r="AC40" s="62"/>
      <c r="AD40" s="63"/>
      <c r="AE40" s="68" t="str">
        <f>IF(キューシート計算用!N89&lt;&gt;"",キューシート計算用!N89,"")</f>
        <v/>
      </c>
      <c r="AF40" s="62"/>
      <c r="AG40" s="63"/>
      <c r="AH40" s="68" t="str">
        <f>IF(キューシート計算用!N98&lt;&gt;"",キューシート計算用!N98,"")</f>
        <v/>
      </c>
      <c r="AI40" s="62"/>
      <c r="AJ40" s="63"/>
      <c r="AK40" s="68" t="str">
        <f>IF(キューシート計算用!N107&lt;&gt;"",キューシート計算用!N107,"")</f>
        <v/>
      </c>
      <c r="AL40" s="62"/>
      <c r="AM40" s="63"/>
      <c r="AN40" s="68" t="str">
        <f>IF(キューシート計算用!N116&lt;&gt;"",キューシート計算用!N116,"")</f>
        <v/>
      </c>
      <c r="AO40" s="62"/>
      <c r="AP40" s="63"/>
      <c r="AQ40" s="68" t="str">
        <f>IF(キューシート計算用!N125&lt;&gt;"",キューシート計算用!N125,"")</f>
        <v/>
      </c>
      <c r="AR40" s="62"/>
      <c r="AS40" s="63"/>
      <c r="AT40" s="68" t="str">
        <f>IF(キューシート計算用!N134&lt;&gt;"",キューシート計算用!N134,"")</f>
        <v/>
      </c>
      <c r="AU40" s="62"/>
      <c r="AV40" s="63"/>
      <c r="AW40" s="68" t="str">
        <f>IF(キューシート計算用!N143&lt;&gt;"",キューシート計算用!N143,"")</f>
        <v/>
      </c>
      <c r="AX40" s="62"/>
      <c r="AY40" s="63"/>
      <c r="AZ40" s="68" t="str">
        <f>IF(キューシート計算用!N152&lt;&gt;"",キューシート計算用!N152,"")</f>
        <v/>
      </c>
      <c r="BA40" s="62"/>
      <c r="BB40" s="63"/>
      <c r="BC40" s="68" t="str">
        <f>IF(キューシート計算用!N161&lt;&gt;"",キューシート計算用!N161,"")</f>
        <v/>
      </c>
      <c r="BD40" s="62"/>
      <c r="BE40" s="62"/>
      <c r="BF40" s="68" t="str">
        <f>IF(キューシート計算用!N170&lt;&gt;"",キューシート計算用!N170,"")</f>
        <v/>
      </c>
      <c r="BG40" s="62"/>
      <c r="BH40" s="62"/>
      <c r="BI40" s="68" t="str">
        <f>IF(キューシート計算用!N179&lt;&gt;"",キューシート計算用!N179,"")</f>
        <v/>
      </c>
      <c r="BJ40" s="62"/>
      <c r="BK40" s="62"/>
      <c r="BL40" s="68" t="str">
        <f>IF(キューシート計算用!N188&lt;&gt;"",キューシート計算用!N188,"")</f>
        <v/>
      </c>
      <c r="BM40" s="62"/>
      <c r="BN40" s="62"/>
      <c r="BO40" s="68" t="str">
        <f>IF(キューシート計算用!N197&lt;&gt;"",キューシート計算用!N197,"")</f>
        <v/>
      </c>
      <c r="BP40" s="62"/>
      <c r="BQ40" s="63"/>
      <c r="BR40" s="42"/>
      <c r="BS40" s="42"/>
      <c r="BT40" s="42"/>
    </row>
    <row r="41" spans="1:72" x14ac:dyDescent="0.15">
      <c r="D41" s="69">
        <f>IF(キューシート計算用!C8&lt;&gt;"",キューシート計算用!C8,"")</f>
        <v>0.79999999999999982</v>
      </c>
      <c r="E41" s="62"/>
      <c r="F41" s="63"/>
      <c r="G41" s="69">
        <f>IF(キューシート計算用!C17&lt;&gt;"",キューシート計算用!C17,"")</f>
        <v>1.5</v>
      </c>
      <c r="H41" s="62"/>
      <c r="I41" s="63"/>
      <c r="J41" s="69">
        <f>IF(キューシート計算用!C26&lt;&gt;"",キューシート計算用!C26,"")</f>
        <v>1</v>
      </c>
      <c r="K41" s="62"/>
      <c r="L41" s="63"/>
      <c r="M41" s="69">
        <f>IF(キューシート計算用!C35&lt;&gt;"",キューシート計算用!C35,"")</f>
        <v>0.90000000000000568</v>
      </c>
      <c r="N41" s="62"/>
      <c r="O41" s="63"/>
      <c r="P41" s="69">
        <f>IF(キューシート計算用!C44&lt;&gt;"",キューシート計算用!C44,"")</f>
        <v>3.0999999999999943</v>
      </c>
      <c r="Q41" s="62"/>
      <c r="R41" s="63"/>
      <c r="S41" s="69">
        <f>IF(キューシート計算用!C53&lt;&gt;"",キューシート計算用!C53,"")</f>
        <v>1.5999999999999943</v>
      </c>
      <c r="T41" s="62"/>
      <c r="U41" s="63"/>
      <c r="V41" s="69">
        <f>IF(キューシート計算用!C62&lt;&gt;"",キューシート計算用!C62,"")</f>
        <v>2.3000000000000114</v>
      </c>
      <c r="W41" s="62"/>
      <c r="X41" s="63"/>
      <c r="Y41" s="69">
        <f>IF(キューシート計算用!C71&lt;&gt;"",キューシート計算用!C71,"")</f>
        <v>0.29999999999995453</v>
      </c>
      <c r="Z41" s="62"/>
      <c r="AA41" s="63"/>
      <c r="AB41" s="69">
        <f>IF(キューシート計算用!C80&lt;&gt;"",キューシート計算用!C80,"")</f>
        <v>0.79999999999995453</v>
      </c>
      <c r="AC41" s="62"/>
      <c r="AD41" s="63"/>
      <c r="AE41" s="69">
        <f>IF(キューシート計算用!C89&lt;&gt;"",キューシート計算用!C89,"")</f>
        <v>2.2000000000000455</v>
      </c>
      <c r="AF41" s="62"/>
      <c r="AG41" s="63"/>
      <c r="AH41" s="69">
        <f>IF(キューシート計算用!C98&lt;&gt;"",キューシート計算用!C98,"")</f>
        <v>1.2999999999999545</v>
      </c>
      <c r="AI41" s="62"/>
      <c r="AJ41" s="63"/>
      <c r="AK41" s="69" t="str">
        <f>IF(キューシート計算用!C107&lt;&gt;"",キューシート計算用!C107,"")</f>
        <v/>
      </c>
      <c r="AL41" s="62"/>
      <c r="AM41" s="63"/>
      <c r="AN41" s="69" t="str">
        <f>IF(キューシート計算用!C116&lt;&gt;"",キューシート計算用!C116,"")</f>
        <v/>
      </c>
      <c r="AO41" s="62"/>
      <c r="AP41" s="63"/>
      <c r="AQ41" s="69" t="str">
        <f>IF(キューシート計算用!C125&lt;&gt;"",キューシート計算用!C125,"")</f>
        <v/>
      </c>
      <c r="AR41" s="62"/>
      <c r="AS41" s="63"/>
      <c r="AT41" s="69" t="str">
        <f>IF(キューシート計算用!C134&lt;&gt;"",キューシート計算用!C134,"")</f>
        <v/>
      </c>
      <c r="AU41" s="62"/>
      <c r="AV41" s="63"/>
      <c r="AW41" s="69" t="str">
        <f>IF(キューシート計算用!C143&lt;&gt;"",キューシート計算用!C143,"")</f>
        <v/>
      </c>
      <c r="AX41" s="62"/>
      <c r="AY41" s="63"/>
      <c r="AZ41" s="69" t="str">
        <f>IF(キューシート計算用!C152&lt;&gt;"",キューシート計算用!C152,"")</f>
        <v/>
      </c>
      <c r="BA41" s="62"/>
      <c r="BB41" s="63"/>
      <c r="BC41" s="69" t="str">
        <f>IF(キューシート計算用!C161&lt;&gt;"",キューシート計算用!C161,"")</f>
        <v/>
      </c>
      <c r="BD41" s="62"/>
      <c r="BE41" s="62"/>
      <c r="BF41" s="69" t="str">
        <f>IF(キューシート計算用!C170&lt;&gt;"",キューシート計算用!C170,"")</f>
        <v/>
      </c>
      <c r="BG41" s="62"/>
      <c r="BH41" s="62"/>
      <c r="BI41" s="69" t="str">
        <f>IF(キューシート計算用!C179&lt;&gt;"",キューシート計算用!C179,"")</f>
        <v/>
      </c>
      <c r="BJ41" s="62"/>
      <c r="BK41" s="62"/>
      <c r="BL41" s="69" t="str">
        <f>IF(キューシート計算用!C188&lt;&gt;"",キューシート計算用!C188,"")</f>
        <v/>
      </c>
      <c r="BM41" s="62"/>
      <c r="BN41" s="62"/>
      <c r="BO41" s="69" t="str">
        <f>IF(キューシート計算用!C197&lt;&gt;"",キューシート計算用!C197,"")</f>
        <v/>
      </c>
      <c r="BP41" s="62"/>
      <c r="BQ41" s="63"/>
      <c r="BR41" s="42"/>
      <c r="BS41" s="42"/>
      <c r="BT41" s="42"/>
    </row>
    <row r="42" spans="1:72" x14ac:dyDescent="0.15">
      <c r="D42" s="70">
        <f>IF(キューシート計算用!D8&lt;&gt;"",キューシート計算用!D8,"")</f>
        <v>3</v>
      </c>
      <c r="E42" s="62"/>
      <c r="F42" s="63"/>
      <c r="G42" s="70">
        <f>IF(キューシート計算用!D17&lt;&gt;"",キューシート計算用!D17,"")</f>
        <v>44.5</v>
      </c>
      <c r="H42" s="62"/>
      <c r="I42" s="63"/>
      <c r="J42" s="70">
        <f>IF(キューシート計算用!D26&lt;&gt;"",キューシート計算用!D26,"")</f>
        <v>26.300000000000004</v>
      </c>
      <c r="K42" s="62"/>
      <c r="L42" s="63"/>
      <c r="M42" s="70">
        <f>IF(キューシート計算用!D35&lt;&gt;"",キューシート計算用!D35,"")</f>
        <v>77.199999999999989</v>
      </c>
      <c r="N42" s="62"/>
      <c r="O42" s="63"/>
      <c r="P42" s="70">
        <f>IF(キューシート計算用!D44&lt;&gt;"",キューシート計算用!D44,"")</f>
        <v>32.099999999999994</v>
      </c>
      <c r="Q42" s="62"/>
      <c r="R42" s="63"/>
      <c r="S42" s="70">
        <f>IF(キューシート計算用!D53&lt;&gt;"",キューシート計算用!D53,"")</f>
        <v>23.699999999999989</v>
      </c>
      <c r="T42" s="62"/>
      <c r="U42" s="63"/>
      <c r="V42" s="70">
        <f>IF(キューシート計算用!D62&lt;&gt;"",キューシート計算用!D62,"")</f>
        <v>8</v>
      </c>
      <c r="W42" s="62"/>
      <c r="X42" s="63"/>
      <c r="Y42" s="70">
        <f>IF(キューシート計算用!D71&lt;&gt;"",キューシート計算用!D71,"")</f>
        <v>48.599999999999937</v>
      </c>
      <c r="Z42" s="62"/>
      <c r="AA42" s="63"/>
      <c r="AB42" s="70">
        <f>IF(キューシート計算用!D80&lt;&gt;"",キューシート計算用!D80,"")</f>
        <v>3</v>
      </c>
      <c r="AC42" s="62"/>
      <c r="AD42" s="63"/>
      <c r="AE42" s="70">
        <f>IF(キューシート計算用!D89&lt;&gt;"",キューシート計算用!D89,"")</f>
        <v>24.900000000000034</v>
      </c>
      <c r="AF42" s="62"/>
      <c r="AG42" s="63"/>
      <c r="AH42" s="70">
        <f>IF(キューシート計算用!D98&lt;&gt;"",キューシート計算用!D98,"")</f>
        <v>36.699999999999989</v>
      </c>
      <c r="AI42" s="62"/>
      <c r="AJ42" s="63"/>
      <c r="AK42" s="70" t="str">
        <f>IF(キューシート計算用!D107&lt;&gt;"",キューシート計算用!D107,"")</f>
        <v/>
      </c>
      <c r="AL42" s="62"/>
      <c r="AM42" s="63"/>
      <c r="AN42" s="70" t="str">
        <f>IF(キューシート計算用!D116&lt;&gt;"",キューシート計算用!D116,"")</f>
        <v/>
      </c>
      <c r="AO42" s="62"/>
      <c r="AP42" s="63"/>
      <c r="AQ42" s="70" t="str">
        <f>IF(キューシート計算用!D125&lt;&gt;"",キューシート計算用!D125,"")</f>
        <v/>
      </c>
      <c r="AR42" s="62"/>
      <c r="AS42" s="63"/>
      <c r="AT42" s="70" t="str">
        <f>IF(キューシート計算用!D134&lt;&gt;"",キューシート計算用!D134,"")</f>
        <v/>
      </c>
      <c r="AU42" s="62"/>
      <c r="AV42" s="63"/>
      <c r="AW42" s="70" t="str">
        <f>IF(キューシート計算用!D143&lt;&gt;"",キューシート計算用!D143,"")</f>
        <v/>
      </c>
      <c r="AX42" s="62"/>
      <c r="AY42" s="63"/>
      <c r="AZ42" s="70" t="str">
        <f>IF(キューシート計算用!D152&lt;&gt;"",キューシート計算用!D152,"")</f>
        <v/>
      </c>
      <c r="BA42" s="62"/>
      <c r="BB42" s="63"/>
      <c r="BC42" s="70" t="str">
        <f>IF(キューシート計算用!D161&lt;&gt;"",キューシート計算用!D161,"")</f>
        <v/>
      </c>
      <c r="BD42" s="62"/>
      <c r="BE42" s="62"/>
      <c r="BF42" s="70" t="str">
        <f>IF(キューシート計算用!D170&lt;&gt;"",キューシート計算用!D170,"")</f>
        <v/>
      </c>
      <c r="BG42" s="62"/>
      <c r="BH42" s="62"/>
      <c r="BI42" s="70" t="str">
        <f>IF(キューシート計算用!D179&lt;&gt;"",キューシート計算用!D179,"")</f>
        <v/>
      </c>
      <c r="BJ42" s="62"/>
      <c r="BK42" s="62"/>
      <c r="BL42" s="70" t="str">
        <f>IF(キューシート計算用!D188&lt;&gt;"",キューシート計算用!D188,"")</f>
        <v/>
      </c>
      <c r="BM42" s="62"/>
      <c r="BN42" s="62"/>
      <c r="BO42" s="70" t="str">
        <f>IF(キューシート計算用!D197&lt;&gt;"",キューシート計算用!D197,"")</f>
        <v/>
      </c>
      <c r="BP42" s="62"/>
      <c r="BQ42" s="63"/>
      <c r="BR42" s="42"/>
      <c r="BS42" s="42"/>
      <c r="BT42" s="42"/>
    </row>
    <row r="43" spans="1:72" x14ac:dyDescent="0.15">
      <c r="D43" s="71">
        <f>IF(キューシート計算用!E8&lt;&gt;"",キューシート計算用!E8,"")</f>
        <v>3</v>
      </c>
      <c r="E43" s="64"/>
      <c r="F43" s="65"/>
      <c r="G43" s="71">
        <f>IF(キューシート計算用!E17&lt;&gt;"",キューシート計算用!E17,"")</f>
        <v>44.5</v>
      </c>
      <c r="H43" s="64"/>
      <c r="I43" s="65"/>
      <c r="J43" s="71">
        <f>IF(キューシート計算用!E26&lt;&gt;"",キューシート計算用!E26,"")</f>
        <v>86.7</v>
      </c>
      <c r="K43" s="64"/>
      <c r="L43" s="65"/>
      <c r="M43" s="71">
        <f>IF(キューシート計算用!E35&lt;&gt;"",キューシート計算用!E35,"")</f>
        <v>137.6</v>
      </c>
      <c r="N43" s="64"/>
      <c r="O43" s="65"/>
      <c r="P43" s="71">
        <f>IF(キューシート計算用!E44&lt;&gt;"",キューシート計算用!E44,"")</f>
        <v>170.5</v>
      </c>
      <c r="Q43" s="64"/>
      <c r="R43" s="65"/>
      <c r="S43" s="71">
        <f>IF(キューシート計算用!E53&lt;&gt;"",キューシート計算用!E53,"")</f>
        <v>215</v>
      </c>
      <c r="T43" s="64"/>
      <c r="U43" s="65"/>
      <c r="V43" s="71">
        <f>IF(キューシート計算用!E62&lt;&gt;"",キューシート計算用!E62,"")</f>
        <v>243.20000000000002</v>
      </c>
      <c r="W43" s="64"/>
      <c r="X43" s="65"/>
      <c r="Y43" s="71">
        <f>IF(キューシート計算用!E71&lt;&gt;"",キューシート計算用!E71,"")</f>
        <v>283.79999999999995</v>
      </c>
      <c r="Z43" s="64"/>
      <c r="AA43" s="65"/>
      <c r="AB43" s="71">
        <f>IF(キューシート計算用!E80&lt;&gt;"",キューシート計算用!E80,"")</f>
        <v>318.79999999999995</v>
      </c>
      <c r="AC43" s="64"/>
      <c r="AD43" s="65"/>
      <c r="AE43" s="71">
        <f>IF(キューシート計算用!E89&lt;&gt;"",キューシート計算用!E89,"")</f>
        <v>383.1</v>
      </c>
      <c r="AF43" s="64"/>
      <c r="AG43" s="65"/>
      <c r="AH43" s="71">
        <f>IF(キューシート計算用!E98&lt;&gt;"",キューシート計算用!E98,"")</f>
        <v>394.9</v>
      </c>
      <c r="AI43" s="64"/>
      <c r="AJ43" s="65"/>
      <c r="AK43" s="71" t="str">
        <f>IF(キューシート計算用!E107&lt;&gt;"",キューシート計算用!E107,"")</f>
        <v/>
      </c>
      <c r="AL43" s="64"/>
      <c r="AM43" s="65"/>
      <c r="AN43" s="71" t="str">
        <f>IF(キューシート計算用!E116&lt;&gt;"",キューシート計算用!E116,"")</f>
        <v/>
      </c>
      <c r="AO43" s="64"/>
      <c r="AP43" s="65"/>
      <c r="AQ43" s="71" t="str">
        <f>IF(キューシート計算用!E125&lt;&gt;"",キューシート計算用!E125,"")</f>
        <v/>
      </c>
      <c r="AR43" s="64"/>
      <c r="AS43" s="65"/>
      <c r="AT43" s="71" t="str">
        <f>IF(キューシート計算用!E134&lt;&gt;"",キューシート計算用!E134,"")</f>
        <v/>
      </c>
      <c r="AU43" s="64"/>
      <c r="AV43" s="65"/>
      <c r="AW43" s="71" t="str">
        <f>IF(キューシート計算用!E143&lt;&gt;"",キューシート計算用!E143,"")</f>
        <v/>
      </c>
      <c r="AX43" s="64"/>
      <c r="AY43" s="65"/>
      <c r="AZ43" s="71" t="str">
        <f>IF(キューシート計算用!E152&lt;&gt;"",キューシート計算用!E152,"")</f>
        <v/>
      </c>
      <c r="BA43" s="64"/>
      <c r="BB43" s="65"/>
      <c r="BC43" s="71" t="str">
        <f>IF(キューシート計算用!E161&lt;&gt;"",キューシート計算用!E161,"")</f>
        <v/>
      </c>
      <c r="BD43" s="62"/>
      <c r="BE43" s="62"/>
      <c r="BF43" s="71" t="str">
        <f>IF(キューシート計算用!E170&lt;&gt;"",キューシート計算用!E170,"")</f>
        <v/>
      </c>
      <c r="BG43" s="62"/>
      <c r="BH43" s="62"/>
      <c r="BI43" s="71" t="str">
        <f>IF(キューシート計算用!E179&lt;&gt;"",キューシート計算用!E179,"")</f>
        <v/>
      </c>
      <c r="BJ43" s="62"/>
      <c r="BK43" s="62"/>
      <c r="BL43" s="71" t="str">
        <f>IF(キューシート計算用!E188&lt;&gt;"",キューシート計算用!E188,"")</f>
        <v/>
      </c>
      <c r="BM43" s="62"/>
      <c r="BN43" s="62"/>
      <c r="BO43" s="71" t="str">
        <f>IF(キューシート計算用!E197&lt;&gt;"",キューシート計算用!E197,"")</f>
        <v/>
      </c>
      <c r="BP43" s="62"/>
      <c r="BQ43" s="63"/>
      <c r="BR43" s="42"/>
      <c r="BS43" s="42"/>
      <c r="BT43" s="42"/>
    </row>
    <row r="44" spans="1:72" s="20" customFormat="1" x14ac:dyDescent="0.15">
      <c r="A44" s="6"/>
      <c r="D44" s="66">
        <f>IF(キューシート計算用!A7&lt;&gt;"",キューシート計算用!A7,"")</f>
        <v>3</v>
      </c>
      <c r="E44" s="117" t="str">
        <f>IF(キューシート計算用!F7&lt;&gt;"",キューシート計算用!F7,"")</f>
        <v/>
      </c>
      <c r="F44" s="118"/>
      <c r="G44" s="66">
        <f>IF(キューシート計算用!A16&lt;&gt;"",キューシート計算用!A16,"")</f>
        <v>12</v>
      </c>
      <c r="H44" s="117" t="str">
        <f>IF(キューシート計算用!F16&lt;&gt;"",キューシート計算用!F16,"")</f>
        <v>神明町</v>
      </c>
      <c r="I44" s="118"/>
      <c r="J44" s="66">
        <f>IF(キューシート計算用!A25&lt;&gt;"",キューシート計算用!A25,"")</f>
        <v>21</v>
      </c>
      <c r="K44" s="117" t="str">
        <f>IF(キューシート計算用!F25&lt;&gt;"",キューシート計算用!F25,"")</f>
        <v/>
      </c>
      <c r="L44" s="118"/>
      <c r="M44" s="66">
        <f>IF(キューシート計算用!A34&lt;&gt;"",キューシート計算用!A34,"")</f>
        <v>30</v>
      </c>
      <c r="N44" s="117" t="str">
        <f>IF(キューシート計算用!F34&lt;&gt;"",キューシート計算用!F34,"")</f>
        <v/>
      </c>
      <c r="O44" s="118"/>
      <c r="P44" s="66">
        <f>IF(キューシート計算用!A43&lt;&gt;"",キューシート計算用!A43,"")</f>
        <v>39</v>
      </c>
      <c r="Q44" s="117" t="str">
        <f>IF(キューシート計算用!F43&lt;&gt;"",キューシート計算用!F43,"")</f>
        <v/>
      </c>
      <c r="R44" s="118"/>
      <c r="S44" s="66">
        <f>IF(キューシート計算用!A52&lt;&gt;"",キューシート計算用!A52,"")</f>
        <v>48</v>
      </c>
      <c r="T44" s="117" t="str">
        <f>IF(キューシート計算用!F52&lt;&gt;"",キューシート計算用!F52,"")</f>
        <v>波立海岸入口</v>
      </c>
      <c r="U44" s="118"/>
      <c r="V44" s="66">
        <f>IF(キューシート計算用!A61&lt;&gt;"",キューシート計算用!A61,"")</f>
        <v>57</v>
      </c>
      <c r="W44" s="117" t="str">
        <f>IF(キューシート計算用!F61&lt;&gt;"",キューシート計算用!F61,"")</f>
        <v/>
      </c>
      <c r="X44" s="118"/>
      <c r="Y44" s="66">
        <f>IF(キューシート計算用!A70&lt;&gt;"",キューシート計算用!A70,"")</f>
        <v>66</v>
      </c>
      <c r="Z44" s="117" t="str">
        <f>IF(キューシート計算用!F70&lt;&gt;"",キューシート計算用!F70,"")</f>
        <v/>
      </c>
      <c r="AA44" s="118"/>
      <c r="AB44" s="66">
        <f>IF(キューシート計算用!A79&lt;&gt;"",キューシート計算用!A79,"")</f>
        <v>75</v>
      </c>
      <c r="AC44" s="117" t="str">
        <f>IF(キューシート計算用!F79&lt;&gt;"",キューシート計算用!F79,"")</f>
        <v>馬場坂下</v>
      </c>
      <c r="AD44" s="118"/>
      <c r="AE44" s="66">
        <f>IF(キューシート計算用!A88&lt;&gt;"",キューシート計算用!A88,"")</f>
        <v>84</v>
      </c>
      <c r="AF44" s="117" t="str">
        <f>IF(キューシート計算用!F88&lt;&gt;"",キューシート計算用!F88,"")</f>
        <v/>
      </c>
      <c r="AG44" s="118"/>
      <c r="AH44" s="66">
        <f>IF(キューシート計算用!A97&lt;&gt;"",キューシート計算用!A97,"")</f>
        <v>93</v>
      </c>
      <c r="AI44" s="117" t="str">
        <f>IF(キューシート計算用!F97&lt;&gt;"",キューシート計算用!F97,"")</f>
        <v/>
      </c>
      <c r="AJ44" s="118"/>
      <c r="AK44" s="66">
        <f>IF(キューシート計算用!A106&lt;&gt;"",キューシート計算用!A106,"")</f>
        <v>102</v>
      </c>
      <c r="AL44" s="117" t="str">
        <f>IF(キューシート計算用!F106&lt;&gt;"",キューシート計算用!F106,"")</f>
        <v/>
      </c>
      <c r="AM44" s="118"/>
      <c r="AN44" s="66">
        <f>IF(キューシート計算用!A115&lt;&gt;"",キューシート計算用!A115,"")</f>
        <v>111</v>
      </c>
      <c r="AO44" s="117" t="str">
        <f>IF(キューシート計算用!F115&lt;&gt;"",キューシート計算用!F115,"")</f>
        <v/>
      </c>
      <c r="AP44" s="118"/>
      <c r="AQ44" s="66">
        <f>IF(キューシート計算用!A124&lt;&gt;"",キューシート計算用!A124,"")</f>
        <v>120</v>
      </c>
      <c r="AR44" s="117" t="str">
        <f>IF(キューシート計算用!F124&lt;&gt;"",キューシート計算用!F124,"")</f>
        <v/>
      </c>
      <c r="AS44" s="118"/>
      <c r="AT44" s="66">
        <f>IF(キューシート計算用!A133&lt;&gt;"",キューシート計算用!A133,"")</f>
        <v>129</v>
      </c>
      <c r="AU44" s="117" t="str">
        <f>IF(キューシート計算用!F133&lt;&gt;"",キューシート計算用!F133,"")</f>
        <v/>
      </c>
      <c r="AV44" s="118"/>
      <c r="AW44" s="66">
        <f>IF(キューシート計算用!A142&lt;&gt;"",キューシート計算用!A142,"")</f>
        <v>138</v>
      </c>
      <c r="AX44" s="117" t="str">
        <f>IF(キューシート計算用!F142&lt;&gt;"",キューシート計算用!F142,"")</f>
        <v/>
      </c>
      <c r="AY44" s="118"/>
      <c r="AZ44" s="66">
        <f>IF(キューシート計算用!A151&lt;&gt;"",キューシート計算用!A151,"")</f>
        <v>147</v>
      </c>
      <c r="BA44" s="117" t="str">
        <f>IF(キューシート計算用!F151&lt;&gt;"",キューシート計算用!F151,"")</f>
        <v/>
      </c>
      <c r="BB44" s="118"/>
      <c r="BC44" s="66">
        <f>IF(キューシート計算用!A160&lt;&gt;"",キューシート計算用!A160,"")</f>
        <v>156</v>
      </c>
      <c r="BD44" s="117" t="str">
        <f>IF(キューシート計算用!F160&lt;&gt;"",キューシート計算用!F160,"")</f>
        <v/>
      </c>
      <c r="BE44" s="118"/>
      <c r="BF44" s="66">
        <f>IF(キューシート計算用!A169&lt;&gt;"",キューシート計算用!A169,"")</f>
        <v>165</v>
      </c>
      <c r="BG44" s="117" t="str">
        <f>IF(キューシート計算用!F169&lt;&gt;"",キューシート計算用!F169,"")</f>
        <v/>
      </c>
      <c r="BH44" s="118"/>
      <c r="BI44" s="66">
        <f>IF(キューシート計算用!A178&lt;&gt;"",キューシート計算用!A178,"")</f>
        <v>174</v>
      </c>
      <c r="BJ44" s="117" t="str">
        <f>IF(キューシート計算用!F178&lt;&gt;"",キューシート計算用!F178,"")</f>
        <v/>
      </c>
      <c r="BK44" s="118"/>
      <c r="BL44" s="66">
        <f>IF(キューシート計算用!A187&lt;&gt;"",キューシート計算用!A187,"")</f>
        <v>183</v>
      </c>
      <c r="BM44" s="117" t="str">
        <f>IF(キューシート計算用!F187&lt;&gt;"",キューシート計算用!F187,"")</f>
        <v/>
      </c>
      <c r="BN44" s="118"/>
      <c r="BO44" s="66">
        <f>IF(キューシート計算用!A196&lt;&gt;"",キューシート計算用!A196,"")</f>
        <v>192</v>
      </c>
      <c r="BP44" s="117" t="str">
        <f>IF(キューシート計算用!F196&lt;&gt;"",キューシート計算用!F196,"")</f>
        <v/>
      </c>
      <c r="BQ44" s="118"/>
      <c r="BR44" s="42"/>
      <c r="BS44" s="42"/>
      <c r="BT44" s="42"/>
    </row>
    <row r="45" spans="1:72" s="20" customFormat="1" x14ac:dyDescent="0.15">
      <c r="D45" s="67" t="str">
        <f>IF(キューシート計算用!B7&lt;&gt;"",キューシート計算用!B7,"")</f>
        <v/>
      </c>
      <c r="E45" s="119" t="str">
        <f>IF(キューシート計算用!K7&lt;&gt;"",キューシート計算用!K7,"")</f>
        <v/>
      </c>
      <c r="F45" s="120"/>
      <c r="G45" s="67" t="str">
        <f>IF(キューシート計算用!B16&lt;&gt;"",キューシート計算用!B16,"")</f>
        <v/>
      </c>
      <c r="H45" s="119" t="str">
        <f>IF(キューシート計算用!K16&lt;&gt;"",キューシート計算用!K16,"")</f>
        <v>芦野　黒羽→</v>
      </c>
      <c r="I45" s="120"/>
      <c r="J45" s="67" t="str">
        <f>IF(キューシート計算用!B25&lt;&gt;"",キューシート計算用!B25,"")</f>
        <v/>
      </c>
      <c r="K45" s="119" t="str">
        <f>IF(キューシート計算用!K25&lt;&gt;"",キューシート計算用!K25,"")</f>
        <v>棚倉町内→</v>
      </c>
      <c r="L45" s="120"/>
      <c r="M45" s="67" t="str">
        <f>IF(キューシート計算用!B34&lt;&gt;"",キューシート計算用!B34,"")</f>
        <v/>
      </c>
      <c r="N45" s="119" t="str">
        <f>IF(キューシート計算用!K34&lt;&gt;"",キューシート計算用!K34,"")</f>
        <v>小野町内　空港 R349→</v>
      </c>
      <c r="O45" s="120"/>
      <c r="P45" s="67" t="str">
        <f>IF(キューシート計算用!B43&lt;&gt;"",キューシート計算用!B43,"")</f>
        <v/>
      </c>
      <c r="Q45" s="119" t="str">
        <f>IF(キューシート計算用!K43&lt;&gt;"",キューシート計算用!K43,"")</f>
        <v/>
      </c>
      <c r="R45" s="120"/>
      <c r="S45" s="67" t="str">
        <f>IF(キューシート計算用!B52&lt;&gt;"",キューシート計算用!B52,"")</f>
        <v/>
      </c>
      <c r="T45" s="119" t="str">
        <f>IF(キューシート計算用!K52&lt;&gt;"",キューシート計算用!K52,"")</f>
        <v/>
      </c>
      <c r="U45" s="120"/>
      <c r="V45" s="67" t="str">
        <f>IF(キューシート計算用!B61&lt;&gt;"",キューシート計算用!B61,"")</f>
        <v/>
      </c>
      <c r="W45" s="119" t="str">
        <f>IF(キューシート計算用!K61&lt;&gt;"",キューシート計算用!K61,"")</f>
        <v>コンテナ　大剣　藤原埠頭→</v>
      </c>
      <c r="X45" s="120"/>
      <c r="Y45" s="67" t="str">
        <f>IF(キューシート計算用!B70&lt;&gt;"",キューシート計算用!B70,"")</f>
        <v/>
      </c>
      <c r="Z45" s="119" t="str">
        <f>IF(キューシート計算用!K70&lt;&gt;"",キューシート計算用!K70,"")</f>
        <v>塙→</v>
      </c>
      <c r="AA45" s="120"/>
      <c r="AB45" s="67" t="str">
        <f>IF(キューシート計算用!B79&lt;&gt;"",キューシート計算用!B79,"")</f>
        <v/>
      </c>
      <c r="AC45" s="119" t="str">
        <f>IF(キューシート計算用!K79&lt;&gt;"",キューシート計算用!K79,"")</f>
        <v/>
      </c>
      <c r="AD45" s="120"/>
      <c r="AE45" s="67" t="str">
        <f>IF(キューシート計算用!B88&lt;&gt;"",キューシート計算用!B88,"")</f>
        <v/>
      </c>
      <c r="AF45" s="119" t="str">
        <f>IF(キューシート計算用!K88&lt;&gt;"",キューシート計算用!K88,"")</f>
        <v>岡本　国道4号→</v>
      </c>
      <c r="AG45" s="120"/>
      <c r="AH45" s="67" t="str">
        <f>IF(キューシート計算用!B97&lt;&gt;"",キューシート計算用!B97,"")</f>
        <v/>
      </c>
      <c r="AI45" s="119" t="str">
        <f>IF(キューシート計算用!K97&lt;&gt;"",キューシート計算用!K97,"")</f>
        <v/>
      </c>
      <c r="AJ45" s="120"/>
      <c r="AK45" s="67" t="str">
        <f>IF(キューシート計算用!B106&lt;&gt;"",キューシート計算用!B106,"")</f>
        <v/>
      </c>
      <c r="AL45" s="119" t="str">
        <f>IF(キューシート計算用!K106&lt;&gt;"",キューシート計算用!K106,"")</f>
        <v/>
      </c>
      <c r="AM45" s="120"/>
      <c r="AN45" s="67" t="str">
        <f>IF(キューシート計算用!B115&lt;&gt;"",キューシート計算用!B115,"")</f>
        <v/>
      </c>
      <c r="AO45" s="119" t="str">
        <f>IF(キューシート計算用!K115&lt;&gt;"",キューシート計算用!K115,"")</f>
        <v/>
      </c>
      <c r="AP45" s="120"/>
      <c r="AQ45" s="67" t="str">
        <f>IF(キューシート計算用!B124&lt;&gt;"",キューシート計算用!B124,"")</f>
        <v/>
      </c>
      <c r="AR45" s="119" t="str">
        <f>IF(キューシート計算用!K124&lt;&gt;"",キューシート計算用!K124,"")</f>
        <v/>
      </c>
      <c r="AS45" s="120"/>
      <c r="AT45" s="67" t="str">
        <f>IF(キューシート計算用!B133&lt;&gt;"",キューシート計算用!B133,"")</f>
        <v/>
      </c>
      <c r="AU45" s="119" t="str">
        <f>IF(キューシート計算用!K133&lt;&gt;"",キューシート計算用!K133,"")</f>
        <v/>
      </c>
      <c r="AV45" s="120"/>
      <c r="AW45" s="67" t="str">
        <f>IF(キューシート計算用!B142&lt;&gt;"",キューシート計算用!B142,"")</f>
        <v/>
      </c>
      <c r="AX45" s="119" t="str">
        <f>IF(キューシート計算用!K142&lt;&gt;"",キューシート計算用!K142,"")</f>
        <v/>
      </c>
      <c r="AY45" s="120"/>
      <c r="AZ45" s="67" t="str">
        <f>IF(キューシート計算用!B151&lt;&gt;"",キューシート計算用!B151,"")</f>
        <v/>
      </c>
      <c r="BA45" s="119" t="str">
        <f>IF(キューシート計算用!K151&lt;&gt;"",キューシート計算用!K151,"")</f>
        <v/>
      </c>
      <c r="BB45" s="120"/>
      <c r="BC45" s="67" t="str">
        <f>IF(キューシート計算用!B160&lt;&gt;"",キューシート計算用!B160,"")</f>
        <v/>
      </c>
      <c r="BD45" s="119" t="str">
        <f>IF(キューシート計算用!K160&lt;&gt;"",キューシート計算用!K160,"")</f>
        <v/>
      </c>
      <c r="BE45" s="120"/>
      <c r="BF45" s="67" t="str">
        <f>IF(キューシート計算用!B169&lt;&gt;"",キューシート計算用!B169,"")</f>
        <v/>
      </c>
      <c r="BG45" s="119" t="str">
        <f>IF(キューシート計算用!K169&lt;&gt;"",キューシート計算用!K169,"")</f>
        <v/>
      </c>
      <c r="BH45" s="120"/>
      <c r="BI45" s="67" t="str">
        <f>IF(キューシート計算用!B178&lt;&gt;"",キューシート計算用!B178,"")</f>
        <v/>
      </c>
      <c r="BJ45" s="119" t="str">
        <f>IF(キューシート計算用!K178&lt;&gt;"",キューシート計算用!K178,"")</f>
        <v/>
      </c>
      <c r="BK45" s="120"/>
      <c r="BL45" s="67" t="str">
        <f>IF(キューシート計算用!B187&lt;&gt;"",キューシート計算用!B187,"")</f>
        <v/>
      </c>
      <c r="BM45" s="119" t="str">
        <f>IF(キューシート計算用!K187&lt;&gt;"",キューシート計算用!K187,"")</f>
        <v/>
      </c>
      <c r="BN45" s="120"/>
      <c r="BO45" s="67" t="str">
        <f>IF(キューシート計算用!B196&lt;&gt;"",キューシート計算用!B196,"")</f>
        <v/>
      </c>
      <c r="BP45" s="119" t="str">
        <f>IF(キューシート計算用!K196&lt;&gt;"",キューシート計算用!K196,"")</f>
        <v/>
      </c>
      <c r="BQ45" s="120"/>
      <c r="BR45" s="42"/>
      <c r="BS45" s="42"/>
      <c r="BT45" s="42"/>
    </row>
    <row r="46" spans="1:72" s="20" customFormat="1" x14ac:dyDescent="0.15">
      <c r="D46" s="68" t="str">
        <f>IF(キューシート計算用!M7&lt;&gt;"",キューシート計算用!M7,"")</f>
        <v/>
      </c>
      <c r="E46" s="62"/>
      <c r="F46" s="63"/>
      <c r="G46" s="68" t="str">
        <f>IF(キューシート計算用!M16&lt;&gt;"",キューシート計算用!M16,"")</f>
        <v/>
      </c>
      <c r="H46" s="62"/>
      <c r="I46" s="63"/>
      <c r="J46" s="68" t="str">
        <f>IF(キューシート計算用!M25&lt;&gt;"",キューシート計算用!M25,"")</f>
        <v/>
      </c>
      <c r="K46" s="62"/>
      <c r="L46" s="63"/>
      <c r="M46" s="68" t="str">
        <f>IF(キューシート計算用!M34&lt;&gt;"",キューシート計算用!M34,"")</f>
        <v/>
      </c>
      <c r="N46" s="62"/>
      <c r="O46" s="63"/>
      <c r="P46" s="68" t="str">
        <f>IF(キューシート計算用!M43&lt;&gt;"",キューシート計算用!M43,"")</f>
        <v/>
      </c>
      <c r="Q46" s="62"/>
      <c r="R46" s="63"/>
      <c r="S46" s="68" t="str">
        <f>IF(キューシート計算用!M52&lt;&gt;"",キューシート計算用!M52,"")</f>
        <v/>
      </c>
      <c r="T46" s="62"/>
      <c r="U46" s="63"/>
      <c r="V46" s="68" t="str">
        <f>IF(キューシート計算用!M61&lt;&gt;"",キューシート計算用!M61,"")</f>
        <v/>
      </c>
      <c r="W46" s="62"/>
      <c r="X46" s="63"/>
      <c r="Y46" s="68" t="str">
        <f>IF(キューシート計算用!M70&lt;&gt;"",キューシート計算用!M70,"")</f>
        <v/>
      </c>
      <c r="Z46" s="62"/>
      <c r="AA46" s="63"/>
      <c r="AB46" s="68" t="str">
        <f>IF(キューシート計算用!M79&lt;&gt;"",キューシート計算用!M79,"")</f>
        <v/>
      </c>
      <c r="AC46" s="62"/>
      <c r="AD46" s="63"/>
      <c r="AE46" s="68" t="str">
        <f>IF(キューシート計算用!M88&lt;&gt;"",キューシート計算用!M88,"")</f>
        <v/>
      </c>
      <c r="AF46" s="62"/>
      <c r="AG46" s="63"/>
      <c r="AH46" s="68" t="str">
        <f>IF(キューシート計算用!M97&lt;&gt;"",キューシート計算用!M97,"")</f>
        <v/>
      </c>
      <c r="AI46" s="62"/>
      <c r="AJ46" s="63"/>
      <c r="AK46" s="68" t="str">
        <f>IF(キューシート計算用!M106&lt;&gt;"",キューシート計算用!M106,"")</f>
        <v/>
      </c>
      <c r="AL46" s="62"/>
      <c r="AM46" s="63"/>
      <c r="AN46" s="68" t="str">
        <f>IF(キューシート計算用!M115&lt;&gt;"",キューシート計算用!M115,"")</f>
        <v/>
      </c>
      <c r="AO46" s="62"/>
      <c r="AP46" s="63"/>
      <c r="AQ46" s="68" t="str">
        <f>IF(キューシート計算用!M124&lt;&gt;"",キューシート計算用!M124,"")</f>
        <v/>
      </c>
      <c r="AR46" s="62"/>
      <c r="AS46" s="63"/>
      <c r="AT46" s="68" t="str">
        <f>IF(キューシート計算用!M133&lt;&gt;"",キューシート計算用!M133,"")</f>
        <v/>
      </c>
      <c r="AU46" s="62"/>
      <c r="AV46" s="63"/>
      <c r="AW46" s="68" t="str">
        <f>IF(キューシート計算用!M142&lt;&gt;"",キューシート計算用!M142,"")</f>
        <v/>
      </c>
      <c r="AX46" s="62"/>
      <c r="AY46" s="63"/>
      <c r="AZ46" s="68" t="str">
        <f>IF(キューシート計算用!M151&lt;&gt;"",キューシート計算用!M151,"")</f>
        <v/>
      </c>
      <c r="BA46" s="62"/>
      <c r="BB46" s="63"/>
      <c r="BC46" s="68" t="str">
        <f>IF(キューシート計算用!M160&lt;&gt;"",キューシート計算用!M160,"")</f>
        <v/>
      </c>
      <c r="BD46" s="62"/>
      <c r="BE46" s="62"/>
      <c r="BF46" s="68" t="str">
        <f>IF(キューシート計算用!M169&lt;&gt;"",キューシート計算用!M169,"")</f>
        <v/>
      </c>
      <c r="BG46" s="62"/>
      <c r="BH46" s="62"/>
      <c r="BI46" s="68" t="str">
        <f>IF(キューシート計算用!M178&lt;&gt;"",キューシート計算用!M178,"")</f>
        <v/>
      </c>
      <c r="BJ46" s="62"/>
      <c r="BK46" s="62"/>
      <c r="BL46" s="68" t="str">
        <f>IF(キューシート計算用!M187&lt;&gt;"",キューシート計算用!M187,"")</f>
        <v/>
      </c>
      <c r="BM46" s="62"/>
      <c r="BN46" s="62"/>
      <c r="BO46" s="68" t="str">
        <f>IF(キューシート計算用!M196&lt;&gt;"",キューシート計算用!M196,"")</f>
        <v/>
      </c>
      <c r="BP46" s="62"/>
      <c r="BQ46" s="63"/>
      <c r="BR46" s="42"/>
      <c r="BS46" s="42"/>
      <c r="BT46" s="42"/>
    </row>
    <row r="47" spans="1:72" s="20" customFormat="1" x14ac:dyDescent="0.15">
      <c r="A47" s="19" t="s">
        <v>11</v>
      </c>
      <c r="B47" s="18"/>
      <c r="C47" s="18"/>
      <c r="D47" s="68" t="str">
        <f>IF(キューシート計算用!N7&lt;&gt;"",キューシート計算用!N7,"")</f>
        <v/>
      </c>
      <c r="E47" s="62"/>
      <c r="F47" s="63"/>
      <c r="G47" s="68" t="str">
        <f>IF(キューシート計算用!N16&lt;&gt;"",キューシート計算用!N16,"")</f>
        <v/>
      </c>
      <c r="H47" s="62"/>
      <c r="I47" s="63"/>
      <c r="J47" s="68" t="str">
        <f>IF(キューシート計算用!N25&lt;&gt;"",キューシート計算用!N25,"")</f>
        <v/>
      </c>
      <c r="K47" s="62"/>
      <c r="L47" s="63"/>
      <c r="M47" s="68" t="str">
        <f>IF(キューシート計算用!N34&lt;&gt;"",キューシート計算用!N34,"")</f>
        <v/>
      </c>
      <c r="N47" s="62"/>
      <c r="O47" s="63"/>
      <c r="P47" s="68" t="str">
        <f>IF(キューシート計算用!N43&lt;&gt;"",キューシート計算用!N43,"")</f>
        <v/>
      </c>
      <c r="Q47" s="62"/>
      <c r="R47" s="63"/>
      <c r="S47" s="68" t="str">
        <f>IF(キューシート計算用!N52&lt;&gt;"",キューシート計算用!N52,"")</f>
        <v/>
      </c>
      <c r="T47" s="62"/>
      <c r="U47" s="63"/>
      <c r="V47" s="68" t="str">
        <f>IF(キューシート計算用!N61&lt;&gt;"",キューシート計算用!N61,"")</f>
        <v/>
      </c>
      <c r="W47" s="62"/>
      <c r="X47" s="63"/>
      <c r="Y47" s="68" t="str">
        <f>IF(キューシート計算用!N70&lt;&gt;"",キューシート計算用!N70,"")</f>
        <v/>
      </c>
      <c r="Z47" s="62"/>
      <c r="AA47" s="63"/>
      <c r="AB47" s="68" t="str">
        <f>IF(キューシート計算用!N79&lt;&gt;"",キューシート計算用!N79,"")</f>
        <v/>
      </c>
      <c r="AC47" s="62"/>
      <c r="AD47" s="63"/>
      <c r="AE47" s="68" t="str">
        <f>IF(キューシート計算用!N88&lt;&gt;"",キューシート計算用!N88,"")</f>
        <v/>
      </c>
      <c r="AF47" s="62"/>
      <c r="AG47" s="63"/>
      <c r="AH47" s="68" t="str">
        <f>IF(キューシート計算用!N97&lt;&gt;"",キューシート計算用!N97,"")</f>
        <v/>
      </c>
      <c r="AI47" s="62"/>
      <c r="AJ47" s="63"/>
      <c r="AK47" s="68" t="str">
        <f>IF(キューシート計算用!N106&lt;&gt;"",キューシート計算用!N106,"")</f>
        <v/>
      </c>
      <c r="AL47" s="62"/>
      <c r="AM47" s="63"/>
      <c r="AN47" s="68" t="str">
        <f>IF(キューシート計算用!N115&lt;&gt;"",キューシート計算用!N115,"")</f>
        <v/>
      </c>
      <c r="AO47" s="62"/>
      <c r="AP47" s="63"/>
      <c r="AQ47" s="68" t="str">
        <f>IF(キューシート計算用!N124&lt;&gt;"",キューシート計算用!N124,"")</f>
        <v/>
      </c>
      <c r="AR47" s="62"/>
      <c r="AS47" s="63"/>
      <c r="AT47" s="68" t="str">
        <f>IF(キューシート計算用!N133&lt;&gt;"",キューシート計算用!N133,"")</f>
        <v/>
      </c>
      <c r="AU47" s="62"/>
      <c r="AV47" s="63"/>
      <c r="AW47" s="68" t="str">
        <f>IF(キューシート計算用!N142&lt;&gt;"",キューシート計算用!N142,"")</f>
        <v/>
      </c>
      <c r="AX47" s="62"/>
      <c r="AY47" s="63"/>
      <c r="AZ47" s="68" t="str">
        <f>IF(キューシート計算用!N151&lt;&gt;"",キューシート計算用!N151,"")</f>
        <v/>
      </c>
      <c r="BA47" s="62"/>
      <c r="BB47" s="63"/>
      <c r="BC47" s="68" t="str">
        <f>IF(キューシート計算用!N160&lt;&gt;"",キューシート計算用!N160,"")</f>
        <v/>
      </c>
      <c r="BD47" s="62"/>
      <c r="BE47" s="62"/>
      <c r="BF47" s="68" t="str">
        <f>IF(キューシート計算用!N169&lt;&gt;"",キューシート計算用!N169,"")</f>
        <v/>
      </c>
      <c r="BG47" s="62"/>
      <c r="BH47" s="62"/>
      <c r="BI47" s="68" t="str">
        <f>IF(キューシート計算用!N178&lt;&gt;"",キューシート計算用!N178,"")</f>
        <v/>
      </c>
      <c r="BJ47" s="62"/>
      <c r="BK47" s="62"/>
      <c r="BL47" s="68" t="str">
        <f>IF(キューシート計算用!N187&lt;&gt;"",キューシート計算用!N187,"")</f>
        <v/>
      </c>
      <c r="BM47" s="62"/>
      <c r="BN47" s="62"/>
      <c r="BO47" s="68" t="str">
        <f>IF(キューシート計算用!N196&lt;&gt;"",キューシート計算用!N196,"")</f>
        <v/>
      </c>
      <c r="BP47" s="62"/>
      <c r="BQ47" s="63"/>
      <c r="BR47" s="42"/>
      <c r="BS47" s="42"/>
      <c r="BT47" s="42"/>
    </row>
    <row r="48" spans="1:72" x14ac:dyDescent="0.15">
      <c r="A48" s="19" t="s">
        <v>12</v>
      </c>
      <c r="B48" s="18"/>
      <c r="C48" s="18"/>
      <c r="D48" s="69">
        <f>IF(キューシート計算用!C7&lt;&gt;"",キューシート計算用!C7,"")</f>
        <v>2.1</v>
      </c>
      <c r="E48" s="62"/>
      <c r="F48" s="63"/>
      <c r="G48" s="69">
        <f>IF(キューシート計算用!C16&lt;&gt;"",キューシート計算用!C16,"")</f>
        <v>7.3999999999999986</v>
      </c>
      <c r="H48" s="62"/>
      <c r="I48" s="63"/>
      <c r="J48" s="69">
        <f>IF(キューシート計算用!C25&lt;&gt;"",キューシート計算用!C25,"")</f>
        <v>0.20000000000000284</v>
      </c>
      <c r="K48" s="62"/>
      <c r="L48" s="63"/>
      <c r="M48" s="69">
        <f>IF(キューシート計算用!C34&lt;&gt;"",キューシート計算用!C34,"")</f>
        <v>10.299999999999983</v>
      </c>
      <c r="N48" s="62"/>
      <c r="O48" s="63"/>
      <c r="P48" s="69">
        <f>IF(キューシート計算用!C43&lt;&gt;"",キューシート計算用!C43,"")</f>
        <v>1.5999999999999943</v>
      </c>
      <c r="Q48" s="62"/>
      <c r="R48" s="63"/>
      <c r="S48" s="69">
        <f>IF(キューシート計算用!C52&lt;&gt;"",キューシート計算用!C52,"")</f>
        <v>4.2000000000000171</v>
      </c>
      <c r="T48" s="62"/>
      <c r="U48" s="63"/>
      <c r="V48" s="69">
        <f>IF(キューシート計算用!C61&lt;&gt;"",キューシート計算用!C61,"")</f>
        <v>4.3000000000000114</v>
      </c>
      <c r="W48" s="62"/>
      <c r="X48" s="63"/>
      <c r="Y48" s="69">
        <f>IF(キューシート計算用!C70&lt;&gt;"",キューシート計算用!C70,"")</f>
        <v>14.300000000000011</v>
      </c>
      <c r="Z48" s="62"/>
      <c r="AA48" s="63"/>
      <c r="AB48" s="69">
        <f>IF(キューシート計算用!C79&lt;&gt;"",キューシート計算用!C79,"")</f>
        <v>0.20000000000004547</v>
      </c>
      <c r="AC48" s="62"/>
      <c r="AD48" s="63"/>
      <c r="AE48" s="69">
        <f>IF(キューシート計算用!C88&lt;&gt;"",キューシート計算用!C88,"")</f>
        <v>6.1000000000000227</v>
      </c>
      <c r="AF48" s="62"/>
      <c r="AG48" s="63"/>
      <c r="AH48" s="69">
        <f>IF(キューシート計算用!C97&lt;&gt;"",キューシート計算用!C97,"")</f>
        <v>0.5</v>
      </c>
      <c r="AI48" s="62"/>
      <c r="AJ48" s="63"/>
      <c r="AK48" s="69" t="str">
        <f>IF(キューシート計算用!C106&lt;&gt;"",キューシート計算用!C106,"")</f>
        <v/>
      </c>
      <c r="AL48" s="62"/>
      <c r="AM48" s="63"/>
      <c r="AN48" s="69" t="str">
        <f>IF(キューシート計算用!C115&lt;&gt;"",キューシート計算用!C115,"")</f>
        <v/>
      </c>
      <c r="AO48" s="62"/>
      <c r="AP48" s="63"/>
      <c r="AQ48" s="69" t="str">
        <f>IF(キューシート計算用!C124&lt;&gt;"",キューシート計算用!C124,"")</f>
        <v/>
      </c>
      <c r="AR48" s="62"/>
      <c r="AS48" s="63"/>
      <c r="AT48" s="69" t="str">
        <f>IF(キューシート計算用!C133&lt;&gt;"",キューシート計算用!C133,"")</f>
        <v/>
      </c>
      <c r="AU48" s="62"/>
      <c r="AV48" s="63"/>
      <c r="AW48" s="69" t="str">
        <f>IF(キューシート計算用!C142&lt;&gt;"",キューシート計算用!C142,"")</f>
        <v/>
      </c>
      <c r="AX48" s="62"/>
      <c r="AY48" s="63"/>
      <c r="AZ48" s="69" t="str">
        <f>IF(キューシート計算用!C151&lt;&gt;"",キューシート計算用!C151,"")</f>
        <v/>
      </c>
      <c r="BA48" s="62"/>
      <c r="BB48" s="63"/>
      <c r="BC48" s="69" t="str">
        <f>IF(キューシート計算用!C160&lt;&gt;"",キューシート計算用!C160,"")</f>
        <v/>
      </c>
      <c r="BD48" s="62"/>
      <c r="BE48" s="62"/>
      <c r="BF48" s="69" t="str">
        <f>IF(キューシート計算用!C169&lt;&gt;"",キューシート計算用!C169,"")</f>
        <v/>
      </c>
      <c r="BG48" s="62"/>
      <c r="BH48" s="62"/>
      <c r="BI48" s="69" t="str">
        <f>IF(キューシート計算用!C178&lt;&gt;"",キューシート計算用!C178,"")</f>
        <v/>
      </c>
      <c r="BJ48" s="62"/>
      <c r="BK48" s="62"/>
      <c r="BL48" s="69" t="str">
        <f>IF(キューシート計算用!C187&lt;&gt;"",キューシート計算用!C187,"")</f>
        <v/>
      </c>
      <c r="BM48" s="62"/>
      <c r="BN48" s="62"/>
      <c r="BO48" s="69" t="str">
        <f>IF(キューシート計算用!C196&lt;&gt;"",キューシート計算用!C196,"")</f>
        <v/>
      </c>
      <c r="BP48" s="62"/>
      <c r="BQ48" s="63"/>
      <c r="BR48" s="42"/>
      <c r="BS48" s="42"/>
      <c r="BT48" s="42"/>
    </row>
    <row r="49" spans="1:72" x14ac:dyDescent="0.15">
      <c r="A49" s="19" t="s">
        <v>13</v>
      </c>
      <c r="B49" s="18"/>
      <c r="C49" s="18"/>
      <c r="D49" s="70">
        <f>IF(キューシート計算用!D7&lt;&gt;"",キューシート計算用!D7,"")</f>
        <v>2.2000000000000002</v>
      </c>
      <c r="E49" s="62"/>
      <c r="F49" s="63"/>
      <c r="G49" s="70">
        <f>IF(キューシート計算用!D16&lt;&gt;"",キューシート計算用!D16,"")</f>
        <v>43</v>
      </c>
      <c r="H49" s="62"/>
      <c r="I49" s="63"/>
      <c r="J49" s="70">
        <f>IF(キューシート計算用!D25&lt;&gt;"",キューシート計算用!D25,"")</f>
        <v>25.300000000000004</v>
      </c>
      <c r="K49" s="62"/>
      <c r="L49" s="63"/>
      <c r="M49" s="70">
        <f>IF(キューシート計算用!D34&lt;&gt;"",キューシート計算用!D34,"")</f>
        <v>76.299999999999983</v>
      </c>
      <c r="N49" s="62"/>
      <c r="O49" s="63"/>
      <c r="P49" s="70">
        <f>IF(キューシート計算用!D43&lt;&gt;"",キューシート計算用!D43,"")</f>
        <v>29</v>
      </c>
      <c r="Q49" s="62"/>
      <c r="R49" s="63"/>
      <c r="S49" s="70">
        <f>IF(キューシート計算用!D52&lt;&gt;"",キューシート計算用!D52,"")</f>
        <v>22.099999999999994</v>
      </c>
      <c r="T49" s="62"/>
      <c r="U49" s="63"/>
      <c r="V49" s="70">
        <f>IF(キューシート計算用!D61&lt;&gt;"",キューシート計算用!D61,"")</f>
        <v>5.6999999999999886</v>
      </c>
      <c r="W49" s="62"/>
      <c r="X49" s="63"/>
      <c r="Y49" s="70">
        <f>IF(キューシート計算用!D70&lt;&gt;"",キューシート計算用!D70,"")</f>
        <v>48.299999999999983</v>
      </c>
      <c r="Z49" s="62"/>
      <c r="AA49" s="63"/>
      <c r="AB49" s="70">
        <f>IF(キューシート計算用!D79&lt;&gt;"",キューシート計算用!D79,"")</f>
        <v>2.2000000000000455</v>
      </c>
      <c r="AC49" s="62"/>
      <c r="AD49" s="63"/>
      <c r="AE49" s="70">
        <f>IF(キューシート計算用!D88&lt;&gt;"",キューシート計算用!D88,"")</f>
        <v>22.699999999999989</v>
      </c>
      <c r="AF49" s="62"/>
      <c r="AG49" s="63"/>
      <c r="AH49" s="70">
        <f>IF(キューシート計算用!D97&lt;&gt;"",キューシート計算用!D97,"")</f>
        <v>35.400000000000034</v>
      </c>
      <c r="AI49" s="62"/>
      <c r="AJ49" s="63"/>
      <c r="AK49" s="70" t="str">
        <f>IF(キューシート計算用!D106&lt;&gt;"",キューシート計算用!D106,"")</f>
        <v/>
      </c>
      <c r="AL49" s="62"/>
      <c r="AM49" s="63"/>
      <c r="AN49" s="70" t="str">
        <f>IF(キューシート計算用!D115&lt;&gt;"",キューシート計算用!D115,"")</f>
        <v/>
      </c>
      <c r="AO49" s="62"/>
      <c r="AP49" s="63"/>
      <c r="AQ49" s="70" t="str">
        <f>IF(キューシート計算用!D124&lt;&gt;"",キューシート計算用!D124,"")</f>
        <v/>
      </c>
      <c r="AR49" s="62"/>
      <c r="AS49" s="63"/>
      <c r="AT49" s="70" t="str">
        <f>IF(キューシート計算用!D133&lt;&gt;"",キューシート計算用!D133,"")</f>
        <v/>
      </c>
      <c r="AU49" s="62"/>
      <c r="AV49" s="63"/>
      <c r="AW49" s="70" t="str">
        <f>IF(キューシート計算用!D142&lt;&gt;"",キューシート計算用!D142,"")</f>
        <v/>
      </c>
      <c r="AX49" s="62"/>
      <c r="AY49" s="63"/>
      <c r="AZ49" s="70" t="str">
        <f>IF(キューシート計算用!D151&lt;&gt;"",キューシート計算用!D151,"")</f>
        <v/>
      </c>
      <c r="BA49" s="62"/>
      <c r="BB49" s="63"/>
      <c r="BC49" s="70" t="str">
        <f>IF(キューシート計算用!D160&lt;&gt;"",キューシート計算用!D160,"")</f>
        <v/>
      </c>
      <c r="BD49" s="62"/>
      <c r="BE49" s="62"/>
      <c r="BF49" s="70" t="str">
        <f>IF(キューシート計算用!D169&lt;&gt;"",キューシート計算用!D169,"")</f>
        <v/>
      </c>
      <c r="BG49" s="62"/>
      <c r="BH49" s="62"/>
      <c r="BI49" s="70" t="str">
        <f>IF(キューシート計算用!D178&lt;&gt;"",キューシート計算用!D178,"")</f>
        <v/>
      </c>
      <c r="BJ49" s="62"/>
      <c r="BK49" s="62"/>
      <c r="BL49" s="70" t="str">
        <f>IF(キューシート計算用!D187&lt;&gt;"",キューシート計算用!D187,"")</f>
        <v/>
      </c>
      <c r="BM49" s="62"/>
      <c r="BN49" s="62"/>
      <c r="BO49" s="70" t="str">
        <f>IF(キューシート計算用!D196&lt;&gt;"",キューシート計算用!D196,"")</f>
        <v/>
      </c>
      <c r="BP49" s="62"/>
      <c r="BQ49" s="63"/>
      <c r="BR49" s="42"/>
      <c r="BS49" s="42"/>
      <c r="BT49" s="42"/>
    </row>
    <row r="50" spans="1:72" x14ac:dyDescent="0.15">
      <c r="A50" s="19" t="s">
        <v>14</v>
      </c>
      <c r="B50" s="18"/>
      <c r="C50" s="18"/>
      <c r="D50" s="71">
        <f>IF(キューシート計算用!E7&lt;&gt;"",キューシート計算用!E7,"")</f>
        <v>2.2000000000000002</v>
      </c>
      <c r="E50" s="64"/>
      <c r="F50" s="65"/>
      <c r="G50" s="71">
        <f>IF(キューシート計算用!E16&lt;&gt;"",キューシート計算用!E16,"")</f>
        <v>43</v>
      </c>
      <c r="H50" s="64"/>
      <c r="I50" s="65"/>
      <c r="J50" s="71">
        <f>IF(キューシート計算用!E25&lt;&gt;"",キューシート計算用!E25,"")</f>
        <v>85.7</v>
      </c>
      <c r="K50" s="64"/>
      <c r="L50" s="65"/>
      <c r="M50" s="71">
        <f>IF(キューシート計算用!E34&lt;&gt;"",キューシート計算用!E34,"")</f>
        <v>136.69999999999999</v>
      </c>
      <c r="N50" s="64"/>
      <c r="O50" s="65"/>
      <c r="P50" s="71">
        <f>IF(キューシート計算用!E43&lt;&gt;"",キューシート計算用!E43,"")</f>
        <v>167.4</v>
      </c>
      <c r="Q50" s="64"/>
      <c r="R50" s="65"/>
      <c r="S50" s="71">
        <f>IF(キューシート計算用!E52&lt;&gt;"",キューシート計算用!E52,"")</f>
        <v>213.4</v>
      </c>
      <c r="T50" s="64"/>
      <c r="U50" s="65"/>
      <c r="V50" s="71">
        <f>IF(キューシート計算用!E61&lt;&gt;"",キューシート計算用!E61,"")</f>
        <v>240.9</v>
      </c>
      <c r="W50" s="64"/>
      <c r="X50" s="65"/>
      <c r="Y50" s="71">
        <f>IF(キューシート計算用!E70&lt;&gt;"",キューシート計算用!E70,"")</f>
        <v>283.5</v>
      </c>
      <c r="Z50" s="64"/>
      <c r="AA50" s="65"/>
      <c r="AB50" s="71">
        <f>IF(キューシート計算用!E79&lt;&gt;"",キューシート計算用!E79,"")</f>
        <v>318</v>
      </c>
      <c r="AC50" s="64"/>
      <c r="AD50" s="65"/>
      <c r="AE50" s="71">
        <f>IF(キューシート計算用!E88&lt;&gt;"",キューシート計算用!E88,"")</f>
        <v>380.9</v>
      </c>
      <c r="AF50" s="64"/>
      <c r="AG50" s="65"/>
      <c r="AH50" s="71">
        <f>IF(キューシート計算用!E97&lt;&gt;"",キューシート計算用!E97,"")</f>
        <v>393.6</v>
      </c>
      <c r="AI50" s="64"/>
      <c r="AJ50" s="65"/>
      <c r="AK50" s="71" t="str">
        <f>IF(キューシート計算用!E106&lt;&gt;"",キューシート計算用!E106,"")</f>
        <v/>
      </c>
      <c r="AL50" s="64"/>
      <c r="AM50" s="65"/>
      <c r="AN50" s="71" t="str">
        <f>IF(キューシート計算用!E115&lt;&gt;"",キューシート計算用!E115,"")</f>
        <v/>
      </c>
      <c r="AO50" s="64"/>
      <c r="AP50" s="65"/>
      <c r="AQ50" s="71" t="str">
        <f>IF(キューシート計算用!E124&lt;&gt;"",キューシート計算用!E124,"")</f>
        <v/>
      </c>
      <c r="AR50" s="64"/>
      <c r="AS50" s="65"/>
      <c r="AT50" s="71" t="str">
        <f>IF(キューシート計算用!E133&lt;&gt;"",キューシート計算用!E133,"")</f>
        <v/>
      </c>
      <c r="AU50" s="64"/>
      <c r="AV50" s="65"/>
      <c r="AW50" s="71" t="str">
        <f>IF(キューシート計算用!E142&lt;&gt;"",キューシート計算用!E142,"")</f>
        <v/>
      </c>
      <c r="AX50" s="64"/>
      <c r="AY50" s="65"/>
      <c r="AZ50" s="71" t="str">
        <f>IF(キューシート計算用!E151&lt;&gt;"",キューシート計算用!E151,"")</f>
        <v/>
      </c>
      <c r="BA50" s="64"/>
      <c r="BB50" s="65"/>
      <c r="BC50" s="71" t="str">
        <f>IF(キューシート計算用!E160&lt;&gt;"",キューシート計算用!E160,"")</f>
        <v/>
      </c>
      <c r="BD50" s="62"/>
      <c r="BE50" s="62"/>
      <c r="BF50" s="71" t="str">
        <f>IF(キューシート計算用!E169&lt;&gt;"",キューシート計算用!E169,"")</f>
        <v/>
      </c>
      <c r="BG50" s="62"/>
      <c r="BH50" s="62"/>
      <c r="BI50" s="71" t="str">
        <f>IF(キューシート計算用!E178&lt;&gt;"",キューシート計算用!E178,"")</f>
        <v/>
      </c>
      <c r="BJ50" s="62"/>
      <c r="BK50" s="62"/>
      <c r="BL50" s="71" t="str">
        <f>IF(キューシート計算用!E187&lt;&gt;"",キューシート計算用!E187,"")</f>
        <v/>
      </c>
      <c r="BM50" s="62"/>
      <c r="BN50" s="62"/>
      <c r="BO50" s="71" t="str">
        <f>IF(キューシート計算用!E196&lt;&gt;"",キューシート計算用!E196,"")</f>
        <v/>
      </c>
      <c r="BP50" s="62"/>
      <c r="BQ50" s="63"/>
      <c r="BR50" s="42"/>
      <c r="BS50" s="42"/>
      <c r="BT50" s="42"/>
    </row>
    <row r="51" spans="1:72" s="20" customFormat="1" x14ac:dyDescent="0.15">
      <c r="A51" s="19" t="s">
        <v>15</v>
      </c>
      <c r="B51" s="18"/>
      <c r="C51" s="18"/>
      <c r="D51" s="66">
        <f>IF(キューシート計算用!A6&lt;&gt;"",キューシート計算用!A6,"")</f>
        <v>2</v>
      </c>
      <c r="E51" s="117" t="str">
        <f>IF(キューシート計算用!F6&lt;&gt;"",キューシート計算用!F6,"")</f>
        <v/>
      </c>
      <c r="F51" s="118"/>
      <c r="G51" s="66">
        <f>IF(キューシート計算用!A15&lt;&gt;"",キューシート計算用!A15,"")</f>
        <v>11</v>
      </c>
      <c r="H51" s="117" t="str">
        <f>IF(キューシート計算用!F15&lt;&gt;"",キューシート計算用!F15,"")</f>
        <v>佐久山前坂</v>
      </c>
      <c r="I51" s="118"/>
      <c r="J51" s="66">
        <f>IF(キューシート計算用!A24&lt;&gt;"",キューシート計算用!A24,"")</f>
        <v>20</v>
      </c>
      <c r="K51" s="117" t="str">
        <f>IF(キューシート計算用!F24&lt;&gt;"",キューシート計算用!F24,"")</f>
        <v/>
      </c>
      <c r="L51" s="118"/>
      <c r="M51" s="66">
        <f>IF(キューシート計算用!A33&lt;&gt;"",キューシート計算用!A33,"")</f>
        <v>29</v>
      </c>
      <c r="N51" s="117" t="str">
        <f>IF(キューシート計算用!F33&lt;&gt;"",キューシート計算用!F33,"")</f>
        <v>大隅</v>
      </c>
      <c r="O51" s="118"/>
      <c r="P51" s="66">
        <f>IF(キューシート計算用!A42&lt;&gt;"",キューシート計算用!A42,"")</f>
        <v>38</v>
      </c>
      <c r="Q51" s="117" t="str">
        <f>IF(キューシート計算用!F42&lt;&gt;"",キューシート計算用!F42,"")</f>
        <v/>
      </c>
      <c r="R51" s="118"/>
      <c r="S51" s="66">
        <f>IF(キューシート計算用!A51&lt;&gt;"",キューシート計算用!A51,"")</f>
        <v>47</v>
      </c>
      <c r="T51" s="117" t="str">
        <f>IF(キューシート計算用!F51&lt;&gt;"",キューシート計算用!F51,"")</f>
        <v>明不作</v>
      </c>
      <c r="U51" s="118"/>
      <c r="V51" s="66">
        <f>IF(キューシート計算用!A60&lt;&gt;"",キューシート計算用!A60,"")</f>
        <v>56</v>
      </c>
      <c r="W51" s="117" t="str">
        <f>IF(キューシート計算用!F60&lt;&gt;"",キューシート計算用!F60,"")</f>
        <v/>
      </c>
      <c r="X51" s="118"/>
      <c r="Y51" s="66">
        <f>IF(キューシート計算用!A69&lt;&gt;"",キューシート計算用!A69,"")</f>
        <v>65</v>
      </c>
      <c r="Z51" s="117" t="str">
        <f>IF(キューシート計算用!F69&lt;&gt;"",キューシート計算用!F69,"")</f>
        <v/>
      </c>
      <c r="AA51" s="118"/>
      <c r="AB51" s="66">
        <f>IF(キューシート計算用!A78&lt;&gt;"",キューシート計算用!A78,"")</f>
        <v>74</v>
      </c>
      <c r="AC51" s="117" t="str">
        <f>IF(キューシート計算用!F78&lt;&gt;"",キューシート計算用!F78,"")</f>
        <v>馬場坂下東</v>
      </c>
      <c r="AD51" s="118"/>
      <c r="AE51" s="66">
        <f>IF(キューシート計算用!A87&lt;&gt;"",キューシート計算用!A87,"")</f>
        <v>83</v>
      </c>
      <c r="AF51" s="117" t="str">
        <f>IF(キューシート計算用!F87&lt;&gt;"",キューシート計算用!F87,"")</f>
        <v>芳賀台</v>
      </c>
      <c r="AG51" s="118"/>
      <c r="AH51" s="66">
        <f>IF(キューシート計算用!A96&lt;&gt;"",キューシート計算用!A96,"")</f>
        <v>92</v>
      </c>
      <c r="AI51" s="117" t="str">
        <f>IF(キューシート計算用!F96&lt;&gt;"",キューシート計算用!F96,"")</f>
        <v>農業試験場入口</v>
      </c>
      <c r="AJ51" s="118"/>
      <c r="AK51" s="66">
        <f>IF(キューシート計算用!A105&lt;&gt;"",キューシート計算用!A105,"")</f>
        <v>101</v>
      </c>
      <c r="AL51" s="117" t="str">
        <f>IF(キューシート計算用!F105&lt;&gt;"",キューシート計算用!F105,"")</f>
        <v/>
      </c>
      <c r="AM51" s="118"/>
      <c r="AN51" s="66">
        <f>IF(キューシート計算用!A114&lt;&gt;"",キューシート計算用!A114,"")</f>
        <v>110</v>
      </c>
      <c r="AO51" s="117" t="str">
        <f>IF(キューシート計算用!F114&lt;&gt;"",キューシート計算用!F114,"")</f>
        <v/>
      </c>
      <c r="AP51" s="118"/>
      <c r="AQ51" s="66">
        <f>IF(キューシート計算用!A123&lt;&gt;"",キューシート計算用!A123,"")</f>
        <v>119</v>
      </c>
      <c r="AR51" s="117" t="str">
        <f>IF(キューシート計算用!F123&lt;&gt;"",キューシート計算用!F123,"")</f>
        <v/>
      </c>
      <c r="AS51" s="118"/>
      <c r="AT51" s="66">
        <f>IF(キューシート計算用!A132&lt;&gt;"",キューシート計算用!A132,"")</f>
        <v>128</v>
      </c>
      <c r="AU51" s="117" t="str">
        <f>IF(キューシート計算用!F132&lt;&gt;"",キューシート計算用!F132,"")</f>
        <v/>
      </c>
      <c r="AV51" s="118"/>
      <c r="AW51" s="66">
        <f>IF(キューシート計算用!A141&lt;&gt;"",キューシート計算用!A141,"")</f>
        <v>137</v>
      </c>
      <c r="AX51" s="117" t="str">
        <f>IF(キューシート計算用!F141&lt;&gt;"",キューシート計算用!F141,"")</f>
        <v/>
      </c>
      <c r="AY51" s="118"/>
      <c r="AZ51" s="66">
        <f>IF(キューシート計算用!A150&lt;&gt;"",キューシート計算用!A150,"")</f>
        <v>146</v>
      </c>
      <c r="BA51" s="117" t="str">
        <f>IF(キューシート計算用!F150&lt;&gt;"",キューシート計算用!F150,"")</f>
        <v/>
      </c>
      <c r="BB51" s="118"/>
      <c r="BC51" s="66">
        <f>IF(キューシート計算用!A159&lt;&gt;"",キューシート計算用!A159,"")</f>
        <v>155</v>
      </c>
      <c r="BD51" s="117" t="str">
        <f>IF(キューシート計算用!F159&lt;&gt;"",キューシート計算用!F159,"")</f>
        <v/>
      </c>
      <c r="BE51" s="118"/>
      <c r="BF51" s="66">
        <f>IF(キューシート計算用!A168&lt;&gt;"",キューシート計算用!A168,"")</f>
        <v>164</v>
      </c>
      <c r="BG51" s="117" t="str">
        <f>IF(キューシート計算用!F168&lt;&gt;"",キューシート計算用!F168,"")</f>
        <v/>
      </c>
      <c r="BH51" s="118"/>
      <c r="BI51" s="66">
        <f>IF(キューシート計算用!A177&lt;&gt;"",キューシート計算用!A177,"")</f>
        <v>173</v>
      </c>
      <c r="BJ51" s="117" t="str">
        <f>IF(キューシート計算用!F177&lt;&gt;"",キューシート計算用!F177,"")</f>
        <v/>
      </c>
      <c r="BK51" s="118"/>
      <c r="BL51" s="66">
        <f>IF(キューシート計算用!A186&lt;&gt;"",キューシート計算用!A186,"")</f>
        <v>182</v>
      </c>
      <c r="BM51" s="117" t="str">
        <f>IF(キューシート計算用!F186&lt;&gt;"",キューシート計算用!F186,"")</f>
        <v/>
      </c>
      <c r="BN51" s="118"/>
      <c r="BO51" s="66">
        <f>IF(キューシート計算用!A195&lt;&gt;"",キューシート計算用!A195,"")</f>
        <v>191</v>
      </c>
      <c r="BP51" s="117" t="str">
        <f>IF(キューシート計算用!F195&lt;&gt;"",キューシート計算用!F195,"")</f>
        <v/>
      </c>
      <c r="BQ51" s="118"/>
      <c r="BR51" s="24">
        <f>IF(キューシート計算用!A204&lt;&gt;"",キューシート計算用!A204,"")</f>
        <v>200</v>
      </c>
      <c r="BS51" s="121" t="str">
        <f>IF(キューシート計算用!F204&lt;&gt;"",キューシート計算用!F204,"")</f>
        <v/>
      </c>
      <c r="BT51" s="122"/>
    </row>
    <row r="52" spans="1:72" s="20" customFormat="1" x14ac:dyDescent="0.15">
      <c r="A52" s="19" t="s">
        <v>16</v>
      </c>
      <c r="B52" s="18"/>
      <c r="C52" s="18"/>
      <c r="D52" s="67" t="str">
        <f>IF(キューシート計算用!B6&lt;&gt;"",キューシート計算用!B6,"")</f>
        <v/>
      </c>
      <c r="E52" s="119" t="str">
        <f>IF(キューシート計算用!K6&lt;&gt;"",キューシート計算用!K6,"")</f>
        <v/>
      </c>
      <c r="F52" s="120"/>
      <c r="G52" s="67" t="str">
        <f>IF(キューシート計算用!B15&lt;&gt;"",キューシート計算用!B15,"")</f>
        <v/>
      </c>
      <c r="H52" s="119" t="str">
        <f>IF(キューシート計算用!K15&lt;&gt;"",キューシート計算用!K15,"")</f>
        <v>↑←大田原市街</v>
      </c>
      <c r="I52" s="120"/>
      <c r="J52" s="67" t="str">
        <f>IF(キューシート計算用!B24&lt;&gt;"",キューシート計算用!B24,"")</f>
        <v/>
      </c>
      <c r="K52" s="119" t="str">
        <f>IF(キューシート計算用!K24&lt;&gt;"",キューシート計算用!K24,"")</f>
        <v>←白河</v>
      </c>
      <c r="L52" s="120"/>
      <c r="M52" s="67" t="str">
        <f>IF(キューシート計算用!B33&lt;&gt;"",キューシート計算用!B33,"")</f>
        <v/>
      </c>
      <c r="N52" s="119" t="str">
        <f>IF(キューシート計算用!K33&lt;&gt;"",キューシート計算用!K33,"")</f>
        <v>小野→</v>
      </c>
      <c r="O52" s="120"/>
      <c r="P52" s="67" t="str">
        <f>IF(キューシート計算用!B42&lt;&gt;"",キューシート計算用!B42,"")</f>
        <v/>
      </c>
      <c r="Q52" s="119" t="str">
        <f>IF(キューシート計算用!K42&lt;&gt;"",キューシート計算用!K42,"")</f>
        <v/>
      </c>
      <c r="R52" s="120"/>
      <c r="S52" s="67" t="str">
        <f>IF(キューシート計算用!B51&lt;&gt;"",キューシート計算用!B51,"")</f>
        <v/>
      </c>
      <c r="T52" s="119" t="str">
        <f>IF(キューシート計算用!K51&lt;&gt;"",キューシート計算用!K51,"")</f>
        <v>←久野浜</v>
      </c>
      <c r="U52" s="120"/>
      <c r="V52" s="67" t="str">
        <f>IF(キューシート計算用!B60&lt;&gt;"",キューシート計算用!B60,"")</f>
        <v/>
      </c>
      <c r="W52" s="119" t="str">
        <f>IF(キューシート計算用!K60&lt;&gt;"",キューシート計算用!K60,"")</f>
        <v>←小名浜港</v>
      </c>
      <c r="X52" s="120"/>
      <c r="Y52" s="67" t="str">
        <f>IF(キューシート計算用!B69&lt;&gt;"",キューシート計算用!B69,"")</f>
        <v/>
      </c>
      <c r="Z52" s="119" t="str">
        <f>IF(キューシート計算用!K69&lt;&gt;"",キューシート計算用!K69,"")</f>
        <v>←若栗　横川　広域農道　小川ダム</v>
      </c>
      <c r="AA52" s="120"/>
      <c r="AB52" s="67" t="str">
        <f>IF(キューシート計算用!B78&lt;&gt;"",キューシート計算用!B78,"")</f>
        <v/>
      </c>
      <c r="AC52" s="119" t="str">
        <f>IF(キューシート計算用!K78&lt;&gt;"",キューシート計算用!K78,"")</f>
        <v>常陸大宮　常陸太田市街→</v>
      </c>
      <c r="AD52" s="120"/>
      <c r="AE52" s="67" t="str">
        <f>IF(キューシート計算用!B87&lt;&gt;"",キューシート計算用!B87,"")</f>
        <v/>
      </c>
      <c r="AF52" s="119" t="str">
        <f>IF(キューシート計算用!K87&lt;&gt;"",キューシート計算用!K87,"")</f>
        <v>宇都宮→</v>
      </c>
      <c r="AG52" s="120"/>
      <c r="AH52" s="67" t="str">
        <f>IF(キューシート計算用!B96&lt;&gt;"",キューシート計算用!B96,"")</f>
        <v/>
      </c>
      <c r="AI52" s="119" t="str">
        <f>IF(キューシート計算用!K96&lt;&gt;"",キューシート計算用!K96,"")</f>
        <v/>
      </c>
      <c r="AJ52" s="120"/>
      <c r="AK52" s="67" t="str">
        <f>IF(キューシート計算用!B105&lt;&gt;"",キューシート計算用!B105,"")</f>
        <v/>
      </c>
      <c r="AL52" s="119" t="str">
        <f>IF(キューシート計算用!K105&lt;&gt;"",キューシート計算用!K105,"")</f>
        <v/>
      </c>
      <c r="AM52" s="120"/>
      <c r="AN52" s="67" t="str">
        <f>IF(キューシート計算用!B114&lt;&gt;"",キューシート計算用!B114,"")</f>
        <v/>
      </c>
      <c r="AO52" s="119" t="str">
        <f>IF(キューシート計算用!K114&lt;&gt;"",キューシート計算用!K114,"")</f>
        <v/>
      </c>
      <c r="AP52" s="120"/>
      <c r="AQ52" s="67" t="str">
        <f>IF(キューシート計算用!B123&lt;&gt;"",キューシート計算用!B123,"")</f>
        <v/>
      </c>
      <c r="AR52" s="119" t="str">
        <f>IF(キューシート計算用!K123&lt;&gt;"",キューシート計算用!K123,"")</f>
        <v/>
      </c>
      <c r="AS52" s="120"/>
      <c r="AT52" s="67" t="str">
        <f>IF(キューシート計算用!B132&lt;&gt;"",キューシート計算用!B132,"")</f>
        <v/>
      </c>
      <c r="AU52" s="119" t="str">
        <f>IF(キューシート計算用!K132&lt;&gt;"",キューシート計算用!K132,"")</f>
        <v/>
      </c>
      <c r="AV52" s="120"/>
      <c r="AW52" s="67" t="str">
        <f>IF(キューシート計算用!B141&lt;&gt;"",キューシート計算用!B141,"")</f>
        <v/>
      </c>
      <c r="AX52" s="119" t="str">
        <f>IF(キューシート計算用!K141&lt;&gt;"",キューシート計算用!K141,"")</f>
        <v/>
      </c>
      <c r="AY52" s="120"/>
      <c r="AZ52" s="67" t="str">
        <f>IF(キューシート計算用!B150&lt;&gt;"",キューシート計算用!B150,"")</f>
        <v/>
      </c>
      <c r="BA52" s="119" t="str">
        <f>IF(キューシート計算用!K150&lt;&gt;"",キューシート計算用!K150,"")</f>
        <v/>
      </c>
      <c r="BB52" s="120"/>
      <c r="BC52" s="67" t="str">
        <f>IF(キューシート計算用!B159&lt;&gt;"",キューシート計算用!B159,"")</f>
        <v/>
      </c>
      <c r="BD52" s="119" t="str">
        <f>IF(キューシート計算用!K159&lt;&gt;"",キューシート計算用!K159,"")</f>
        <v/>
      </c>
      <c r="BE52" s="120"/>
      <c r="BF52" s="67" t="str">
        <f>IF(キューシート計算用!B168&lt;&gt;"",キューシート計算用!B168,"")</f>
        <v/>
      </c>
      <c r="BG52" s="119" t="str">
        <f>IF(キューシート計算用!K168&lt;&gt;"",キューシート計算用!K168,"")</f>
        <v/>
      </c>
      <c r="BH52" s="120"/>
      <c r="BI52" s="67" t="str">
        <f>IF(キューシート計算用!B177&lt;&gt;"",キューシート計算用!B177,"")</f>
        <v/>
      </c>
      <c r="BJ52" s="119" t="str">
        <f>IF(キューシート計算用!K177&lt;&gt;"",キューシート計算用!K177,"")</f>
        <v/>
      </c>
      <c r="BK52" s="120"/>
      <c r="BL52" s="67" t="str">
        <f>IF(キューシート計算用!B186&lt;&gt;"",キューシート計算用!B186,"")</f>
        <v/>
      </c>
      <c r="BM52" s="119" t="str">
        <f>IF(キューシート計算用!K186&lt;&gt;"",キューシート計算用!K186,"")</f>
        <v/>
      </c>
      <c r="BN52" s="120"/>
      <c r="BO52" s="67" t="str">
        <f>IF(キューシート計算用!B195&lt;&gt;"",キューシート計算用!B195,"")</f>
        <v/>
      </c>
      <c r="BP52" s="119" t="str">
        <f>IF(キューシート計算用!K195&lt;&gt;"",キューシート計算用!K195,"")</f>
        <v/>
      </c>
      <c r="BQ52" s="120"/>
      <c r="BR52" s="25" t="str">
        <f>IF(キューシート計算用!B204&lt;&gt;"",キューシート計算用!B204,"")</f>
        <v/>
      </c>
      <c r="BS52" s="115" t="str">
        <f>IF(キューシート計算用!K204&lt;&gt;"",キューシート計算用!K204,"")</f>
        <v/>
      </c>
      <c r="BT52" s="116"/>
    </row>
    <row r="53" spans="1:72" s="20" customFormat="1" x14ac:dyDescent="0.15">
      <c r="A53" s="19" t="s">
        <v>17</v>
      </c>
      <c r="B53" s="18"/>
      <c r="C53" s="18"/>
      <c r="D53" s="68" t="str">
        <f>IF(キューシート計算用!M6&lt;&gt;"",キューシート計算用!M6,"")</f>
        <v/>
      </c>
      <c r="E53" s="62"/>
      <c r="F53" s="63"/>
      <c r="G53" s="68" t="str">
        <f>IF(キューシート計算用!M15&lt;&gt;"",キューシート計算用!M15,"")</f>
        <v/>
      </c>
      <c r="H53" s="62"/>
      <c r="I53" s="63"/>
      <c r="J53" s="68" t="str">
        <f>IF(キューシート計算用!M24&lt;&gt;"",キューシート計算用!M24,"")</f>
        <v/>
      </c>
      <c r="K53" s="62"/>
      <c r="L53" s="63"/>
      <c r="M53" s="68" t="str">
        <f>IF(キューシート計算用!M33&lt;&gt;"",キューシート計算用!M33,"")</f>
        <v/>
      </c>
      <c r="N53" s="62"/>
      <c r="O53" s="63"/>
      <c r="P53" s="68" t="str">
        <f>IF(キューシート計算用!M42&lt;&gt;"",キューシート計算用!M42,"")</f>
        <v/>
      </c>
      <c r="Q53" s="62"/>
      <c r="R53" s="63"/>
      <c r="S53" s="68" t="str">
        <f>IF(キューシート計算用!M51&lt;&gt;"",キューシート計算用!M51,"")</f>
        <v/>
      </c>
      <c r="T53" s="62"/>
      <c r="U53" s="63"/>
      <c r="V53" s="68" t="str">
        <f>IF(キューシート計算用!M60&lt;&gt;"",キューシート計算用!M60,"")</f>
        <v/>
      </c>
      <c r="W53" s="62"/>
      <c r="X53" s="63"/>
      <c r="Y53" s="68" t="str">
        <f>IF(キューシート計算用!M69&lt;&gt;"",キューシート計算用!M69,"")</f>
        <v/>
      </c>
      <c r="Z53" s="62"/>
      <c r="AA53" s="63"/>
      <c r="AB53" s="68" t="str">
        <f>IF(キューシート計算用!M78&lt;&gt;"",キューシート計算用!M78,"")</f>
        <v/>
      </c>
      <c r="AC53" s="62"/>
      <c r="AD53" s="63"/>
      <c r="AE53" s="68" t="str">
        <f>IF(キューシート計算用!M87&lt;&gt;"",キューシート計算用!M87,"")</f>
        <v/>
      </c>
      <c r="AF53" s="62"/>
      <c r="AG53" s="63"/>
      <c r="AH53" s="68" t="str">
        <f>IF(キューシート計算用!M96&lt;&gt;"",キューシート計算用!M96,"")</f>
        <v/>
      </c>
      <c r="AI53" s="62"/>
      <c r="AJ53" s="63"/>
      <c r="AK53" s="68" t="str">
        <f>IF(キューシート計算用!M105&lt;&gt;"",キューシート計算用!M105,"")</f>
        <v/>
      </c>
      <c r="AL53" s="62"/>
      <c r="AM53" s="63"/>
      <c r="AN53" s="68" t="str">
        <f>IF(キューシート計算用!M114&lt;&gt;"",キューシート計算用!M114,"")</f>
        <v/>
      </c>
      <c r="AO53" s="62"/>
      <c r="AP53" s="63"/>
      <c r="AQ53" s="68" t="str">
        <f>IF(キューシート計算用!M123&lt;&gt;"",キューシート計算用!M123,"")</f>
        <v/>
      </c>
      <c r="AR53" s="62"/>
      <c r="AS53" s="63"/>
      <c r="AT53" s="68" t="str">
        <f>IF(キューシート計算用!M132&lt;&gt;"",キューシート計算用!M132,"")</f>
        <v/>
      </c>
      <c r="AU53" s="62"/>
      <c r="AV53" s="63"/>
      <c r="AW53" s="68" t="str">
        <f>IF(キューシート計算用!M141&lt;&gt;"",キューシート計算用!M141,"")</f>
        <v/>
      </c>
      <c r="AX53" s="62"/>
      <c r="AY53" s="63"/>
      <c r="AZ53" s="68" t="str">
        <f>IF(キューシート計算用!M150&lt;&gt;"",キューシート計算用!M150,"")</f>
        <v/>
      </c>
      <c r="BA53" s="62"/>
      <c r="BB53" s="63"/>
      <c r="BC53" s="68" t="str">
        <f>IF(キューシート計算用!M159&lt;&gt;"",キューシート計算用!M159,"")</f>
        <v/>
      </c>
      <c r="BD53" s="62"/>
      <c r="BE53" s="62"/>
      <c r="BF53" s="68" t="str">
        <f>IF(キューシート計算用!M168&lt;&gt;"",キューシート計算用!M168,"")</f>
        <v/>
      </c>
      <c r="BG53" s="62"/>
      <c r="BH53" s="62"/>
      <c r="BI53" s="68" t="str">
        <f>IF(キューシート計算用!M177&lt;&gt;"",キューシート計算用!M177,"")</f>
        <v/>
      </c>
      <c r="BJ53" s="62"/>
      <c r="BK53" s="62"/>
      <c r="BL53" s="68" t="str">
        <f>IF(キューシート計算用!M186&lt;&gt;"",キューシート計算用!M186,"")</f>
        <v/>
      </c>
      <c r="BM53" s="62"/>
      <c r="BN53" s="62"/>
      <c r="BO53" s="68" t="str">
        <f>IF(キューシート計算用!M195&lt;&gt;"",キューシート計算用!M195,"")</f>
        <v/>
      </c>
      <c r="BP53" s="62"/>
      <c r="BQ53" s="63"/>
      <c r="BR53" s="32" t="str">
        <f>IF(キューシート計算用!M204&lt;&gt;"",キューシート計算用!M204,"")</f>
        <v/>
      </c>
      <c r="BS53" s="14"/>
      <c r="BT53" s="15"/>
    </row>
    <row r="54" spans="1:72" s="20" customFormat="1" x14ac:dyDescent="0.15">
      <c r="A54" s="19" t="s">
        <v>18</v>
      </c>
      <c r="B54" s="18"/>
      <c r="C54" s="18"/>
      <c r="D54" s="68" t="str">
        <f>IF(キューシート計算用!N6&lt;&gt;"",キューシート計算用!N6,"")</f>
        <v/>
      </c>
      <c r="E54" s="62"/>
      <c r="F54" s="63"/>
      <c r="G54" s="68" t="str">
        <f>IF(キューシート計算用!N15&lt;&gt;"",キューシート計算用!N15,"")</f>
        <v/>
      </c>
      <c r="H54" s="62"/>
      <c r="I54" s="63"/>
      <c r="J54" s="68" t="str">
        <f>IF(キューシート計算用!N24&lt;&gt;"",キューシート計算用!N24,"")</f>
        <v/>
      </c>
      <c r="K54" s="62"/>
      <c r="L54" s="63"/>
      <c r="M54" s="68" t="str">
        <f>IF(キューシート計算用!N33&lt;&gt;"",キューシート計算用!N33,"")</f>
        <v/>
      </c>
      <c r="N54" s="62"/>
      <c r="O54" s="63"/>
      <c r="P54" s="68" t="str">
        <f>IF(キューシート計算用!N42&lt;&gt;"",キューシート計算用!N42,"")</f>
        <v/>
      </c>
      <c r="Q54" s="62"/>
      <c r="R54" s="63"/>
      <c r="S54" s="68" t="str">
        <f>IF(キューシート計算用!N51&lt;&gt;"",キューシート計算用!N51,"")</f>
        <v/>
      </c>
      <c r="T54" s="62"/>
      <c r="U54" s="63"/>
      <c r="V54" s="68" t="str">
        <f>IF(キューシート計算用!N60&lt;&gt;"",キューシート計算用!N60,"")</f>
        <v/>
      </c>
      <c r="W54" s="62"/>
      <c r="X54" s="63"/>
      <c r="Y54" s="68" t="str">
        <f>IF(キューシート計算用!N69&lt;&gt;"",キューシート計算用!N69,"")</f>
        <v/>
      </c>
      <c r="Z54" s="62"/>
      <c r="AA54" s="63"/>
      <c r="AB54" s="68" t="str">
        <f>IF(キューシート計算用!N78&lt;&gt;"",キューシート計算用!N78,"")</f>
        <v/>
      </c>
      <c r="AC54" s="62"/>
      <c r="AD54" s="63"/>
      <c r="AE54" s="68" t="str">
        <f>IF(キューシート計算用!N87&lt;&gt;"",キューシート計算用!N87,"")</f>
        <v/>
      </c>
      <c r="AF54" s="62"/>
      <c r="AG54" s="63"/>
      <c r="AH54" s="68" t="str">
        <f>IF(キューシート計算用!N96&lt;&gt;"",キューシート計算用!N96,"")</f>
        <v/>
      </c>
      <c r="AI54" s="62"/>
      <c r="AJ54" s="63"/>
      <c r="AK54" s="68" t="str">
        <f>IF(キューシート計算用!N105&lt;&gt;"",キューシート計算用!N105,"")</f>
        <v/>
      </c>
      <c r="AL54" s="62"/>
      <c r="AM54" s="63"/>
      <c r="AN54" s="68" t="str">
        <f>IF(キューシート計算用!N114&lt;&gt;"",キューシート計算用!N114,"")</f>
        <v/>
      </c>
      <c r="AO54" s="62"/>
      <c r="AP54" s="63"/>
      <c r="AQ54" s="68" t="str">
        <f>IF(キューシート計算用!N123&lt;&gt;"",キューシート計算用!N123,"")</f>
        <v/>
      </c>
      <c r="AR54" s="62"/>
      <c r="AS54" s="63"/>
      <c r="AT54" s="68" t="str">
        <f>IF(キューシート計算用!N132&lt;&gt;"",キューシート計算用!N132,"")</f>
        <v/>
      </c>
      <c r="AU54" s="62"/>
      <c r="AV54" s="63"/>
      <c r="AW54" s="68" t="str">
        <f>IF(キューシート計算用!N141&lt;&gt;"",キューシート計算用!N141,"")</f>
        <v/>
      </c>
      <c r="AX54" s="62"/>
      <c r="AY54" s="63"/>
      <c r="AZ54" s="68" t="str">
        <f>IF(キューシート計算用!N150&lt;&gt;"",キューシート計算用!N150,"")</f>
        <v/>
      </c>
      <c r="BA54" s="62"/>
      <c r="BB54" s="63"/>
      <c r="BC54" s="68" t="str">
        <f>IF(キューシート計算用!N159&lt;&gt;"",キューシート計算用!N159,"")</f>
        <v/>
      </c>
      <c r="BD54" s="62"/>
      <c r="BE54" s="62"/>
      <c r="BF54" s="68" t="str">
        <f>IF(キューシート計算用!N168&lt;&gt;"",キューシート計算用!N168,"")</f>
        <v/>
      </c>
      <c r="BG54" s="62"/>
      <c r="BH54" s="62"/>
      <c r="BI54" s="68" t="str">
        <f>IF(キューシート計算用!N177&lt;&gt;"",キューシート計算用!N177,"")</f>
        <v/>
      </c>
      <c r="BJ54" s="62"/>
      <c r="BK54" s="62"/>
      <c r="BL54" s="68" t="str">
        <f>IF(キューシート計算用!N186&lt;&gt;"",キューシート計算用!N186,"")</f>
        <v/>
      </c>
      <c r="BM54" s="62"/>
      <c r="BN54" s="62"/>
      <c r="BO54" s="68" t="str">
        <f>IF(キューシート計算用!N195&lt;&gt;"",キューシート計算用!N195,"")</f>
        <v/>
      </c>
      <c r="BP54" s="62"/>
      <c r="BQ54" s="63"/>
      <c r="BR54" s="32" t="str">
        <f>IF(キューシート計算用!N204&lt;&gt;"",キューシート計算用!N204,"")</f>
        <v/>
      </c>
      <c r="BS54" s="14"/>
      <c r="BT54" s="15"/>
    </row>
    <row r="55" spans="1:72" x14ac:dyDescent="0.15">
      <c r="A55" s="19" t="s">
        <v>19</v>
      </c>
      <c r="B55" s="18"/>
      <c r="C55" s="18"/>
      <c r="D55" s="69">
        <f>IF(キューシート計算用!C6&lt;&gt;"",キューシート計算用!C6,"")</f>
        <v>0.1</v>
      </c>
      <c r="E55" s="62"/>
      <c r="F55" s="63"/>
      <c r="G55" s="69">
        <f>IF(キューシート計算用!C15&lt;&gt;"",キューシート計算用!C15,"")</f>
        <v>0.5</v>
      </c>
      <c r="H55" s="62"/>
      <c r="I55" s="63"/>
      <c r="J55" s="69">
        <f>IF(キューシート計算用!C24&lt;&gt;"",キューシート計算用!C24,"")</f>
        <v>24.6</v>
      </c>
      <c r="K55" s="62"/>
      <c r="L55" s="63"/>
      <c r="M55" s="69">
        <f>IF(キューシート計算用!C33&lt;&gt;"",キューシート計算用!C33,"")</f>
        <v>0.5</v>
      </c>
      <c r="N55" s="62"/>
      <c r="O55" s="63"/>
      <c r="P55" s="69">
        <f>IF(キューシート計算用!C42&lt;&gt;"",キューシート計算用!C42,"")</f>
        <v>0.60000000000002274</v>
      </c>
      <c r="Q55" s="62"/>
      <c r="R55" s="63"/>
      <c r="S55" s="69">
        <f>IF(キューシート計算用!C51&lt;&gt;"",キューシート計算用!C51,"")</f>
        <v>17.899999999999977</v>
      </c>
      <c r="T55" s="62"/>
      <c r="U55" s="63"/>
      <c r="V55" s="69">
        <f>IF(キューシート計算用!C60&lt;&gt;"",キューシート計算用!C60,"")</f>
        <v>1.3999999999999773</v>
      </c>
      <c r="W55" s="62"/>
      <c r="X55" s="63"/>
      <c r="Y55" s="69">
        <f>IF(キューシート計算用!C69&lt;&gt;"",キューシート計算用!C69,"")</f>
        <v>1.3000000000000114</v>
      </c>
      <c r="Z55" s="62"/>
      <c r="AA55" s="63"/>
      <c r="AB55" s="69">
        <f>IF(キューシート計算用!C78&lt;&gt;"",キューシート計算用!C78,"")</f>
        <v>2</v>
      </c>
      <c r="AC55" s="62"/>
      <c r="AD55" s="63"/>
      <c r="AE55" s="69">
        <f>IF(キューシート計算用!C87&lt;&gt;"",キューシート計算用!C87,"")</f>
        <v>16.599999999999966</v>
      </c>
      <c r="AF55" s="62"/>
      <c r="AG55" s="63"/>
      <c r="AH55" s="69">
        <f>IF(キューシート計算用!C96&lt;&gt;"",キューシート計算用!C96,"")</f>
        <v>1.7000000000000455</v>
      </c>
      <c r="AI55" s="62"/>
      <c r="AJ55" s="63"/>
      <c r="AK55" s="69" t="str">
        <f>IF(キューシート計算用!C105&lt;&gt;"",キューシート計算用!C105,"")</f>
        <v/>
      </c>
      <c r="AL55" s="62"/>
      <c r="AM55" s="63"/>
      <c r="AN55" s="69" t="str">
        <f>IF(キューシート計算用!C114&lt;&gt;"",キューシート計算用!C114,"")</f>
        <v/>
      </c>
      <c r="AO55" s="62"/>
      <c r="AP55" s="63"/>
      <c r="AQ55" s="69" t="str">
        <f>IF(キューシート計算用!C123&lt;&gt;"",キューシート計算用!C123,"")</f>
        <v/>
      </c>
      <c r="AR55" s="62"/>
      <c r="AS55" s="63"/>
      <c r="AT55" s="69" t="str">
        <f>IF(キューシート計算用!C132&lt;&gt;"",キューシート計算用!C132,"")</f>
        <v/>
      </c>
      <c r="AU55" s="62"/>
      <c r="AV55" s="63"/>
      <c r="AW55" s="69" t="str">
        <f>IF(キューシート計算用!C141&lt;&gt;"",キューシート計算用!C141,"")</f>
        <v/>
      </c>
      <c r="AX55" s="62"/>
      <c r="AY55" s="63"/>
      <c r="AZ55" s="69" t="str">
        <f>IF(キューシート計算用!C150&lt;&gt;"",キューシート計算用!C150,"")</f>
        <v/>
      </c>
      <c r="BA55" s="62"/>
      <c r="BB55" s="63"/>
      <c r="BC55" s="69" t="str">
        <f>IF(キューシート計算用!C159&lt;&gt;"",キューシート計算用!C159,"")</f>
        <v/>
      </c>
      <c r="BD55" s="62"/>
      <c r="BE55" s="62"/>
      <c r="BF55" s="69" t="str">
        <f>IF(キューシート計算用!C168&lt;&gt;"",キューシート計算用!C168,"")</f>
        <v/>
      </c>
      <c r="BG55" s="62"/>
      <c r="BH55" s="62"/>
      <c r="BI55" s="69" t="str">
        <f>IF(キューシート計算用!C177&lt;&gt;"",キューシート計算用!C177,"")</f>
        <v/>
      </c>
      <c r="BJ55" s="62"/>
      <c r="BK55" s="62"/>
      <c r="BL55" s="69" t="str">
        <f>IF(キューシート計算用!C186&lt;&gt;"",キューシート計算用!C186,"")</f>
        <v/>
      </c>
      <c r="BM55" s="62"/>
      <c r="BN55" s="62"/>
      <c r="BO55" s="69" t="str">
        <f>IF(キューシート計算用!C195&lt;&gt;"",キューシート計算用!C195,"")</f>
        <v/>
      </c>
      <c r="BP55" s="62"/>
      <c r="BQ55" s="63"/>
      <c r="BR55" s="33" t="str">
        <f>IF(キューシート計算用!C204&lt;&gt;"",キューシート計算用!C204,"")</f>
        <v/>
      </c>
      <c r="BS55" s="14"/>
      <c r="BT55" s="15"/>
    </row>
    <row r="56" spans="1:72" x14ac:dyDescent="0.15">
      <c r="A56" s="19" t="s">
        <v>20</v>
      </c>
      <c r="B56" s="18"/>
      <c r="C56" s="18"/>
      <c r="D56" s="70">
        <f>IF(キューシート計算用!D6&lt;&gt;"",キューシート計算用!D6,"")</f>
        <v>0.1</v>
      </c>
      <c r="E56" s="62"/>
      <c r="F56" s="63"/>
      <c r="G56" s="70">
        <f>IF(キューシート計算用!D15&lt;&gt;"",キューシート計算用!D15,"")</f>
        <v>35.6</v>
      </c>
      <c r="H56" s="62"/>
      <c r="I56" s="63"/>
      <c r="J56" s="70">
        <f>IF(キューシート計算用!D24&lt;&gt;"",キューシート計算用!D24,"")</f>
        <v>25.1</v>
      </c>
      <c r="K56" s="62"/>
      <c r="L56" s="63"/>
      <c r="M56" s="70">
        <f>IF(キューシート計算用!D33&lt;&gt;"",キューシート計算用!D33,"")</f>
        <v>66</v>
      </c>
      <c r="N56" s="62"/>
      <c r="O56" s="63"/>
      <c r="P56" s="70">
        <f>IF(キューシート計算用!D42&lt;&gt;"",キューシート計算用!D42,"")</f>
        <v>27.400000000000006</v>
      </c>
      <c r="Q56" s="62"/>
      <c r="R56" s="63"/>
      <c r="S56" s="70">
        <f>IF(キューシート計算用!D51&lt;&gt;"",キューシート計算用!D51,"")</f>
        <v>17.899999999999977</v>
      </c>
      <c r="T56" s="62"/>
      <c r="U56" s="63"/>
      <c r="V56" s="70">
        <f>IF(キューシート計算用!D60&lt;&gt;"",キューシート計算用!D60,"")</f>
        <v>1.3999999999999773</v>
      </c>
      <c r="W56" s="62"/>
      <c r="X56" s="63"/>
      <c r="Y56" s="70">
        <f>IF(キューシート計算用!D69&lt;&gt;"",キューシート計算用!D69,"")</f>
        <v>33.999999999999972</v>
      </c>
      <c r="Z56" s="62"/>
      <c r="AA56" s="63"/>
      <c r="AB56" s="70">
        <f>IF(キューシート計算用!D78&lt;&gt;"",キューシート計算用!D78,"")</f>
        <v>2</v>
      </c>
      <c r="AC56" s="62"/>
      <c r="AD56" s="63"/>
      <c r="AE56" s="70">
        <f>IF(キューシート計算用!D87&lt;&gt;"",キューシート計算用!D87,"")</f>
        <v>16.599999999999966</v>
      </c>
      <c r="AF56" s="62"/>
      <c r="AG56" s="63"/>
      <c r="AH56" s="70">
        <f>IF(キューシート計算用!D96&lt;&gt;"",キューシート計算用!D96,"")</f>
        <v>34.900000000000034</v>
      </c>
      <c r="AI56" s="62"/>
      <c r="AJ56" s="63"/>
      <c r="AK56" s="70" t="str">
        <f>IF(キューシート計算用!D105&lt;&gt;"",キューシート計算用!D105,"")</f>
        <v/>
      </c>
      <c r="AL56" s="62"/>
      <c r="AM56" s="63"/>
      <c r="AN56" s="70" t="str">
        <f>IF(キューシート計算用!D114&lt;&gt;"",キューシート計算用!D114,"")</f>
        <v/>
      </c>
      <c r="AO56" s="62"/>
      <c r="AP56" s="63"/>
      <c r="AQ56" s="70" t="str">
        <f>IF(キューシート計算用!D123&lt;&gt;"",キューシート計算用!D123,"")</f>
        <v/>
      </c>
      <c r="AR56" s="62"/>
      <c r="AS56" s="63"/>
      <c r="AT56" s="70" t="str">
        <f>IF(キューシート計算用!D132&lt;&gt;"",キューシート計算用!D132,"")</f>
        <v/>
      </c>
      <c r="AU56" s="62"/>
      <c r="AV56" s="63"/>
      <c r="AW56" s="70" t="str">
        <f>IF(キューシート計算用!D141&lt;&gt;"",キューシート計算用!D141,"")</f>
        <v/>
      </c>
      <c r="AX56" s="62"/>
      <c r="AY56" s="63"/>
      <c r="AZ56" s="70" t="str">
        <f>IF(キューシート計算用!D150&lt;&gt;"",キューシート計算用!D150,"")</f>
        <v/>
      </c>
      <c r="BA56" s="62"/>
      <c r="BB56" s="63"/>
      <c r="BC56" s="70" t="str">
        <f>IF(キューシート計算用!D159&lt;&gt;"",キューシート計算用!D159,"")</f>
        <v/>
      </c>
      <c r="BD56" s="62"/>
      <c r="BE56" s="62"/>
      <c r="BF56" s="70" t="str">
        <f>IF(キューシート計算用!D168&lt;&gt;"",キューシート計算用!D168,"")</f>
        <v/>
      </c>
      <c r="BG56" s="62"/>
      <c r="BH56" s="62"/>
      <c r="BI56" s="70" t="str">
        <f>IF(キューシート計算用!D177&lt;&gt;"",キューシート計算用!D177,"")</f>
        <v/>
      </c>
      <c r="BJ56" s="62"/>
      <c r="BK56" s="62"/>
      <c r="BL56" s="70" t="str">
        <f>IF(キューシート計算用!D186&lt;&gt;"",キューシート計算用!D186,"")</f>
        <v/>
      </c>
      <c r="BM56" s="62"/>
      <c r="BN56" s="62"/>
      <c r="BO56" s="70" t="str">
        <f>IF(キューシート計算用!D195&lt;&gt;"",キューシート計算用!D195,"")</f>
        <v/>
      </c>
      <c r="BP56" s="62"/>
      <c r="BQ56" s="63"/>
      <c r="BR56" s="34" t="str">
        <f>IF(キューシート計算用!D204&lt;&gt;"",キューシート計算用!D204,"")</f>
        <v/>
      </c>
      <c r="BS56" s="14"/>
      <c r="BT56" s="15"/>
    </row>
    <row r="57" spans="1:72" x14ac:dyDescent="0.15">
      <c r="A57" s="19" t="s">
        <v>21</v>
      </c>
      <c r="B57" s="18"/>
      <c r="C57" s="18"/>
      <c r="D57" s="71">
        <f>IF(キューシート計算用!E6&lt;&gt;"",キューシート計算用!E6,"")</f>
        <v>0.1</v>
      </c>
      <c r="E57" s="64"/>
      <c r="F57" s="65"/>
      <c r="G57" s="71">
        <f>IF(キューシート計算用!E15&lt;&gt;"",キューシート計算用!E15,"")</f>
        <v>35.6</v>
      </c>
      <c r="H57" s="64"/>
      <c r="I57" s="65"/>
      <c r="J57" s="71">
        <f>IF(キューシート計算用!E24&lt;&gt;"",キューシート計算用!E24,"")</f>
        <v>85.5</v>
      </c>
      <c r="K57" s="64"/>
      <c r="L57" s="65"/>
      <c r="M57" s="71">
        <f>IF(キューシート計算用!E33&lt;&gt;"",キューシート計算用!E33,"")</f>
        <v>126.4</v>
      </c>
      <c r="N57" s="64"/>
      <c r="O57" s="65"/>
      <c r="P57" s="71">
        <f>IF(キューシート計算用!E42&lt;&gt;"",キューシート計算用!E42,"")</f>
        <v>165.8</v>
      </c>
      <c r="Q57" s="64"/>
      <c r="R57" s="65"/>
      <c r="S57" s="71">
        <f>IF(キューシート計算用!E51&lt;&gt;"",キューシート計算用!E51,"")</f>
        <v>209.2</v>
      </c>
      <c r="T57" s="64"/>
      <c r="U57" s="65"/>
      <c r="V57" s="71">
        <f>IF(キューシート計算用!E60&lt;&gt;"",キューシート計算用!E60,"")</f>
        <v>236.6</v>
      </c>
      <c r="W57" s="64"/>
      <c r="X57" s="65"/>
      <c r="Y57" s="71">
        <f>IF(キューシート計算用!E69&lt;&gt;"",キューシート計算用!E69,"")</f>
        <v>269.2</v>
      </c>
      <c r="Z57" s="64"/>
      <c r="AA57" s="65"/>
      <c r="AB57" s="71">
        <f>IF(キューシート計算用!E78&lt;&gt;"",キューシート計算用!E78,"")</f>
        <v>317.79999999999995</v>
      </c>
      <c r="AC57" s="64"/>
      <c r="AD57" s="65"/>
      <c r="AE57" s="71">
        <f>IF(キューシート計算用!E87&lt;&gt;"",キューシート計算用!E87,"")</f>
        <v>374.79999999999995</v>
      </c>
      <c r="AF57" s="64"/>
      <c r="AG57" s="65"/>
      <c r="AH57" s="71">
        <f>IF(キューシート計算用!E96&lt;&gt;"",キューシート計算用!E96,"")</f>
        <v>393.1</v>
      </c>
      <c r="AI57" s="64"/>
      <c r="AJ57" s="65"/>
      <c r="AK57" s="71" t="str">
        <f>IF(キューシート計算用!E105&lt;&gt;"",キューシート計算用!E105,"")</f>
        <v/>
      </c>
      <c r="AL57" s="64"/>
      <c r="AM57" s="65"/>
      <c r="AN57" s="71" t="str">
        <f>IF(キューシート計算用!E114&lt;&gt;"",キューシート計算用!E114,"")</f>
        <v/>
      </c>
      <c r="AO57" s="64"/>
      <c r="AP57" s="65"/>
      <c r="AQ57" s="71" t="str">
        <f>IF(キューシート計算用!E123&lt;&gt;"",キューシート計算用!E123,"")</f>
        <v/>
      </c>
      <c r="AR57" s="64"/>
      <c r="AS57" s="65"/>
      <c r="AT57" s="71" t="str">
        <f>IF(キューシート計算用!E132&lt;&gt;"",キューシート計算用!E132,"")</f>
        <v/>
      </c>
      <c r="AU57" s="64"/>
      <c r="AV57" s="65"/>
      <c r="AW57" s="71" t="str">
        <f>IF(キューシート計算用!E141&lt;&gt;"",キューシート計算用!E141,"")</f>
        <v/>
      </c>
      <c r="AX57" s="64"/>
      <c r="AY57" s="65"/>
      <c r="AZ57" s="71" t="str">
        <f>IF(キューシート計算用!E150&lt;&gt;"",キューシート計算用!E150,"")</f>
        <v/>
      </c>
      <c r="BA57" s="64"/>
      <c r="BB57" s="65"/>
      <c r="BC57" s="71" t="str">
        <f>IF(キューシート計算用!E159&lt;&gt;"",キューシート計算用!E159,"")</f>
        <v/>
      </c>
      <c r="BD57" s="62"/>
      <c r="BE57" s="62"/>
      <c r="BF57" s="71" t="str">
        <f>IF(キューシート計算用!E168&lt;&gt;"",キューシート計算用!E168,"")</f>
        <v/>
      </c>
      <c r="BG57" s="62"/>
      <c r="BH57" s="62"/>
      <c r="BI57" s="71" t="str">
        <f>IF(キューシート計算用!E177&lt;&gt;"",キューシート計算用!E177,"")</f>
        <v/>
      </c>
      <c r="BJ57" s="62"/>
      <c r="BK57" s="62"/>
      <c r="BL57" s="71" t="str">
        <f>IF(キューシート計算用!E186&lt;&gt;"",キューシート計算用!E186,"")</f>
        <v/>
      </c>
      <c r="BM57" s="62"/>
      <c r="BN57" s="62"/>
      <c r="BO57" s="71" t="str">
        <f>IF(キューシート計算用!E195&lt;&gt;"",キューシート計算用!E195,"")</f>
        <v/>
      </c>
      <c r="BP57" s="62"/>
      <c r="BQ57" s="63"/>
      <c r="BR57" s="7" t="str">
        <f>IF(キューシート計算用!E204&lt;&gt;"",キューシート計算用!E204,"")</f>
        <v/>
      </c>
      <c r="BS57" s="14"/>
      <c r="BT57" s="15"/>
    </row>
    <row r="58" spans="1:72" s="20" customFormat="1" x14ac:dyDescent="0.15">
      <c r="A58" s="19" t="s">
        <v>22</v>
      </c>
      <c r="B58" s="18"/>
      <c r="C58" s="18"/>
      <c r="D58" s="66">
        <f>IF(キューシート計算用!A5&lt;&gt;"",キューシート計算用!A5,"")</f>
        <v>1</v>
      </c>
      <c r="E58" s="117" t="str">
        <f>IF(キューシート計算用!F5&lt;&gt;"",キューシート計算用!F5,"")</f>
        <v>宇都宮市森林公園</v>
      </c>
      <c r="F58" s="118"/>
      <c r="G58" s="66">
        <f>IF(キューシート計算用!A14&lt;&gt;"",キューシート計算用!A14,"")</f>
        <v>10</v>
      </c>
      <c r="H58" s="117" t="str">
        <f>IF(キューシート計算用!F14&lt;&gt;"",キューシート計算用!F14,"")</f>
        <v/>
      </c>
      <c r="I58" s="118"/>
      <c r="J58" s="66">
        <f>IF(キューシート計算用!A23&lt;&gt;"",キューシート計算用!A23,"")</f>
        <v>19</v>
      </c>
      <c r="K58" s="117" t="str">
        <f>IF(キューシート計算用!F23&lt;&gt;"",キューシート計算用!F23,"")</f>
        <v/>
      </c>
      <c r="L58" s="118"/>
      <c r="M58" s="66">
        <f>IF(キューシート計算用!A32&lt;&gt;"",キューシート計算用!A32,"")</f>
        <v>28</v>
      </c>
      <c r="N58" s="117" t="str">
        <f>IF(キューシート計算用!F32&lt;&gt;"",キューシート計算用!F32,"")</f>
        <v>上蓬田</v>
      </c>
      <c r="O58" s="118"/>
      <c r="P58" s="66">
        <f>IF(キューシート計算用!A41&lt;&gt;"",キューシート計算用!A41,"")</f>
        <v>37</v>
      </c>
      <c r="Q58" s="117" t="str">
        <f>IF(キューシート計算用!F41&lt;&gt;"",キューシート計算用!F41,"")</f>
        <v/>
      </c>
      <c r="R58" s="118"/>
      <c r="S58" s="66">
        <f>IF(キューシート計算用!A50&lt;&gt;"",キューシート計算用!A50,"")</f>
        <v>46</v>
      </c>
      <c r="T58" s="117" t="str">
        <f>IF(キューシート計算用!F50&lt;&gt;"",キューシート計算用!F50,"")</f>
        <v>ファミリーマート楢葉町上繁岡店</v>
      </c>
      <c r="U58" s="118"/>
      <c r="V58" s="66">
        <f>IF(キューシート計算用!A59&lt;&gt;"",キューシート計算用!A59,"")</f>
        <v>55</v>
      </c>
      <c r="W58" s="117" t="str">
        <f>IF(キューシート計算用!F59&lt;&gt;"",キューシート計算用!F59,"")</f>
        <v>ファミリーマートいわき永崎海岸店</v>
      </c>
      <c r="X58" s="118"/>
      <c r="Y58" s="66">
        <f>IF(キューシート計算用!A68&lt;&gt;"",キューシート計算用!A68,"")</f>
        <v>64</v>
      </c>
      <c r="Z58" s="117" t="str">
        <f>IF(キューシート計算用!F68&lt;&gt;"",キューシート計算用!F68,"")</f>
        <v/>
      </c>
      <c r="AA58" s="118"/>
      <c r="AB58" s="66">
        <f>IF(キューシート計算用!A77&lt;&gt;"",キューシート計算用!A77,"")</f>
        <v>73</v>
      </c>
      <c r="AC58" s="117" t="str">
        <f>IF(キューシート計算用!F77&lt;&gt;"",キューシート計算用!F77,"")</f>
        <v>セブンイレブン常陸太田里野宮町店</v>
      </c>
      <c r="AD58" s="118"/>
      <c r="AE58" s="66">
        <f>IF(キューシート計算用!A86&lt;&gt;"",キューシート計算用!A86,"")</f>
        <v>82</v>
      </c>
      <c r="AF58" s="117" t="str">
        <f>IF(キューシート計算用!F86&lt;&gt;"",キューシート計算用!F86,"")</f>
        <v>セブンイレブン茂木バイパス店</v>
      </c>
      <c r="AG58" s="118"/>
      <c r="AH58" s="66">
        <f>IF(キューシート計算用!A95&lt;&gt;"",キューシート計算用!A95,"")</f>
        <v>91</v>
      </c>
      <c r="AI58" s="117" t="str">
        <f>IF(キューシート計算用!F95&lt;&gt;"",キューシート計算用!F95,"")</f>
        <v/>
      </c>
      <c r="AJ58" s="118"/>
      <c r="AK58" s="66">
        <f>IF(キューシート計算用!A104&lt;&gt;"",キューシート計算用!A104,"")</f>
        <v>100</v>
      </c>
      <c r="AL58" s="117" t="str">
        <f>IF(キューシート計算用!F104&lt;&gt;"",キューシート計算用!F104,"")</f>
        <v>自然休養村管理センター</v>
      </c>
      <c r="AM58" s="118"/>
      <c r="AN58" s="66">
        <f>IF(キューシート計算用!A113&lt;&gt;"",キューシート計算用!A113,"")</f>
        <v>109</v>
      </c>
      <c r="AO58" s="117" t="str">
        <f>IF(キューシート計算用!F113&lt;&gt;"",キューシート計算用!F113,"")</f>
        <v/>
      </c>
      <c r="AP58" s="118"/>
      <c r="AQ58" s="66">
        <f>IF(キューシート計算用!A122&lt;&gt;"",キューシート計算用!A122,"")</f>
        <v>118</v>
      </c>
      <c r="AR58" s="117" t="str">
        <f>IF(キューシート計算用!F122&lt;&gt;"",キューシート計算用!F122,"")</f>
        <v/>
      </c>
      <c r="AS58" s="118"/>
      <c r="AT58" s="66">
        <f>IF(キューシート計算用!A131&lt;&gt;"",キューシート計算用!A131,"")</f>
        <v>127</v>
      </c>
      <c r="AU58" s="117" t="str">
        <f>IF(キューシート計算用!F131&lt;&gt;"",キューシート計算用!F131,"")</f>
        <v/>
      </c>
      <c r="AV58" s="118"/>
      <c r="AW58" s="66">
        <f>IF(キューシート計算用!A140&lt;&gt;"",キューシート計算用!A140,"")</f>
        <v>136</v>
      </c>
      <c r="AX58" s="117" t="str">
        <f>IF(キューシート計算用!F140&lt;&gt;"",キューシート計算用!F140,"")</f>
        <v/>
      </c>
      <c r="AY58" s="118"/>
      <c r="AZ58" s="66">
        <f>IF(キューシート計算用!A149&lt;&gt;"",キューシート計算用!A149,"")</f>
        <v>145</v>
      </c>
      <c r="BA58" s="117" t="str">
        <f>IF(キューシート計算用!F149&lt;&gt;"",キューシート計算用!F149,"")</f>
        <v/>
      </c>
      <c r="BB58" s="118"/>
      <c r="BC58" s="66">
        <f>IF(キューシート計算用!A158&lt;&gt;"",キューシート計算用!A158,"")</f>
        <v>154</v>
      </c>
      <c r="BD58" s="117" t="str">
        <f>IF(キューシート計算用!F158&lt;&gt;"",キューシート計算用!F158,"")</f>
        <v/>
      </c>
      <c r="BE58" s="118"/>
      <c r="BF58" s="66">
        <f>IF(キューシート計算用!A167&lt;&gt;"",キューシート計算用!A167,"")</f>
        <v>163</v>
      </c>
      <c r="BG58" s="117" t="str">
        <f>IF(キューシート計算用!F167&lt;&gt;"",キューシート計算用!F167,"")</f>
        <v/>
      </c>
      <c r="BH58" s="118"/>
      <c r="BI58" s="66">
        <f>IF(キューシート計算用!A176&lt;&gt;"",キューシート計算用!A176,"")</f>
        <v>172</v>
      </c>
      <c r="BJ58" s="117" t="str">
        <f>IF(キューシート計算用!F176&lt;&gt;"",キューシート計算用!F176,"")</f>
        <v/>
      </c>
      <c r="BK58" s="118"/>
      <c r="BL58" s="66">
        <f>IF(キューシート計算用!A185&lt;&gt;"",キューシート計算用!A185,"")</f>
        <v>181</v>
      </c>
      <c r="BM58" s="117" t="str">
        <f>IF(キューシート計算用!F185&lt;&gt;"",キューシート計算用!F185,"")</f>
        <v/>
      </c>
      <c r="BN58" s="118"/>
      <c r="BO58" s="66">
        <f>IF(キューシート計算用!A194&lt;&gt;"",キューシート計算用!A194,"")</f>
        <v>190</v>
      </c>
      <c r="BP58" s="117" t="str">
        <f>IF(キューシート計算用!F194&lt;&gt;"",キューシート計算用!F194,"")</f>
        <v/>
      </c>
      <c r="BQ58" s="118"/>
      <c r="BR58" s="24">
        <f>IF(キューシート計算用!A203&lt;&gt;"",キューシート計算用!A203,"")</f>
        <v>199</v>
      </c>
      <c r="BS58" s="121" t="str">
        <f>IF(キューシート計算用!F203&lt;&gt;"",キューシート計算用!F203,"")</f>
        <v/>
      </c>
      <c r="BT58" s="122"/>
    </row>
    <row r="59" spans="1:72" x14ac:dyDescent="0.15">
      <c r="A59" s="19" t="s">
        <v>23</v>
      </c>
      <c r="B59" s="18"/>
      <c r="C59" s="18"/>
      <c r="D59" s="67" t="str">
        <f>IF(キューシート計算用!B5&lt;&gt;"",キューシート計算用!B5,"")</f>
        <v>start</v>
      </c>
      <c r="E59" s="119" t="str">
        <f>IF(キューシート計算用!K5&lt;&gt;"",キューシート計算用!K5,"")</f>
        <v/>
      </c>
      <c r="F59" s="120"/>
      <c r="G59" s="67" t="str">
        <f>IF(キューシート計算用!B14&lt;&gt;"",キューシート計算用!B14,"")</f>
        <v/>
      </c>
      <c r="H59" s="119" t="str">
        <f>IF(キューシート計算用!K14&lt;&gt;"",キューシート計算用!K14,"")</f>
        <v/>
      </c>
      <c r="I59" s="120"/>
      <c r="J59" s="67" t="str">
        <f>IF(キューシート計算用!B23&lt;&gt;"",キューシート計算用!B23,"")</f>
        <v/>
      </c>
      <c r="K59" s="119" t="str">
        <f>IF(キューシート計算用!K23&lt;&gt;"",キューシート計算用!K23,"")</f>
        <v>←棚倉</v>
      </c>
      <c r="L59" s="120"/>
      <c r="M59" s="67" t="str">
        <f>IF(キューシート計算用!B32&lt;&gt;"",キューシート計算用!B32,"")</f>
        <v/>
      </c>
      <c r="N59" s="119" t="str">
        <f>IF(キューシート計算用!K32&lt;&gt;"",キューシート計算用!K32,"")</f>
        <v/>
      </c>
      <c r="O59" s="120"/>
      <c r="P59" s="67" t="str">
        <f>IF(キューシート計算用!B41&lt;&gt;"",キューシート計算用!B41,"")</f>
        <v/>
      </c>
      <c r="Q59" s="119" t="str">
        <f>IF(キューシート計算用!K41&lt;&gt;"",キューシート計算用!K41,"")</f>
        <v>←楢葉</v>
      </c>
      <c r="R59" s="120"/>
      <c r="S59" s="67" t="str">
        <f>IF(キューシート計算用!B50&lt;&gt;"",キューシート計算用!B50,"")</f>
        <v>PC3</v>
      </c>
      <c r="T59" s="119" t="str">
        <f>IF(キューシート計算用!K50&lt;&gt;"",キューシート計算用!K50,"")</f>
        <v/>
      </c>
      <c r="U59" s="120"/>
      <c r="V59" s="67" t="str">
        <f>IF(キューシート計算用!B59&lt;&gt;"",キューシート計算用!B59,"")</f>
        <v>PC4</v>
      </c>
      <c r="W59" s="119" t="str">
        <f>IF(キューシート計算用!K59&lt;&gt;"",キューシート計算用!K59,"")</f>
        <v/>
      </c>
      <c r="X59" s="120"/>
      <c r="Y59" s="67" t="str">
        <f>IF(キューシート計算用!B68&lt;&gt;"",キューシート計算用!B68,"")</f>
        <v/>
      </c>
      <c r="Z59" s="119" t="str">
        <f>IF(キューシート計算用!K68&lt;&gt;"",キューシート計算用!K68,"")</f>
        <v>塙　花園渓谷↑</v>
      </c>
      <c r="AA59" s="120"/>
      <c r="AB59" s="67" t="str">
        <f>IF(キューシート計算用!B77&lt;&gt;"",キューシート計算用!B77,"")</f>
        <v>PC5</v>
      </c>
      <c r="AC59" s="119" t="str">
        <f>IF(キューシート計算用!K77&lt;&gt;"",キューシート計算用!K77,"")</f>
        <v/>
      </c>
      <c r="AD59" s="120"/>
      <c r="AE59" s="67" t="str">
        <f>IF(キューシート計算用!B86&lt;&gt;"",キューシート計算用!B86,"")</f>
        <v>PC6</v>
      </c>
      <c r="AF59" s="119" t="str">
        <f>IF(キューシート計算用!K86&lt;&gt;"",キューシート計算用!K86,"")</f>
        <v/>
      </c>
      <c r="AG59" s="120"/>
      <c r="AH59" s="67" t="str">
        <f>IF(キューシート計算用!B95&lt;&gt;"",キューシート計算用!B95,"")</f>
        <v/>
      </c>
      <c r="AI59" s="119" t="str">
        <f>IF(キューシート計算用!K95&lt;&gt;"",キューシート計算用!K95,"")</f>
        <v/>
      </c>
      <c r="AJ59" s="120"/>
      <c r="AK59" s="67" t="str">
        <f>IF(キューシート計算用!B104&lt;&gt;"",キューシート計算用!B104,"")</f>
        <v>finish</v>
      </c>
      <c r="AL59" s="119" t="str">
        <f>IF(キューシート計算用!K104&lt;&gt;"",キューシート計算用!K104,"")</f>
        <v/>
      </c>
      <c r="AM59" s="120"/>
      <c r="AN59" s="67" t="str">
        <f>IF(キューシート計算用!B113&lt;&gt;"",キューシート計算用!B113,"")</f>
        <v/>
      </c>
      <c r="AO59" s="119" t="str">
        <f>IF(キューシート計算用!K113&lt;&gt;"",キューシート計算用!K113,"")</f>
        <v/>
      </c>
      <c r="AP59" s="120"/>
      <c r="AQ59" s="67" t="str">
        <f>IF(キューシート計算用!B122&lt;&gt;"",キューシート計算用!B122,"")</f>
        <v/>
      </c>
      <c r="AR59" s="119" t="str">
        <f>IF(キューシート計算用!K122&lt;&gt;"",キューシート計算用!K122,"")</f>
        <v/>
      </c>
      <c r="AS59" s="120"/>
      <c r="AT59" s="67" t="str">
        <f>IF(キューシート計算用!B131&lt;&gt;"",キューシート計算用!B131,"")</f>
        <v/>
      </c>
      <c r="AU59" s="119" t="str">
        <f>IF(キューシート計算用!K131&lt;&gt;"",キューシート計算用!K131,"")</f>
        <v/>
      </c>
      <c r="AV59" s="120"/>
      <c r="AW59" s="67" t="str">
        <f>IF(キューシート計算用!B140&lt;&gt;"",キューシート計算用!B140,"")</f>
        <v/>
      </c>
      <c r="AX59" s="119" t="str">
        <f>IF(キューシート計算用!K140&lt;&gt;"",キューシート計算用!K140,"")</f>
        <v/>
      </c>
      <c r="AY59" s="120"/>
      <c r="AZ59" s="67" t="str">
        <f>IF(キューシート計算用!B149&lt;&gt;"",キューシート計算用!B149,"")</f>
        <v/>
      </c>
      <c r="BA59" s="119" t="str">
        <f>IF(キューシート計算用!K149&lt;&gt;"",キューシート計算用!K149,"")</f>
        <v/>
      </c>
      <c r="BB59" s="120"/>
      <c r="BC59" s="67" t="str">
        <f>IF(キューシート計算用!B158&lt;&gt;"",キューシート計算用!B158,"")</f>
        <v/>
      </c>
      <c r="BD59" s="119" t="str">
        <f>IF(キューシート計算用!K158&lt;&gt;"",キューシート計算用!K158,"")</f>
        <v/>
      </c>
      <c r="BE59" s="120"/>
      <c r="BF59" s="67" t="str">
        <f>IF(キューシート計算用!B167&lt;&gt;"",キューシート計算用!B167,"")</f>
        <v/>
      </c>
      <c r="BG59" s="119" t="str">
        <f>IF(キューシート計算用!K167&lt;&gt;"",キューシート計算用!K167,"")</f>
        <v/>
      </c>
      <c r="BH59" s="120"/>
      <c r="BI59" s="67" t="str">
        <f>IF(キューシート計算用!B176&lt;&gt;"",キューシート計算用!B176,"")</f>
        <v/>
      </c>
      <c r="BJ59" s="119" t="str">
        <f>IF(キューシート計算用!K176&lt;&gt;"",キューシート計算用!K176,"")</f>
        <v/>
      </c>
      <c r="BK59" s="120"/>
      <c r="BL59" s="67" t="str">
        <f>IF(キューシート計算用!B185&lt;&gt;"",キューシート計算用!B185,"")</f>
        <v/>
      </c>
      <c r="BM59" s="119" t="str">
        <f>IF(キューシート計算用!K185&lt;&gt;"",キューシート計算用!K185,"")</f>
        <v/>
      </c>
      <c r="BN59" s="120"/>
      <c r="BO59" s="67" t="str">
        <f>IF(キューシート計算用!B194&lt;&gt;"",キューシート計算用!B194,"")</f>
        <v/>
      </c>
      <c r="BP59" s="119" t="str">
        <f>IF(キューシート計算用!K194&lt;&gt;"",キューシート計算用!K194,"")</f>
        <v/>
      </c>
      <c r="BQ59" s="120"/>
      <c r="BR59" s="25" t="str">
        <f>IF(キューシート計算用!B203&lt;&gt;"",キューシート計算用!B203,"")</f>
        <v/>
      </c>
      <c r="BS59" s="115" t="str">
        <f>IF(キューシート計算用!K203&lt;&gt;"",キューシート計算用!K203,"")</f>
        <v/>
      </c>
      <c r="BT59" s="116"/>
    </row>
    <row r="60" spans="1:72" x14ac:dyDescent="0.15">
      <c r="A60" s="19" t="s">
        <v>24</v>
      </c>
      <c r="B60" s="18"/>
      <c r="C60" s="18"/>
      <c r="D60" s="68">
        <f>IF(キューシート計算用!M5&lt;&gt;"",キューシート計算用!M5,"")</f>
        <v>43267.208333333336</v>
      </c>
      <c r="E60" s="62"/>
      <c r="F60" s="63"/>
      <c r="G60" s="68" t="str">
        <f>IF(キューシート計算用!M14&lt;&gt;"",キューシート計算用!M14,"")</f>
        <v/>
      </c>
      <c r="H60" s="62"/>
      <c r="I60" s="63"/>
      <c r="J60" s="68" t="str">
        <f>IF(キューシート計算用!M23&lt;&gt;"",キューシート計算用!M23,"")</f>
        <v/>
      </c>
      <c r="K60" s="62"/>
      <c r="L60" s="63"/>
      <c r="M60" s="68" t="str">
        <f>IF(キューシート計算用!M32&lt;&gt;"",キューシート計算用!M32,"")</f>
        <v/>
      </c>
      <c r="N60" s="62"/>
      <c r="O60" s="63"/>
      <c r="P60" s="68" t="str">
        <f>IF(キューシート計算用!M41&lt;&gt;"",キューシート計算用!M41,"")</f>
        <v/>
      </c>
      <c r="Q60" s="62"/>
      <c r="R60" s="63"/>
      <c r="S60" s="68">
        <f>IF(キューシート計算用!M50&lt;&gt;"",キューシート計算用!M50,"")</f>
        <v>43267.442749182999</v>
      </c>
      <c r="T60" s="62"/>
      <c r="U60" s="63"/>
      <c r="V60" s="68">
        <f>IF(キューシート計算用!M59&lt;&gt;"",キューシート計算用!M59,"")</f>
        <v>43267.499351511447</v>
      </c>
      <c r="W60" s="62"/>
      <c r="X60" s="63"/>
      <c r="Y60" s="68" t="str">
        <f>IF(キューシート計算用!M68&lt;&gt;"",キューシート計算用!M68,"")</f>
        <v/>
      </c>
      <c r="Z60" s="62"/>
      <c r="AA60" s="63"/>
      <c r="AB60" s="68">
        <f>IF(キューシート計算用!M77&lt;&gt;"",キューシート計算用!M77,"")</f>
        <v>43267.604820261447</v>
      </c>
      <c r="AC60" s="62"/>
      <c r="AD60" s="63"/>
      <c r="AE60" s="68">
        <f>IF(キューシート計算用!M86&lt;&gt;"",キューシート計算用!M86,"")</f>
        <v>43267.659507761447</v>
      </c>
      <c r="AF60" s="62"/>
      <c r="AG60" s="63"/>
      <c r="AH60" s="68" t="str">
        <f>IF(キューシート計算用!M95&lt;&gt;"",キューシート計算用!M95,"")</f>
        <v/>
      </c>
      <c r="AI60" s="62"/>
      <c r="AJ60" s="63"/>
      <c r="AK60" s="68">
        <f ca="1">IF(キューシート計算用!M104&lt;&gt;"",キューシート計算用!M104,"")</f>
        <v>43267.71419526144</v>
      </c>
      <c r="AL60" s="62"/>
      <c r="AM60" s="63"/>
      <c r="AN60" s="68" t="str">
        <f>IF(キューシート計算用!M113&lt;&gt;"",キューシート計算用!M113,"")</f>
        <v/>
      </c>
      <c r="AO60" s="62"/>
      <c r="AP60" s="63"/>
      <c r="AQ60" s="68" t="str">
        <f>IF(キューシート計算用!M122&lt;&gt;"",キューシート計算用!M122,"")</f>
        <v/>
      </c>
      <c r="AR60" s="62"/>
      <c r="AS60" s="63"/>
      <c r="AT60" s="68" t="str">
        <f>IF(キューシート計算用!M131&lt;&gt;"",キューシート計算用!M131,"")</f>
        <v/>
      </c>
      <c r="AU60" s="62"/>
      <c r="AV60" s="63"/>
      <c r="AW60" s="68" t="str">
        <f>IF(キューシート計算用!M140&lt;&gt;"",キューシート計算用!M140,"")</f>
        <v/>
      </c>
      <c r="AX60" s="62"/>
      <c r="AY60" s="63"/>
      <c r="AZ60" s="68" t="str">
        <f>IF(キューシート計算用!M149&lt;&gt;"",キューシート計算用!M149,"")</f>
        <v/>
      </c>
      <c r="BA60" s="62"/>
      <c r="BB60" s="63"/>
      <c r="BC60" s="68" t="str">
        <f>IF(キューシート計算用!M158&lt;&gt;"",キューシート計算用!M158,"")</f>
        <v/>
      </c>
      <c r="BD60" s="62"/>
      <c r="BE60" s="62"/>
      <c r="BF60" s="68" t="str">
        <f>IF(キューシート計算用!M167&lt;&gt;"",キューシート計算用!M167,"")</f>
        <v/>
      </c>
      <c r="BG60" s="62"/>
      <c r="BH60" s="62"/>
      <c r="BI60" s="68" t="str">
        <f>IF(キューシート計算用!M176&lt;&gt;"",キューシート計算用!M176,"")</f>
        <v/>
      </c>
      <c r="BJ60" s="62"/>
      <c r="BK60" s="62"/>
      <c r="BL60" s="68" t="str">
        <f>IF(キューシート計算用!M185&lt;&gt;"",キューシート計算用!M185,"")</f>
        <v/>
      </c>
      <c r="BM60" s="62"/>
      <c r="BN60" s="62"/>
      <c r="BO60" s="68" t="str">
        <f>IF(キューシート計算用!M194&lt;&gt;"",キューシート計算用!M194,"")</f>
        <v/>
      </c>
      <c r="BP60" s="62"/>
      <c r="BQ60" s="63"/>
      <c r="BR60" s="32" t="str">
        <f>IF(キューシート計算用!M203&lt;&gt;"",キューシート計算用!M203,"")</f>
        <v/>
      </c>
      <c r="BS60" s="14"/>
      <c r="BT60" s="15"/>
    </row>
    <row r="61" spans="1:72" x14ac:dyDescent="0.15">
      <c r="D61" s="68">
        <f>IF(キューシート計算用!N5&lt;&gt;"",キューシート計算用!N5,"")</f>
        <v>43267.229166666672</v>
      </c>
      <c r="E61" s="62"/>
      <c r="F61" s="63"/>
      <c r="G61" s="68" t="str">
        <f>IF(キューシート計算用!N14&lt;&gt;"",キューシート計算用!N14,"")</f>
        <v/>
      </c>
      <c r="H61" s="62"/>
      <c r="I61" s="63"/>
      <c r="J61" s="68" t="str">
        <f>IF(キューシート計算用!N23&lt;&gt;"",キューシート計算用!N23,"")</f>
        <v/>
      </c>
      <c r="K61" s="62"/>
      <c r="L61" s="63"/>
      <c r="M61" s="68" t="str">
        <f>IF(キューシート計算用!N32&lt;&gt;"",キューシート計算用!N32,"")</f>
        <v/>
      </c>
      <c r="N61" s="62"/>
      <c r="O61" s="63"/>
      <c r="P61" s="68" t="str">
        <f>IF(キューシート計算用!N41&lt;&gt;"",キューシート計算用!N41,"")</f>
        <v/>
      </c>
      <c r="Q61" s="62"/>
      <c r="R61" s="63"/>
      <c r="S61" s="68">
        <f>IF(キューシート計算用!N50&lt;&gt;"",キューシート計算用!N50,"")</f>
        <v>43267.739236111112</v>
      </c>
      <c r="T61" s="62"/>
      <c r="U61" s="63"/>
      <c r="V61" s="68">
        <f>IF(キューシート計算用!N59&lt;&gt;"",キューシート計算用!N59,"")</f>
        <v>43267.861458333333</v>
      </c>
      <c r="W61" s="62"/>
      <c r="X61" s="63"/>
      <c r="Y61" s="68" t="str">
        <f>IF(キューシート計算用!N68&lt;&gt;"",キューシート計算用!N68,"")</f>
        <v/>
      </c>
      <c r="Z61" s="62"/>
      <c r="AA61" s="63"/>
      <c r="AB61" s="68">
        <f>IF(キューシート計算用!N77&lt;&gt;"",キューシート計算用!N77,"")</f>
        <v>43268.086458333331</v>
      </c>
      <c r="AC61" s="62"/>
      <c r="AD61" s="63"/>
      <c r="AE61" s="68">
        <f>IF(キューシート計算用!N86&lt;&gt;"",キューシート計算用!N86,"")</f>
        <v>43268.203125</v>
      </c>
      <c r="AF61" s="62"/>
      <c r="AG61" s="63"/>
      <c r="AH61" s="68" t="str">
        <f>IF(キューシート計算用!N95&lt;&gt;"",キューシート計算用!N95,"")</f>
        <v/>
      </c>
      <c r="AI61" s="62"/>
      <c r="AJ61" s="63"/>
      <c r="AK61" s="68">
        <f ca="1">IF(キューシート計算用!N104&lt;&gt;"",キューシート計算用!N104,"")</f>
        <v>43268.333333333336</v>
      </c>
      <c r="AL61" s="62"/>
      <c r="AM61" s="63"/>
      <c r="AN61" s="68" t="str">
        <f>IF(キューシート計算用!N113&lt;&gt;"",キューシート計算用!N113,"")</f>
        <v/>
      </c>
      <c r="AO61" s="62"/>
      <c r="AP61" s="63"/>
      <c r="AQ61" s="68" t="str">
        <f>IF(キューシート計算用!N122&lt;&gt;"",キューシート計算用!N122,"")</f>
        <v/>
      </c>
      <c r="AR61" s="62"/>
      <c r="AS61" s="63"/>
      <c r="AT61" s="68" t="str">
        <f>IF(キューシート計算用!N131&lt;&gt;"",キューシート計算用!N131,"")</f>
        <v/>
      </c>
      <c r="AU61" s="62"/>
      <c r="AV61" s="63"/>
      <c r="AW61" s="68" t="str">
        <f>IF(キューシート計算用!N140&lt;&gt;"",キューシート計算用!N140,"")</f>
        <v/>
      </c>
      <c r="AX61" s="62"/>
      <c r="AY61" s="63"/>
      <c r="AZ61" s="68" t="str">
        <f>IF(キューシート計算用!N149&lt;&gt;"",キューシート計算用!N149,"")</f>
        <v/>
      </c>
      <c r="BA61" s="62"/>
      <c r="BB61" s="63"/>
      <c r="BC61" s="68" t="str">
        <f>IF(キューシート計算用!N158&lt;&gt;"",キューシート計算用!N158,"")</f>
        <v/>
      </c>
      <c r="BD61" s="62"/>
      <c r="BE61" s="62"/>
      <c r="BF61" s="68" t="str">
        <f>IF(キューシート計算用!N167&lt;&gt;"",キューシート計算用!N167,"")</f>
        <v/>
      </c>
      <c r="BG61" s="62"/>
      <c r="BH61" s="62"/>
      <c r="BI61" s="68" t="str">
        <f>IF(キューシート計算用!N176&lt;&gt;"",キューシート計算用!N176,"")</f>
        <v/>
      </c>
      <c r="BJ61" s="62"/>
      <c r="BK61" s="62"/>
      <c r="BL61" s="68" t="str">
        <f>IF(キューシート計算用!N185&lt;&gt;"",キューシート計算用!N185,"")</f>
        <v/>
      </c>
      <c r="BM61" s="62"/>
      <c r="BN61" s="62"/>
      <c r="BO61" s="68" t="str">
        <f>IF(キューシート計算用!N194&lt;&gt;"",キューシート計算用!N194,"")</f>
        <v/>
      </c>
      <c r="BP61" s="62"/>
      <c r="BQ61" s="63"/>
      <c r="BR61" s="32" t="str">
        <f>IF(キューシート計算用!N203&lt;&gt;"",キューシート計算用!N203,"")</f>
        <v/>
      </c>
      <c r="BS61" s="14"/>
      <c r="BT61" s="15"/>
    </row>
    <row r="62" spans="1:72" x14ac:dyDescent="0.15">
      <c r="D62" s="69">
        <f>IF(キューシート計算用!C5&lt;&gt;"",キューシート計算用!C5,"")</f>
        <v>0</v>
      </c>
      <c r="E62" s="62"/>
      <c r="F62" s="63"/>
      <c r="G62" s="69">
        <f>IF(キューシート計算用!C14&lt;&gt;"",キューシート計算用!C14,"")</f>
        <v>1.6000000000000014</v>
      </c>
      <c r="H62" s="62"/>
      <c r="I62" s="63"/>
      <c r="J62" s="69">
        <f>IF(キューシート計算用!C23&lt;&gt;"",キューシート計算用!C23,"")</f>
        <v>0.5</v>
      </c>
      <c r="K62" s="62"/>
      <c r="L62" s="63"/>
      <c r="M62" s="69">
        <f>IF(キューシート計算用!C32&lt;&gt;"",キューシート計算用!C32,"")</f>
        <v>1.3000000000000114</v>
      </c>
      <c r="N62" s="62"/>
      <c r="O62" s="63"/>
      <c r="P62" s="69">
        <f>IF(キューシート計算用!C41&lt;&gt;"",キューシート計算用!C41,"")</f>
        <v>1.6999999999999886</v>
      </c>
      <c r="Q62" s="62"/>
      <c r="R62" s="63"/>
      <c r="S62" s="69">
        <f>IF(キューシート計算用!C50&lt;&gt;"",キューシート計算用!C50,"")</f>
        <v>2.2000000000000171</v>
      </c>
      <c r="T62" s="62"/>
      <c r="U62" s="63"/>
      <c r="V62" s="69">
        <f>IF(キューシート計算用!C59&lt;&gt;"",キューシート計算用!C59,"")</f>
        <v>2.6999999999999886</v>
      </c>
      <c r="W62" s="62"/>
      <c r="X62" s="63"/>
      <c r="Y62" s="69">
        <f>IF(キューシート計算用!C68&lt;&gt;"",キューシート計算用!C68,"")</f>
        <v>0.69999999999998863</v>
      </c>
      <c r="Z62" s="62"/>
      <c r="AA62" s="63"/>
      <c r="AB62" s="69">
        <f>IF(キューシート計算用!C77&lt;&gt;"",キューシート計算用!C77,"")</f>
        <v>4.3999999999999773</v>
      </c>
      <c r="AC62" s="62"/>
      <c r="AD62" s="63"/>
      <c r="AE62" s="69">
        <f>IF(キューシート計算用!C86&lt;&gt;"",キューシート計算用!C86,"")</f>
        <v>28.400000000000034</v>
      </c>
      <c r="AF62" s="62"/>
      <c r="AG62" s="63"/>
      <c r="AH62" s="69">
        <f>IF(キューシート計算用!C95&lt;&gt;"",キューシート計算用!C95,"")</f>
        <v>4.2999999999999545</v>
      </c>
      <c r="AI62" s="62"/>
      <c r="AJ62" s="63"/>
      <c r="AK62" s="69">
        <f>IF(キューシート計算用!C104&lt;&gt;"",キューシート計算用!C104,"")</f>
        <v>0.29999999999995453</v>
      </c>
      <c r="AL62" s="62"/>
      <c r="AM62" s="63"/>
      <c r="AN62" s="69" t="str">
        <f>IF(キューシート計算用!C113&lt;&gt;"",キューシート計算用!C113,"")</f>
        <v/>
      </c>
      <c r="AO62" s="62"/>
      <c r="AP62" s="63"/>
      <c r="AQ62" s="69" t="str">
        <f>IF(キューシート計算用!C122&lt;&gt;"",キューシート計算用!C122,"")</f>
        <v/>
      </c>
      <c r="AR62" s="62"/>
      <c r="AS62" s="63"/>
      <c r="AT62" s="69" t="str">
        <f>IF(キューシート計算用!C131&lt;&gt;"",キューシート計算用!C131,"")</f>
        <v/>
      </c>
      <c r="AU62" s="62"/>
      <c r="AV62" s="63"/>
      <c r="AW62" s="69" t="str">
        <f>IF(キューシート計算用!C140&lt;&gt;"",キューシート計算用!C140,"")</f>
        <v/>
      </c>
      <c r="AX62" s="62"/>
      <c r="AY62" s="63"/>
      <c r="AZ62" s="69" t="str">
        <f>IF(キューシート計算用!C149&lt;&gt;"",キューシート計算用!C149,"")</f>
        <v/>
      </c>
      <c r="BA62" s="62"/>
      <c r="BB62" s="63"/>
      <c r="BC62" s="69" t="str">
        <f>IF(キューシート計算用!C158&lt;&gt;"",キューシート計算用!C158,"")</f>
        <v/>
      </c>
      <c r="BD62" s="62"/>
      <c r="BE62" s="62"/>
      <c r="BF62" s="69" t="str">
        <f>IF(キューシート計算用!C167&lt;&gt;"",キューシート計算用!C167,"")</f>
        <v/>
      </c>
      <c r="BG62" s="62"/>
      <c r="BH62" s="62"/>
      <c r="BI62" s="69" t="str">
        <f>IF(キューシート計算用!C176&lt;&gt;"",キューシート計算用!C176,"")</f>
        <v/>
      </c>
      <c r="BJ62" s="62"/>
      <c r="BK62" s="62"/>
      <c r="BL62" s="69" t="str">
        <f>IF(キューシート計算用!C185&lt;&gt;"",キューシート計算用!C185,"")</f>
        <v/>
      </c>
      <c r="BM62" s="62"/>
      <c r="BN62" s="62"/>
      <c r="BO62" s="69" t="str">
        <f>IF(キューシート計算用!C194&lt;&gt;"",キューシート計算用!C194,"")</f>
        <v/>
      </c>
      <c r="BP62" s="62"/>
      <c r="BQ62" s="63"/>
      <c r="BR62" s="33" t="str">
        <f>IF(キューシート計算用!C203&lt;&gt;"",キューシート計算用!C203,"")</f>
        <v/>
      </c>
      <c r="BS62" s="14"/>
      <c r="BT62" s="15"/>
    </row>
    <row r="63" spans="1:72" x14ac:dyDescent="0.15">
      <c r="D63" s="70">
        <f>IF(キューシート計算用!D5&lt;&gt;"",キューシート計算用!D5,"")</f>
        <v>0</v>
      </c>
      <c r="E63" s="62"/>
      <c r="F63" s="63"/>
      <c r="G63" s="70">
        <f>IF(キューシート計算用!D14&lt;&gt;"",キューシート計算用!D14,"")</f>
        <v>35.1</v>
      </c>
      <c r="H63" s="62"/>
      <c r="I63" s="63"/>
      <c r="J63" s="70">
        <f>IF(キューシート計算用!D23&lt;&gt;"",キューシート計算用!D23,"")</f>
        <v>0.5</v>
      </c>
      <c r="K63" s="62"/>
      <c r="L63" s="63"/>
      <c r="M63" s="70">
        <f>IF(キューシート計算用!D32&lt;&gt;"",キューシート計算用!D32,"")</f>
        <v>65.5</v>
      </c>
      <c r="N63" s="62"/>
      <c r="O63" s="63"/>
      <c r="P63" s="70">
        <f>IF(キューシート計算用!D41&lt;&gt;"",キューシート計算用!D41,"")</f>
        <v>26.799999999999983</v>
      </c>
      <c r="Q63" s="62"/>
      <c r="R63" s="63"/>
      <c r="S63" s="70">
        <f>IF(キューシート計算用!D50&lt;&gt;"",キューシート計算用!D50,"")</f>
        <v>52.900000000000006</v>
      </c>
      <c r="T63" s="62"/>
      <c r="U63" s="63"/>
      <c r="V63" s="70">
        <f>IF(キューシート計算用!D59&lt;&gt;"",キューシート計算用!D59,"")</f>
        <v>43.900000000000006</v>
      </c>
      <c r="W63" s="62"/>
      <c r="X63" s="63"/>
      <c r="Y63" s="70">
        <f>IF(キューシート計算用!D68&lt;&gt;"",キューシート計算用!D68,"")</f>
        <v>32.69999999999996</v>
      </c>
      <c r="Z63" s="62"/>
      <c r="AA63" s="63"/>
      <c r="AB63" s="70">
        <f>IF(キューシート計算用!D77&lt;&gt;"",キューシート計算用!D77,"")</f>
        <v>80.599999999999937</v>
      </c>
      <c r="AC63" s="62"/>
      <c r="AD63" s="63"/>
      <c r="AE63" s="70">
        <f>IF(キューシート計算用!D86&lt;&gt;"",キューシート計算用!D86,"")</f>
        <v>42.400000000000034</v>
      </c>
      <c r="AF63" s="62"/>
      <c r="AG63" s="63"/>
      <c r="AH63" s="70">
        <f>IF(キューシート計算用!D95&lt;&gt;"",キューシート計算用!D95,"")</f>
        <v>33.199999999999989</v>
      </c>
      <c r="AI63" s="62"/>
      <c r="AJ63" s="63"/>
      <c r="AK63" s="70">
        <f>IF(キューシート計算用!D104&lt;&gt;"",キューシート計算用!D104,"")</f>
        <v>42.699999999999989</v>
      </c>
      <c r="AL63" s="62"/>
      <c r="AM63" s="63"/>
      <c r="AN63" s="70" t="str">
        <f>IF(キューシート計算用!D113&lt;&gt;"",キューシート計算用!D113,"")</f>
        <v/>
      </c>
      <c r="AO63" s="62"/>
      <c r="AP63" s="63"/>
      <c r="AQ63" s="70" t="str">
        <f>IF(キューシート計算用!D122&lt;&gt;"",キューシート計算用!D122,"")</f>
        <v/>
      </c>
      <c r="AR63" s="62"/>
      <c r="AS63" s="63"/>
      <c r="AT63" s="70" t="str">
        <f>IF(キューシート計算用!D131&lt;&gt;"",キューシート計算用!D131,"")</f>
        <v/>
      </c>
      <c r="AU63" s="62"/>
      <c r="AV63" s="63"/>
      <c r="AW63" s="70" t="str">
        <f>IF(キューシート計算用!D140&lt;&gt;"",キューシート計算用!D140,"")</f>
        <v/>
      </c>
      <c r="AX63" s="62"/>
      <c r="AY63" s="63"/>
      <c r="AZ63" s="70" t="str">
        <f>IF(キューシート計算用!D149&lt;&gt;"",キューシート計算用!D149,"")</f>
        <v/>
      </c>
      <c r="BA63" s="62"/>
      <c r="BB63" s="63"/>
      <c r="BC63" s="70" t="str">
        <f>IF(キューシート計算用!D158&lt;&gt;"",キューシート計算用!D158,"")</f>
        <v/>
      </c>
      <c r="BD63" s="62"/>
      <c r="BE63" s="62"/>
      <c r="BF63" s="70" t="str">
        <f>IF(キューシート計算用!D167&lt;&gt;"",キューシート計算用!D167,"")</f>
        <v/>
      </c>
      <c r="BG63" s="62"/>
      <c r="BH63" s="62"/>
      <c r="BI63" s="70" t="str">
        <f>IF(キューシート計算用!D176&lt;&gt;"",キューシート計算用!D176,"")</f>
        <v/>
      </c>
      <c r="BJ63" s="62"/>
      <c r="BK63" s="62"/>
      <c r="BL63" s="70" t="str">
        <f>IF(キューシート計算用!D185&lt;&gt;"",キューシート計算用!D185,"")</f>
        <v/>
      </c>
      <c r="BM63" s="62"/>
      <c r="BN63" s="62"/>
      <c r="BO63" s="70" t="str">
        <f>IF(キューシート計算用!D194&lt;&gt;"",キューシート計算用!D194,"")</f>
        <v/>
      </c>
      <c r="BP63" s="62"/>
      <c r="BQ63" s="63"/>
      <c r="BR63" s="34" t="str">
        <f>IF(キューシート計算用!D203&lt;&gt;"",キューシート計算用!D203,"")</f>
        <v/>
      </c>
      <c r="BS63" s="14"/>
      <c r="BT63" s="15"/>
    </row>
    <row r="64" spans="1:72" x14ac:dyDescent="0.15">
      <c r="D64" s="71">
        <f>IF(キューシート計算用!E5&lt;&gt;"",キューシート計算用!E5,"")</f>
        <v>0</v>
      </c>
      <c r="E64" s="64"/>
      <c r="F64" s="65"/>
      <c r="G64" s="71">
        <f>IF(キューシート計算用!E14&lt;&gt;"",キューシート計算用!E14,"")</f>
        <v>35.1</v>
      </c>
      <c r="H64" s="64"/>
      <c r="I64" s="65"/>
      <c r="J64" s="71">
        <f>IF(キューシート計算用!E23&lt;&gt;"",キューシート計算用!E23,"")</f>
        <v>60.9</v>
      </c>
      <c r="K64" s="64"/>
      <c r="L64" s="65"/>
      <c r="M64" s="71">
        <f>IF(キューシート計算用!E32&lt;&gt;"",キューシート計算用!E32,"")</f>
        <v>125.9</v>
      </c>
      <c r="N64" s="64"/>
      <c r="O64" s="65"/>
      <c r="P64" s="71">
        <f>IF(キューシート計算用!E41&lt;&gt;"",キューシート計算用!E41,"")</f>
        <v>165.2</v>
      </c>
      <c r="Q64" s="64"/>
      <c r="R64" s="65"/>
      <c r="S64" s="71">
        <f>IF(キューシート計算用!E50&lt;&gt;"",キューシート計算用!E50,"")</f>
        <v>191.3</v>
      </c>
      <c r="T64" s="64"/>
      <c r="U64" s="65"/>
      <c r="V64" s="71">
        <f>IF(キューシート計算用!E59&lt;&gt;"",キューシート計算用!E59,"")</f>
        <v>235.20000000000002</v>
      </c>
      <c r="W64" s="64"/>
      <c r="X64" s="65"/>
      <c r="Y64" s="71">
        <f>IF(キューシート計算用!E68&lt;&gt;"",キューシート計算用!E68,"")</f>
        <v>267.89999999999998</v>
      </c>
      <c r="Z64" s="64"/>
      <c r="AA64" s="65"/>
      <c r="AB64" s="71">
        <f>IF(キューシート計算用!E77&lt;&gt;"",キューシート計算用!E77,"")</f>
        <v>315.79999999999995</v>
      </c>
      <c r="AC64" s="64"/>
      <c r="AD64" s="65"/>
      <c r="AE64" s="71">
        <f>IF(キューシート計算用!E86&lt;&gt;"",キューシート計算用!E86,"")</f>
        <v>358.2</v>
      </c>
      <c r="AF64" s="64"/>
      <c r="AG64" s="65"/>
      <c r="AH64" s="71">
        <f>IF(キューシート計算用!E95&lt;&gt;"",キューシート計算用!E95,"")</f>
        <v>391.4</v>
      </c>
      <c r="AI64" s="64"/>
      <c r="AJ64" s="65"/>
      <c r="AK64" s="71">
        <f>IF(キューシート計算用!E104&lt;&gt;"",キューシート計算用!E104,"")</f>
        <v>400.9</v>
      </c>
      <c r="AL64" s="64"/>
      <c r="AM64" s="65"/>
      <c r="AN64" s="71" t="str">
        <f>IF(キューシート計算用!E113&lt;&gt;"",キューシート計算用!E113,"")</f>
        <v/>
      </c>
      <c r="AO64" s="64"/>
      <c r="AP64" s="65"/>
      <c r="AQ64" s="71" t="str">
        <f>IF(キューシート計算用!E122&lt;&gt;"",キューシート計算用!E122,"")</f>
        <v/>
      </c>
      <c r="AR64" s="64"/>
      <c r="AS64" s="65"/>
      <c r="AT64" s="71" t="str">
        <f>IF(キューシート計算用!E131&lt;&gt;"",キューシート計算用!E131,"")</f>
        <v/>
      </c>
      <c r="AU64" s="64"/>
      <c r="AV64" s="65"/>
      <c r="AW64" s="71" t="str">
        <f>IF(キューシート計算用!E140&lt;&gt;"",キューシート計算用!E140,"")</f>
        <v/>
      </c>
      <c r="AX64" s="64"/>
      <c r="AY64" s="65"/>
      <c r="AZ64" s="71" t="str">
        <f>IF(キューシート計算用!E149&lt;&gt;"",キューシート計算用!E149,"")</f>
        <v/>
      </c>
      <c r="BA64" s="64"/>
      <c r="BB64" s="65"/>
      <c r="BC64" s="71" t="str">
        <f>IF(キューシート計算用!E158&lt;&gt;"",キューシート計算用!E158,"")</f>
        <v/>
      </c>
      <c r="BD64" s="64"/>
      <c r="BE64" s="64"/>
      <c r="BF64" s="71" t="str">
        <f>IF(キューシート計算用!E167&lt;&gt;"",キューシート計算用!E167,"")</f>
        <v/>
      </c>
      <c r="BG64" s="64"/>
      <c r="BH64" s="64"/>
      <c r="BI64" s="71" t="str">
        <f>IF(キューシート計算用!E176&lt;&gt;"",キューシート計算用!E176,"")</f>
        <v/>
      </c>
      <c r="BJ64" s="64"/>
      <c r="BK64" s="64"/>
      <c r="BL64" s="71" t="str">
        <f>IF(キューシート計算用!E185&lt;&gt;"",キューシート計算用!E185,"")</f>
        <v/>
      </c>
      <c r="BM64" s="64"/>
      <c r="BN64" s="64"/>
      <c r="BO64" s="71" t="str">
        <f>IF(キューシート計算用!E194&lt;&gt;"",キューシート計算用!E194,"")</f>
        <v/>
      </c>
      <c r="BP64" s="64"/>
      <c r="BQ64" s="65"/>
      <c r="BR64" s="7" t="str">
        <f>IF(キューシート計算用!E203&lt;&gt;"",キューシート計算用!E203,"")</f>
        <v/>
      </c>
      <c r="BS64" s="30"/>
      <c r="BT64" s="31"/>
    </row>
  </sheetData>
  <mergeCells count="403">
    <mergeCell ref="T59:U59"/>
    <mergeCell ref="T37:U37"/>
    <mergeCell ref="T38:U38"/>
    <mergeCell ref="T44:U44"/>
    <mergeCell ref="T45:U45"/>
    <mergeCell ref="T51:U51"/>
    <mergeCell ref="T52:U52"/>
    <mergeCell ref="T2:U2"/>
    <mergeCell ref="T3:U3"/>
    <mergeCell ref="T9:U9"/>
    <mergeCell ref="T10:U10"/>
    <mergeCell ref="T16:U16"/>
    <mergeCell ref="T17:U17"/>
    <mergeCell ref="T31:U31"/>
    <mergeCell ref="T23:U23"/>
    <mergeCell ref="T24:U24"/>
    <mergeCell ref="T30:U30"/>
    <mergeCell ref="BA45:BB45"/>
    <mergeCell ref="BA38:BB38"/>
    <mergeCell ref="BA31:BB31"/>
    <mergeCell ref="BA58:BB58"/>
    <mergeCell ref="BA51:BB51"/>
    <mergeCell ref="AR59:AS59"/>
    <mergeCell ref="AU58:AV58"/>
    <mergeCell ref="AR58:AS58"/>
    <mergeCell ref="AX58:AY58"/>
    <mergeCell ref="AX51:AY51"/>
    <mergeCell ref="AU51:AV51"/>
    <mergeCell ref="AU44:AV44"/>
    <mergeCell ref="AU37:AV37"/>
    <mergeCell ref="A1:C1"/>
    <mergeCell ref="AU17:AV17"/>
    <mergeCell ref="AU10:AV10"/>
    <mergeCell ref="AU3:AV3"/>
    <mergeCell ref="AX59:AY59"/>
    <mergeCell ref="AX52:AY52"/>
    <mergeCell ref="AX45:AY45"/>
    <mergeCell ref="AX38:AY38"/>
    <mergeCell ref="AX31:AY31"/>
    <mergeCell ref="AU59:AV59"/>
    <mergeCell ref="AU52:AV52"/>
    <mergeCell ref="AU45:AV45"/>
    <mergeCell ref="AU38:AV38"/>
    <mergeCell ref="AU31:AV31"/>
    <mergeCell ref="AU24:AV24"/>
    <mergeCell ref="AR52:AS52"/>
    <mergeCell ref="AR45:AS45"/>
    <mergeCell ref="AR38:AS38"/>
    <mergeCell ref="AR31:AS31"/>
    <mergeCell ref="AR24:AS24"/>
    <mergeCell ref="AR30:AS30"/>
    <mergeCell ref="AR51:AS51"/>
    <mergeCell ref="AO59:AP59"/>
    <mergeCell ref="AO52:AP52"/>
    <mergeCell ref="AL59:AM59"/>
    <mergeCell ref="AL52:AM52"/>
    <mergeCell ref="AL45:AM45"/>
    <mergeCell ref="AL38:AM38"/>
    <mergeCell ref="AL31:AM31"/>
    <mergeCell ref="AL24:AM24"/>
    <mergeCell ref="AI59:AJ59"/>
    <mergeCell ref="AL17:AM17"/>
    <mergeCell ref="AL10:AM10"/>
    <mergeCell ref="AL44:AM44"/>
    <mergeCell ref="AL37:AM37"/>
    <mergeCell ref="AL58:AM58"/>
    <mergeCell ref="AI58:AJ58"/>
    <mergeCell ref="AI17:AJ17"/>
    <mergeCell ref="AI23:AJ23"/>
    <mergeCell ref="AI30:AJ30"/>
    <mergeCell ref="AO45:AP45"/>
    <mergeCell ref="AO38:AP38"/>
    <mergeCell ref="AO31:AP31"/>
    <mergeCell ref="AO37:AP37"/>
    <mergeCell ref="AI51:AJ51"/>
    <mergeCell ref="AO51:AP51"/>
    <mergeCell ref="AI31:AJ31"/>
    <mergeCell ref="AI44:AJ44"/>
    <mergeCell ref="AI37:AJ37"/>
    <mergeCell ref="N58:O58"/>
    <mergeCell ref="Q51:R51"/>
    <mergeCell ref="Q45:R45"/>
    <mergeCell ref="W51:X51"/>
    <mergeCell ref="AC31:AD31"/>
    <mergeCell ref="AC37:AD37"/>
    <mergeCell ref="AC38:AD38"/>
    <mergeCell ref="AC44:AD44"/>
    <mergeCell ref="AC45:AD45"/>
    <mergeCell ref="AC51:AD51"/>
    <mergeCell ref="T58:U58"/>
    <mergeCell ref="K51:L51"/>
    <mergeCell ref="H44:I44"/>
    <mergeCell ref="H37:I37"/>
    <mergeCell ref="H30:I30"/>
    <mergeCell ref="Q3:R3"/>
    <mergeCell ref="N17:O17"/>
    <mergeCell ref="N10:O10"/>
    <mergeCell ref="N3:O3"/>
    <mergeCell ref="Q59:R59"/>
    <mergeCell ref="Q52:R52"/>
    <mergeCell ref="Q38:R38"/>
    <mergeCell ref="Q31:R31"/>
    <mergeCell ref="Q17:R17"/>
    <mergeCell ref="Q24:R24"/>
    <mergeCell ref="N59:O59"/>
    <mergeCell ref="N52:O52"/>
    <mergeCell ref="N45:O45"/>
    <mergeCell ref="N38:O38"/>
    <mergeCell ref="N31:O31"/>
    <mergeCell ref="N24:O24"/>
    <mergeCell ref="Q23:R23"/>
    <mergeCell ref="Q16:R16"/>
    <mergeCell ref="Q9:R9"/>
    <mergeCell ref="Q58:R58"/>
    <mergeCell ref="BA24:BB24"/>
    <mergeCell ref="BA17:BB17"/>
    <mergeCell ref="Q10:R10"/>
    <mergeCell ref="AI24:AJ24"/>
    <mergeCell ref="AI10:AJ10"/>
    <mergeCell ref="BA16:BB16"/>
    <mergeCell ref="AU16:AV16"/>
    <mergeCell ref="AO23:AP23"/>
    <mergeCell ref="AO16:AP16"/>
    <mergeCell ref="AR23:AS23"/>
    <mergeCell ref="AL23:AM23"/>
    <mergeCell ref="AL16:AM16"/>
    <mergeCell ref="AO17:AP17"/>
    <mergeCell ref="AU23:AV23"/>
    <mergeCell ref="AX3:AY3"/>
    <mergeCell ref="AO3:AP3"/>
    <mergeCell ref="AO44:AP44"/>
    <mergeCell ref="AR17:AS17"/>
    <mergeCell ref="E59:F59"/>
    <mergeCell ref="E52:F52"/>
    <mergeCell ref="E45:F45"/>
    <mergeCell ref="E38:F38"/>
    <mergeCell ref="E31:F31"/>
    <mergeCell ref="E24:F24"/>
    <mergeCell ref="AU30:AV30"/>
    <mergeCell ref="AR44:AS44"/>
    <mergeCell ref="AR37:AS37"/>
    <mergeCell ref="AL30:AM30"/>
    <mergeCell ref="H59:I59"/>
    <mergeCell ref="H52:I52"/>
    <mergeCell ref="K38:L38"/>
    <mergeCell ref="K31:L31"/>
    <mergeCell ref="K24:L24"/>
    <mergeCell ref="K44:L44"/>
    <mergeCell ref="K37:L37"/>
    <mergeCell ref="K59:L59"/>
    <mergeCell ref="K52:L52"/>
    <mergeCell ref="K58:L58"/>
    <mergeCell ref="AR3:AS3"/>
    <mergeCell ref="AR16:AS16"/>
    <mergeCell ref="AR2:AS2"/>
    <mergeCell ref="AL9:AM9"/>
    <mergeCell ref="AL3:AM3"/>
    <mergeCell ref="AR9:AS9"/>
    <mergeCell ref="AR10:AS10"/>
    <mergeCell ref="AX2:AY2"/>
    <mergeCell ref="AX44:AY44"/>
    <mergeCell ref="AX37:AY37"/>
    <mergeCell ref="AX30:AY30"/>
    <mergeCell ref="AX23:AY23"/>
    <mergeCell ref="AO9:AP9"/>
    <mergeCell ref="AO2:AP2"/>
    <mergeCell ref="AU9:AV9"/>
    <mergeCell ref="AU2:AV2"/>
    <mergeCell ref="AO24:AP24"/>
    <mergeCell ref="AO30:AP30"/>
    <mergeCell ref="AO10:AP10"/>
    <mergeCell ref="AX24:AY24"/>
    <mergeCell ref="AX16:AY16"/>
    <mergeCell ref="AX9:AY9"/>
    <mergeCell ref="AX17:AY17"/>
    <mergeCell ref="AX10:AY10"/>
    <mergeCell ref="AC30:AD30"/>
    <mergeCell ref="AC52:AD52"/>
    <mergeCell ref="AC58:AD58"/>
    <mergeCell ref="AI2:AJ2"/>
    <mergeCell ref="AI16:AJ16"/>
    <mergeCell ref="AI52:AJ52"/>
    <mergeCell ref="AI45:AJ45"/>
    <mergeCell ref="AI38:AJ38"/>
    <mergeCell ref="AL51:AM51"/>
    <mergeCell ref="AI3:AJ3"/>
    <mergeCell ref="AI9:AJ9"/>
    <mergeCell ref="AL2:AM2"/>
    <mergeCell ref="K3:L3"/>
    <mergeCell ref="H16:I16"/>
    <mergeCell ref="H9:I9"/>
    <mergeCell ref="H23:I23"/>
    <mergeCell ref="K45:L45"/>
    <mergeCell ref="E9:F9"/>
    <mergeCell ref="AO58:AP58"/>
    <mergeCell ref="Q2:R2"/>
    <mergeCell ref="N2:O2"/>
    <mergeCell ref="Q44:R44"/>
    <mergeCell ref="Q37:R37"/>
    <mergeCell ref="Q30:R30"/>
    <mergeCell ref="N30:O30"/>
    <mergeCell ref="N9:O9"/>
    <mergeCell ref="K23:L23"/>
    <mergeCell ref="N44:O44"/>
    <mergeCell ref="N37:O37"/>
    <mergeCell ref="K17:L17"/>
    <mergeCell ref="K10:L10"/>
    <mergeCell ref="K9:L9"/>
    <mergeCell ref="K2:L2"/>
    <mergeCell ref="AC10:AD10"/>
    <mergeCell ref="AC16:AD16"/>
    <mergeCell ref="AC17:AD17"/>
    <mergeCell ref="E2:F2"/>
    <mergeCell ref="H58:I58"/>
    <mergeCell ref="H51:I51"/>
    <mergeCell ref="H2:I2"/>
    <mergeCell ref="H45:I45"/>
    <mergeCell ref="H38:I38"/>
    <mergeCell ref="H31:I31"/>
    <mergeCell ref="H24:I24"/>
    <mergeCell ref="E3:F3"/>
    <mergeCell ref="E17:F17"/>
    <mergeCell ref="E23:F23"/>
    <mergeCell ref="E16:F16"/>
    <mergeCell ref="H17:I17"/>
    <mergeCell ref="H10:I10"/>
    <mergeCell ref="H3:I3"/>
    <mergeCell ref="B9:C9"/>
    <mergeCell ref="E58:F58"/>
    <mergeCell ref="E51:F51"/>
    <mergeCell ref="E44:F44"/>
    <mergeCell ref="E37:F37"/>
    <mergeCell ref="E30:F30"/>
    <mergeCell ref="B10:C10"/>
    <mergeCell ref="E10:F10"/>
    <mergeCell ref="W2:X2"/>
    <mergeCell ref="W3:X3"/>
    <mergeCell ref="W9:X9"/>
    <mergeCell ref="W10:X10"/>
    <mergeCell ref="W16:X16"/>
    <mergeCell ref="W17:X17"/>
    <mergeCell ref="W30:X30"/>
    <mergeCell ref="W31:X31"/>
    <mergeCell ref="W37:X37"/>
    <mergeCell ref="W38:X38"/>
    <mergeCell ref="W58:X58"/>
    <mergeCell ref="N51:O51"/>
    <mergeCell ref="K16:L16"/>
    <mergeCell ref="K30:L30"/>
    <mergeCell ref="N23:O23"/>
    <mergeCell ref="N16:O16"/>
    <mergeCell ref="W59:X59"/>
    <mergeCell ref="Z2:AA2"/>
    <mergeCell ref="Z3:AA3"/>
    <mergeCell ref="Z9:AA9"/>
    <mergeCell ref="Z10:AA10"/>
    <mergeCell ref="Z16:AA16"/>
    <mergeCell ref="Z17:AA17"/>
    <mergeCell ref="Z23:AA23"/>
    <mergeCell ref="Z24:AA24"/>
    <mergeCell ref="Z30:AA30"/>
    <mergeCell ref="Z31:AA31"/>
    <mergeCell ref="Z37:AA37"/>
    <mergeCell ref="Z38:AA38"/>
    <mergeCell ref="Z51:AA51"/>
    <mergeCell ref="Z52:AA52"/>
    <mergeCell ref="Z58:AA58"/>
    <mergeCell ref="Z59:AA59"/>
    <mergeCell ref="W52:X52"/>
    <mergeCell ref="W23:X23"/>
    <mergeCell ref="W24:X24"/>
    <mergeCell ref="W44:X44"/>
    <mergeCell ref="W45:X45"/>
    <mergeCell ref="Z44:AA44"/>
    <mergeCell ref="Z45:AA45"/>
    <mergeCell ref="AC59:AD59"/>
    <mergeCell ref="AF2:AG2"/>
    <mergeCell ref="AF3:AG3"/>
    <mergeCell ref="AF9:AG9"/>
    <mergeCell ref="AF10:AG10"/>
    <mergeCell ref="AF16:AG16"/>
    <mergeCell ref="AF17:AG17"/>
    <mergeCell ref="AF23:AG23"/>
    <mergeCell ref="AF24:AG24"/>
    <mergeCell ref="AF30:AG30"/>
    <mergeCell ref="AF31:AG31"/>
    <mergeCell ref="AF37:AG37"/>
    <mergeCell ref="AF38:AG38"/>
    <mergeCell ref="AF44:AG44"/>
    <mergeCell ref="AF45:AG45"/>
    <mergeCell ref="AF51:AG51"/>
    <mergeCell ref="AF52:AG52"/>
    <mergeCell ref="AF58:AG58"/>
    <mergeCell ref="AF59:AG59"/>
    <mergeCell ref="AC2:AD2"/>
    <mergeCell ref="AC3:AD3"/>
    <mergeCell ref="AC9:AD9"/>
    <mergeCell ref="AC23:AD23"/>
    <mergeCell ref="AC24:AD24"/>
    <mergeCell ref="BA9:BB9"/>
    <mergeCell ref="BA10:BB10"/>
    <mergeCell ref="BA2:BB2"/>
    <mergeCell ref="BA3:BB3"/>
    <mergeCell ref="BD58:BE58"/>
    <mergeCell ref="BD59:BE59"/>
    <mergeCell ref="BA44:BB44"/>
    <mergeCell ref="BA37:BB37"/>
    <mergeCell ref="BA30:BB30"/>
    <mergeCell ref="BA23:BB23"/>
    <mergeCell ref="BD16:BE16"/>
    <mergeCell ref="BD17:BE17"/>
    <mergeCell ref="BD51:BE51"/>
    <mergeCell ref="BD52:BE52"/>
    <mergeCell ref="BD44:BE44"/>
    <mergeCell ref="BD45:BE45"/>
    <mergeCell ref="BD37:BE37"/>
    <mergeCell ref="BD38:BE38"/>
    <mergeCell ref="BD9:BE9"/>
    <mergeCell ref="BD10:BE10"/>
    <mergeCell ref="BD2:BE2"/>
    <mergeCell ref="BD3:BE3"/>
    <mergeCell ref="BA59:BB59"/>
    <mergeCell ref="BA52:BB52"/>
    <mergeCell ref="BD30:BE30"/>
    <mergeCell ref="BD31:BE31"/>
    <mergeCell ref="BD23:BE23"/>
    <mergeCell ref="BD24:BE24"/>
    <mergeCell ref="BG16:BH16"/>
    <mergeCell ref="BG17:BH17"/>
    <mergeCell ref="BG51:BH51"/>
    <mergeCell ref="BG52:BH52"/>
    <mergeCell ref="BG44:BH44"/>
    <mergeCell ref="BG45:BH45"/>
    <mergeCell ref="BG37:BH37"/>
    <mergeCell ref="BG38:BH38"/>
    <mergeCell ref="BG9:BH9"/>
    <mergeCell ref="BG10:BH10"/>
    <mergeCell ref="BG2:BH2"/>
    <mergeCell ref="BG3:BH3"/>
    <mergeCell ref="BJ58:BK58"/>
    <mergeCell ref="BJ59:BK59"/>
    <mergeCell ref="BG30:BH30"/>
    <mergeCell ref="BG31:BH31"/>
    <mergeCell ref="BG23:BH23"/>
    <mergeCell ref="BG24:BH24"/>
    <mergeCell ref="BJ16:BK16"/>
    <mergeCell ref="BJ17:BK17"/>
    <mergeCell ref="BJ51:BK51"/>
    <mergeCell ref="BJ52:BK52"/>
    <mergeCell ref="BJ44:BK44"/>
    <mergeCell ref="BJ45:BK45"/>
    <mergeCell ref="BJ37:BK37"/>
    <mergeCell ref="BJ38:BK38"/>
    <mergeCell ref="BJ9:BK9"/>
    <mergeCell ref="BJ10:BK10"/>
    <mergeCell ref="BJ2:BK2"/>
    <mergeCell ref="BJ3:BK3"/>
    <mergeCell ref="BG58:BH58"/>
    <mergeCell ref="BG59:BH59"/>
    <mergeCell ref="BJ30:BK30"/>
    <mergeCell ref="BJ31:BK31"/>
    <mergeCell ref="BJ23:BK23"/>
    <mergeCell ref="BJ24:BK24"/>
    <mergeCell ref="BM16:BN16"/>
    <mergeCell ref="BM17:BN17"/>
    <mergeCell ref="BM51:BN51"/>
    <mergeCell ref="BM52:BN52"/>
    <mergeCell ref="BM44:BN44"/>
    <mergeCell ref="BM45:BN45"/>
    <mergeCell ref="BM37:BN37"/>
    <mergeCell ref="BM38:BN38"/>
    <mergeCell ref="BM9:BN9"/>
    <mergeCell ref="BM10:BN10"/>
    <mergeCell ref="BM2:BN2"/>
    <mergeCell ref="BM3:BN3"/>
    <mergeCell ref="BP58:BQ58"/>
    <mergeCell ref="BP59:BQ59"/>
    <mergeCell ref="BM30:BN30"/>
    <mergeCell ref="BM31:BN31"/>
    <mergeCell ref="BM23:BN23"/>
    <mergeCell ref="BM24:BN24"/>
    <mergeCell ref="BP9:BQ9"/>
    <mergeCell ref="BP2:BQ2"/>
    <mergeCell ref="BP10:BQ10"/>
    <mergeCell ref="BP3:BQ3"/>
    <mergeCell ref="BP16:BQ16"/>
    <mergeCell ref="BP17:BQ17"/>
    <mergeCell ref="BM58:BN58"/>
    <mergeCell ref="BM59:BN59"/>
    <mergeCell ref="BS59:BT59"/>
    <mergeCell ref="BS52:BT52"/>
    <mergeCell ref="BP30:BQ30"/>
    <mergeCell ref="BP31:BQ31"/>
    <mergeCell ref="BP23:BQ23"/>
    <mergeCell ref="BP24:BQ24"/>
    <mergeCell ref="BP51:BQ51"/>
    <mergeCell ref="BP52:BQ52"/>
    <mergeCell ref="BP44:BQ44"/>
    <mergeCell ref="BP45:BQ45"/>
    <mergeCell ref="BS58:BT58"/>
    <mergeCell ref="BS51:BT51"/>
    <mergeCell ref="BP37:BQ37"/>
    <mergeCell ref="BP38:BQ38"/>
  </mergeCells>
  <phoneticPr fontId="1"/>
  <conditionalFormatting sqref="D58">
    <cfRule type="expression" dxfId="199" priority="562" stopIfTrue="1">
      <formula>D59&lt;&gt;""</formula>
    </cfRule>
  </conditionalFormatting>
  <conditionalFormatting sqref="D59">
    <cfRule type="expression" dxfId="198" priority="561" stopIfTrue="1">
      <formula>D59&lt;&gt;""</formula>
    </cfRule>
  </conditionalFormatting>
  <conditionalFormatting sqref="D60">
    <cfRule type="expression" dxfId="197" priority="560" stopIfTrue="1">
      <formula>D59&lt;&gt;""</formula>
    </cfRule>
  </conditionalFormatting>
  <conditionalFormatting sqref="D61">
    <cfRule type="expression" dxfId="196" priority="559" stopIfTrue="1">
      <formula>D59&lt;&gt;""</formula>
    </cfRule>
  </conditionalFormatting>
  <conditionalFormatting sqref="D62">
    <cfRule type="expression" dxfId="195" priority="558" stopIfTrue="1">
      <formula>D59&lt;&gt;""</formula>
    </cfRule>
  </conditionalFormatting>
  <conditionalFormatting sqref="D63">
    <cfRule type="expression" dxfId="194" priority="557" stopIfTrue="1">
      <formula>D59&lt;&gt;""</formula>
    </cfRule>
  </conditionalFormatting>
  <conditionalFormatting sqref="D64">
    <cfRule type="expression" dxfId="193" priority="556" stopIfTrue="1">
      <formula>D59&lt;&gt;""</formula>
    </cfRule>
  </conditionalFormatting>
  <conditionalFormatting sqref="E58:F58 BA16:BB16">
    <cfRule type="expression" dxfId="192" priority="554" stopIfTrue="1">
      <formula>D17&lt;&gt;""</formula>
    </cfRule>
  </conditionalFormatting>
  <conditionalFormatting sqref="E51:F51">
    <cfRule type="expression" dxfId="191" priority="546" stopIfTrue="1">
      <formula>D52&lt;&gt;""</formula>
    </cfRule>
  </conditionalFormatting>
  <conditionalFormatting sqref="E44:F44">
    <cfRule type="expression" dxfId="190" priority="538" stopIfTrue="1">
      <formula>D45&lt;&gt;""</formula>
    </cfRule>
  </conditionalFormatting>
  <conditionalFormatting sqref="E37:F37">
    <cfRule type="expression" dxfId="189" priority="514" stopIfTrue="1">
      <formula>D38&lt;&gt;""</formula>
    </cfRule>
  </conditionalFormatting>
  <conditionalFormatting sqref="E30:F30">
    <cfRule type="expression" dxfId="188" priority="506" stopIfTrue="1">
      <formula>D31&lt;&gt;""</formula>
    </cfRule>
  </conditionalFormatting>
  <conditionalFormatting sqref="E23:F23">
    <cfRule type="expression" dxfId="187" priority="498" stopIfTrue="1">
      <formula>D24&lt;&gt;""</formula>
    </cfRule>
  </conditionalFormatting>
  <conditionalFormatting sqref="E16:F16">
    <cfRule type="expression" dxfId="186" priority="490" stopIfTrue="1">
      <formula>D17&lt;&gt;""</formula>
    </cfRule>
  </conditionalFormatting>
  <conditionalFormatting sqref="E9:F9">
    <cfRule type="expression" dxfId="185" priority="482" stopIfTrue="1">
      <formula>D10&lt;&gt;""</formula>
    </cfRule>
  </conditionalFormatting>
  <conditionalFormatting sqref="E2:F2">
    <cfRule type="expression" dxfId="184" priority="474" stopIfTrue="1">
      <formula>D3&lt;&gt;""</formula>
    </cfRule>
  </conditionalFormatting>
  <conditionalFormatting sqref="H58:I58">
    <cfRule type="expression" dxfId="183" priority="466" stopIfTrue="1">
      <formula>G59&lt;&gt;""</formula>
    </cfRule>
  </conditionalFormatting>
  <conditionalFormatting sqref="H51:I51">
    <cfRule type="expression" dxfId="182" priority="458" stopIfTrue="1">
      <formula>G52&lt;&gt;""</formula>
    </cfRule>
  </conditionalFormatting>
  <conditionalFormatting sqref="H44:I44">
    <cfRule type="expression" dxfId="181" priority="450" stopIfTrue="1">
      <formula>G45&lt;&gt;""</formula>
    </cfRule>
  </conditionalFormatting>
  <conditionalFormatting sqref="H37:I37">
    <cfRule type="expression" dxfId="180" priority="442" stopIfTrue="1">
      <formula>G38&lt;&gt;""</formula>
    </cfRule>
  </conditionalFormatting>
  <conditionalFormatting sqref="H30:I30">
    <cfRule type="expression" dxfId="179" priority="434" stopIfTrue="1">
      <formula>G31&lt;&gt;""</formula>
    </cfRule>
  </conditionalFormatting>
  <conditionalFormatting sqref="H23:I23">
    <cfRule type="expression" dxfId="178" priority="426" stopIfTrue="1">
      <formula>G24&lt;&gt;""</formula>
    </cfRule>
  </conditionalFormatting>
  <conditionalFormatting sqref="H16:I16">
    <cfRule type="expression" dxfId="177" priority="418" stopIfTrue="1">
      <formula>G17&lt;&gt;""</formula>
    </cfRule>
  </conditionalFormatting>
  <conditionalFormatting sqref="H9:I9">
    <cfRule type="expression" dxfId="176" priority="410" stopIfTrue="1">
      <formula>G10&lt;&gt;""</formula>
    </cfRule>
  </conditionalFormatting>
  <conditionalFormatting sqref="H2:I2">
    <cfRule type="expression" dxfId="175" priority="402" stopIfTrue="1">
      <formula>G3&lt;&gt;""</formula>
    </cfRule>
  </conditionalFormatting>
  <conditionalFormatting sqref="K58:L58">
    <cfRule type="expression" dxfId="174" priority="394" stopIfTrue="1">
      <formula>J59&lt;&gt;""</formula>
    </cfRule>
  </conditionalFormatting>
  <conditionalFormatting sqref="K51:L51">
    <cfRule type="expression" dxfId="173" priority="386" stopIfTrue="1">
      <formula>J52&lt;&gt;""</formula>
    </cfRule>
  </conditionalFormatting>
  <conditionalFormatting sqref="K44:L44">
    <cfRule type="expression" dxfId="172" priority="378" stopIfTrue="1">
      <formula>J45&lt;&gt;""</formula>
    </cfRule>
  </conditionalFormatting>
  <conditionalFormatting sqref="K37:L37">
    <cfRule type="expression" dxfId="171" priority="370" stopIfTrue="1">
      <formula>J38&lt;&gt;""</formula>
    </cfRule>
  </conditionalFormatting>
  <conditionalFormatting sqref="K30:L30">
    <cfRule type="expression" dxfId="170" priority="362" stopIfTrue="1">
      <formula>J31&lt;&gt;""</formula>
    </cfRule>
  </conditionalFormatting>
  <conditionalFormatting sqref="K23:L23">
    <cfRule type="expression" dxfId="169" priority="354" stopIfTrue="1">
      <formula>J24&lt;&gt;""</formula>
    </cfRule>
  </conditionalFormatting>
  <conditionalFormatting sqref="K16:L16">
    <cfRule type="expression" dxfId="168" priority="346" stopIfTrue="1">
      <formula>J17&lt;&gt;""</formula>
    </cfRule>
  </conditionalFormatting>
  <conditionalFormatting sqref="K9:L9">
    <cfRule type="expression" dxfId="167" priority="338" stopIfTrue="1">
      <formula>J10&lt;&gt;""</formula>
    </cfRule>
  </conditionalFormatting>
  <conditionalFormatting sqref="K2:L2">
    <cfRule type="expression" dxfId="166" priority="330" stopIfTrue="1">
      <formula>J3&lt;&gt;""</formula>
    </cfRule>
  </conditionalFormatting>
  <conditionalFormatting sqref="N58:O58">
    <cfRule type="expression" dxfId="165" priority="322" stopIfTrue="1">
      <formula>M59&lt;&gt;""</formula>
    </cfRule>
  </conditionalFormatting>
  <conditionalFormatting sqref="N51:O51">
    <cfRule type="expression" dxfId="164" priority="314" stopIfTrue="1">
      <formula>M52&lt;&gt;""</formula>
    </cfRule>
  </conditionalFormatting>
  <conditionalFormatting sqref="N44:O44">
    <cfRule type="expression" dxfId="163" priority="306" stopIfTrue="1">
      <formula>M45&lt;&gt;""</formula>
    </cfRule>
  </conditionalFormatting>
  <conditionalFormatting sqref="N37:O37">
    <cfRule type="expression" dxfId="162" priority="298" stopIfTrue="1">
      <formula>M38&lt;&gt;""</formula>
    </cfRule>
  </conditionalFormatting>
  <conditionalFormatting sqref="N30:O30">
    <cfRule type="expression" dxfId="161" priority="290" stopIfTrue="1">
      <formula>M31&lt;&gt;""</formula>
    </cfRule>
  </conditionalFormatting>
  <conditionalFormatting sqref="N23:O23">
    <cfRule type="expression" dxfId="160" priority="282" stopIfTrue="1">
      <formula>M24&lt;&gt;""</formula>
    </cfRule>
  </conditionalFormatting>
  <conditionalFormatting sqref="N16:O16">
    <cfRule type="expression" dxfId="159" priority="274" stopIfTrue="1">
      <formula>M17&lt;&gt;""</formula>
    </cfRule>
  </conditionalFormatting>
  <conditionalFormatting sqref="N9:O9">
    <cfRule type="expression" dxfId="158" priority="266" stopIfTrue="1">
      <formula>M10&lt;&gt;""</formula>
    </cfRule>
  </conditionalFormatting>
  <conditionalFormatting sqref="N2:O2">
    <cfRule type="expression" dxfId="157" priority="258" stopIfTrue="1">
      <formula>M3&lt;&gt;""</formula>
    </cfRule>
  </conditionalFormatting>
  <conditionalFormatting sqref="Q58:R58">
    <cfRule type="expression" dxfId="156" priority="250" stopIfTrue="1">
      <formula>P59&lt;&gt;""</formula>
    </cfRule>
  </conditionalFormatting>
  <conditionalFormatting sqref="Q51:R51">
    <cfRule type="expression" dxfId="155" priority="242" stopIfTrue="1">
      <formula>P52&lt;&gt;""</formula>
    </cfRule>
  </conditionalFormatting>
  <conditionalFormatting sqref="Q44:R44">
    <cfRule type="expression" dxfId="154" priority="234" stopIfTrue="1">
      <formula>P45&lt;&gt;""</formula>
    </cfRule>
  </conditionalFormatting>
  <conditionalFormatting sqref="Q37:R37">
    <cfRule type="expression" dxfId="153" priority="226" stopIfTrue="1">
      <formula>P38&lt;&gt;""</formula>
    </cfRule>
  </conditionalFormatting>
  <conditionalFormatting sqref="Q30:R30">
    <cfRule type="expression" dxfId="152" priority="218" stopIfTrue="1">
      <formula>P31&lt;&gt;""</formula>
    </cfRule>
  </conditionalFormatting>
  <conditionalFormatting sqref="Q23:R23">
    <cfRule type="expression" dxfId="151" priority="210" stopIfTrue="1">
      <formula>P24&lt;&gt;""</formula>
    </cfRule>
  </conditionalFormatting>
  <conditionalFormatting sqref="Q16:R16">
    <cfRule type="expression" dxfId="150" priority="202" stopIfTrue="1">
      <formula>P17&lt;&gt;""</formula>
    </cfRule>
  </conditionalFormatting>
  <conditionalFormatting sqref="Q9:R9">
    <cfRule type="expression" dxfId="149" priority="194" stopIfTrue="1">
      <formula>P10&lt;&gt;""</formula>
    </cfRule>
  </conditionalFormatting>
  <conditionalFormatting sqref="Q2:R2">
    <cfRule type="expression" dxfId="148" priority="186" stopIfTrue="1">
      <formula>P3&lt;&gt;""</formula>
    </cfRule>
  </conditionalFormatting>
  <conditionalFormatting sqref="AF23:AG23">
    <cfRule type="expression" dxfId="147" priority="72" stopIfTrue="1">
      <formula>AE24&lt;&gt;""</formula>
    </cfRule>
  </conditionalFormatting>
  <conditionalFormatting sqref="AI30:AJ30">
    <cfRule type="expression" dxfId="146" priority="64" stopIfTrue="1">
      <formula>AH31&lt;&gt;""</formula>
    </cfRule>
  </conditionalFormatting>
  <conditionalFormatting sqref="AL37:AM37">
    <cfRule type="expression" dxfId="145" priority="56" stopIfTrue="1">
      <formula>AK38&lt;&gt;""</formula>
    </cfRule>
  </conditionalFormatting>
  <conditionalFormatting sqref="AO44:AP44">
    <cfRule type="expression" dxfId="144" priority="48" stopIfTrue="1">
      <formula>AN45&lt;&gt;""</formula>
    </cfRule>
  </conditionalFormatting>
  <conditionalFormatting sqref="AR51:AS51">
    <cfRule type="expression" dxfId="143" priority="40" stopIfTrue="1">
      <formula>AQ52&lt;&gt;""</formula>
    </cfRule>
  </conditionalFormatting>
  <conditionalFormatting sqref="AU58:AV58">
    <cfRule type="expression" dxfId="142" priority="32" stopIfTrue="1">
      <formula>AT59&lt;&gt;""</formula>
    </cfRule>
  </conditionalFormatting>
  <conditionalFormatting sqref="AU2:AV2">
    <cfRule type="expression" dxfId="141" priority="24" stopIfTrue="1">
      <formula>AT3&lt;&gt;""</formula>
    </cfRule>
  </conditionalFormatting>
  <conditionalFormatting sqref="AX9:AY9">
    <cfRule type="expression" dxfId="140" priority="16" stopIfTrue="1">
      <formula>AW10&lt;&gt;""</formula>
    </cfRule>
  </conditionalFormatting>
  <conditionalFormatting sqref="T58:U58">
    <cfRule type="expression" dxfId="139" priority="113" stopIfTrue="1">
      <formula>S59&lt;&gt;""</formula>
    </cfRule>
  </conditionalFormatting>
  <conditionalFormatting sqref="T51:U51">
    <cfRule type="expression" dxfId="138" priority="112" stopIfTrue="1">
      <formula>S52&lt;&gt;""</formula>
    </cfRule>
  </conditionalFormatting>
  <conditionalFormatting sqref="T44:U44">
    <cfRule type="expression" dxfId="137" priority="111" stopIfTrue="1">
      <formula>S45&lt;&gt;""</formula>
    </cfRule>
  </conditionalFormatting>
  <conditionalFormatting sqref="T37:U37">
    <cfRule type="expression" dxfId="136" priority="110" stopIfTrue="1">
      <formula>S38&lt;&gt;""</formula>
    </cfRule>
  </conditionalFormatting>
  <conditionalFormatting sqref="T30:U30">
    <cfRule type="expression" dxfId="135" priority="109" stopIfTrue="1">
      <formula>S31&lt;&gt;""</formula>
    </cfRule>
  </conditionalFormatting>
  <conditionalFormatting sqref="T23:U23">
    <cfRule type="expression" dxfId="134" priority="108" stopIfTrue="1">
      <formula>S24&lt;&gt;""</formula>
    </cfRule>
  </conditionalFormatting>
  <conditionalFormatting sqref="T16:U16">
    <cfRule type="expression" dxfId="133" priority="107" stopIfTrue="1">
      <formula>S17&lt;&gt;""</formula>
    </cfRule>
  </conditionalFormatting>
  <conditionalFormatting sqref="T9:U9">
    <cfRule type="expression" dxfId="132" priority="106" stopIfTrue="1">
      <formula>S10&lt;&gt;""</formula>
    </cfRule>
  </conditionalFormatting>
  <conditionalFormatting sqref="T2:U2">
    <cfRule type="expression" dxfId="131" priority="105" stopIfTrue="1">
      <formula>S3&lt;&gt;""</formula>
    </cfRule>
  </conditionalFormatting>
  <conditionalFormatting sqref="W58:X58">
    <cfRule type="expression" dxfId="130" priority="104" stopIfTrue="1">
      <formula>V59&lt;&gt;""</formula>
    </cfRule>
  </conditionalFormatting>
  <conditionalFormatting sqref="W51:X51">
    <cfRule type="expression" dxfId="129" priority="103" stopIfTrue="1">
      <formula>V52&lt;&gt;""</formula>
    </cfRule>
  </conditionalFormatting>
  <conditionalFormatting sqref="W44:X44">
    <cfRule type="expression" dxfId="128" priority="102" stopIfTrue="1">
      <formula>V45&lt;&gt;""</formula>
    </cfRule>
  </conditionalFormatting>
  <conditionalFormatting sqref="W37:X37">
    <cfRule type="expression" dxfId="127" priority="101" stopIfTrue="1">
      <formula>V38&lt;&gt;""</formula>
    </cfRule>
  </conditionalFormatting>
  <conditionalFormatting sqref="W30:X30">
    <cfRule type="expression" dxfId="126" priority="100" stopIfTrue="1">
      <formula>V31&lt;&gt;""</formula>
    </cfRule>
  </conditionalFormatting>
  <conditionalFormatting sqref="W23:X23">
    <cfRule type="expression" dxfId="125" priority="99" stopIfTrue="1">
      <formula>V24&lt;&gt;""</formula>
    </cfRule>
  </conditionalFormatting>
  <conditionalFormatting sqref="W16:X16">
    <cfRule type="expression" dxfId="124" priority="98" stopIfTrue="1">
      <formula>V17&lt;&gt;""</formula>
    </cfRule>
  </conditionalFormatting>
  <conditionalFormatting sqref="W9:X9">
    <cfRule type="expression" dxfId="123" priority="97" stopIfTrue="1">
      <formula>V10&lt;&gt;""</formula>
    </cfRule>
  </conditionalFormatting>
  <conditionalFormatting sqref="W2:X2">
    <cfRule type="expression" dxfId="122" priority="96" stopIfTrue="1">
      <formula>V3&lt;&gt;""</formula>
    </cfRule>
  </conditionalFormatting>
  <conditionalFormatting sqref="Z58:AA58">
    <cfRule type="expression" dxfId="121" priority="95" stopIfTrue="1">
      <formula>Y59&lt;&gt;""</formula>
    </cfRule>
  </conditionalFormatting>
  <conditionalFormatting sqref="Z51:AA51">
    <cfRule type="expression" dxfId="120" priority="94" stopIfTrue="1">
      <formula>Y52&lt;&gt;""</formula>
    </cfRule>
  </conditionalFormatting>
  <conditionalFormatting sqref="Z44:AA44">
    <cfRule type="expression" dxfId="119" priority="93" stopIfTrue="1">
      <formula>Y45&lt;&gt;""</formula>
    </cfRule>
  </conditionalFormatting>
  <conditionalFormatting sqref="Z37:AA37">
    <cfRule type="expression" dxfId="118" priority="92" stopIfTrue="1">
      <formula>Y38&lt;&gt;""</formula>
    </cfRule>
  </conditionalFormatting>
  <conditionalFormatting sqref="Z30:AA30">
    <cfRule type="expression" dxfId="117" priority="91" stopIfTrue="1">
      <formula>Y31&lt;&gt;""</formula>
    </cfRule>
  </conditionalFormatting>
  <conditionalFormatting sqref="Z23:AA23">
    <cfRule type="expression" dxfId="116" priority="90" stopIfTrue="1">
      <formula>Y24&lt;&gt;""</formula>
    </cfRule>
  </conditionalFormatting>
  <conditionalFormatting sqref="Z16:AA16">
    <cfRule type="expression" dxfId="115" priority="89" stopIfTrue="1">
      <formula>Y17&lt;&gt;""</formula>
    </cfRule>
  </conditionalFormatting>
  <conditionalFormatting sqref="Z9:AA9">
    <cfRule type="expression" dxfId="114" priority="88" stopIfTrue="1">
      <formula>Y10&lt;&gt;""</formula>
    </cfRule>
  </conditionalFormatting>
  <conditionalFormatting sqref="Z2:AA2">
    <cfRule type="expression" dxfId="113" priority="87" stopIfTrue="1">
      <formula>Y3&lt;&gt;""</formula>
    </cfRule>
  </conditionalFormatting>
  <conditionalFormatting sqref="AC58:AD58">
    <cfRule type="expression" dxfId="112" priority="86" stopIfTrue="1">
      <formula>AB59&lt;&gt;""</formula>
    </cfRule>
  </conditionalFormatting>
  <conditionalFormatting sqref="AC51:AD51">
    <cfRule type="expression" dxfId="111" priority="85" stopIfTrue="1">
      <formula>AB52&lt;&gt;""</formula>
    </cfRule>
  </conditionalFormatting>
  <conditionalFormatting sqref="AC44:AD44">
    <cfRule type="expression" dxfId="110" priority="84" stopIfTrue="1">
      <formula>AB45&lt;&gt;""</formula>
    </cfRule>
  </conditionalFormatting>
  <conditionalFormatting sqref="AC37:AD37">
    <cfRule type="expression" dxfId="109" priority="83" stopIfTrue="1">
      <formula>AB38&lt;&gt;""</formula>
    </cfRule>
  </conditionalFormatting>
  <conditionalFormatting sqref="AC30:AD30">
    <cfRule type="expression" dxfId="108" priority="82" stopIfTrue="1">
      <formula>AB31&lt;&gt;""</formula>
    </cfRule>
  </conditionalFormatting>
  <conditionalFormatting sqref="AC23:AD23">
    <cfRule type="expression" dxfId="107" priority="81" stopIfTrue="1">
      <formula>AB24&lt;&gt;""</formula>
    </cfRule>
  </conditionalFormatting>
  <conditionalFormatting sqref="AC16:AD16">
    <cfRule type="expression" dxfId="106" priority="80" stopIfTrue="1">
      <formula>AB17&lt;&gt;""</formula>
    </cfRule>
  </conditionalFormatting>
  <conditionalFormatting sqref="AC9:AD9">
    <cfRule type="expression" dxfId="105" priority="79" stopIfTrue="1">
      <formula>AB10&lt;&gt;""</formula>
    </cfRule>
  </conditionalFormatting>
  <conditionalFormatting sqref="AC2:AD2">
    <cfRule type="expression" dxfId="104" priority="78" stopIfTrue="1">
      <formula>AB3&lt;&gt;""</formula>
    </cfRule>
  </conditionalFormatting>
  <conditionalFormatting sqref="AF58:AG58">
    <cfRule type="expression" dxfId="103" priority="77" stopIfTrue="1">
      <formula>AE59&lt;&gt;""</formula>
    </cfRule>
  </conditionalFormatting>
  <conditionalFormatting sqref="AF51:AG51">
    <cfRule type="expression" dxfId="102" priority="76" stopIfTrue="1">
      <formula>AE52&lt;&gt;""</formula>
    </cfRule>
  </conditionalFormatting>
  <conditionalFormatting sqref="AF44:AG44">
    <cfRule type="expression" dxfId="101" priority="75" stopIfTrue="1">
      <formula>AE45&lt;&gt;""</formula>
    </cfRule>
  </conditionalFormatting>
  <conditionalFormatting sqref="AF37:AG37">
    <cfRule type="expression" dxfId="100" priority="74" stopIfTrue="1">
      <formula>AE38&lt;&gt;""</formula>
    </cfRule>
  </conditionalFormatting>
  <conditionalFormatting sqref="AF30:AG30">
    <cfRule type="expression" dxfId="99" priority="73" stopIfTrue="1">
      <formula>AE31&lt;&gt;""</formula>
    </cfRule>
  </conditionalFormatting>
  <conditionalFormatting sqref="AF16:AG16">
    <cfRule type="expression" dxfId="98" priority="71" stopIfTrue="1">
      <formula>AE17&lt;&gt;""</formula>
    </cfRule>
  </conditionalFormatting>
  <conditionalFormatting sqref="AF9:AG9">
    <cfRule type="expression" dxfId="97" priority="70" stopIfTrue="1">
      <formula>AE10&lt;&gt;""</formula>
    </cfRule>
  </conditionalFormatting>
  <conditionalFormatting sqref="AF2:AG2">
    <cfRule type="expression" dxfId="96" priority="69" stopIfTrue="1">
      <formula>AE3&lt;&gt;""</formula>
    </cfRule>
  </conditionalFormatting>
  <conditionalFormatting sqref="AI58:AJ58">
    <cfRule type="expression" dxfId="95" priority="68" stopIfTrue="1">
      <formula>AH59&lt;&gt;""</formula>
    </cfRule>
  </conditionalFormatting>
  <conditionalFormatting sqref="AI51:AJ51">
    <cfRule type="expression" dxfId="94" priority="67" stopIfTrue="1">
      <formula>AH52&lt;&gt;""</formula>
    </cfRule>
  </conditionalFormatting>
  <conditionalFormatting sqref="AI44:AJ44">
    <cfRule type="expression" dxfId="93" priority="66" stopIfTrue="1">
      <formula>AH45&lt;&gt;""</formula>
    </cfRule>
  </conditionalFormatting>
  <conditionalFormatting sqref="AI37:AJ37">
    <cfRule type="expression" dxfId="92" priority="65" stopIfTrue="1">
      <formula>AH38&lt;&gt;""</formula>
    </cfRule>
  </conditionalFormatting>
  <conditionalFormatting sqref="AI23:AJ23">
    <cfRule type="expression" dxfId="91" priority="63" stopIfTrue="1">
      <formula>AH24&lt;&gt;""</formula>
    </cfRule>
  </conditionalFormatting>
  <conditionalFormatting sqref="AI16:AJ16">
    <cfRule type="expression" dxfId="90" priority="62" stopIfTrue="1">
      <formula>AH17&lt;&gt;""</formula>
    </cfRule>
  </conditionalFormatting>
  <conditionalFormatting sqref="AI9:AJ9">
    <cfRule type="expression" dxfId="89" priority="61" stopIfTrue="1">
      <formula>AH10&lt;&gt;""</formula>
    </cfRule>
  </conditionalFormatting>
  <conditionalFormatting sqref="AI2:AJ2">
    <cfRule type="expression" dxfId="88" priority="60" stopIfTrue="1">
      <formula>AH3&lt;&gt;""</formula>
    </cfRule>
  </conditionalFormatting>
  <conditionalFormatting sqref="AL58:AM58">
    <cfRule type="expression" dxfId="87" priority="59" stopIfTrue="1">
      <formula>AK59&lt;&gt;""</formula>
    </cfRule>
  </conditionalFormatting>
  <conditionalFormatting sqref="AL51:AM51">
    <cfRule type="expression" dxfId="86" priority="58" stopIfTrue="1">
      <formula>AK52&lt;&gt;""</formula>
    </cfRule>
  </conditionalFormatting>
  <conditionalFormatting sqref="AL44:AM44">
    <cfRule type="expression" dxfId="85" priority="57" stopIfTrue="1">
      <formula>AK45&lt;&gt;""</formula>
    </cfRule>
  </conditionalFormatting>
  <conditionalFormatting sqref="AL30:AM30">
    <cfRule type="expression" dxfId="84" priority="55" stopIfTrue="1">
      <formula>AK31&lt;&gt;""</formula>
    </cfRule>
  </conditionalFormatting>
  <conditionalFormatting sqref="AL23:AM23">
    <cfRule type="expression" dxfId="83" priority="54" stopIfTrue="1">
      <formula>AK24&lt;&gt;""</formula>
    </cfRule>
  </conditionalFormatting>
  <conditionalFormatting sqref="AL16:AM16">
    <cfRule type="expression" dxfId="82" priority="53" stopIfTrue="1">
      <formula>AK17&lt;&gt;""</formula>
    </cfRule>
  </conditionalFormatting>
  <conditionalFormatting sqref="AL9:AM9">
    <cfRule type="expression" dxfId="81" priority="52" stopIfTrue="1">
      <formula>AK10&lt;&gt;""</formula>
    </cfRule>
  </conditionalFormatting>
  <conditionalFormatting sqref="AL2:AM2">
    <cfRule type="expression" dxfId="80" priority="51" stopIfTrue="1">
      <formula>AK3&lt;&gt;""</formula>
    </cfRule>
  </conditionalFormatting>
  <conditionalFormatting sqref="AO58:AP58">
    <cfRule type="expression" dxfId="79" priority="50" stopIfTrue="1">
      <formula>AN59&lt;&gt;""</formula>
    </cfRule>
  </conditionalFormatting>
  <conditionalFormatting sqref="AO51:AP51">
    <cfRule type="expression" dxfId="78" priority="49" stopIfTrue="1">
      <formula>AN52&lt;&gt;""</formula>
    </cfRule>
  </conditionalFormatting>
  <conditionalFormatting sqref="AO37:AP37">
    <cfRule type="expression" dxfId="77" priority="47" stopIfTrue="1">
      <formula>AN38&lt;&gt;""</formula>
    </cfRule>
  </conditionalFormatting>
  <conditionalFormatting sqref="AO30:AP30">
    <cfRule type="expression" dxfId="76" priority="46" stopIfTrue="1">
      <formula>AN31&lt;&gt;""</formula>
    </cfRule>
  </conditionalFormatting>
  <conditionalFormatting sqref="AO23:AP23">
    <cfRule type="expression" dxfId="75" priority="45" stopIfTrue="1">
      <formula>AN24&lt;&gt;""</formula>
    </cfRule>
  </conditionalFormatting>
  <conditionalFormatting sqref="AO16:AP16">
    <cfRule type="expression" dxfId="74" priority="44" stopIfTrue="1">
      <formula>AN17&lt;&gt;""</formula>
    </cfRule>
  </conditionalFormatting>
  <conditionalFormatting sqref="AO9:AP9">
    <cfRule type="expression" dxfId="73" priority="43" stopIfTrue="1">
      <formula>AN10&lt;&gt;""</formula>
    </cfRule>
  </conditionalFormatting>
  <conditionalFormatting sqref="AO2:AP2">
    <cfRule type="expression" dxfId="72" priority="42" stopIfTrue="1">
      <formula>AN3&lt;&gt;""</formula>
    </cfRule>
  </conditionalFormatting>
  <conditionalFormatting sqref="AR58:AS58">
    <cfRule type="expression" dxfId="71" priority="41" stopIfTrue="1">
      <formula>AQ59&lt;&gt;""</formula>
    </cfRule>
  </conditionalFormatting>
  <conditionalFormatting sqref="AR44:AS44">
    <cfRule type="expression" dxfId="70" priority="39" stopIfTrue="1">
      <formula>AQ45&lt;&gt;""</formula>
    </cfRule>
  </conditionalFormatting>
  <conditionalFormatting sqref="AR37:AS37">
    <cfRule type="expression" dxfId="69" priority="38" stopIfTrue="1">
      <formula>AQ38&lt;&gt;""</formula>
    </cfRule>
  </conditionalFormatting>
  <conditionalFormatting sqref="AR30:AS30">
    <cfRule type="expression" dxfId="68" priority="37" stopIfTrue="1">
      <formula>AQ31&lt;&gt;""</formula>
    </cfRule>
  </conditionalFormatting>
  <conditionalFormatting sqref="AR23:AS23">
    <cfRule type="expression" dxfId="67" priority="36" stopIfTrue="1">
      <formula>AQ24&lt;&gt;""</formula>
    </cfRule>
  </conditionalFormatting>
  <conditionalFormatting sqref="AR16:AS16">
    <cfRule type="expression" dxfId="66" priority="35" stopIfTrue="1">
      <formula>AQ17&lt;&gt;""</formula>
    </cfRule>
  </conditionalFormatting>
  <conditionalFormatting sqref="AR9:AS9">
    <cfRule type="expression" dxfId="65" priority="34" stopIfTrue="1">
      <formula>AQ10&lt;&gt;""</formula>
    </cfRule>
  </conditionalFormatting>
  <conditionalFormatting sqref="AR2:AS2">
    <cfRule type="expression" dxfId="64" priority="33" stopIfTrue="1">
      <formula>AQ3&lt;&gt;""</formula>
    </cfRule>
  </conditionalFormatting>
  <conditionalFormatting sqref="AU51:AV51">
    <cfRule type="expression" dxfId="63" priority="31" stopIfTrue="1">
      <formula>AT52&lt;&gt;""</formula>
    </cfRule>
  </conditionalFormatting>
  <conditionalFormatting sqref="AU44:AV44">
    <cfRule type="expression" dxfId="62" priority="30" stopIfTrue="1">
      <formula>AT45&lt;&gt;""</formula>
    </cfRule>
  </conditionalFormatting>
  <conditionalFormatting sqref="AU37:AV37">
    <cfRule type="expression" dxfId="61" priority="29" stopIfTrue="1">
      <formula>AT38&lt;&gt;""</formula>
    </cfRule>
  </conditionalFormatting>
  <conditionalFormatting sqref="AU30:AV30">
    <cfRule type="expression" dxfId="60" priority="28" stopIfTrue="1">
      <formula>AT31&lt;&gt;""</formula>
    </cfRule>
  </conditionalFormatting>
  <conditionalFormatting sqref="AU23:AV23">
    <cfRule type="expression" dxfId="59" priority="27" stopIfTrue="1">
      <formula>AT24&lt;&gt;""</formula>
    </cfRule>
  </conditionalFormatting>
  <conditionalFormatting sqref="AU16:AV16">
    <cfRule type="expression" dxfId="58" priority="26" stopIfTrue="1">
      <formula>AT17&lt;&gt;""</formula>
    </cfRule>
  </conditionalFormatting>
  <conditionalFormatting sqref="AU9:AV9">
    <cfRule type="expression" dxfId="57" priority="25" stopIfTrue="1">
      <formula>AT10&lt;&gt;""</formula>
    </cfRule>
  </conditionalFormatting>
  <conditionalFormatting sqref="AX58:AY58">
    <cfRule type="expression" dxfId="56" priority="23" stopIfTrue="1">
      <formula>AW59&lt;&gt;""</formula>
    </cfRule>
  </conditionalFormatting>
  <conditionalFormatting sqref="AX51:AY51">
    <cfRule type="expression" dxfId="55" priority="22" stopIfTrue="1">
      <formula>AW52&lt;&gt;""</formula>
    </cfRule>
  </conditionalFormatting>
  <conditionalFormatting sqref="AX44:AY44">
    <cfRule type="expression" dxfId="54" priority="21" stopIfTrue="1">
      <formula>AW45&lt;&gt;""</formula>
    </cfRule>
  </conditionalFormatting>
  <conditionalFormatting sqref="AX37:AY37">
    <cfRule type="expression" dxfId="53" priority="20" stopIfTrue="1">
      <formula>AW38&lt;&gt;""</formula>
    </cfRule>
  </conditionalFormatting>
  <conditionalFormatting sqref="AX30:AY30">
    <cfRule type="expression" dxfId="52" priority="19" stopIfTrue="1">
      <formula>AW31&lt;&gt;""</formula>
    </cfRule>
  </conditionalFormatting>
  <conditionalFormatting sqref="AX23:AY23">
    <cfRule type="expression" dxfId="51" priority="18" stopIfTrue="1">
      <formula>AW24&lt;&gt;""</formula>
    </cfRule>
  </conditionalFormatting>
  <conditionalFormatting sqref="AX16:AY16">
    <cfRule type="expression" dxfId="50" priority="17" stopIfTrue="1">
      <formula>AW17&lt;&gt;""</formula>
    </cfRule>
  </conditionalFormatting>
  <conditionalFormatting sqref="AX2:AY2">
    <cfRule type="expression" dxfId="49" priority="15" stopIfTrue="1">
      <formula>AW3&lt;&gt;""</formula>
    </cfRule>
  </conditionalFormatting>
  <conditionalFormatting sqref="BA58:BB58">
    <cfRule type="expression" dxfId="48" priority="14" stopIfTrue="1">
      <formula>AZ59&lt;&gt;""</formula>
    </cfRule>
  </conditionalFormatting>
  <conditionalFormatting sqref="BA51:BB51">
    <cfRule type="expression" dxfId="47" priority="13" stopIfTrue="1">
      <formula>AZ52&lt;&gt;""</formula>
    </cfRule>
  </conditionalFormatting>
  <conditionalFormatting sqref="BA44:BB44">
    <cfRule type="expression" dxfId="46" priority="12" stopIfTrue="1">
      <formula>AZ45&lt;&gt;""</formula>
    </cfRule>
  </conditionalFormatting>
  <conditionalFormatting sqref="BA37:BB37">
    <cfRule type="expression" dxfId="45" priority="11" stopIfTrue="1">
      <formula>AZ38&lt;&gt;""</formula>
    </cfRule>
  </conditionalFormatting>
  <conditionalFormatting sqref="BA30:BB30">
    <cfRule type="expression" dxfId="44" priority="10" stopIfTrue="1">
      <formula>AZ31&lt;&gt;""</formula>
    </cfRule>
  </conditionalFormatting>
  <conditionalFormatting sqref="BA23:BB23">
    <cfRule type="expression" dxfId="43" priority="9" stopIfTrue="1">
      <formula>AZ24&lt;&gt;""</formula>
    </cfRule>
  </conditionalFormatting>
  <conditionalFormatting sqref="BA9:BB9">
    <cfRule type="expression" dxfId="42" priority="569" stopIfTrue="1">
      <formula>AZ18&lt;&gt;""</formula>
    </cfRule>
  </conditionalFormatting>
  <conditionalFormatting sqref="BA2:BB2">
    <cfRule type="expression" dxfId="41" priority="571" stopIfTrue="1">
      <formula>AZ19&lt;&gt;""</formula>
    </cfRule>
  </conditionalFormatting>
  <conditionalFormatting sqref="BD58:BE58">
    <cfRule type="expression" dxfId="40" priority="6" stopIfTrue="1">
      <formula>BC59&lt;&gt;""</formula>
    </cfRule>
  </conditionalFormatting>
  <conditionalFormatting sqref="BD51:BE51">
    <cfRule type="expression" dxfId="39" priority="5" stopIfTrue="1">
      <formula>BC52&lt;&gt;""</formula>
    </cfRule>
  </conditionalFormatting>
  <conditionalFormatting sqref="BD2:BE2 BD9:BE9 BD16:BE16 BD23:BE23 BD30:BE30 BD37:BE37 BD44:BE44">
    <cfRule type="expression" dxfId="38" priority="2" stopIfTrue="1">
      <formula>BC3&lt;&gt;""</formula>
    </cfRule>
  </conditionalFormatting>
  <conditionalFormatting sqref="BS51:BT51">
    <cfRule type="expression" dxfId="37" priority="573" stopIfTrue="1">
      <formula>BF94&lt;&gt;""</formula>
    </cfRule>
  </conditionalFormatting>
  <conditionalFormatting sqref="BG58:BH58">
    <cfRule type="expression" dxfId="36" priority="575" stopIfTrue="1">
      <formula>BF57&lt;&gt;""</formula>
    </cfRule>
  </conditionalFormatting>
  <conditionalFormatting sqref="BG51:BH51">
    <cfRule type="expression" dxfId="35" priority="577" stopIfTrue="1">
      <formula>BF58&lt;&gt;""</formula>
    </cfRule>
  </conditionalFormatting>
  <conditionalFormatting sqref="BG44:BH44">
    <cfRule type="expression" dxfId="34" priority="579" stopIfTrue="1">
      <formula>BF59&lt;&gt;""</formula>
    </cfRule>
  </conditionalFormatting>
  <conditionalFormatting sqref="BG37:BH37">
    <cfRule type="expression" dxfId="33" priority="581" stopIfTrue="1">
      <formula>BF60&lt;&gt;""</formula>
    </cfRule>
  </conditionalFormatting>
  <conditionalFormatting sqref="BG30:BH30">
    <cfRule type="expression" dxfId="32" priority="583" stopIfTrue="1">
      <formula>BF61&lt;&gt;""</formula>
    </cfRule>
  </conditionalFormatting>
  <conditionalFormatting sqref="BG23:BH23">
    <cfRule type="expression" dxfId="31" priority="585" stopIfTrue="1">
      <formula>BF62&lt;&gt;""</formula>
    </cfRule>
  </conditionalFormatting>
  <conditionalFormatting sqref="BG16:BH16">
    <cfRule type="expression" dxfId="30" priority="587" stopIfTrue="1">
      <formula>BF63&lt;&gt;""</formula>
    </cfRule>
  </conditionalFormatting>
  <conditionalFormatting sqref="BG9:BH9">
    <cfRule type="expression" dxfId="29" priority="589" stopIfTrue="1">
      <formula>BF64&lt;&gt;""</formula>
    </cfRule>
  </conditionalFormatting>
  <conditionalFormatting sqref="BG2:BH2">
    <cfRule type="expression" dxfId="28" priority="591" stopIfTrue="1">
      <formula>BF65&lt;&gt;""</formula>
    </cfRule>
  </conditionalFormatting>
  <conditionalFormatting sqref="BJ58:BK58">
    <cfRule type="expression" dxfId="27" priority="593" stopIfTrue="1">
      <formula>BF66&lt;&gt;""</formula>
    </cfRule>
  </conditionalFormatting>
  <conditionalFormatting sqref="BJ51:BK51">
    <cfRule type="expression" dxfId="26" priority="595" stopIfTrue="1">
      <formula>BF67&lt;&gt;""</formula>
    </cfRule>
  </conditionalFormatting>
  <conditionalFormatting sqref="BJ44:BK44">
    <cfRule type="expression" dxfId="25" priority="597" stopIfTrue="1">
      <formula>BF68&lt;&gt;""</formula>
    </cfRule>
  </conditionalFormatting>
  <conditionalFormatting sqref="BJ37:BK37">
    <cfRule type="expression" dxfId="24" priority="599" stopIfTrue="1">
      <formula>BF69&lt;&gt;""</formula>
    </cfRule>
  </conditionalFormatting>
  <conditionalFormatting sqref="BJ30:BK30">
    <cfRule type="expression" dxfId="23" priority="601" stopIfTrue="1">
      <formula>BF70&lt;&gt;""</formula>
    </cfRule>
  </conditionalFormatting>
  <conditionalFormatting sqref="BJ23:BK23">
    <cfRule type="expression" dxfId="22" priority="603" stopIfTrue="1">
      <formula>BF71&lt;&gt;""</formula>
    </cfRule>
  </conditionalFormatting>
  <conditionalFormatting sqref="BJ16:BK16">
    <cfRule type="expression" dxfId="21" priority="605" stopIfTrue="1">
      <formula>BF72&lt;&gt;""</formula>
    </cfRule>
  </conditionalFormatting>
  <conditionalFormatting sqref="BJ9:BK9">
    <cfRule type="expression" dxfId="20" priority="607" stopIfTrue="1">
      <formula>BF73&lt;&gt;""</formula>
    </cfRule>
  </conditionalFormatting>
  <conditionalFormatting sqref="BJ2:BK2">
    <cfRule type="expression" dxfId="19" priority="609" stopIfTrue="1">
      <formula>BF74&lt;&gt;""</formula>
    </cfRule>
  </conditionalFormatting>
  <conditionalFormatting sqref="BM58:BN58">
    <cfRule type="expression" dxfId="18" priority="611" stopIfTrue="1">
      <formula>BF75&lt;&gt;""</formula>
    </cfRule>
  </conditionalFormatting>
  <conditionalFormatting sqref="BM51:BN51">
    <cfRule type="expression" dxfId="17" priority="613" stopIfTrue="1">
      <formula>BF76&lt;&gt;""</formula>
    </cfRule>
  </conditionalFormatting>
  <conditionalFormatting sqref="BM44:BN44">
    <cfRule type="expression" dxfId="16" priority="615" stopIfTrue="1">
      <formula>BF77&lt;&gt;""</formula>
    </cfRule>
  </conditionalFormatting>
  <conditionalFormatting sqref="BM37:BN37">
    <cfRule type="expression" dxfId="15" priority="617" stopIfTrue="1">
      <formula>BF78&lt;&gt;""</formula>
    </cfRule>
  </conditionalFormatting>
  <conditionalFormatting sqref="BM30:BN30">
    <cfRule type="expression" dxfId="14" priority="619" stopIfTrue="1">
      <formula>BF79&lt;&gt;""</formula>
    </cfRule>
  </conditionalFormatting>
  <conditionalFormatting sqref="BM23:BN23">
    <cfRule type="expression" dxfId="13" priority="621" stopIfTrue="1">
      <formula>BF80&lt;&gt;""</formula>
    </cfRule>
  </conditionalFormatting>
  <conditionalFormatting sqref="BM16:BN16">
    <cfRule type="expression" dxfId="12" priority="623" stopIfTrue="1">
      <formula>BF81&lt;&gt;""</formula>
    </cfRule>
  </conditionalFormatting>
  <conditionalFormatting sqref="BM9:BN9">
    <cfRule type="expression" dxfId="11" priority="625" stopIfTrue="1">
      <formula>BF82&lt;&gt;""</formula>
    </cfRule>
  </conditionalFormatting>
  <conditionalFormatting sqref="BM2:BN2">
    <cfRule type="expression" dxfId="10" priority="627" stopIfTrue="1">
      <formula>BF83&lt;&gt;""</formula>
    </cfRule>
  </conditionalFormatting>
  <conditionalFormatting sqref="BP58:BQ58">
    <cfRule type="expression" dxfId="9" priority="629" stopIfTrue="1">
      <formula>BF84&lt;&gt;""</formula>
    </cfRule>
  </conditionalFormatting>
  <conditionalFormatting sqref="BP51:BQ51">
    <cfRule type="expression" dxfId="8" priority="631" stopIfTrue="1">
      <formula>BF85&lt;&gt;""</formula>
    </cfRule>
  </conditionalFormatting>
  <conditionalFormatting sqref="BP44:BQ44">
    <cfRule type="expression" dxfId="7" priority="633" stopIfTrue="1">
      <formula>BF86&lt;&gt;""</formula>
    </cfRule>
  </conditionalFormatting>
  <conditionalFormatting sqref="BP37:BQ37">
    <cfRule type="expression" dxfId="6" priority="635" stopIfTrue="1">
      <formula>BF87&lt;&gt;""</formula>
    </cfRule>
  </conditionalFormatting>
  <conditionalFormatting sqref="BP30:BQ30">
    <cfRule type="expression" dxfId="5" priority="637" stopIfTrue="1">
      <formula>BF88&lt;&gt;""</formula>
    </cfRule>
  </conditionalFormatting>
  <conditionalFormatting sqref="BP23:BQ23">
    <cfRule type="expression" dxfId="4" priority="639" stopIfTrue="1">
      <formula>BF89&lt;&gt;""</formula>
    </cfRule>
  </conditionalFormatting>
  <conditionalFormatting sqref="BP16:BQ16">
    <cfRule type="expression" dxfId="3" priority="641" stopIfTrue="1">
      <formula>BF90&lt;&gt;""</formula>
    </cfRule>
  </conditionalFormatting>
  <conditionalFormatting sqref="BP9:BQ9">
    <cfRule type="expression" dxfId="2" priority="643" stopIfTrue="1">
      <formula>BF91&lt;&gt;""</formula>
    </cfRule>
  </conditionalFormatting>
  <conditionalFormatting sqref="BP2:BQ2">
    <cfRule type="expression" dxfId="1" priority="645" stopIfTrue="1">
      <formula>BF92&lt;&gt;""</formula>
    </cfRule>
  </conditionalFormatting>
  <conditionalFormatting sqref="BS58:BT58">
    <cfRule type="expression" dxfId="0" priority="647" stopIfTrue="1">
      <formula>BF93&lt;&gt;""</formula>
    </cfRule>
  </conditionalFormatting>
  <pageMargins left="0" right="0" top="0" bottom="0" header="0" footer="0"/>
  <pageSetup paperSize="9" scale="98" orientation="portrait" r:id="rId1"/>
  <colBreaks count="1" manualBreakCount="1">
    <brk id="9" max="63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O106"/>
  <sheetViews>
    <sheetView topLeftCell="A28" workbookViewId="0">
      <selection activeCell="N58" sqref="N58"/>
    </sheetView>
  </sheetViews>
  <sheetFormatPr defaultRowHeight="13.5" x14ac:dyDescent="0.15"/>
  <cols>
    <col min="1" max="1" width="8.75" customWidth="1"/>
    <col min="2" max="2" width="5.75" bestFit="1" customWidth="1"/>
    <col min="3" max="3" width="6.5" bestFit="1" customWidth="1"/>
    <col min="4" max="4" width="31.625" bestFit="1" customWidth="1"/>
  </cols>
  <sheetData>
    <row r="2" spans="1:4" x14ac:dyDescent="0.15">
      <c r="A2">
        <v>1</v>
      </c>
      <c r="B2" t="s">
        <v>298</v>
      </c>
      <c r="C2">
        <v>0</v>
      </c>
      <c r="D2" t="s">
        <v>78</v>
      </c>
    </row>
    <row r="3" spans="1:4" x14ac:dyDescent="0.15">
      <c r="A3">
        <v>2</v>
      </c>
      <c r="C3">
        <v>0.1</v>
      </c>
    </row>
    <row r="4" spans="1:4" x14ac:dyDescent="0.15">
      <c r="A4">
        <v>3</v>
      </c>
      <c r="C4">
        <v>2.2000000000000002</v>
      </c>
    </row>
    <row r="5" spans="1:4" x14ac:dyDescent="0.15">
      <c r="A5">
        <v>4</v>
      </c>
      <c r="C5">
        <v>3</v>
      </c>
    </row>
    <row r="6" spans="1:4" x14ac:dyDescent="0.15">
      <c r="A6">
        <v>5</v>
      </c>
      <c r="C6">
        <v>17.899999999999999</v>
      </c>
      <c r="D6" t="s">
        <v>86</v>
      </c>
    </row>
    <row r="7" spans="1:4" x14ac:dyDescent="0.15">
      <c r="A7">
        <v>6</v>
      </c>
      <c r="C7">
        <v>20.8</v>
      </c>
    </row>
    <row r="8" spans="1:4" x14ac:dyDescent="0.15">
      <c r="A8">
        <v>7</v>
      </c>
      <c r="C8">
        <v>22.9</v>
      </c>
      <c r="D8" t="s">
        <v>90</v>
      </c>
    </row>
    <row r="9" spans="1:4" x14ac:dyDescent="0.15">
      <c r="A9">
        <v>8</v>
      </c>
      <c r="C9">
        <v>30.6</v>
      </c>
      <c r="D9" t="s">
        <v>93</v>
      </c>
    </row>
    <row r="10" spans="1:4" x14ac:dyDescent="0.15">
      <c r="A10">
        <v>9</v>
      </c>
      <c r="C10">
        <v>33.5</v>
      </c>
    </row>
    <row r="11" spans="1:4" x14ac:dyDescent="0.15">
      <c r="A11">
        <v>10</v>
      </c>
      <c r="C11">
        <v>35.1</v>
      </c>
    </row>
    <row r="12" spans="1:4" x14ac:dyDescent="0.15">
      <c r="A12">
        <v>11</v>
      </c>
      <c r="C12">
        <v>35.6</v>
      </c>
      <c r="D12" t="s">
        <v>95</v>
      </c>
    </row>
    <row r="13" spans="1:4" x14ac:dyDescent="0.15">
      <c r="A13">
        <v>12</v>
      </c>
      <c r="C13">
        <v>43</v>
      </c>
      <c r="D13" t="s">
        <v>96</v>
      </c>
    </row>
    <row r="14" spans="1:4" x14ac:dyDescent="0.15">
      <c r="A14">
        <v>13</v>
      </c>
      <c r="C14">
        <v>44.5</v>
      </c>
      <c r="D14" t="s">
        <v>97</v>
      </c>
    </row>
    <row r="15" spans="1:4" x14ac:dyDescent="0.15">
      <c r="A15">
        <v>14</v>
      </c>
      <c r="C15">
        <v>47.2</v>
      </c>
      <c r="D15" t="s">
        <v>100</v>
      </c>
    </row>
    <row r="16" spans="1:4" x14ac:dyDescent="0.15">
      <c r="A16">
        <v>15</v>
      </c>
      <c r="C16">
        <v>54.1</v>
      </c>
      <c r="D16" t="s">
        <v>270</v>
      </c>
    </row>
    <row r="17" spans="1:4" x14ac:dyDescent="0.15">
      <c r="A17">
        <v>16</v>
      </c>
      <c r="C17">
        <v>54.3</v>
      </c>
      <c r="D17" t="s">
        <v>104</v>
      </c>
    </row>
    <row r="18" spans="1:4" x14ac:dyDescent="0.15">
      <c r="A18">
        <v>17</v>
      </c>
      <c r="C18">
        <v>54.9</v>
      </c>
    </row>
    <row r="19" spans="1:4" x14ac:dyDescent="0.15">
      <c r="A19">
        <v>18</v>
      </c>
      <c r="B19" t="s">
        <v>299</v>
      </c>
      <c r="C19">
        <v>60.4</v>
      </c>
      <c r="D19" t="s">
        <v>255</v>
      </c>
    </row>
    <row r="20" spans="1:4" x14ac:dyDescent="0.15">
      <c r="A20">
        <v>19</v>
      </c>
      <c r="C20">
        <v>60.9</v>
      </c>
    </row>
    <row r="21" spans="1:4" x14ac:dyDescent="0.15">
      <c r="A21">
        <v>20</v>
      </c>
      <c r="C21">
        <v>85.5</v>
      </c>
    </row>
    <row r="22" spans="1:4" x14ac:dyDescent="0.15">
      <c r="A22">
        <v>21</v>
      </c>
      <c r="C22">
        <v>85.7</v>
      </c>
    </row>
    <row r="23" spans="1:4" x14ac:dyDescent="0.15">
      <c r="A23">
        <v>22</v>
      </c>
      <c r="C23">
        <v>86.7</v>
      </c>
    </row>
    <row r="24" spans="1:4" x14ac:dyDescent="0.15">
      <c r="A24">
        <v>23</v>
      </c>
      <c r="C24">
        <v>87.1</v>
      </c>
    </row>
    <row r="25" spans="1:4" x14ac:dyDescent="0.15">
      <c r="A25">
        <v>24</v>
      </c>
      <c r="B25" t="s">
        <v>300</v>
      </c>
      <c r="C25">
        <v>87.5</v>
      </c>
    </row>
    <row r="26" spans="1:4" x14ac:dyDescent="0.15">
      <c r="A26">
        <v>25</v>
      </c>
      <c r="C26">
        <v>110.6</v>
      </c>
    </row>
    <row r="27" spans="1:4" x14ac:dyDescent="0.15">
      <c r="A27">
        <v>26</v>
      </c>
      <c r="C27">
        <v>111.1</v>
      </c>
    </row>
    <row r="28" spans="1:4" x14ac:dyDescent="0.15">
      <c r="A28">
        <v>27</v>
      </c>
      <c r="C28">
        <v>124.6</v>
      </c>
    </row>
    <row r="29" spans="1:4" x14ac:dyDescent="0.15">
      <c r="A29">
        <v>28</v>
      </c>
      <c r="C29">
        <v>125.9</v>
      </c>
      <c r="D29" t="s">
        <v>114</v>
      </c>
    </row>
    <row r="30" spans="1:4" x14ac:dyDescent="0.15">
      <c r="A30">
        <v>29</v>
      </c>
      <c r="C30">
        <v>126.4</v>
      </c>
      <c r="D30" t="s">
        <v>201</v>
      </c>
    </row>
    <row r="31" spans="1:4" x14ac:dyDescent="0.15">
      <c r="A31">
        <v>30</v>
      </c>
      <c r="C31">
        <v>136.69999999999999</v>
      </c>
    </row>
    <row r="32" spans="1:4" x14ac:dyDescent="0.15">
      <c r="A32">
        <v>31</v>
      </c>
      <c r="C32">
        <v>137.6</v>
      </c>
    </row>
    <row r="33" spans="1:12" x14ac:dyDescent="0.15">
      <c r="A33">
        <v>32</v>
      </c>
      <c r="B33" t="s">
        <v>301</v>
      </c>
      <c r="C33">
        <v>138.4</v>
      </c>
      <c r="D33" t="s">
        <v>256</v>
      </c>
    </row>
    <row r="34" spans="1:12" x14ac:dyDescent="0.15">
      <c r="A34">
        <v>33</v>
      </c>
      <c r="C34">
        <v>139.4</v>
      </c>
    </row>
    <row r="35" spans="1:12" x14ac:dyDescent="0.15">
      <c r="A35">
        <v>34</v>
      </c>
      <c r="C35">
        <v>141.19999999999999</v>
      </c>
    </row>
    <row r="36" spans="1:12" x14ac:dyDescent="0.15">
      <c r="A36">
        <v>35</v>
      </c>
      <c r="C36">
        <v>160</v>
      </c>
    </row>
    <row r="37" spans="1:12" x14ac:dyDescent="0.15">
      <c r="A37">
        <v>36</v>
      </c>
      <c r="C37">
        <v>163.5</v>
      </c>
    </row>
    <row r="38" spans="1:12" x14ac:dyDescent="0.15">
      <c r="A38">
        <v>37</v>
      </c>
      <c r="C38">
        <v>165.2</v>
      </c>
    </row>
    <row r="39" spans="1:12" x14ac:dyDescent="0.15">
      <c r="A39">
        <v>38</v>
      </c>
      <c r="C39">
        <v>165.8</v>
      </c>
    </row>
    <row r="40" spans="1:12" x14ac:dyDescent="0.15">
      <c r="A40">
        <v>39</v>
      </c>
      <c r="C40">
        <v>167.4</v>
      </c>
    </row>
    <row r="41" spans="1:12" x14ac:dyDescent="0.15">
      <c r="A41">
        <v>40</v>
      </c>
      <c r="C41">
        <v>170.5</v>
      </c>
    </row>
    <row r="42" spans="1:12" x14ac:dyDescent="0.15">
      <c r="A42">
        <v>41</v>
      </c>
      <c r="C42">
        <v>183.7</v>
      </c>
    </row>
    <row r="43" spans="1:12" x14ac:dyDescent="0.15">
      <c r="A43">
        <v>42</v>
      </c>
      <c r="C43">
        <v>184.3</v>
      </c>
    </row>
    <row r="44" spans="1:12" x14ac:dyDescent="0.15">
      <c r="A44">
        <v>43</v>
      </c>
      <c r="C44">
        <v>185</v>
      </c>
    </row>
    <row r="45" spans="1:12" x14ac:dyDescent="0.15">
      <c r="A45">
        <v>44</v>
      </c>
      <c r="C45">
        <v>187.1</v>
      </c>
    </row>
    <row r="46" spans="1:12" x14ac:dyDescent="0.15">
      <c r="A46">
        <v>45</v>
      </c>
      <c r="C46">
        <v>189.1</v>
      </c>
      <c r="D46" t="s">
        <v>218</v>
      </c>
    </row>
    <row r="47" spans="1:12" x14ac:dyDescent="0.15">
      <c r="A47">
        <v>46</v>
      </c>
      <c r="B47" t="s">
        <v>302</v>
      </c>
      <c r="C47">
        <v>191.3</v>
      </c>
      <c r="D47" t="s">
        <v>257</v>
      </c>
    </row>
    <row r="48" spans="1:12" x14ac:dyDescent="0.15">
      <c r="A48">
        <v>47</v>
      </c>
      <c r="C48">
        <v>209.2</v>
      </c>
      <c r="D48" t="s">
        <v>282</v>
      </c>
      <c r="E48">
        <f>C48-C$47</f>
        <v>17.899999999999977</v>
      </c>
      <c r="H48">
        <f>C$47+E48</f>
        <v>209.2</v>
      </c>
      <c r="L48" s="104">
        <f>H48</f>
        <v>209.2</v>
      </c>
    </row>
    <row r="49" spans="1:15" x14ac:dyDescent="0.15">
      <c r="A49">
        <v>48</v>
      </c>
      <c r="C49">
        <v>213.4</v>
      </c>
      <c r="E49">
        <f t="shared" ref="E49:E53" si="0">C49-C$47</f>
        <v>22.099999999999994</v>
      </c>
      <c r="H49">
        <f t="shared" ref="H49:H53" si="1">C$47+E49</f>
        <v>213.4</v>
      </c>
      <c r="L49" s="104">
        <f t="shared" ref="L49:L50" si="2">H49</f>
        <v>213.4</v>
      </c>
    </row>
    <row r="50" spans="1:15" x14ac:dyDescent="0.15">
      <c r="A50">
        <v>49</v>
      </c>
      <c r="C50">
        <v>215</v>
      </c>
      <c r="D50" t="s">
        <v>132</v>
      </c>
      <c r="E50">
        <f t="shared" si="0"/>
        <v>23.699999999999989</v>
      </c>
      <c r="H50">
        <f t="shared" si="1"/>
        <v>215</v>
      </c>
      <c r="L50" s="104">
        <f t="shared" si="2"/>
        <v>215</v>
      </c>
    </row>
    <row r="51" spans="1:15" x14ac:dyDescent="0.15">
      <c r="A51">
        <v>50</v>
      </c>
      <c r="C51">
        <v>224.8</v>
      </c>
      <c r="E51">
        <f t="shared" si="0"/>
        <v>33.5</v>
      </c>
      <c r="H51">
        <f t="shared" si="1"/>
        <v>224.8</v>
      </c>
      <c r="J51">
        <v>33.9</v>
      </c>
      <c r="L51">
        <f>C$47+J51</f>
        <v>225.20000000000002</v>
      </c>
    </row>
    <row r="52" spans="1:15" x14ac:dyDescent="0.15">
      <c r="A52">
        <v>51</v>
      </c>
      <c r="C52">
        <v>225.2</v>
      </c>
      <c r="E52">
        <f t="shared" si="0"/>
        <v>33.899999999999977</v>
      </c>
      <c r="H52">
        <f t="shared" si="1"/>
        <v>225.2</v>
      </c>
      <c r="J52">
        <v>34.700000000000003</v>
      </c>
      <c r="L52">
        <f t="shared" ref="L52:L58" si="3">C$47+J52</f>
        <v>226</v>
      </c>
    </row>
    <row r="53" spans="1:15" x14ac:dyDescent="0.15">
      <c r="A53">
        <v>52</v>
      </c>
      <c r="C53">
        <v>230.6</v>
      </c>
      <c r="E53">
        <f t="shared" si="0"/>
        <v>39.299999999999983</v>
      </c>
      <c r="H53">
        <f t="shared" si="1"/>
        <v>230.6</v>
      </c>
      <c r="J53">
        <v>34.9</v>
      </c>
      <c r="L53">
        <f t="shared" si="3"/>
        <v>226.20000000000002</v>
      </c>
    </row>
    <row r="54" spans="1:15" x14ac:dyDescent="0.15">
      <c r="A54">
        <v>53</v>
      </c>
      <c r="J54">
        <v>38</v>
      </c>
      <c r="L54">
        <f t="shared" si="3"/>
        <v>229.3</v>
      </c>
      <c r="N54">
        <v>231.5</v>
      </c>
      <c r="O54">
        <f>N54-0.1</f>
        <v>231.4</v>
      </c>
    </row>
    <row r="55" spans="1:15" x14ac:dyDescent="0.15">
      <c r="A55">
        <v>54</v>
      </c>
      <c r="J55">
        <v>38.200000000000003</v>
      </c>
      <c r="L55">
        <f t="shared" si="3"/>
        <v>229.5</v>
      </c>
      <c r="N55">
        <v>232.60000000000002</v>
      </c>
      <c r="O55">
        <f t="shared" ref="O55:O101" si="4">N55-0.1</f>
        <v>232.50000000000003</v>
      </c>
    </row>
    <row r="56" spans="1:15" x14ac:dyDescent="0.15">
      <c r="A56">
        <v>55</v>
      </c>
      <c r="J56">
        <v>38.299999999999997</v>
      </c>
      <c r="L56">
        <f t="shared" si="3"/>
        <v>229.60000000000002</v>
      </c>
      <c r="N56">
        <v>235.3</v>
      </c>
      <c r="O56">
        <f t="shared" si="4"/>
        <v>235.20000000000002</v>
      </c>
    </row>
    <row r="57" spans="1:15" x14ac:dyDescent="0.15">
      <c r="A57">
        <v>56</v>
      </c>
      <c r="J57">
        <v>40.200000000000003</v>
      </c>
      <c r="L57">
        <f t="shared" si="3"/>
        <v>231.5</v>
      </c>
      <c r="N57">
        <v>236.7</v>
      </c>
      <c r="O57">
        <f t="shared" si="4"/>
        <v>236.6</v>
      </c>
    </row>
    <row r="58" spans="1:15" x14ac:dyDescent="0.15">
      <c r="A58">
        <v>57</v>
      </c>
      <c r="C58">
        <v>231.70000000000002</v>
      </c>
      <c r="E58">
        <f t="shared" ref="E58:E89" si="5">C58-C$47</f>
        <v>40.400000000000006</v>
      </c>
      <c r="H58">
        <f>C$47+E58</f>
        <v>231.70000000000002</v>
      </c>
      <c r="J58">
        <v>41.3</v>
      </c>
      <c r="K58">
        <f>J58-E58</f>
        <v>0.89999999999999147</v>
      </c>
      <c r="L58">
        <f t="shared" si="3"/>
        <v>232.60000000000002</v>
      </c>
      <c r="N58">
        <v>241</v>
      </c>
      <c r="O58">
        <f t="shared" si="4"/>
        <v>240.9</v>
      </c>
    </row>
    <row r="59" spans="1:15" x14ac:dyDescent="0.15">
      <c r="A59">
        <v>58</v>
      </c>
      <c r="B59" t="s">
        <v>303</v>
      </c>
      <c r="C59">
        <v>234.4</v>
      </c>
      <c r="D59" t="s">
        <v>258</v>
      </c>
      <c r="E59">
        <f t="shared" si="5"/>
        <v>43.099999999999994</v>
      </c>
      <c r="H59">
        <f>C$47+E59</f>
        <v>234.4</v>
      </c>
      <c r="K59">
        <v>234.4</v>
      </c>
      <c r="L59">
        <f>K59+K$58</f>
        <v>235.3</v>
      </c>
      <c r="N59">
        <v>243.3</v>
      </c>
      <c r="O59">
        <f t="shared" si="4"/>
        <v>243.20000000000002</v>
      </c>
    </row>
    <row r="60" spans="1:15" x14ac:dyDescent="0.15">
      <c r="A60">
        <v>59</v>
      </c>
      <c r="C60">
        <v>234.70000000000002</v>
      </c>
      <c r="E60">
        <f t="shared" si="5"/>
        <v>43.400000000000006</v>
      </c>
      <c r="F60" t="s">
        <v>307</v>
      </c>
      <c r="G60">
        <v>44.5</v>
      </c>
      <c r="H60">
        <f>C$47+G60</f>
        <v>235.8</v>
      </c>
      <c r="K60">
        <v>235.8</v>
      </c>
      <c r="L60">
        <f t="shared" ref="L60:L104" si="6">K60+K$58</f>
        <v>236.7</v>
      </c>
      <c r="N60">
        <v>249.7</v>
      </c>
      <c r="O60">
        <f t="shared" si="4"/>
        <v>249.6</v>
      </c>
    </row>
    <row r="61" spans="1:15" x14ac:dyDescent="0.15">
      <c r="A61">
        <v>60</v>
      </c>
      <c r="C61">
        <v>236.10000000000002</v>
      </c>
      <c r="E61">
        <f t="shared" si="5"/>
        <v>44.800000000000011</v>
      </c>
      <c r="F61" t="s">
        <v>307</v>
      </c>
      <c r="K61">
        <v>240.1</v>
      </c>
      <c r="L61">
        <f t="shared" si="6"/>
        <v>241</v>
      </c>
      <c r="N61">
        <v>255.89999999999998</v>
      </c>
      <c r="O61">
        <f t="shared" si="4"/>
        <v>255.79999999999998</v>
      </c>
    </row>
    <row r="62" spans="1:15" x14ac:dyDescent="0.15">
      <c r="A62">
        <v>61</v>
      </c>
      <c r="C62">
        <v>240</v>
      </c>
      <c r="E62">
        <f t="shared" si="5"/>
        <v>48.699999999999989</v>
      </c>
      <c r="G62">
        <v>48.8</v>
      </c>
      <c r="H62">
        <f>C$47+G62</f>
        <v>240.10000000000002</v>
      </c>
      <c r="K62">
        <v>242.4</v>
      </c>
      <c r="L62">
        <f t="shared" si="6"/>
        <v>243.3</v>
      </c>
      <c r="N62">
        <v>256.5</v>
      </c>
      <c r="O62">
        <f t="shared" si="4"/>
        <v>256.39999999999998</v>
      </c>
    </row>
    <row r="63" spans="1:15" x14ac:dyDescent="0.15">
      <c r="A63">
        <v>62</v>
      </c>
      <c r="C63">
        <v>240.4</v>
      </c>
      <c r="E63">
        <f t="shared" si="5"/>
        <v>49.099999999999994</v>
      </c>
      <c r="F63" t="s">
        <v>307</v>
      </c>
      <c r="G63">
        <v>51.1</v>
      </c>
      <c r="H63">
        <f>C$47+G63</f>
        <v>242.4</v>
      </c>
      <c r="K63">
        <v>248.8</v>
      </c>
      <c r="L63">
        <f t="shared" si="6"/>
        <v>249.7</v>
      </c>
      <c r="N63">
        <v>256.7</v>
      </c>
      <c r="O63">
        <f t="shared" si="4"/>
        <v>256.59999999999997</v>
      </c>
    </row>
    <row r="64" spans="1:15" x14ac:dyDescent="0.15">
      <c r="A64">
        <v>63</v>
      </c>
      <c r="C64">
        <v>242</v>
      </c>
      <c r="E64">
        <f t="shared" si="5"/>
        <v>50.699999999999989</v>
      </c>
      <c r="F64" t="s">
        <v>307</v>
      </c>
      <c r="G64">
        <v>57.5</v>
      </c>
      <c r="H64">
        <f>C$47+G64</f>
        <v>248.8</v>
      </c>
      <c r="K64">
        <v>255</v>
      </c>
      <c r="L64">
        <f t="shared" si="6"/>
        <v>255.89999999999998</v>
      </c>
      <c r="N64">
        <v>267.3</v>
      </c>
      <c r="O64">
        <f t="shared" si="4"/>
        <v>267.2</v>
      </c>
    </row>
    <row r="65" spans="1:15" x14ac:dyDescent="0.15">
      <c r="A65">
        <v>64</v>
      </c>
      <c r="C65">
        <v>242.20000000000002</v>
      </c>
      <c r="E65">
        <f t="shared" si="5"/>
        <v>50.900000000000006</v>
      </c>
      <c r="F65" t="s">
        <v>307</v>
      </c>
      <c r="K65">
        <v>255.60000000000002</v>
      </c>
      <c r="L65">
        <f t="shared" si="6"/>
        <v>256.5</v>
      </c>
      <c r="N65">
        <v>268</v>
      </c>
      <c r="O65">
        <f t="shared" si="4"/>
        <v>267.89999999999998</v>
      </c>
    </row>
    <row r="66" spans="1:15" x14ac:dyDescent="0.15">
      <c r="A66">
        <v>65</v>
      </c>
      <c r="C66">
        <v>255.2</v>
      </c>
      <c r="D66" t="s">
        <v>134</v>
      </c>
      <c r="E66">
        <f t="shared" si="5"/>
        <v>63.899999999999977</v>
      </c>
      <c r="G66">
        <v>63.7</v>
      </c>
      <c r="H66">
        <f t="shared" ref="H66:H106" si="7">C$47+G66</f>
        <v>255</v>
      </c>
      <c r="K66">
        <v>255.8</v>
      </c>
      <c r="L66">
        <f t="shared" si="6"/>
        <v>256.7</v>
      </c>
      <c r="N66">
        <v>269.3</v>
      </c>
      <c r="O66">
        <f t="shared" si="4"/>
        <v>269.2</v>
      </c>
    </row>
    <row r="67" spans="1:15" x14ac:dyDescent="0.15">
      <c r="A67">
        <v>66</v>
      </c>
      <c r="C67">
        <v>255.79999999999998</v>
      </c>
      <c r="E67">
        <f t="shared" si="5"/>
        <v>64.499999999999972</v>
      </c>
      <c r="G67">
        <f t="shared" ref="G67:G106" si="8">G$66-E$66+E67</f>
        <v>64.3</v>
      </c>
      <c r="H67">
        <f t="shared" si="7"/>
        <v>255.60000000000002</v>
      </c>
      <c r="K67">
        <v>266.40000000000003</v>
      </c>
      <c r="L67">
        <f t="shared" si="6"/>
        <v>267.3</v>
      </c>
      <c r="N67">
        <v>283.60000000000002</v>
      </c>
      <c r="O67">
        <f t="shared" si="4"/>
        <v>283.5</v>
      </c>
    </row>
    <row r="68" spans="1:15" x14ac:dyDescent="0.15">
      <c r="A68">
        <v>67</v>
      </c>
      <c r="C68">
        <v>256</v>
      </c>
      <c r="E68">
        <f t="shared" si="5"/>
        <v>64.699999999999989</v>
      </c>
      <c r="G68">
        <f t="shared" si="8"/>
        <v>64.500000000000014</v>
      </c>
      <c r="H68">
        <f t="shared" si="7"/>
        <v>255.8</v>
      </c>
      <c r="K68">
        <v>267.10000000000002</v>
      </c>
      <c r="L68">
        <f t="shared" si="6"/>
        <v>268</v>
      </c>
      <c r="N68">
        <v>283.89999999999998</v>
      </c>
      <c r="O68">
        <f t="shared" si="4"/>
        <v>283.79999999999995</v>
      </c>
    </row>
    <row r="69" spans="1:15" x14ac:dyDescent="0.15">
      <c r="A69">
        <v>68</v>
      </c>
      <c r="C69">
        <v>266.60000000000002</v>
      </c>
      <c r="D69" t="s">
        <v>135</v>
      </c>
      <c r="E69">
        <f t="shared" si="5"/>
        <v>75.300000000000011</v>
      </c>
      <c r="G69">
        <f t="shared" si="8"/>
        <v>75.100000000000037</v>
      </c>
      <c r="H69">
        <f t="shared" si="7"/>
        <v>266.40000000000003</v>
      </c>
      <c r="K69">
        <v>268.40000000000003</v>
      </c>
      <c r="L69">
        <f t="shared" si="6"/>
        <v>269.3</v>
      </c>
      <c r="N69">
        <v>290.20000000000005</v>
      </c>
      <c r="O69">
        <f t="shared" si="4"/>
        <v>290.10000000000002</v>
      </c>
    </row>
    <row r="70" spans="1:15" x14ac:dyDescent="0.15">
      <c r="A70">
        <v>69</v>
      </c>
      <c r="C70">
        <v>267.3</v>
      </c>
      <c r="E70">
        <f t="shared" si="5"/>
        <v>76</v>
      </c>
      <c r="G70">
        <f t="shared" si="8"/>
        <v>75.800000000000026</v>
      </c>
      <c r="H70">
        <f t="shared" si="7"/>
        <v>267.10000000000002</v>
      </c>
      <c r="K70">
        <v>282.70000000000005</v>
      </c>
      <c r="L70">
        <f t="shared" si="6"/>
        <v>283.60000000000002</v>
      </c>
      <c r="N70">
        <v>292.20000000000005</v>
      </c>
      <c r="O70">
        <f t="shared" si="4"/>
        <v>292.10000000000002</v>
      </c>
    </row>
    <row r="71" spans="1:15" x14ac:dyDescent="0.15">
      <c r="A71">
        <v>70</v>
      </c>
      <c r="C71">
        <v>268.60000000000002</v>
      </c>
      <c r="E71">
        <f t="shared" si="5"/>
        <v>77.300000000000011</v>
      </c>
      <c r="G71">
        <f t="shared" si="8"/>
        <v>77.100000000000037</v>
      </c>
      <c r="H71">
        <f t="shared" si="7"/>
        <v>268.40000000000003</v>
      </c>
      <c r="K71">
        <v>283</v>
      </c>
      <c r="L71">
        <f t="shared" si="6"/>
        <v>283.89999999999998</v>
      </c>
      <c r="N71">
        <v>298.3</v>
      </c>
      <c r="O71">
        <f t="shared" si="4"/>
        <v>298.2</v>
      </c>
    </row>
    <row r="72" spans="1:15" x14ac:dyDescent="0.15">
      <c r="A72">
        <v>71</v>
      </c>
      <c r="C72">
        <v>282.90000000000003</v>
      </c>
      <c r="E72">
        <f t="shared" si="5"/>
        <v>91.600000000000023</v>
      </c>
      <c r="G72">
        <f t="shared" si="8"/>
        <v>91.400000000000048</v>
      </c>
      <c r="H72">
        <f t="shared" si="7"/>
        <v>282.70000000000005</v>
      </c>
      <c r="K72">
        <v>289.30000000000007</v>
      </c>
      <c r="L72">
        <f t="shared" si="6"/>
        <v>290.20000000000005</v>
      </c>
      <c r="N72">
        <v>298.60000000000002</v>
      </c>
      <c r="O72">
        <f t="shared" si="4"/>
        <v>298.5</v>
      </c>
    </row>
    <row r="73" spans="1:15" x14ac:dyDescent="0.15">
      <c r="A73">
        <v>72</v>
      </c>
      <c r="C73">
        <v>283.2</v>
      </c>
      <c r="E73">
        <f t="shared" si="5"/>
        <v>91.899999999999977</v>
      </c>
      <c r="G73">
        <f t="shared" si="8"/>
        <v>91.7</v>
      </c>
      <c r="H73">
        <f t="shared" si="7"/>
        <v>283</v>
      </c>
      <c r="K73">
        <v>291.30000000000007</v>
      </c>
      <c r="L73">
        <f t="shared" si="6"/>
        <v>292.20000000000005</v>
      </c>
      <c r="N73">
        <v>311.5</v>
      </c>
      <c r="O73">
        <f t="shared" si="4"/>
        <v>311.39999999999998</v>
      </c>
    </row>
    <row r="74" spans="1:15" x14ac:dyDescent="0.15">
      <c r="A74">
        <v>73</v>
      </c>
      <c r="C74">
        <v>289.50000000000006</v>
      </c>
      <c r="E74">
        <f t="shared" si="5"/>
        <v>98.200000000000045</v>
      </c>
      <c r="G74">
        <f t="shared" si="8"/>
        <v>98.000000000000071</v>
      </c>
      <c r="H74">
        <f t="shared" si="7"/>
        <v>289.30000000000007</v>
      </c>
      <c r="K74">
        <v>297.40000000000003</v>
      </c>
      <c r="L74">
        <f t="shared" si="6"/>
        <v>298.3</v>
      </c>
      <c r="N74">
        <v>315.89999999999998</v>
      </c>
      <c r="O74">
        <f t="shared" si="4"/>
        <v>315.79999999999995</v>
      </c>
    </row>
    <row r="75" spans="1:15" x14ac:dyDescent="0.15">
      <c r="A75">
        <v>74</v>
      </c>
      <c r="C75">
        <v>291.50000000000006</v>
      </c>
      <c r="E75">
        <f t="shared" si="5"/>
        <v>100.20000000000005</v>
      </c>
      <c r="G75">
        <f t="shared" si="8"/>
        <v>100.00000000000007</v>
      </c>
      <c r="H75">
        <f t="shared" si="7"/>
        <v>291.30000000000007</v>
      </c>
      <c r="K75">
        <v>297.70000000000005</v>
      </c>
      <c r="L75">
        <f t="shared" si="6"/>
        <v>298.60000000000002</v>
      </c>
      <c r="N75">
        <v>317.89999999999998</v>
      </c>
      <c r="O75">
        <f t="shared" si="4"/>
        <v>317.79999999999995</v>
      </c>
    </row>
    <row r="76" spans="1:15" x14ac:dyDescent="0.15">
      <c r="A76">
        <v>75</v>
      </c>
      <c r="C76">
        <v>297.60000000000002</v>
      </c>
      <c r="E76">
        <f t="shared" si="5"/>
        <v>106.30000000000001</v>
      </c>
      <c r="G76">
        <f t="shared" si="8"/>
        <v>106.10000000000004</v>
      </c>
      <c r="H76">
        <f t="shared" si="7"/>
        <v>297.40000000000003</v>
      </c>
      <c r="K76">
        <v>310.60000000000002</v>
      </c>
      <c r="L76">
        <f t="shared" si="6"/>
        <v>311.5</v>
      </c>
      <c r="N76">
        <v>318.10000000000002</v>
      </c>
      <c r="O76">
        <f t="shared" si="4"/>
        <v>318</v>
      </c>
    </row>
    <row r="77" spans="1:15" x14ac:dyDescent="0.15">
      <c r="A77">
        <v>76</v>
      </c>
      <c r="C77">
        <v>297.90000000000003</v>
      </c>
      <c r="E77">
        <f t="shared" si="5"/>
        <v>106.60000000000002</v>
      </c>
      <c r="G77">
        <f t="shared" si="8"/>
        <v>106.40000000000005</v>
      </c>
      <c r="H77">
        <f t="shared" si="7"/>
        <v>297.70000000000005</v>
      </c>
      <c r="K77">
        <v>315</v>
      </c>
      <c r="L77">
        <f t="shared" si="6"/>
        <v>315.89999999999998</v>
      </c>
      <c r="N77">
        <v>318.89999999999998</v>
      </c>
      <c r="O77">
        <f t="shared" si="4"/>
        <v>318.79999999999995</v>
      </c>
    </row>
    <row r="78" spans="1:15" x14ac:dyDescent="0.15">
      <c r="A78">
        <v>77</v>
      </c>
      <c r="C78">
        <v>310.8</v>
      </c>
      <c r="D78" t="s">
        <v>136</v>
      </c>
      <c r="E78">
        <f t="shared" si="5"/>
        <v>119.5</v>
      </c>
      <c r="G78">
        <f t="shared" si="8"/>
        <v>119.30000000000003</v>
      </c>
      <c r="H78">
        <f t="shared" si="7"/>
        <v>310.60000000000002</v>
      </c>
      <c r="K78">
        <v>317</v>
      </c>
      <c r="L78">
        <f t="shared" si="6"/>
        <v>317.89999999999998</v>
      </c>
      <c r="N78">
        <v>320.60000000000002</v>
      </c>
      <c r="O78">
        <f t="shared" si="4"/>
        <v>320.5</v>
      </c>
    </row>
    <row r="79" spans="1:15" x14ac:dyDescent="0.15">
      <c r="A79">
        <v>78</v>
      </c>
      <c r="B79" t="s">
        <v>304</v>
      </c>
      <c r="C79">
        <v>315.2</v>
      </c>
      <c r="D79" t="s">
        <v>259</v>
      </c>
      <c r="E79">
        <f t="shared" si="5"/>
        <v>123.89999999999998</v>
      </c>
      <c r="G79">
        <f t="shared" si="8"/>
        <v>123.7</v>
      </c>
      <c r="H79">
        <f t="shared" si="7"/>
        <v>315</v>
      </c>
      <c r="K79">
        <v>317.20000000000005</v>
      </c>
      <c r="L79">
        <f t="shared" si="6"/>
        <v>318.10000000000002</v>
      </c>
      <c r="N79">
        <v>322.60000000000002</v>
      </c>
      <c r="O79">
        <f t="shared" si="4"/>
        <v>322.5</v>
      </c>
    </row>
    <row r="80" spans="1:15" x14ac:dyDescent="0.15">
      <c r="A80">
        <v>79</v>
      </c>
      <c r="C80">
        <v>317.2</v>
      </c>
      <c r="D80" t="s">
        <v>137</v>
      </c>
      <c r="E80">
        <f t="shared" si="5"/>
        <v>125.89999999999998</v>
      </c>
      <c r="G80">
        <f t="shared" si="8"/>
        <v>125.7</v>
      </c>
      <c r="H80">
        <f t="shared" si="7"/>
        <v>317</v>
      </c>
      <c r="K80">
        <v>318</v>
      </c>
      <c r="L80">
        <f t="shared" si="6"/>
        <v>318.89999999999998</v>
      </c>
      <c r="N80">
        <v>326.89999999999998</v>
      </c>
      <c r="O80">
        <f t="shared" si="4"/>
        <v>326.79999999999995</v>
      </c>
    </row>
    <row r="81" spans="1:15" x14ac:dyDescent="0.15">
      <c r="A81">
        <v>80</v>
      </c>
      <c r="C81">
        <v>317.40000000000003</v>
      </c>
      <c r="D81" t="s">
        <v>138</v>
      </c>
      <c r="E81">
        <f t="shared" si="5"/>
        <v>126.10000000000002</v>
      </c>
      <c r="G81">
        <f t="shared" si="8"/>
        <v>125.90000000000005</v>
      </c>
      <c r="H81">
        <f t="shared" si="7"/>
        <v>317.20000000000005</v>
      </c>
      <c r="K81">
        <v>319.70000000000005</v>
      </c>
      <c r="L81">
        <f t="shared" si="6"/>
        <v>320.60000000000002</v>
      </c>
      <c r="N81">
        <v>329.8</v>
      </c>
      <c r="O81">
        <f t="shared" si="4"/>
        <v>329.7</v>
      </c>
    </row>
    <row r="82" spans="1:15" x14ac:dyDescent="0.15">
      <c r="A82">
        <v>81</v>
      </c>
      <c r="C82">
        <v>318.2</v>
      </c>
      <c r="D82" t="s">
        <v>139</v>
      </c>
      <c r="E82">
        <f t="shared" si="5"/>
        <v>126.89999999999998</v>
      </c>
      <c r="G82">
        <f t="shared" si="8"/>
        <v>126.7</v>
      </c>
      <c r="H82">
        <f t="shared" si="7"/>
        <v>318</v>
      </c>
      <c r="K82">
        <v>321.70000000000005</v>
      </c>
      <c r="L82">
        <f t="shared" si="6"/>
        <v>322.60000000000002</v>
      </c>
      <c r="N82">
        <v>329.9</v>
      </c>
      <c r="O82">
        <f t="shared" si="4"/>
        <v>329.79999999999995</v>
      </c>
    </row>
    <row r="83" spans="1:15" x14ac:dyDescent="0.15">
      <c r="A83">
        <v>82</v>
      </c>
      <c r="C83">
        <v>319.90000000000003</v>
      </c>
      <c r="D83" t="s">
        <v>140</v>
      </c>
      <c r="E83">
        <f t="shared" si="5"/>
        <v>128.60000000000002</v>
      </c>
      <c r="G83">
        <f t="shared" si="8"/>
        <v>128.40000000000003</v>
      </c>
      <c r="H83">
        <f t="shared" si="7"/>
        <v>319.70000000000005</v>
      </c>
      <c r="K83">
        <v>326</v>
      </c>
      <c r="L83">
        <f t="shared" si="6"/>
        <v>326.89999999999998</v>
      </c>
      <c r="N83">
        <v>358.3</v>
      </c>
      <c r="O83">
        <f t="shared" si="4"/>
        <v>358.2</v>
      </c>
    </row>
    <row r="84" spans="1:15" x14ac:dyDescent="0.15">
      <c r="A84">
        <v>83</v>
      </c>
      <c r="C84">
        <v>321.90000000000003</v>
      </c>
      <c r="D84" t="s">
        <v>141</v>
      </c>
      <c r="E84">
        <f t="shared" si="5"/>
        <v>130.60000000000002</v>
      </c>
      <c r="G84">
        <f t="shared" si="8"/>
        <v>130.40000000000003</v>
      </c>
      <c r="H84">
        <f t="shared" si="7"/>
        <v>321.70000000000005</v>
      </c>
      <c r="K84">
        <v>328.90000000000003</v>
      </c>
      <c r="L84">
        <f t="shared" si="6"/>
        <v>329.8</v>
      </c>
      <c r="N84">
        <v>374.9</v>
      </c>
      <c r="O84">
        <f t="shared" si="4"/>
        <v>374.79999999999995</v>
      </c>
    </row>
    <row r="85" spans="1:15" x14ac:dyDescent="0.15">
      <c r="A85">
        <v>84</v>
      </c>
      <c r="C85">
        <v>326.2</v>
      </c>
      <c r="E85">
        <f t="shared" si="5"/>
        <v>134.89999999999998</v>
      </c>
      <c r="G85">
        <f t="shared" si="8"/>
        <v>134.69999999999999</v>
      </c>
      <c r="H85">
        <f t="shared" si="7"/>
        <v>326</v>
      </c>
      <c r="K85">
        <v>329</v>
      </c>
      <c r="L85">
        <f t="shared" si="6"/>
        <v>329.9</v>
      </c>
      <c r="N85">
        <v>381</v>
      </c>
      <c r="O85">
        <f t="shared" si="4"/>
        <v>380.9</v>
      </c>
    </row>
    <row r="86" spans="1:15" x14ac:dyDescent="0.15">
      <c r="A86">
        <v>85</v>
      </c>
      <c r="C86">
        <v>329.1</v>
      </c>
      <c r="E86">
        <f t="shared" si="5"/>
        <v>137.80000000000001</v>
      </c>
      <c r="G86">
        <f t="shared" si="8"/>
        <v>137.60000000000002</v>
      </c>
      <c r="H86">
        <f t="shared" si="7"/>
        <v>328.90000000000003</v>
      </c>
      <c r="K86">
        <v>357.40000000000003</v>
      </c>
      <c r="L86">
        <f t="shared" si="6"/>
        <v>358.3</v>
      </c>
      <c r="N86">
        <v>383.20000000000005</v>
      </c>
      <c r="O86">
        <f t="shared" si="4"/>
        <v>383.1</v>
      </c>
    </row>
    <row r="87" spans="1:15" x14ac:dyDescent="0.15">
      <c r="A87">
        <v>86</v>
      </c>
      <c r="C87">
        <v>329.2</v>
      </c>
      <c r="D87" t="s">
        <v>142</v>
      </c>
      <c r="E87">
        <f t="shared" si="5"/>
        <v>137.89999999999998</v>
      </c>
      <c r="G87">
        <f t="shared" si="8"/>
        <v>137.69999999999999</v>
      </c>
      <c r="H87">
        <f t="shared" si="7"/>
        <v>329</v>
      </c>
      <c r="K87">
        <v>374</v>
      </c>
      <c r="L87">
        <f t="shared" si="6"/>
        <v>374.9</v>
      </c>
      <c r="N87">
        <v>383.3</v>
      </c>
      <c r="O87">
        <f t="shared" si="4"/>
        <v>383.2</v>
      </c>
    </row>
    <row r="88" spans="1:15" x14ac:dyDescent="0.15">
      <c r="A88">
        <v>87</v>
      </c>
      <c r="B88" t="s">
        <v>305</v>
      </c>
      <c r="C88">
        <v>357.6</v>
      </c>
      <c r="D88" t="s">
        <v>260</v>
      </c>
      <c r="E88">
        <f t="shared" si="5"/>
        <v>166.3</v>
      </c>
      <c r="G88">
        <f t="shared" si="8"/>
        <v>166.10000000000002</v>
      </c>
      <c r="H88">
        <f t="shared" si="7"/>
        <v>357.40000000000003</v>
      </c>
      <c r="K88">
        <v>380.1</v>
      </c>
      <c r="L88">
        <f t="shared" si="6"/>
        <v>381</v>
      </c>
      <c r="N88">
        <v>383.6</v>
      </c>
      <c r="O88">
        <f t="shared" si="4"/>
        <v>383.5</v>
      </c>
    </row>
    <row r="89" spans="1:15" x14ac:dyDescent="0.15">
      <c r="A89">
        <v>88</v>
      </c>
      <c r="C89">
        <v>374.2</v>
      </c>
      <c r="D89" t="s">
        <v>143</v>
      </c>
      <c r="E89">
        <f t="shared" si="5"/>
        <v>182.89999999999998</v>
      </c>
      <c r="G89">
        <f t="shared" si="8"/>
        <v>182.7</v>
      </c>
      <c r="H89">
        <f t="shared" si="7"/>
        <v>374</v>
      </c>
      <c r="K89">
        <v>382.30000000000007</v>
      </c>
      <c r="L89">
        <f t="shared" si="6"/>
        <v>383.20000000000005</v>
      </c>
      <c r="N89">
        <v>383.70000000000005</v>
      </c>
      <c r="O89">
        <f t="shared" si="4"/>
        <v>383.6</v>
      </c>
    </row>
    <row r="90" spans="1:15" x14ac:dyDescent="0.15">
      <c r="A90">
        <v>89</v>
      </c>
      <c r="C90">
        <v>380.3</v>
      </c>
      <c r="E90">
        <f t="shared" ref="E90:E106" si="9">C90-C$47</f>
        <v>189</v>
      </c>
      <c r="G90">
        <f t="shared" si="8"/>
        <v>188.8</v>
      </c>
      <c r="H90">
        <f t="shared" si="7"/>
        <v>380.1</v>
      </c>
      <c r="K90">
        <v>382.40000000000003</v>
      </c>
      <c r="L90">
        <f t="shared" si="6"/>
        <v>383.3</v>
      </c>
      <c r="N90">
        <v>387.1</v>
      </c>
      <c r="O90">
        <f t="shared" si="4"/>
        <v>387</v>
      </c>
    </row>
    <row r="91" spans="1:15" x14ac:dyDescent="0.15">
      <c r="A91">
        <v>90</v>
      </c>
      <c r="C91">
        <v>382.50000000000006</v>
      </c>
      <c r="E91">
        <f t="shared" si="9"/>
        <v>191.20000000000005</v>
      </c>
      <c r="G91">
        <f t="shared" si="8"/>
        <v>191.00000000000006</v>
      </c>
      <c r="H91">
        <f t="shared" si="7"/>
        <v>382.30000000000007</v>
      </c>
      <c r="K91">
        <v>382.70000000000005</v>
      </c>
      <c r="L91">
        <f t="shared" si="6"/>
        <v>383.6</v>
      </c>
      <c r="N91">
        <v>387.20000000000005</v>
      </c>
      <c r="O91">
        <f t="shared" si="4"/>
        <v>387.1</v>
      </c>
    </row>
    <row r="92" spans="1:15" x14ac:dyDescent="0.15">
      <c r="A92">
        <v>91</v>
      </c>
      <c r="C92">
        <v>382.6</v>
      </c>
      <c r="D92" t="s">
        <v>144</v>
      </c>
      <c r="E92">
        <f t="shared" si="9"/>
        <v>191.3</v>
      </c>
      <c r="G92">
        <f t="shared" si="8"/>
        <v>191.10000000000002</v>
      </c>
      <c r="H92">
        <f t="shared" si="7"/>
        <v>382.40000000000003</v>
      </c>
      <c r="K92">
        <v>382.80000000000007</v>
      </c>
      <c r="L92">
        <f t="shared" si="6"/>
        <v>383.70000000000005</v>
      </c>
      <c r="N92">
        <v>391.5</v>
      </c>
      <c r="O92">
        <f t="shared" si="4"/>
        <v>391.4</v>
      </c>
    </row>
    <row r="93" spans="1:15" x14ac:dyDescent="0.15">
      <c r="A93">
        <v>92</v>
      </c>
      <c r="C93">
        <v>382.90000000000003</v>
      </c>
      <c r="E93">
        <f t="shared" si="9"/>
        <v>191.60000000000002</v>
      </c>
      <c r="G93">
        <f t="shared" si="8"/>
        <v>191.40000000000003</v>
      </c>
      <c r="H93">
        <f t="shared" si="7"/>
        <v>382.70000000000005</v>
      </c>
      <c r="K93">
        <v>386.20000000000005</v>
      </c>
      <c r="L93">
        <f t="shared" si="6"/>
        <v>387.1</v>
      </c>
      <c r="N93">
        <v>393.20000000000005</v>
      </c>
      <c r="O93">
        <f t="shared" si="4"/>
        <v>393.1</v>
      </c>
    </row>
    <row r="94" spans="1:15" x14ac:dyDescent="0.15">
      <c r="A94">
        <v>93</v>
      </c>
      <c r="C94">
        <v>383.00000000000006</v>
      </c>
      <c r="E94">
        <f t="shared" si="9"/>
        <v>191.70000000000005</v>
      </c>
      <c r="G94">
        <f t="shared" si="8"/>
        <v>191.50000000000006</v>
      </c>
      <c r="H94">
        <f t="shared" si="7"/>
        <v>382.80000000000007</v>
      </c>
      <c r="K94">
        <v>386.30000000000007</v>
      </c>
      <c r="L94">
        <f t="shared" si="6"/>
        <v>387.20000000000005</v>
      </c>
      <c r="N94">
        <v>393.70000000000005</v>
      </c>
      <c r="O94">
        <f t="shared" si="4"/>
        <v>393.6</v>
      </c>
    </row>
    <row r="95" spans="1:15" x14ac:dyDescent="0.15">
      <c r="A95">
        <v>94</v>
      </c>
      <c r="C95">
        <v>386.40000000000003</v>
      </c>
      <c r="E95">
        <f t="shared" si="9"/>
        <v>195.10000000000002</v>
      </c>
      <c r="G95">
        <f t="shared" si="8"/>
        <v>194.90000000000003</v>
      </c>
      <c r="H95">
        <f t="shared" si="7"/>
        <v>386.20000000000005</v>
      </c>
      <c r="K95">
        <v>390.6</v>
      </c>
      <c r="L95">
        <f t="shared" si="6"/>
        <v>391.5</v>
      </c>
      <c r="N95">
        <v>395</v>
      </c>
      <c r="O95">
        <f t="shared" si="4"/>
        <v>394.9</v>
      </c>
    </row>
    <row r="96" spans="1:15" x14ac:dyDescent="0.15">
      <c r="A96">
        <v>95</v>
      </c>
      <c r="C96">
        <v>386.50000000000006</v>
      </c>
      <c r="E96">
        <f t="shared" si="9"/>
        <v>195.20000000000005</v>
      </c>
      <c r="G96">
        <f t="shared" si="8"/>
        <v>195.00000000000006</v>
      </c>
      <c r="H96">
        <f t="shared" si="7"/>
        <v>386.30000000000007</v>
      </c>
      <c r="K96">
        <v>392.30000000000007</v>
      </c>
      <c r="L96">
        <f t="shared" si="6"/>
        <v>393.20000000000005</v>
      </c>
      <c r="N96">
        <v>395.3</v>
      </c>
      <c r="O96">
        <f t="shared" si="4"/>
        <v>395.2</v>
      </c>
    </row>
    <row r="97" spans="1:15" x14ac:dyDescent="0.15">
      <c r="A97">
        <v>96</v>
      </c>
      <c r="C97">
        <v>390.8</v>
      </c>
      <c r="E97">
        <f t="shared" si="9"/>
        <v>199.5</v>
      </c>
      <c r="G97">
        <f t="shared" si="8"/>
        <v>199.3</v>
      </c>
      <c r="H97">
        <f t="shared" si="7"/>
        <v>390.6</v>
      </c>
      <c r="K97">
        <v>392.80000000000007</v>
      </c>
      <c r="L97">
        <f t="shared" si="6"/>
        <v>393.70000000000005</v>
      </c>
      <c r="N97">
        <v>397.9</v>
      </c>
      <c r="O97">
        <f t="shared" si="4"/>
        <v>397.79999999999995</v>
      </c>
    </row>
    <row r="98" spans="1:15" x14ac:dyDescent="0.15">
      <c r="A98">
        <v>97</v>
      </c>
      <c r="C98">
        <v>392.50000000000006</v>
      </c>
      <c r="D98" t="s">
        <v>145</v>
      </c>
      <c r="E98">
        <f t="shared" si="9"/>
        <v>201.20000000000005</v>
      </c>
      <c r="G98">
        <f t="shared" si="8"/>
        <v>201.00000000000006</v>
      </c>
      <c r="H98">
        <f t="shared" si="7"/>
        <v>392.30000000000007</v>
      </c>
      <c r="K98">
        <v>394.1</v>
      </c>
      <c r="L98">
        <f t="shared" si="6"/>
        <v>395</v>
      </c>
      <c r="N98">
        <v>398.1</v>
      </c>
      <c r="O98">
        <f t="shared" si="4"/>
        <v>398</v>
      </c>
    </row>
    <row r="99" spans="1:15" x14ac:dyDescent="0.15">
      <c r="A99">
        <v>98</v>
      </c>
      <c r="C99">
        <v>393.00000000000006</v>
      </c>
      <c r="E99">
        <f t="shared" si="9"/>
        <v>201.70000000000005</v>
      </c>
      <c r="G99">
        <f t="shared" si="8"/>
        <v>201.50000000000006</v>
      </c>
      <c r="H99">
        <f t="shared" si="7"/>
        <v>392.80000000000007</v>
      </c>
      <c r="K99">
        <v>394.40000000000003</v>
      </c>
      <c r="L99">
        <f t="shared" si="6"/>
        <v>395.3</v>
      </c>
      <c r="N99">
        <v>399.20000000000005</v>
      </c>
      <c r="O99">
        <f t="shared" si="4"/>
        <v>399.1</v>
      </c>
    </row>
    <row r="100" spans="1:15" x14ac:dyDescent="0.15">
      <c r="A100">
        <v>99</v>
      </c>
      <c r="C100">
        <v>394.3</v>
      </c>
      <c r="E100">
        <f t="shared" si="9"/>
        <v>203</v>
      </c>
      <c r="G100">
        <f t="shared" si="8"/>
        <v>202.8</v>
      </c>
      <c r="H100">
        <f t="shared" si="7"/>
        <v>394.1</v>
      </c>
      <c r="K100">
        <v>397</v>
      </c>
      <c r="L100">
        <f t="shared" si="6"/>
        <v>397.9</v>
      </c>
      <c r="N100">
        <v>400.70000000000005</v>
      </c>
      <c r="O100">
        <f t="shared" si="4"/>
        <v>400.6</v>
      </c>
    </row>
    <row r="101" spans="1:15" x14ac:dyDescent="0.15">
      <c r="A101">
        <v>100</v>
      </c>
      <c r="C101">
        <v>394.6</v>
      </c>
      <c r="E101">
        <f t="shared" si="9"/>
        <v>203.3</v>
      </c>
      <c r="G101">
        <f t="shared" si="8"/>
        <v>203.10000000000002</v>
      </c>
      <c r="H101">
        <f t="shared" si="7"/>
        <v>394.40000000000003</v>
      </c>
      <c r="K101">
        <v>397.20000000000005</v>
      </c>
      <c r="L101">
        <f t="shared" si="6"/>
        <v>398.1</v>
      </c>
      <c r="N101">
        <v>401</v>
      </c>
      <c r="O101">
        <f t="shared" si="4"/>
        <v>400.9</v>
      </c>
    </row>
    <row r="102" spans="1:15" x14ac:dyDescent="0.15">
      <c r="A102">
        <v>101</v>
      </c>
      <c r="C102">
        <v>397.2</v>
      </c>
      <c r="E102">
        <f t="shared" si="9"/>
        <v>205.89999999999998</v>
      </c>
      <c r="G102">
        <f t="shared" si="8"/>
        <v>205.7</v>
      </c>
      <c r="H102">
        <f t="shared" si="7"/>
        <v>397</v>
      </c>
      <c r="K102">
        <v>398.30000000000007</v>
      </c>
      <c r="L102">
        <f t="shared" si="6"/>
        <v>399.20000000000005</v>
      </c>
    </row>
    <row r="103" spans="1:15" x14ac:dyDescent="0.15">
      <c r="C103">
        <v>397.40000000000003</v>
      </c>
      <c r="E103">
        <f t="shared" si="9"/>
        <v>206.10000000000002</v>
      </c>
      <c r="G103">
        <f t="shared" si="8"/>
        <v>205.90000000000003</v>
      </c>
      <c r="H103">
        <f t="shared" si="7"/>
        <v>397.20000000000005</v>
      </c>
      <c r="K103">
        <v>399.80000000000007</v>
      </c>
      <c r="L103">
        <f t="shared" si="6"/>
        <v>400.70000000000005</v>
      </c>
    </row>
    <row r="104" spans="1:15" x14ac:dyDescent="0.15">
      <c r="C104">
        <v>398.50000000000006</v>
      </c>
      <c r="E104">
        <f t="shared" si="9"/>
        <v>207.20000000000005</v>
      </c>
      <c r="G104">
        <f t="shared" si="8"/>
        <v>207.00000000000006</v>
      </c>
      <c r="H104">
        <f t="shared" si="7"/>
        <v>398.30000000000007</v>
      </c>
      <c r="K104">
        <v>400.1</v>
      </c>
      <c r="L104">
        <f t="shared" si="6"/>
        <v>401</v>
      </c>
    </row>
    <row r="105" spans="1:15" x14ac:dyDescent="0.15">
      <c r="C105">
        <v>400.00000000000006</v>
      </c>
      <c r="E105">
        <f t="shared" si="9"/>
        <v>208.70000000000005</v>
      </c>
      <c r="G105">
        <f t="shared" si="8"/>
        <v>208.50000000000006</v>
      </c>
      <c r="H105">
        <f t="shared" si="7"/>
        <v>399.80000000000007</v>
      </c>
    </row>
    <row r="106" spans="1:15" x14ac:dyDescent="0.15">
      <c r="B106" t="s">
        <v>306</v>
      </c>
      <c r="C106">
        <v>400.3</v>
      </c>
      <c r="D106" t="s">
        <v>175</v>
      </c>
      <c r="E106">
        <f t="shared" si="9"/>
        <v>209</v>
      </c>
      <c r="G106">
        <f t="shared" si="8"/>
        <v>208.8</v>
      </c>
      <c r="H106">
        <f t="shared" si="7"/>
        <v>400.1</v>
      </c>
    </row>
  </sheetData>
  <phoneticPr fontId="1"/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キューシート計算用</vt:lpstr>
      <vt:lpstr>キューシート公開用</vt:lpstr>
      <vt:lpstr>コマ図</vt:lpstr>
      <vt:lpstr>Sheet3</vt:lpstr>
      <vt:lpstr>キューシート公開用!Print_Area</vt:lpstr>
      <vt:lpstr>コマ図!Print_Area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2018-06-11T02:41:26Z</dcterms:modified>
</cp:coreProperties>
</file>