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svg" ContentType="image/svg+xml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filterPrivacy="1"/>
  <xr:revisionPtr revIDLastSave="0" documentId="13_ncr:1_{4866CAA0-81FE-453A-A705-738D1C028580}" xr6:coauthVersionLast="31" xr6:coauthVersionMax="31" xr10:uidLastSave="{00000000-0000-0000-0000-000000000000}"/>
  <bookViews>
    <workbookView xWindow="0" yWindow="0" windowWidth="28800" windowHeight="13440" activeTab="2" xr2:uid="{00000000-000D-0000-FFFF-FFFF00000000}"/>
  </bookViews>
  <sheets>
    <sheet name="キューシート計算用" sheetId="2" r:id="rId1"/>
    <sheet name="キューシート公開用" sheetId="4" r:id="rId2"/>
    <sheet name="コマ図" sheetId="1" r:id="rId3"/>
    <sheet name="Sheet3" sheetId="3" r:id="rId4"/>
  </sheets>
  <definedNames>
    <definedName name="_xlnm.Print_Area" localSheetId="1">キューシート公開用!$A$1:$N$114</definedName>
    <definedName name="_xlnm.Print_Area" localSheetId="2">コマ図!$A$1:$AP$64</definedName>
  </definedNames>
  <calcPr calcId="179017" concurrentCalc="0"/>
</workbook>
</file>

<file path=xl/calcChain.xml><?xml version="1.0" encoding="utf-8"?>
<calcChain xmlns="http://schemas.openxmlformats.org/spreadsheetml/2006/main">
  <c r="BG51" i="1" l="1"/>
  <c r="H4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3" i="3"/>
  <c r="C122" i="2"/>
  <c r="I204" i="4"/>
  <c r="I203" i="4"/>
  <c r="I202" i="4"/>
  <c r="I201" i="4"/>
  <c r="I200" i="4"/>
  <c r="I199" i="4"/>
  <c r="I198" i="4"/>
  <c r="I197" i="4"/>
  <c r="I196" i="4"/>
  <c r="I195" i="4"/>
  <c r="I194" i="4"/>
  <c r="I193" i="4"/>
  <c r="I192" i="4"/>
  <c r="I191" i="4"/>
  <c r="I190" i="4"/>
  <c r="I189" i="4"/>
  <c r="I188" i="4"/>
  <c r="I187" i="4"/>
  <c r="I186" i="4"/>
  <c r="I185" i="4"/>
  <c r="I184" i="4"/>
  <c r="I183" i="4"/>
  <c r="I182" i="4"/>
  <c r="I181" i="4"/>
  <c r="I180" i="4"/>
  <c r="I179" i="4"/>
  <c r="I178" i="4"/>
  <c r="I177" i="4"/>
  <c r="I176" i="4"/>
  <c r="I175" i="4"/>
  <c r="I174" i="4"/>
  <c r="I173" i="4"/>
  <c r="I172" i="4"/>
  <c r="I171" i="4"/>
  <c r="I170" i="4"/>
  <c r="I169" i="4"/>
  <c r="I168" i="4"/>
  <c r="I167" i="4"/>
  <c r="I166" i="4"/>
  <c r="I165" i="4"/>
  <c r="I164" i="4"/>
  <c r="I163" i="4"/>
  <c r="I162" i="4"/>
  <c r="I161" i="4"/>
  <c r="I160" i="4"/>
  <c r="I159" i="4"/>
  <c r="I158" i="4"/>
  <c r="I157" i="4"/>
  <c r="I156" i="4"/>
  <c r="I155" i="4"/>
  <c r="I154" i="4"/>
  <c r="I153" i="4"/>
  <c r="I152" i="4"/>
  <c r="I151" i="4"/>
  <c r="I150" i="4"/>
  <c r="I149" i="4"/>
  <c r="I148" i="4"/>
  <c r="I147" i="4"/>
  <c r="I146" i="4"/>
  <c r="I145" i="4"/>
  <c r="I144" i="4"/>
  <c r="I143" i="4"/>
  <c r="I142" i="4"/>
  <c r="I141" i="4"/>
  <c r="I140" i="4"/>
  <c r="I139" i="4"/>
  <c r="I138" i="4"/>
  <c r="I137" i="4"/>
  <c r="I136" i="4"/>
  <c r="I135" i="4"/>
  <c r="I134" i="4"/>
  <c r="I133" i="4"/>
  <c r="I132" i="4"/>
  <c r="I131" i="4"/>
  <c r="I130" i="4"/>
  <c r="I129" i="4"/>
  <c r="I128" i="4"/>
  <c r="I127" i="4"/>
  <c r="I126" i="4"/>
  <c r="I125" i="4"/>
  <c r="I124" i="4"/>
  <c r="I123" i="4"/>
  <c r="I122" i="4"/>
  <c r="I121" i="4"/>
  <c r="I120" i="4"/>
  <c r="I119" i="4"/>
  <c r="I118" i="4"/>
  <c r="I117" i="4"/>
  <c r="I116" i="4"/>
  <c r="I115" i="4"/>
  <c r="I114" i="4"/>
  <c r="I113" i="4"/>
  <c r="I112" i="4"/>
  <c r="I111" i="4"/>
  <c r="I110" i="4"/>
  <c r="I109" i="4"/>
  <c r="I108" i="4"/>
  <c r="I107" i="4"/>
  <c r="I106" i="4"/>
  <c r="I105" i="4"/>
  <c r="I104" i="4"/>
  <c r="I103" i="4"/>
  <c r="I102" i="4"/>
  <c r="I101" i="4"/>
  <c r="I100" i="4"/>
  <c r="I99" i="4"/>
  <c r="I98" i="4"/>
  <c r="I97" i="4"/>
  <c r="I96" i="4"/>
  <c r="I95" i="4"/>
  <c r="I94" i="4"/>
  <c r="I93" i="4"/>
  <c r="I92" i="4"/>
  <c r="I91" i="4"/>
  <c r="I90" i="4"/>
  <c r="I89" i="4"/>
  <c r="I88" i="4"/>
  <c r="I87" i="4"/>
  <c r="I86" i="4"/>
  <c r="I85" i="4"/>
  <c r="I84" i="4"/>
  <c r="I83" i="4"/>
  <c r="I82" i="4"/>
  <c r="I81" i="4"/>
  <c r="I80" i="4"/>
  <c r="I79" i="4"/>
  <c r="I78" i="4"/>
  <c r="I77" i="4"/>
  <c r="I76" i="4"/>
  <c r="I75" i="4"/>
  <c r="I74" i="4"/>
  <c r="I73" i="4"/>
  <c r="I72" i="4"/>
  <c r="I71" i="4"/>
  <c r="I70" i="4"/>
  <c r="I69" i="4"/>
  <c r="I68" i="4"/>
  <c r="I67" i="4"/>
  <c r="I66" i="4"/>
  <c r="I65" i="4"/>
  <c r="I64" i="4"/>
  <c r="I63" i="4"/>
  <c r="I62" i="4"/>
  <c r="I61" i="4"/>
  <c r="I60" i="4"/>
  <c r="I59" i="4"/>
  <c r="I58" i="4"/>
  <c r="I57" i="4"/>
  <c r="I56" i="4"/>
  <c r="I55" i="4"/>
  <c r="I54" i="4"/>
  <c r="I53" i="4"/>
  <c r="I52" i="4"/>
  <c r="I51" i="4"/>
  <c r="I50" i="4"/>
  <c r="I49" i="4"/>
  <c r="I48" i="4"/>
  <c r="I47" i="4"/>
  <c r="I46" i="4"/>
  <c r="I45" i="4"/>
  <c r="I44" i="4"/>
  <c r="I43" i="4"/>
  <c r="I42" i="4"/>
  <c r="I41" i="4"/>
  <c r="I40" i="4"/>
  <c r="I39" i="4"/>
  <c r="I38" i="4"/>
  <c r="I37" i="4"/>
  <c r="I36" i="4"/>
  <c r="I35" i="4"/>
  <c r="I34" i="4"/>
  <c r="I33" i="4"/>
  <c r="I32" i="4"/>
  <c r="I31" i="4"/>
  <c r="I30" i="4"/>
  <c r="I29" i="4"/>
  <c r="I28" i="4"/>
  <c r="I27" i="4"/>
  <c r="I26" i="4"/>
  <c r="I25" i="4"/>
  <c r="I24" i="4"/>
  <c r="I23" i="4"/>
  <c r="I22" i="4"/>
  <c r="I21" i="4"/>
  <c r="I20" i="4"/>
  <c r="I19" i="4"/>
  <c r="I18" i="4"/>
  <c r="I17" i="4"/>
  <c r="I16" i="4"/>
  <c r="I15" i="4"/>
  <c r="I14" i="4"/>
  <c r="I13" i="4"/>
  <c r="I12" i="4"/>
  <c r="I11" i="4"/>
  <c r="I10" i="4"/>
  <c r="I9" i="4"/>
  <c r="I8" i="4"/>
  <c r="I7" i="4"/>
  <c r="I6" i="4"/>
  <c r="AN8" i="1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3" i="3"/>
  <c r="A1" i="1"/>
  <c r="L73" i="4"/>
  <c r="K74" i="4"/>
  <c r="K101" i="4"/>
  <c r="K24" i="4"/>
  <c r="K25" i="4"/>
  <c r="K26" i="4"/>
  <c r="K27" i="4"/>
  <c r="K28" i="4"/>
  <c r="AO2" i="1"/>
  <c r="L204" i="4"/>
  <c r="K204" i="4"/>
  <c r="J204" i="4"/>
  <c r="H204" i="4"/>
  <c r="G204" i="4"/>
  <c r="F204" i="4"/>
  <c r="E204" i="4"/>
  <c r="B204" i="4"/>
  <c r="L203" i="4"/>
  <c r="K203" i="4"/>
  <c r="J203" i="4"/>
  <c r="H203" i="4"/>
  <c r="G203" i="4"/>
  <c r="F203" i="4"/>
  <c r="E203" i="4"/>
  <c r="B203" i="4"/>
  <c r="L202" i="4"/>
  <c r="K202" i="4"/>
  <c r="J202" i="4"/>
  <c r="H202" i="4"/>
  <c r="G202" i="4"/>
  <c r="F202" i="4"/>
  <c r="E202" i="4"/>
  <c r="B202" i="4"/>
  <c r="L201" i="4"/>
  <c r="K201" i="4"/>
  <c r="J201" i="4"/>
  <c r="H201" i="4"/>
  <c r="G201" i="4"/>
  <c r="F201" i="4"/>
  <c r="E201" i="4"/>
  <c r="B201" i="4"/>
  <c r="L200" i="4"/>
  <c r="K200" i="4"/>
  <c r="J200" i="4"/>
  <c r="H200" i="4"/>
  <c r="G200" i="4"/>
  <c r="F200" i="4"/>
  <c r="E200" i="4"/>
  <c r="B200" i="4"/>
  <c r="L199" i="4"/>
  <c r="K199" i="4"/>
  <c r="J199" i="4"/>
  <c r="H199" i="4"/>
  <c r="G199" i="4"/>
  <c r="F199" i="4"/>
  <c r="E199" i="4"/>
  <c r="B199" i="4"/>
  <c r="L198" i="4"/>
  <c r="K198" i="4"/>
  <c r="J198" i="4"/>
  <c r="H198" i="4"/>
  <c r="G198" i="4"/>
  <c r="F198" i="4"/>
  <c r="E198" i="4"/>
  <c r="B198" i="4"/>
  <c r="L197" i="4"/>
  <c r="K197" i="4"/>
  <c r="J197" i="4"/>
  <c r="H197" i="4"/>
  <c r="G197" i="4"/>
  <c r="F197" i="4"/>
  <c r="E197" i="4"/>
  <c r="B197" i="4"/>
  <c r="L196" i="4"/>
  <c r="K196" i="4"/>
  <c r="J196" i="4"/>
  <c r="H196" i="4"/>
  <c r="G196" i="4"/>
  <c r="F196" i="4"/>
  <c r="E196" i="4"/>
  <c r="B196" i="4"/>
  <c r="L195" i="4"/>
  <c r="K195" i="4"/>
  <c r="J195" i="4"/>
  <c r="H195" i="4"/>
  <c r="G195" i="4"/>
  <c r="F195" i="4"/>
  <c r="E195" i="4"/>
  <c r="B195" i="4"/>
  <c r="L194" i="4"/>
  <c r="K194" i="4"/>
  <c r="J194" i="4"/>
  <c r="H194" i="4"/>
  <c r="G194" i="4"/>
  <c r="F194" i="4"/>
  <c r="E194" i="4"/>
  <c r="B194" i="4"/>
  <c r="L193" i="4"/>
  <c r="K193" i="4"/>
  <c r="J193" i="4"/>
  <c r="H193" i="4"/>
  <c r="G193" i="4"/>
  <c r="F193" i="4"/>
  <c r="E193" i="4"/>
  <c r="B193" i="4"/>
  <c r="L192" i="4"/>
  <c r="K192" i="4"/>
  <c r="J192" i="4"/>
  <c r="H192" i="4"/>
  <c r="G192" i="4"/>
  <c r="F192" i="4"/>
  <c r="E192" i="4"/>
  <c r="B192" i="4"/>
  <c r="L191" i="4"/>
  <c r="K191" i="4"/>
  <c r="J191" i="4"/>
  <c r="H191" i="4"/>
  <c r="G191" i="4"/>
  <c r="F191" i="4"/>
  <c r="E191" i="4"/>
  <c r="B191" i="4"/>
  <c r="L190" i="4"/>
  <c r="K190" i="4"/>
  <c r="J190" i="4"/>
  <c r="H190" i="4"/>
  <c r="G190" i="4"/>
  <c r="F190" i="4"/>
  <c r="E190" i="4"/>
  <c r="B190" i="4"/>
  <c r="L189" i="4"/>
  <c r="K189" i="4"/>
  <c r="J189" i="4"/>
  <c r="H189" i="4"/>
  <c r="G189" i="4"/>
  <c r="F189" i="4"/>
  <c r="E189" i="4"/>
  <c r="B189" i="4"/>
  <c r="L188" i="4"/>
  <c r="K188" i="4"/>
  <c r="J188" i="4"/>
  <c r="H188" i="4"/>
  <c r="G188" i="4"/>
  <c r="F188" i="4"/>
  <c r="E188" i="4"/>
  <c r="B188" i="4"/>
  <c r="L187" i="4"/>
  <c r="K187" i="4"/>
  <c r="J187" i="4"/>
  <c r="H187" i="4"/>
  <c r="G187" i="4"/>
  <c r="F187" i="4"/>
  <c r="E187" i="4"/>
  <c r="B187" i="4"/>
  <c r="L186" i="4"/>
  <c r="K186" i="4"/>
  <c r="J186" i="4"/>
  <c r="H186" i="4"/>
  <c r="G186" i="4"/>
  <c r="F186" i="4"/>
  <c r="E186" i="4"/>
  <c r="B186" i="4"/>
  <c r="L185" i="4"/>
  <c r="K185" i="4"/>
  <c r="J185" i="4"/>
  <c r="H185" i="4"/>
  <c r="G185" i="4"/>
  <c r="F185" i="4"/>
  <c r="E185" i="4"/>
  <c r="B185" i="4"/>
  <c r="L184" i="4"/>
  <c r="K184" i="4"/>
  <c r="J184" i="4"/>
  <c r="H184" i="4"/>
  <c r="G184" i="4"/>
  <c r="F184" i="4"/>
  <c r="E184" i="4"/>
  <c r="B184" i="4"/>
  <c r="L183" i="4"/>
  <c r="K183" i="4"/>
  <c r="J183" i="4"/>
  <c r="H183" i="4"/>
  <c r="G183" i="4"/>
  <c r="F183" i="4"/>
  <c r="E183" i="4"/>
  <c r="B183" i="4"/>
  <c r="L182" i="4"/>
  <c r="K182" i="4"/>
  <c r="J182" i="4"/>
  <c r="H182" i="4"/>
  <c r="G182" i="4"/>
  <c r="F182" i="4"/>
  <c r="E182" i="4"/>
  <c r="B182" i="4"/>
  <c r="L181" i="4"/>
  <c r="K181" i="4"/>
  <c r="J181" i="4"/>
  <c r="H181" i="4"/>
  <c r="G181" i="4"/>
  <c r="F181" i="4"/>
  <c r="E181" i="4"/>
  <c r="B181" i="4"/>
  <c r="L180" i="4"/>
  <c r="K180" i="4"/>
  <c r="J180" i="4"/>
  <c r="H180" i="4"/>
  <c r="G180" i="4"/>
  <c r="F180" i="4"/>
  <c r="E180" i="4"/>
  <c r="B180" i="4"/>
  <c r="L179" i="4"/>
  <c r="K179" i="4"/>
  <c r="J179" i="4"/>
  <c r="H179" i="4"/>
  <c r="G179" i="4"/>
  <c r="F179" i="4"/>
  <c r="E179" i="4"/>
  <c r="B179" i="4"/>
  <c r="L178" i="4"/>
  <c r="K178" i="4"/>
  <c r="J178" i="4"/>
  <c r="H178" i="4"/>
  <c r="G178" i="4"/>
  <c r="F178" i="4"/>
  <c r="E178" i="4"/>
  <c r="B178" i="4"/>
  <c r="L177" i="4"/>
  <c r="K177" i="4"/>
  <c r="J177" i="4"/>
  <c r="H177" i="4"/>
  <c r="G177" i="4"/>
  <c r="F177" i="4"/>
  <c r="E177" i="4"/>
  <c r="B177" i="4"/>
  <c r="L176" i="4"/>
  <c r="K176" i="4"/>
  <c r="J176" i="4"/>
  <c r="H176" i="4"/>
  <c r="G176" i="4"/>
  <c r="F176" i="4"/>
  <c r="E176" i="4"/>
  <c r="B176" i="4"/>
  <c r="L175" i="4"/>
  <c r="K175" i="4"/>
  <c r="J175" i="4"/>
  <c r="H175" i="4"/>
  <c r="G175" i="4"/>
  <c r="F175" i="4"/>
  <c r="E175" i="4"/>
  <c r="B175" i="4"/>
  <c r="L174" i="4"/>
  <c r="K174" i="4"/>
  <c r="J174" i="4"/>
  <c r="H174" i="4"/>
  <c r="G174" i="4"/>
  <c r="F174" i="4"/>
  <c r="E174" i="4"/>
  <c r="B174" i="4"/>
  <c r="L173" i="4"/>
  <c r="K173" i="4"/>
  <c r="J173" i="4"/>
  <c r="H173" i="4"/>
  <c r="G173" i="4"/>
  <c r="F173" i="4"/>
  <c r="E173" i="4"/>
  <c r="B173" i="4"/>
  <c r="L172" i="4"/>
  <c r="K172" i="4"/>
  <c r="J172" i="4"/>
  <c r="H172" i="4"/>
  <c r="G172" i="4"/>
  <c r="F172" i="4"/>
  <c r="E172" i="4"/>
  <c r="B172" i="4"/>
  <c r="L171" i="4"/>
  <c r="K171" i="4"/>
  <c r="J171" i="4"/>
  <c r="H171" i="4"/>
  <c r="G171" i="4"/>
  <c r="F171" i="4"/>
  <c r="E171" i="4"/>
  <c r="B171" i="4"/>
  <c r="L170" i="4"/>
  <c r="K170" i="4"/>
  <c r="J170" i="4"/>
  <c r="H170" i="4"/>
  <c r="G170" i="4"/>
  <c r="F170" i="4"/>
  <c r="E170" i="4"/>
  <c r="B170" i="4"/>
  <c r="L169" i="4"/>
  <c r="K169" i="4"/>
  <c r="J169" i="4"/>
  <c r="H169" i="4"/>
  <c r="G169" i="4"/>
  <c r="F169" i="4"/>
  <c r="E169" i="4"/>
  <c r="B169" i="4"/>
  <c r="L168" i="4"/>
  <c r="K168" i="4"/>
  <c r="J168" i="4"/>
  <c r="H168" i="4"/>
  <c r="G168" i="4"/>
  <c r="F168" i="4"/>
  <c r="E168" i="4"/>
  <c r="B168" i="4"/>
  <c r="L167" i="4"/>
  <c r="K167" i="4"/>
  <c r="J167" i="4"/>
  <c r="H167" i="4"/>
  <c r="G167" i="4"/>
  <c r="F167" i="4"/>
  <c r="E167" i="4"/>
  <c r="B167" i="4"/>
  <c r="L166" i="4"/>
  <c r="K166" i="4"/>
  <c r="J166" i="4"/>
  <c r="H166" i="4"/>
  <c r="G166" i="4"/>
  <c r="F166" i="4"/>
  <c r="E166" i="4"/>
  <c r="B166" i="4"/>
  <c r="L165" i="4"/>
  <c r="K165" i="4"/>
  <c r="J165" i="4"/>
  <c r="H165" i="4"/>
  <c r="G165" i="4"/>
  <c r="F165" i="4"/>
  <c r="E165" i="4"/>
  <c r="B165" i="4"/>
  <c r="L164" i="4"/>
  <c r="K164" i="4"/>
  <c r="J164" i="4"/>
  <c r="H164" i="4"/>
  <c r="G164" i="4"/>
  <c r="F164" i="4"/>
  <c r="E164" i="4"/>
  <c r="B164" i="4"/>
  <c r="L163" i="4"/>
  <c r="K163" i="4"/>
  <c r="J163" i="4"/>
  <c r="H163" i="4"/>
  <c r="G163" i="4"/>
  <c r="F163" i="4"/>
  <c r="E163" i="4"/>
  <c r="B163" i="4"/>
  <c r="L162" i="4"/>
  <c r="K162" i="4"/>
  <c r="J162" i="4"/>
  <c r="H162" i="4"/>
  <c r="G162" i="4"/>
  <c r="F162" i="4"/>
  <c r="E162" i="4"/>
  <c r="B162" i="4"/>
  <c r="L161" i="4"/>
  <c r="K161" i="4"/>
  <c r="J161" i="4"/>
  <c r="H161" i="4"/>
  <c r="G161" i="4"/>
  <c r="F161" i="4"/>
  <c r="E161" i="4"/>
  <c r="B161" i="4"/>
  <c r="L160" i="4"/>
  <c r="K160" i="4"/>
  <c r="J160" i="4"/>
  <c r="H160" i="4"/>
  <c r="G160" i="4"/>
  <c r="F160" i="4"/>
  <c r="E160" i="4"/>
  <c r="B160" i="4"/>
  <c r="L159" i="4"/>
  <c r="K159" i="4"/>
  <c r="J159" i="4"/>
  <c r="H159" i="4"/>
  <c r="G159" i="4"/>
  <c r="F159" i="4"/>
  <c r="E159" i="4"/>
  <c r="B159" i="4"/>
  <c r="L158" i="4"/>
  <c r="K158" i="4"/>
  <c r="J158" i="4"/>
  <c r="H158" i="4"/>
  <c r="G158" i="4"/>
  <c r="F158" i="4"/>
  <c r="E158" i="4"/>
  <c r="B158" i="4"/>
  <c r="L157" i="4"/>
  <c r="K157" i="4"/>
  <c r="J157" i="4"/>
  <c r="H157" i="4"/>
  <c r="G157" i="4"/>
  <c r="F157" i="4"/>
  <c r="E157" i="4"/>
  <c r="B157" i="4"/>
  <c r="L156" i="4"/>
  <c r="K156" i="4"/>
  <c r="J156" i="4"/>
  <c r="H156" i="4"/>
  <c r="G156" i="4"/>
  <c r="F156" i="4"/>
  <c r="E156" i="4"/>
  <c r="B156" i="4"/>
  <c r="L155" i="4"/>
  <c r="K155" i="4"/>
  <c r="J155" i="4"/>
  <c r="H155" i="4"/>
  <c r="G155" i="4"/>
  <c r="F155" i="4"/>
  <c r="E155" i="4"/>
  <c r="B155" i="4"/>
  <c r="L154" i="4"/>
  <c r="K154" i="4"/>
  <c r="J154" i="4"/>
  <c r="H154" i="4"/>
  <c r="G154" i="4"/>
  <c r="F154" i="4"/>
  <c r="E154" i="4"/>
  <c r="B154" i="4"/>
  <c r="L153" i="4"/>
  <c r="K153" i="4"/>
  <c r="J153" i="4"/>
  <c r="H153" i="4"/>
  <c r="G153" i="4"/>
  <c r="F153" i="4"/>
  <c r="E153" i="4"/>
  <c r="B153" i="4"/>
  <c r="L152" i="4"/>
  <c r="K152" i="4"/>
  <c r="J152" i="4"/>
  <c r="H152" i="4"/>
  <c r="G152" i="4"/>
  <c r="F152" i="4"/>
  <c r="E152" i="4"/>
  <c r="B152" i="4"/>
  <c r="L151" i="4"/>
  <c r="K151" i="4"/>
  <c r="J151" i="4"/>
  <c r="H151" i="4"/>
  <c r="G151" i="4"/>
  <c r="F151" i="4"/>
  <c r="E151" i="4"/>
  <c r="B151" i="4"/>
  <c r="L150" i="4"/>
  <c r="K150" i="4"/>
  <c r="J150" i="4"/>
  <c r="H150" i="4"/>
  <c r="G150" i="4"/>
  <c r="F150" i="4"/>
  <c r="E150" i="4"/>
  <c r="B150" i="4"/>
  <c r="L149" i="4"/>
  <c r="K149" i="4"/>
  <c r="J149" i="4"/>
  <c r="H149" i="4"/>
  <c r="G149" i="4"/>
  <c r="F149" i="4"/>
  <c r="E149" i="4"/>
  <c r="B149" i="4"/>
  <c r="L148" i="4"/>
  <c r="K148" i="4"/>
  <c r="J148" i="4"/>
  <c r="H148" i="4"/>
  <c r="G148" i="4"/>
  <c r="F148" i="4"/>
  <c r="E148" i="4"/>
  <c r="B148" i="4"/>
  <c r="L147" i="4"/>
  <c r="K147" i="4"/>
  <c r="J147" i="4"/>
  <c r="H147" i="4"/>
  <c r="G147" i="4"/>
  <c r="F147" i="4"/>
  <c r="E147" i="4"/>
  <c r="B147" i="4"/>
  <c r="L146" i="4"/>
  <c r="K146" i="4"/>
  <c r="J146" i="4"/>
  <c r="H146" i="4"/>
  <c r="G146" i="4"/>
  <c r="F146" i="4"/>
  <c r="E146" i="4"/>
  <c r="B146" i="4"/>
  <c r="L145" i="4"/>
  <c r="K145" i="4"/>
  <c r="J145" i="4"/>
  <c r="H145" i="4"/>
  <c r="G145" i="4"/>
  <c r="F145" i="4"/>
  <c r="E145" i="4"/>
  <c r="B145" i="4"/>
  <c r="L144" i="4"/>
  <c r="K144" i="4"/>
  <c r="J144" i="4"/>
  <c r="H144" i="4"/>
  <c r="G144" i="4"/>
  <c r="F144" i="4"/>
  <c r="E144" i="4"/>
  <c r="B144" i="4"/>
  <c r="L143" i="4"/>
  <c r="K143" i="4"/>
  <c r="J143" i="4"/>
  <c r="H143" i="4"/>
  <c r="G143" i="4"/>
  <c r="F143" i="4"/>
  <c r="E143" i="4"/>
  <c r="B143" i="4"/>
  <c r="L142" i="4"/>
  <c r="K142" i="4"/>
  <c r="J142" i="4"/>
  <c r="H142" i="4"/>
  <c r="G142" i="4"/>
  <c r="F142" i="4"/>
  <c r="E142" i="4"/>
  <c r="B142" i="4"/>
  <c r="L141" i="4"/>
  <c r="K141" i="4"/>
  <c r="J141" i="4"/>
  <c r="H141" i="4"/>
  <c r="G141" i="4"/>
  <c r="F141" i="4"/>
  <c r="E141" i="4"/>
  <c r="B141" i="4"/>
  <c r="L140" i="4"/>
  <c r="K140" i="4"/>
  <c r="J140" i="4"/>
  <c r="H140" i="4"/>
  <c r="G140" i="4"/>
  <c r="F140" i="4"/>
  <c r="E140" i="4"/>
  <c r="B140" i="4"/>
  <c r="L139" i="4"/>
  <c r="K139" i="4"/>
  <c r="J139" i="4"/>
  <c r="H139" i="4"/>
  <c r="G139" i="4"/>
  <c r="F139" i="4"/>
  <c r="E139" i="4"/>
  <c r="B139" i="4"/>
  <c r="L138" i="4"/>
  <c r="K138" i="4"/>
  <c r="J138" i="4"/>
  <c r="H138" i="4"/>
  <c r="G138" i="4"/>
  <c r="F138" i="4"/>
  <c r="E138" i="4"/>
  <c r="B138" i="4"/>
  <c r="L137" i="4"/>
  <c r="K137" i="4"/>
  <c r="J137" i="4"/>
  <c r="H137" i="4"/>
  <c r="G137" i="4"/>
  <c r="F137" i="4"/>
  <c r="E137" i="4"/>
  <c r="B137" i="4"/>
  <c r="L136" i="4"/>
  <c r="K136" i="4"/>
  <c r="J136" i="4"/>
  <c r="H136" i="4"/>
  <c r="G136" i="4"/>
  <c r="F136" i="4"/>
  <c r="E136" i="4"/>
  <c r="B136" i="4"/>
  <c r="L135" i="4"/>
  <c r="K135" i="4"/>
  <c r="J135" i="4"/>
  <c r="H135" i="4"/>
  <c r="G135" i="4"/>
  <c r="F135" i="4"/>
  <c r="E135" i="4"/>
  <c r="B135" i="4"/>
  <c r="L134" i="4"/>
  <c r="K134" i="4"/>
  <c r="J134" i="4"/>
  <c r="H134" i="4"/>
  <c r="G134" i="4"/>
  <c r="F134" i="4"/>
  <c r="E134" i="4"/>
  <c r="B134" i="4"/>
  <c r="L133" i="4"/>
  <c r="K133" i="4"/>
  <c r="J133" i="4"/>
  <c r="H133" i="4"/>
  <c r="G133" i="4"/>
  <c r="F133" i="4"/>
  <c r="E133" i="4"/>
  <c r="B133" i="4"/>
  <c r="L132" i="4"/>
  <c r="K132" i="4"/>
  <c r="J132" i="4"/>
  <c r="H132" i="4"/>
  <c r="G132" i="4"/>
  <c r="F132" i="4"/>
  <c r="E132" i="4"/>
  <c r="B132" i="4"/>
  <c r="L131" i="4"/>
  <c r="K131" i="4"/>
  <c r="J131" i="4"/>
  <c r="H131" i="4"/>
  <c r="G131" i="4"/>
  <c r="F131" i="4"/>
  <c r="E131" i="4"/>
  <c r="B131" i="4"/>
  <c r="L130" i="4"/>
  <c r="K130" i="4"/>
  <c r="J130" i="4"/>
  <c r="H130" i="4"/>
  <c r="G130" i="4"/>
  <c r="F130" i="4"/>
  <c r="E130" i="4"/>
  <c r="B130" i="4"/>
  <c r="L129" i="4"/>
  <c r="K129" i="4"/>
  <c r="J129" i="4"/>
  <c r="H129" i="4"/>
  <c r="G129" i="4"/>
  <c r="F129" i="4"/>
  <c r="E129" i="4"/>
  <c r="B129" i="4"/>
  <c r="L128" i="4"/>
  <c r="K128" i="4"/>
  <c r="J128" i="4"/>
  <c r="H128" i="4"/>
  <c r="G128" i="4"/>
  <c r="F128" i="4"/>
  <c r="E128" i="4"/>
  <c r="B128" i="4"/>
  <c r="L127" i="4"/>
  <c r="K127" i="4"/>
  <c r="J127" i="4"/>
  <c r="H127" i="4"/>
  <c r="G127" i="4"/>
  <c r="F127" i="4"/>
  <c r="E127" i="4"/>
  <c r="B127" i="4"/>
  <c r="L126" i="4"/>
  <c r="K126" i="4"/>
  <c r="J126" i="4"/>
  <c r="H126" i="4"/>
  <c r="G126" i="4"/>
  <c r="F126" i="4"/>
  <c r="E126" i="4"/>
  <c r="B126" i="4"/>
  <c r="L125" i="4"/>
  <c r="K125" i="4"/>
  <c r="J125" i="4"/>
  <c r="H125" i="4"/>
  <c r="G125" i="4"/>
  <c r="F125" i="4"/>
  <c r="E125" i="4"/>
  <c r="B125" i="4"/>
  <c r="L124" i="4"/>
  <c r="K124" i="4"/>
  <c r="J124" i="4"/>
  <c r="H124" i="4"/>
  <c r="G124" i="4"/>
  <c r="F124" i="4"/>
  <c r="E124" i="4"/>
  <c r="B124" i="4"/>
  <c r="L123" i="4"/>
  <c r="K123" i="4"/>
  <c r="J123" i="4"/>
  <c r="H123" i="4"/>
  <c r="G123" i="4"/>
  <c r="F123" i="4"/>
  <c r="E123" i="4"/>
  <c r="B123" i="4"/>
  <c r="L122" i="4"/>
  <c r="K122" i="4"/>
  <c r="J122" i="4"/>
  <c r="H122" i="4"/>
  <c r="G122" i="4"/>
  <c r="F122" i="4"/>
  <c r="E122" i="4"/>
  <c r="B122" i="4"/>
  <c r="L121" i="4"/>
  <c r="K121" i="4"/>
  <c r="J121" i="4"/>
  <c r="H121" i="4"/>
  <c r="G121" i="4"/>
  <c r="F121" i="4"/>
  <c r="E121" i="4"/>
  <c r="B121" i="4"/>
  <c r="C66" i="2"/>
  <c r="M66" i="2"/>
  <c r="N66" i="2"/>
  <c r="N66" i="4"/>
  <c r="C67" i="2"/>
  <c r="C67" i="4"/>
  <c r="M67" i="2"/>
  <c r="N67" i="2"/>
  <c r="C68" i="2"/>
  <c r="C68" i="4"/>
  <c r="M68" i="2"/>
  <c r="N68" i="2"/>
  <c r="C69" i="2"/>
  <c r="M69" i="2"/>
  <c r="M69" i="4"/>
  <c r="N69" i="2"/>
  <c r="Y54" i="1"/>
  <c r="C70" i="2"/>
  <c r="M70" i="2"/>
  <c r="N70" i="2"/>
  <c r="Y47" i="1"/>
  <c r="C71" i="2"/>
  <c r="C71" i="4"/>
  <c r="M71" i="2"/>
  <c r="M71" i="4"/>
  <c r="N71" i="2"/>
  <c r="C72" i="2"/>
  <c r="Y34" i="1"/>
  <c r="M72" i="2"/>
  <c r="N72" i="2"/>
  <c r="N72" i="4"/>
  <c r="C73" i="2"/>
  <c r="C73" i="4"/>
  <c r="M73" i="2"/>
  <c r="Y25" i="1"/>
  <c r="N73" i="2"/>
  <c r="Y26" i="1"/>
  <c r="C74" i="2"/>
  <c r="C75" i="2"/>
  <c r="C75" i="4"/>
  <c r="C76" i="2"/>
  <c r="Y6" i="1"/>
  <c r="C77" i="2"/>
  <c r="P77" i="2"/>
  <c r="M77" i="2"/>
  <c r="AB60" i="1"/>
  <c r="N77" i="2"/>
  <c r="AB61" i="1"/>
  <c r="C78" i="2"/>
  <c r="AB55" i="1"/>
  <c r="C79" i="2"/>
  <c r="M79" i="2"/>
  <c r="N79" i="2"/>
  <c r="N79" i="4"/>
  <c r="C80" i="2"/>
  <c r="M80" i="2"/>
  <c r="N80" i="2"/>
  <c r="C81" i="2"/>
  <c r="AB34" i="1"/>
  <c r="M81" i="2"/>
  <c r="N81" i="2"/>
  <c r="C82" i="2"/>
  <c r="M82" i="2"/>
  <c r="N82" i="2"/>
  <c r="C83" i="2"/>
  <c r="C84" i="2"/>
  <c r="C85" i="2"/>
  <c r="AB6" i="1"/>
  <c r="C86" i="2"/>
  <c r="C87" i="2"/>
  <c r="C87" i="4"/>
  <c r="C88" i="2"/>
  <c r="AE48" i="1"/>
  <c r="C89" i="2"/>
  <c r="M89" i="2"/>
  <c r="N89" i="2"/>
  <c r="N89" i="4"/>
  <c r="C90" i="2"/>
  <c r="C90" i="4"/>
  <c r="M90" i="2"/>
  <c r="N90" i="2"/>
  <c r="N90" i="4"/>
  <c r="C91" i="2"/>
  <c r="C91" i="4"/>
  <c r="M91" i="2"/>
  <c r="M91" i="4"/>
  <c r="N91" i="2"/>
  <c r="C92" i="2"/>
  <c r="C92" i="4"/>
  <c r="M92" i="2"/>
  <c r="N92" i="2"/>
  <c r="N92" i="4"/>
  <c r="C93" i="2"/>
  <c r="C94" i="2"/>
  <c r="AE6" i="1"/>
  <c r="M94" i="2"/>
  <c r="N94" i="2"/>
  <c r="C95" i="2"/>
  <c r="M95" i="2"/>
  <c r="M95" i="4"/>
  <c r="N95" i="2"/>
  <c r="N95" i="4"/>
  <c r="C96" i="2"/>
  <c r="C96" i="4"/>
  <c r="M96" i="2"/>
  <c r="N96" i="2"/>
  <c r="AH54" i="1"/>
  <c r="C97" i="2"/>
  <c r="AH48" i="1"/>
  <c r="M97" i="2"/>
  <c r="N97" i="2"/>
  <c r="C98" i="2"/>
  <c r="AH41" i="1"/>
  <c r="M98" i="2"/>
  <c r="AH39" i="1"/>
  <c r="N98" i="2"/>
  <c r="N98" i="4"/>
  <c r="C99" i="2"/>
  <c r="M99" i="2"/>
  <c r="M99" i="4"/>
  <c r="N99" i="2"/>
  <c r="C100" i="2"/>
  <c r="AH27" i="1"/>
  <c r="C101" i="2"/>
  <c r="C102" i="2"/>
  <c r="AH13" i="1"/>
  <c r="C103" i="2"/>
  <c r="AL11" i="2"/>
  <c r="M5" i="2"/>
  <c r="N114" i="2"/>
  <c r="AN54" i="1"/>
  <c r="C104" i="2"/>
  <c r="C104" i="4"/>
  <c r="C105" i="2"/>
  <c r="M105" i="2"/>
  <c r="AK53" i="1"/>
  <c r="N105" i="2"/>
  <c r="N105" i="4"/>
  <c r="C106" i="2"/>
  <c r="AK48" i="1"/>
  <c r="M106" i="2"/>
  <c r="N106" i="2"/>
  <c r="N106" i="4"/>
  <c r="C107" i="2"/>
  <c r="AK41" i="1"/>
  <c r="M107" i="2"/>
  <c r="N107" i="2"/>
  <c r="C108" i="2"/>
  <c r="M108" i="2"/>
  <c r="N108" i="2"/>
  <c r="AK33" i="1"/>
  <c r="C109" i="2"/>
  <c r="M109" i="2"/>
  <c r="M109" i="4"/>
  <c r="N109" i="2"/>
  <c r="C110" i="2"/>
  <c r="C110" i="4"/>
  <c r="M110" i="2"/>
  <c r="N110" i="2"/>
  <c r="AK19" i="1"/>
  <c r="C111" i="2"/>
  <c r="AK13" i="1"/>
  <c r="M111" i="2"/>
  <c r="N111" i="2"/>
  <c r="C112" i="2"/>
  <c r="M112" i="2"/>
  <c r="N112" i="2"/>
  <c r="AK5" i="1"/>
  <c r="C113" i="2"/>
  <c r="C114" i="2"/>
  <c r="C115" i="2"/>
  <c r="D116" i="2"/>
  <c r="D116" i="4"/>
  <c r="C116" i="2"/>
  <c r="M116" i="2"/>
  <c r="N116" i="2"/>
  <c r="AN40" i="1"/>
  <c r="C117" i="2"/>
  <c r="M117" i="2"/>
  <c r="N117" i="2"/>
  <c r="C118" i="2"/>
  <c r="M118" i="2"/>
  <c r="N118" i="2"/>
  <c r="C119" i="2"/>
  <c r="C120" i="2"/>
  <c r="M120" i="2"/>
  <c r="N120" i="2"/>
  <c r="C121" i="2"/>
  <c r="C121" i="4"/>
  <c r="M65" i="2"/>
  <c r="C65" i="2"/>
  <c r="C64" i="2"/>
  <c r="D117" i="2"/>
  <c r="D117" i="4"/>
  <c r="D118" i="2"/>
  <c r="D118" i="4"/>
  <c r="D119" i="2"/>
  <c r="AN21" i="1"/>
  <c r="D120" i="2"/>
  <c r="D120" i="4"/>
  <c r="D121" i="2"/>
  <c r="D121" i="4"/>
  <c r="N65" i="2"/>
  <c r="V19" i="1"/>
  <c r="N63" i="2"/>
  <c r="V33" i="1"/>
  <c r="M63" i="2"/>
  <c r="C63" i="2"/>
  <c r="V34" i="1"/>
  <c r="N62" i="2"/>
  <c r="N62" i="4"/>
  <c r="M62" i="2"/>
  <c r="M62" i="4"/>
  <c r="C62" i="2"/>
  <c r="C62" i="4"/>
  <c r="N61" i="2"/>
  <c r="N61" i="4"/>
  <c r="M61" i="2"/>
  <c r="V46" i="1"/>
  <c r="C61" i="2"/>
  <c r="C61" i="4"/>
  <c r="N60" i="2"/>
  <c r="M60" i="2"/>
  <c r="M60" i="4"/>
  <c r="C60" i="2"/>
  <c r="V55" i="1"/>
  <c r="C59" i="2"/>
  <c r="V62" i="1"/>
  <c r="C58" i="2"/>
  <c r="C57" i="2"/>
  <c r="N56" i="2"/>
  <c r="N56" i="4"/>
  <c r="M56" i="2"/>
  <c r="M56" i="4"/>
  <c r="C56" i="2"/>
  <c r="C56" i="4"/>
  <c r="N55" i="2"/>
  <c r="N55" i="4"/>
  <c r="M55" i="2"/>
  <c r="C55" i="2"/>
  <c r="C55" i="4"/>
  <c r="C54" i="2"/>
  <c r="S34" i="1"/>
  <c r="N53" i="2"/>
  <c r="N53" i="4"/>
  <c r="M53" i="2"/>
  <c r="M53" i="4"/>
  <c r="C53" i="2"/>
  <c r="C53" i="4"/>
  <c r="N52" i="2"/>
  <c r="S47" i="1"/>
  <c r="M52" i="2"/>
  <c r="C52" i="2"/>
  <c r="S48" i="1"/>
  <c r="C51" i="2"/>
  <c r="C51" i="4"/>
  <c r="N50" i="2"/>
  <c r="N50" i="4"/>
  <c r="M50" i="2"/>
  <c r="S60" i="1"/>
  <c r="C50" i="2"/>
  <c r="S62" i="1"/>
  <c r="C49" i="2"/>
  <c r="C49" i="4"/>
  <c r="C48" i="2"/>
  <c r="P13" i="1"/>
  <c r="N47" i="2"/>
  <c r="N47" i="4"/>
  <c r="M47" i="2"/>
  <c r="P18" i="1"/>
  <c r="C47" i="2"/>
  <c r="P20" i="1"/>
  <c r="C46" i="2"/>
  <c r="C46" i="4"/>
  <c r="N45" i="2"/>
  <c r="N45" i="4"/>
  <c r="M45" i="2"/>
  <c r="C45" i="2"/>
  <c r="C45" i="4"/>
  <c r="N44" i="2"/>
  <c r="P40" i="1"/>
  <c r="M44" i="2"/>
  <c r="M44" i="4"/>
  <c r="C44" i="2"/>
  <c r="C43" i="2"/>
  <c r="C43" i="4"/>
  <c r="C42" i="2"/>
  <c r="C42" i="4"/>
  <c r="N41" i="2"/>
  <c r="M41" i="2"/>
  <c r="M41" i="4"/>
  <c r="C41" i="2"/>
  <c r="C41" i="4"/>
  <c r="C40" i="2"/>
  <c r="N39" i="2"/>
  <c r="M12" i="1"/>
  <c r="M39" i="2"/>
  <c r="C39" i="2"/>
  <c r="C39" i="4"/>
  <c r="N38" i="2"/>
  <c r="M38" i="2"/>
  <c r="C38" i="2"/>
  <c r="C38" i="4"/>
  <c r="C37" i="2"/>
  <c r="C36" i="2"/>
  <c r="N35" i="2"/>
  <c r="M35" i="2"/>
  <c r="C35" i="2"/>
  <c r="N34" i="2"/>
  <c r="N34" i="4"/>
  <c r="M34" i="2"/>
  <c r="M34" i="4"/>
  <c r="C34" i="2"/>
  <c r="C34" i="4"/>
  <c r="C33" i="2"/>
  <c r="M55" i="1"/>
  <c r="C32" i="2"/>
  <c r="N31" i="2"/>
  <c r="M31" i="2"/>
  <c r="J4" i="1"/>
  <c r="C31" i="2"/>
  <c r="J6" i="1"/>
  <c r="N30" i="2"/>
  <c r="N30" i="4"/>
  <c r="M30" i="2"/>
  <c r="J11" i="1"/>
  <c r="C30" i="2"/>
  <c r="C30" i="4"/>
  <c r="N29" i="2"/>
  <c r="J19" i="1"/>
  <c r="M29" i="2"/>
  <c r="C29" i="2"/>
  <c r="N28" i="2"/>
  <c r="N28" i="4"/>
  <c r="M28" i="2"/>
  <c r="C28" i="2"/>
  <c r="N27" i="2"/>
  <c r="J33" i="1"/>
  <c r="M27" i="2"/>
  <c r="J32" i="1"/>
  <c r="C27" i="2"/>
  <c r="J34" i="1"/>
  <c r="C26" i="2"/>
  <c r="C13" i="2"/>
  <c r="C13" i="4"/>
  <c r="M13" i="2"/>
  <c r="M13" i="4"/>
  <c r="N13" i="2"/>
  <c r="C14" i="2"/>
  <c r="M14" i="2"/>
  <c r="N14" i="2"/>
  <c r="N14" i="4"/>
  <c r="C15" i="2"/>
  <c r="C15" i="4"/>
  <c r="M15" i="2"/>
  <c r="N15" i="2"/>
  <c r="C16" i="2"/>
  <c r="G48" i="1"/>
  <c r="M16" i="2"/>
  <c r="N16" i="2"/>
  <c r="C17" i="2"/>
  <c r="C17" i="4"/>
  <c r="M17" i="2"/>
  <c r="M17" i="4"/>
  <c r="N17" i="2"/>
  <c r="N17" i="4"/>
  <c r="C18" i="2"/>
  <c r="C18" i="4"/>
  <c r="C19" i="2"/>
  <c r="G27" i="1"/>
  <c r="M19" i="2"/>
  <c r="M19" i="4"/>
  <c r="N19" i="2"/>
  <c r="G26" i="1"/>
  <c r="C20" i="2"/>
  <c r="G20" i="1"/>
  <c r="C21" i="2"/>
  <c r="G13" i="1"/>
  <c r="M21" i="2"/>
  <c r="M21" i="4"/>
  <c r="N21" i="2"/>
  <c r="N21" i="4"/>
  <c r="C22" i="2"/>
  <c r="C23" i="2"/>
  <c r="C23" i="4"/>
  <c r="M23" i="2"/>
  <c r="N23" i="2"/>
  <c r="C24" i="2"/>
  <c r="C24" i="4"/>
  <c r="M24" i="2"/>
  <c r="N24" i="2"/>
  <c r="N24" i="4"/>
  <c r="C25" i="2"/>
  <c r="J48" i="1"/>
  <c r="M25" i="2"/>
  <c r="M25" i="4"/>
  <c r="N25" i="2"/>
  <c r="N25" i="4"/>
  <c r="C122" i="4"/>
  <c r="D122" i="2"/>
  <c r="AQ63" i="1"/>
  <c r="H45" i="1"/>
  <c r="D131" i="2"/>
  <c r="D131" i="4"/>
  <c r="C131" i="2"/>
  <c r="C131" i="4"/>
  <c r="A131" i="4"/>
  <c r="AG204" i="2"/>
  <c r="AF204" i="2"/>
  <c r="AE204" i="2"/>
  <c r="AD204" i="2"/>
  <c r="AC204" i="2"/>
  <c r="AB204" i="2"/>
  <c r="AA204" i="2"/>
  <c r="Y204" i="2"/>
  <c r="X204" i="2"/>
  <c r="W204" i="2"/>
  <c r="V204" i="2"/>
  <c r="U204" i="2"/>
  <c r="T204" i="2"/>
  <c r="S204" i="2"/>
  <c r="R204" i="2"/>
  <c r="P204" i="2"/>
  <c r="AH204" i="2"/>
  <c r="N204" i="2"/>
  <c r="M204" i="2"/>
  <c r="M204" i="4"/>
  <c r="AG203" i="2"/>
  <c r="AF203" i="2"/>
  <c r="AE203" i="2"/>
  <c r="AD203" i="2"/>
  <c r="AC203" i="2"/>
  <c r="AB203" i="2"/>
  <c r="AA203" i="2"/>
  <c r="Y203" i="2"/>
  <c r="X203" i="2"/>
  <c r="W203" i="2"/>
  <c r="V203" i="2"/>
  <c r="U203" i="2"/>
  <c r="T203" i="2"/>
  <c r="S203" i="2"/>
  <c r="R203" i="2"/>
  <c r="P203" i="2"/>
  <c r="AH203" i="2"/>
  <c r="N203" i="2"/>
  <c r="N203" i="4"/>
  <c r="M203" i="2"/>
  <c r="M203" i="4"/>
  <c r="AG202" i="2"/>
  <c r="AF202" i="2"/>
  <c r="AE202" i="2"/>
  <c r="AD202" i="2"/>
  <c r="AC202" i="2"/>
  <c r="AB202" i="2"/>
  <c r="AA202" i="2"/>
  <c r="Y202" i="2"/>
  <c r="X202" i="2"/>
  <c r="W202" i="2"/>
  <c r="V202" i="2"/>
  <c r="U202" i="2"/>
  <c r="T202" i="2"/>
  <c r="S202" i="2"/>
  <c r="R202" i="2"/>
  <c r="P202" i="2"/>
  <c r="AH202" i="2"/>
  <c r="N202" i="2"/>
  <c r="N202" i="4"/>
  <c r="M202" i="2"/>
  <c r="AG201" i="2"/>
  <c r="AF201" i="2"/>
  <c r="AE201" i="2"/>
  <c r="AD201" i="2"/>
  <c r="AC201" i="2"/>
  <c r="AB201" i="2"/>
  <c r="AA201" i="2"/>
  <c r="Y201" i="2"/>
  <c r="X201" i="2"/>
  <c r="W201" i="2"/>
  <c r="V201" i="2"/>
  <c r="U201" i="2"/>
  <c r="T201" i="2"/>
  <c r="S201" i="2"/>
  <c r="R201" i="2"/>
  <c r="P201" i="2"/>
  <c r="AH201" i="2"/>
  <c r="N201" i="2"/>
  <c r="N201" i="4"/>
  <c r="M201" i="2"/>
  <c r="M201" i="4"/>
  <c r="AG200" i="2"/>
  <c r="P200" i="2"/>
  <c r="AH200" i="2"/>
  <c r="AF200" i="2"/>
  <c r="AE200" i="2"/>
  <c r="AD200" i="2"/>
  <c r="AC200" i="2"/>
  <c r="AB200" i="2"/>
  <c r="AA200" i="2"/>
  <c r="Y200" i="2"/>
  <c r="X200" i="2"/>
  <c r="W200" i="2"/>
  <c r="V200" i="2"/>
  <c r="U200" i="2"/>
  <c r="T200" i="2"/>
  <c r="S200" i="2"/>
  <c r="R200" i="2"/>
  <c r="N200" i="2"/>
  <c r="M200" i="2"/>
  <c r="M200" i="4"/>
  <c r="AG199" i="2"/>
  <c r="AF199" i="2"/>
  <c r="AE199" i="2"/>
  <c r="AD199" i="2"/>
  <c r="AC199" i="2"/>
  <c r="AB199" i="2"/>
  <c r="AA199" i="2"/>
  <c r="Y199" i="2"/>
  <c r="X199" i="2"/>
  <c r="W199" i="2"/>
  <c r="V199" i="2"/>
  <c r="U199" i="2"/>
  <c r="T199" i="2"/>
  <c r="S199" i="2"/>
  <c r="R199" i="2"/>
  <c r="P199" i="2"/>
  <c r="AH199" i="2"/>
  <c r="N199" i="2"/>
  <c r="M199" i="2"/>
  <c r="M199" i="4"/>
  <c r="AG198" i="2"/>
  <c r="AF198" i="2"/>
  <c r="AE198" i="2"/>
  <c r="AD198" i="2"/>
  <c r="AC198" i="2"/>
  <c r="AB198" i="2"/>
  <c r="AA198" i="2"/>
  <c r="Y198" i="2"/>
  <c r="X198" i="2"/>
  <c r="W198" i="2"/>
  <c r="V198" i="2"/>
  <c r="U198" i="2"/>
  <c r="T198" i="2"/>
  <c r="S198" i="2"/>
  <c r="R198" i="2"/>
  <c r="P198" i="2"/>
  <c r="AH198" i="2"/>
  <c r="N198" i="2"/>
  <c r="N198" i="4"/>
  <c r="M198" i="2"/>
  <c r="M198" i="4"/>
  <c r="AG197" i="2"/>
  <c r="AF197" i="2"/>
  <c r="AE197" i="2"/>
  <c r="AD197" i="2"/>
  <c r="AC197" i="2"/>
  <c r="AB197" i="2"/>
  <c r="AA197" i="2"/>
  <c r="Y197" i="2"/>
  <c r="X197" i="2"/>
  <c r="W197" i="2"/>
  <c r="V197" i="2"/>
  <c r="U197" i="2"/>
  <c r="T197" i="2"/>
  <c r="S197" i="2"/>
  <c r="R197" i="2"/>
  <c r="P197" i="2"/>
  <c r="N197" i="2"/>
  <c r="M197" i="2"/>
  <c r="M197" i="4"/>
  <c r="AG196" i="2"/>
  <c r="AF196" i="2"/>
  <c r="AE196" i="2"/>
  <c r="AD196" i="2"/>
  <c r="AC196" i="2"/>
  <c r="AB196" i="2"/>
  <c r="AA196" i="2"/>
  <c r="Y196" i="2"/>
  <c r="X196" i="2"/>
  <c r="W196" i="2"/>
  <c r="V196" i="2"/>
  <c r="U196" i="2"/>
  <c r="T196" i="2"/>
  <c r="S196" i="2"/>
  <c r="R196" i="2"/>
  <c r="P196" i="2"/>
  <c r="N196" i="2"/>
  <c r="N196" i="4"/>
  <c r="M196" i="2"/>
  <c r="M196" i="4"/>
  <c r="AG195" i="2"/>
  <c r="AF195" i="2"/>
  <c r="AE195" i="2"/>
  <c r="AD195" i="2"/>
  <c r="AC195" i="2"/>
  <c r="AB195" i="2"/>
  <c r="AA195" i="2"/>
  <c r="Y195" i="2"/>
  <c r="X195" i="2"/>
  <c r="W195" i="2"/>
  <c r="V195" i="2"/>
  <c r="U195" i="2"/>
  <c r="T195" i="2"/>
  <c r="S195" i="2"/>
  <c r="R195" i="2"/>
  <c r="P195" i="2"/>
  <c r="AH195" i="2"/>
  <c r="N195" i="2"/>
  <c r="N195" i="4"/>
  <c r="M195" i="2"/>
  <c r="M195" i="4"/>
  <c r="AG194" i="2"/>
  <c r="AF194" i="2"/>
  <c r="AE194" i="2"/>
  <c r="AD194" i="2"/>
  <c r="AC194" i="2"/>
  <c r="AB194" i="2"/>
  <c r="AA194" i="2"/>
  <c r="Y194" i="2"/>
  <c r="X194" i="2"/>
  <c r="W194" i="2"/>
  <c r="V194" i="2"/>
  <c r="U194" i="2"/>
  <c r="T194" i="2"/>
  <c r="S194" i="2"/>
  <c r="R194" i="2"/>
  <c r="P194" i="2"/>
  <c r="AH194" i="2"/>
  <c r="N194" i="2"/>
  <c r="N194" i="4"/>
  <c r="M194" i="2"/>
  <c r="M194" i="4"/>
  <c r="AG193" i="2"/>
  <c r="AF193" i="2"/>
  <c r="AE193" i="2"/>
  <c r="AD193" i="2"/>
  <c r="AC193" i="2"/>
  <c r="AB193" i="2"/>
  <c r="AA193" i="2"/>
  <c r="Y193" i="2"/>
  <c r="X193" i="2"/>
  <c r="W193" i="2"/>
  <c r="V193" i="2"/>
  <c r="U193" i="2"/>
  <c r="T193" i="2"/>
  <c r="S193" i="2"/>
  <c r="R193" i="2"/>
  <c r="P193" i="2"/>
  <c r="N193" i="2"/>
  <c r="N193" i="4"/>
  <c r="M193" i="2"/>
  <c r="M193" i="4"/>
  <c r="AG192" i="2"/>
  <c r="P192" i="2"/>
  <c r="AH192" i="2"/>
  <c r="AF192" i="2"/>
  <c r="AE192" i="2"/>
  <c r="AD192" i="2"/>
  <c r="AC192" i="2"/>
  <c r="AB192" i="2"/>
  <c r="AA192" i="2"/>
  <c r="Y192" i="2"/>
  <c r="X192" i="2"/>
  <c r="W192" i="2"/>
  <c r="V192" i="2"/>
  <c r="U192" i="2"/>
  <c r="T192" i="2"/>
  <c r="S192" i="2"/>
  <c r="R192" i="2"/>
  <c r="N192" i="2"/>
  <c r="N192" i="4"/>
  <c r="M192" i="2"/>
  <c r="M192" i="4"/>
  <c r="AG191" i="2"/>
  <c r="AF191" i="2"/>
  <c r="AE191" i="2"/>
  <c r="AD191" i="2"/>
  <c r="AC191" i="2"/>
  <c r="AB191" i="2"/>
  <c r="AA191" i="2"/>
  <c r="Y191" i="2"/>
  <c r="X191" i="2"/>
  <c r="W191" i="2"/>
  <c r="V191" i="2"/>
  <c r="U191" i="2"/>
  <c r="T191" i="2"/>
  <c r="S191" i="2"/>
  <c r="R191" i="2"/>
  <c r="P191" i="2"/>
  <c r="AH191" i="2"/>
  <c r="N191" i="2"/>
  <c r="BL19" i="1"/>
  <c r="M191" i="2"/>
  <c r="M191" i="4"/>
  <c r="AG190" i="2"/>
  <c r="AF190" i="2"/>
  <c r="AE190" i="2"/>
  <c r="AD190" i="2"/>
  <c r="AC190" i="2"/>
  <c r="AB190" i="2"/>
  <c r="AA190" i="2"/>
  <c r="Y190" i="2"/>
  <c r="X190" i="2"/>
  <c r="W190" i="2"/>
  <c r="V190" i="2"/>
  <c r="U190" i="2"/>
  <c r="T190" i="2"/>
  <c r="S190" i="2"/>
  <c r="R190" i="2"/>
  <c r="P190" i="2"/>
  <c r="AH190" i="2"/>
  <c r="N190" i="2"/>
  <c r="M190" i="2"/>
  <c r="M190" i="4"/>
  <c r="AG189" i="2"/>
  <c r="P189" i="2"/>
  <c r="AH189" i="2"/>
  <c r="AF189" i="2"/>
  <c r="AE189" i="2"/>
  <c r="AD189" i="2"/>
  <c r="AC189" i="2"/>
  <c r="AB189" i="2"/>
  <c r="AA189" i="2"/>
  <c r="Y189" i="2"/>
  <c r="X189" i="2"/>
  <c r="W189" i="2"/>
  <c r="V189" i="2"/>
  <c r="U189" i="2"/>
  <c r="T189" i="2"/>
  <c r="S189" i="2"/>
  <c r="R189" i="2"/>
  <c r="N189" i="2"/>
  <c r="M189" i="2"/>
  <c r="M189" i="4"/>
  <c r="AG188" i="2"/>
  <c r="AF188" i="2"/>
  <c r="AE188" i="2"/>
  <c r="AD188" i="2"/>
  <c r="AC188" i="2"/>
  <c r="AB188" i="2"/>
  <c r="AA188" i="2"/>
  <c r="Y188" i="2"/>
  <c r="X188" i="2"/>
  <c r="W188" i="2"/>
  <c r="V188" i="2"/>
  <c r="U188" i="2"/>
  <c r="T188" i="2"/>
  <c r="S188" i="2"/>
  <c r="R188" i="2"/>
  <c r="P188" i="2"/>
  <c r="N188" i="2"/>
  <c r="N188" i="4"/>
  <c r="M188" i="2"/>
  <c r="M188" i="4"/>
  <c r="AG187" i="2"/>
  <c r="AF187" i="2"/>
  <c r="AE187" i="2"/>
  <c r="AD187" i="2"/>
  <c r="AC187" i="2"/>
  <c r="AB187" i="2"/>
  <c r="AA187" i="2"/>
  <c r="Y187" i="2"/>
  <c r="X187" i="2"/>
  <c r="W187" i="2"/>
  <c r="V187" i="2"/>
  <c r="U187" i="2"/>
  <c r="T187" i="2"/>
  <c r="S187" i="2"/>
  <c r="R187" i="2"/>
  <c r="P187" i="2"/>
  <c r="AH187" i="2"/>
  <c r="N187" i="2"/>
  <c r="N187" i="4"/>
  <c r="M187" i="2"/>
  <c r="BL46" i="1"/>
  <c r="AG186" i="2"/>
  <c r="AF186" i="2"/>
  <c r="AE186" i="2"/>
  <c r="AD186" i="2"/>
  <c r="AC186" i="2"/>
  <c r="AB186" i="2"/>
  <c r="AA186" i="2"/>
  <c r="Y186" i="2"/>
  <c r="X186" i="2"/>
  <c r="W186" i="2"/>
  <c r="V186" i="2"/>
  <c r="U186" i="2"/>
  <c r="T186" i="2"/>
  <c r="S186" i="2"/>
  <c r="R186" i="2"/>
  <c r="P186" i="2"/>
  <c r="AH186" i="2"/>
  <c r="N186" i="2"/>
  <c r="N186" i="4"/>
  <c r="M186" i="2"/>
  <c r="M186" i="4"/>
  <c r="AG185" i="2"/>
  <c r="AF185" i="2"/>
  <c r="AE185" i="2"/>
  <c r="AD185" i="2"/>
  <c r="AC185" i="2"/>
  <c r="AB185" i="2"/>
  <c r="AA185" i="2"/>
  <c r="Y185" i="2"/>
  <c r="X185" i="2"/>
  <c r="W185" i="2"/>
  <c r="V185" i="2"/>
  <c r="U185" i="2"/>
  <c r="T185" i="2"/>
  <c r="S185" i="2"/>
  <c r="R185" i="2"/>
  <c r="P185" i="2"/>
  <c r="N185" i="2"/>
  <c r="N185" i="4"/>
  <c r="M185" i="2"/>
  <c r="M185" i="4"/>
  <c r="AG184" i="2"/>
  <c r="AF184" i="2"/>
  <c r="AE184" i="2"/>
  <c r="AD184" i="2"/>
  <c r="AC184" i="2"/>
  <c r="AB184" i="2"/>
  <c r="AA184" i="2"/>
  <c r="Y184" i="2"/>
  <c r="X184" i="2"/>
  <c r="W184" i="2"/>
  <c r="V184" i="2"/>
  <c r="U184" i="2"/>
  <c r="T184" i="2"/>
  <c r="S184" i="2"/>
  <c r="R184" i="2"/>
  <c r="P184" i="2"/>
  <c r="N184" i="2"/>
  <c r="N184" i="4"/>
  <c r="M184" i="2"/>
  <c r="AG183" i="2"/>
  <c r="AF183" i="2"/>
  <c r="AE183" i="2"/>
  <c r="AD183" i="2"/>
  <c r="AC183" i="2"/>
  <c r="AB183" i="2"/>
  <c r="AA183" i="2"/>
  <c r="Y183" i="2"/>
  <c r="X183" i="2"/>
  <c r="W183" i="2"/>
  <c r="V183" i="2"/>
  <c r="U183" i="2"/>
  <c r="T183" i="2"/>
  <c r="S183" i="2"/>
  <c r="R183" i="2"/>
  <c r="P183" i="2"/>
  <c r="AH183" i="2"/>
  <c r="N183" i="2"/>
  <c r="M183" i="2"/>
  <c r="M183" i="4"/>
  <c r="AG182" i="2"/>
  <c r="AF182" i="2"/>
  <c r="AE182" i="2"/>
  <c r="AD182" i="2"/>
  <c r="AC182" i="2"/>
  <c r="AB182" i="2"/>
  <c r="AA182" i="2"/>
  <c r="Y182" i="2"/>
  <c r="X182" i="2"/>
  <c r="W182" i="2"/>
  <c r="V182" i="2"/>
  <c r="U182" i="2"/>
  <c r="T182" i="2"/>
  <c r="S182" i="2"/>
  <c r="R182" i="2"/>
  <c r="P182" i="2"/>
  <c r="AH182" i="2"/>
  <c r="N182" i="2"/>
  <c r="N182" i="4"/>
  <c r="M182" i="2"/>
  <c r="M182" i="4"/>
  <c r="AG181" i="2"/>
  <c r="P181" i="2"/>
  <c r="AH181" i="2"/>
  <c r="AF181" i="2"/>
  <c r="AE181" i="2"/>
  <c r="AD181" i="2"/>
  <c r="AC181" i="2"/>
  <c r="AB181" i="2"/>
  <c r="AA181" i="2"/>
  <c r="Y181" i="2"/>
  <c r="X181" i="2"/>
  <c r="W181" i="2"/>
  <c r="V181" i="2"/>
  <c r="U181" i="2"/>
  <c r="T181" i="2"/>
  <c r="S181" i="2"/>
  <c r="R181" i="2"/>
  <c r="N181" i="2"/>
  <c r="M181" i="2"/>
  <c r="M181" i="4"/>
  <c r="AG180" i="2"/>
  <c r="AF180" i="2"/>
  <c r="AE180" i="2"/>
  <c r="AD180" i="2"/>
  <c r="AC180" i="2"/>
  <c r="AB180" i="2"/>
  <c r="AA180" i="2"/>
  <c r="Y180" i="2"/>
  <c r="X180" i="2"/>
  <c r="W180" i="2"/>
  <c r="V180" i="2"/>
  <c r="U180" i="2"/>
  <c r="T180" i="2"/>
  <c r="S180" i="2"/>
  <c r="R180" i="2"/>
  <c r="P180" i="2"/>
  <c r="N180" i="2"/>
  <c r="N180" i="4"/>
  <c r="M180" i="2"/>
  <c r="M180" i="4"/>
  <c r="AG179" i="2"/>
  <c r="AF179" i="2"/>
  <c r="AE179" i="2"/>
  <c r="AD179" i="2"/>
  <c r="AC179" i="2"/>
  <c r="AB179" i="2"/>
  <c r="AA179" i="2"/>
  <c r="Y179" i="2"/>
  <c r="X179" i="2"/>
  <c r="W179" i="2"/>
  <c r="V179" i="2"/>
  <c r="U179" i="2"/>
  <c r="T179" i="2"/>
  <c r="S179" i="2"/>
  <c r="R179" i="2"/>
  <c r="P179" i="2"/>
  <c r="AH179" i="2"/>
  <c r="N179" i="2"/>
  <c r="N179" i="4"/>
  <c r="M179" i="2"/>
  <c r="M179" i="4"/>
  <c r="AG178" i="2"/>
  <c r="AF178" i="2"/>
  <c r="AE178" i="2"/>
  <c r="AD178" i="2"/>
  <c r="AC178" i="2"/>
  <c r="AB178" i="2"/>
  <c r="AA178" i="2"/>
  <c r="Y178" i="2"/>
  <c r="X178" i="2"/>
  <c r="W178" i="2"/>
  <c r="V178" i="2"/>
  <c r="U178" i="2"/>
  <c r="T178" i="2"/>
  <c r="S178" i="2"/>
  <c r="R178" i="2"/>
  <c r="P178" i="2"/>
  <c r="AH178" i="2"/>
  <c r="N178" i="2"/>
  <c r="N178" i="4"/>
  <c r="M178" i="2"/>
  <c r="AG177" i="2"/>
  <c r="AF177" i="2"/>
  <c r="AE177" i="2"/>
  <c r="AD177" i="2"/>
  <c r="AC177" i="2"/>
  <c r="AB177" i="2"/>
  <c r="AA177" i="2"/>
  <c r="Y177" i="2"/>
  <c r="X177" i="2"/>
  <c r="W177" i="2"/>
  <c r="V177" i="2"/>
  <c r="U177" i="2"/>
  <c r="T177" i="2"/>
  <c r="S177" i="2"/>
  <c r="R177" i="2"/>
  <c r="P177" i="2"/>
  <c r="N177" i="2"/>
  <c r="N177" i="4"/>
  <c r="M177" i="2"/>
  <c r="M177" i="4"/>
  <c r="AG176" i="2"/>
  <c r="AF176" i="2"/>
  <c r="AE176" i="2"/>
  <c r="AD176" i="2"/>
  <c r="AC176" i="2"/>
  <c r="AB176" i="2"/>
  <c r="AA176" i="2"/>
  <c r="Y176" i="2"/>
  <c r="X176" i="2"/>
  <c r="W176" i="2"/>
  <c r="V176" i="2"/>
  <c r="U176" i="2"/>
  <c r="T176" i="2"/>
  <c r="S176" i="2"/>
  <c r="R176" i="2"/>
  <c r="P176" i="2"/>
  <c r="N176" i="2"/>
  <c r="N176" i="4"/>
  <c r="M176" i="2"/>
  <c r="M176" i="4"/>
  <c r="AG175" i="2"/>
  <c r="AF175" i="2"/>
  <c r="AE175" i="2"/>
  <c r="AD175" i="2"/>
  <c r="AC175" i="2"/>
  <c r="AB175" i="2"/>
  <c r="AA175" i="2"/>
  <c r="Y175" i="2"/>
  <c r="X175" i="2"/>
  <c r="W175" i="2"/>
  <c r="V175" i="2"/>
  <c r="U175" i="2"/>
  <c r="T175" i="2"/>
  <c r="S175" i="2"/>
  <c r="R175" i="2"/>
  <c r="P175" i="2"/>
  <c r="AH175" i="2"/>
  <c r="N175" i="2"/>
  <c r="N175" i="4"/>
  <c r="M175" i="2"/>
  <c r="M175" i="4"/>
  <c r="AG174" i="2"/>
  <c r="AF174" i="2"/>
  <c r="AE174" i="2"/>
  <c r="AD174" i="2"/>
  <c r="AC174" i="2"/>
  <c r="AB174" i="2"/>
  <c r="AA174" i="2"/>
  <c r="Y174" i="2"/>
  <c r="X174" i="2"/>
  <c r="W174" i="2"/>
  <c r="V174" i="2"/>
  <c r="U174" i="2"/>
  <c r="T174" i="2"/>
  <c r="S174" i="2"/>
  <c r="R174" i="2"/>
  <c r="P174" i="2"/>
  <c r="AH174" i="2"/>
  <c r="N174" i="2"/>
  <c r="N174" i="4"/>
  <c r="M174" i="2"/>
  <c r="M174" i="4"/>
  <c r="AG173" i="2"/>
  <c r="P173" i="2"/>
  <c r="AH173" i="2"/>
  <c r="AF173" i="2"/>
  <c r="AE173" i="2"/>
  <c r="AD173" i="2"/>
  <c r="AC173" i="2"/>
  <c r="AB173" i="2"/>
  <c r="AA173" i="2"/>
  <c r="Y173" i="2"/>
  <c r="X173" i="2"/>
  <c r="W173" i="2"/>
  <c r="V173" i="2"/>
  <c r="U173" i="2"/>
  <c r="T173" i="2"/>
  <c r="S173" i="2"/>
  <c r="R173" i="2"/>
  <c r="N173" i="2"/>
  <c r="M173" i="2"/>
  <c r="M173" i="4"/>
  <c r="AG172" i="2"/>
  <c r="AF172" i="2"/>
  <c r="AE172" i="2"/>
  <c r="AD172" i="2"/>
  <c r="AC172" i="2"/>
  <c r="AB172" i="2"/>
  <c r="AA172" i="2"/>
  <c r="Y172" i="2"/>
  <c r="X172" i="2"/>
  <c r="W172" i="2"/>
  <c r="V172" i="2"/>
  <c r="U172" i="2"/>
  <c r="T172" i="2"/>
  <c r="S172" i="2"/>
  <c r="R172" i="2"/>
  <c r="P172" i="2"/>
  <c r="N172" i="2"/>
  <c r="N172" i="4"/>
  <c r="M172" i="2"/>
  <c r="M172" i="4"/>
  <c r="AG171" i="2"/>
  <c r="AF171" i="2"/>
  <c r="AE171" i="2"/>
  <c r="AD171" i="2"/>
  <c r="AC171" i="2"/>
  <c r="AB171" i="2"/>
  <c r="AA171" i="2"/>
  <c r="Y171" i="2"/>
  <c r="X171" i="2"/>
  <c r="W171" i="2"/>
  <c r="V171" i="2"/>
  <c r="U171" i="2"/>
  <c r="T171" i="2"/>
  <c r="S171" i="2"/>
  <c r="R171" i="2"/>
  <c r="P171" i="2"/>
  <c r="AH171" i="2"/>
  <c r="N171" i="2"/>
  <c r="N171" i="4"/>
  <c r="M171" i="2"/>
  <c r="M171" i="4"/>
  <c r="AG170" i="2"/>
  <c r="AF170" i="2"/>
  <c r="AE170" i="2"/>
  <c r="AD170" i="2"/>
  <c r="AC170" i="2"/>
  <c r="AB170" i="2"/>
  <c r="AA170" i="2"/>
  <c r="Y170" i="2"/>
  <c r="X170" i="2"/>
  <c r="W170" i="2"/>
  <c r="V170" i="2"/>
  <c r="U170" i="2"/>
  <c r="T170" i="2"/>
  <c r="S170" i="2"/>
  <c r="R170" i="2"/>
  <c r="P170" i="2"/>
  <c r="AH170" i="2"/>
  <c r="N170" i="2"/>
  <c r="N170" i="4"/>
  <c r="M170" i="2"/>
  <c r="AG169" i="2"/>
  <c r="AF169" i="2"/>
  <c r="AE169" i="2"/>
  <c r="AD169" i="2"/>
  <c r="AC169" i="2"/>
  <c r="AB169" i="2"/>
  <c r="AA169" i="2"/>
  <c r="Y169" i="2"/>
  <c r="X169" i="2"/>
  <c r="W169" i="2"/>
  <c r="V169" i="2"/>
  <c r="U169" i="2"/>
  <c r="T169" i="2"/>
  <c r="S169" i="2"/>
  <c r="R169" i="2"/>
  <c r="P169" i="2"/>
  <c r="AH169" i="2"/>
  <c r="N169" i="2"/>
  <c r="N169" i="4"/>
  <c r="M169" i="2"/>
  <c r="M169" i="4"/>
  <c r="AG168" i="2"/>
  <c r="AF168" i="2"/>
  <c r="AE168" i="2"/>
  <c r="AD168" i="2"/>
  <c r="AC168" i="2"/>
  <c r="AB168" i="2"/>
  <c r="AA168" i="2"/>
  <c r="Y168" i="2"/>
  <c r="X168" i="2"/>
  <c r="W168" i="2"/>
  <c r="V168" i="2"/>
  <c r="U168" i="2"/>
  <c r="T168" i="2"/>
  <c r="S168" i="2"/>
  <c r="R168" i="2"/>
  <c r="P168" i="2"/>
  <c r="N168" i="2"/>
  <c r="BF54" i="1"/>
  <c r="M168" i="2"/>
  <c r="M168" i="4"/>
  <c r="AG167" i="2"/>
  <c r="AF167" i="2"/>
  <c r="AE167" i="2"/>
  <c r="AD167" i="2"/>
  <c r="AC167" i="2"/>
  <c r="AB167" i="2"/>
  <c r="AA167" i="2"/>
  <c r="Y167" i="2"/>
  <c r="X167" i="2"/>
  <c r="W167" i="2"/>
  <c r="V167" i="2"/>
  <c r="U167" i="2"/>
  <c r="T167" i="2"/>
  <c r="S167" i="2"/>
  <c r="R167" i="2"/>
  <c r="P167" i="2"/>
  <c r="AH167" i="2"/>
  <c r="N167" i="2"/>
  <c r="M167" i="2"/>
  <c r="M167" i="4"/>
  <c r="AG166" i="2"/>
  <c r="AF166" i="2"/>
  <c r="AE166" i="2"/>
  <c r="AD166" i="2"/>
  <c r="AC166" i="2"/>
  <c r="AB166" i="2"/>
  <c r="AA166" i="2"/>
  <c r="Y166" i="2"/>
  <c r="X166" i="2"/>
  <c r="W166" i="2"/>
  <c r="V166" i="2"/>
  <c r="U166" i="2"/>
  <c r="T166" i="2"/>
  <c r="S166" i="2"/>
  <c r="R166" i="2"/>
  <c r="P166" i="2"/>
  <c r="N166" i="2"/>
  <c r="N166" i="4"/>
  <c r="M166" i="2"/>
  <c r="M166" i="4"/>
  <c r="AG165" i="2"/>
  <c r="AF165" i="2"/>
  <c r="AE165" i="2"/>
  <c r="AD165" i="2"/>
  <c r="AC165" i="2"/>
  <c r="AB165" i="2"/>
  <c r="AA165" i="2"/>
  <c r="Y165" i="2"/>
  <c r="X165" i="2"/>
  <c r="W165" i="2"/>
  <c r="V165" i="2"/>
  <c r="U165" i="2"/>
  <c r="T165" i="2"/>
  <c r="S165" i="2"/>
  <c r="R165" i="2"/>
  <c r="P165" i="2"/>
  <c r="AH165" i="2"/>
  <c r="N165" i="2"/>
  <c r="BC12" i="1"/>
  <c r="M165" i="2"/>
  <c r="M165" i="4"/>
  <c r="AG164" i="2"/>
  <c r="AF164" i="2"/>
  <c r="AE164" i="2"/>
  <c r="AD164" i="2"/>
  <c r="AC164" i="2"/>
  <c r="AB164" i="2"/>
  <c r="AA164" i="2"/>
  <c r="Y164" i="2"/>
  <c r="X164" i="2"/>
  <c r="W164" i="2"/>
  <c r="V164" i="2"/>
  <c r="U164" i="2"/>
  <c r="T164" i="2"/>
  <c r="S164" i="2"/>
  <c r="R164" i="2"/>
  <c r="P164" i="2"/>
  <c r="AH164" i="2"/>
  <c r="AG163" i="2"/>
  <c r="AF163" i="2"/>
  <c r="AE163" i="2"/>
  <c r="AD163" i="2"/>
  <c r="AC163" i="2"/>
  <c r="AB163" i="2"/>
  <c r="AA163" i="2"/>
  <c r="Y163" i="2"/>
  <c r="X163" i="2"/>
  <c r="W163" i="2"/>
  <c r="V163" i="2"/>
  <c r="U163" i="2"/>
  <c r="T163" i="2"/>
  <c r="S163" i="2"/>
  <c r="R163" i="2"/>
  <c r="P163" i="2"/>
  <c r="AH163" i="2"/>
  <c r="N163" i="2"/>
  <c r="N163" i="4"/>
  <c r="M163" i="2"/>
  <c r="M163" i="4"/>
  <c r="AG162" i="2"/>
  <c r="AF162" i="2"/>
  <c r="AE162" i="2"/>
  <c r="AD162" i="2"/>
  <c r="AC162" i="2"/>
  <c r="AB162" i="2"/>
  <c r="AA162" i="2"/>
  <c r="Y162" i="2"/>
  <c r="X162" i="2"/>
  <c r="W162" i="2"/>
  <c r="V162" i="2"/>
  <c r="U162" i="2"/>
  <c r="T162" i="2"/>
  <c r="S162" i="2"/>
  <c r="R162" i="2"/>
  <c r="P162" i="2"/>
  <c r="N162" i="2"/>
  <c r="N162" i="4"/>
  <c r="M162" i="2"/>
  <c r="M162" i="4"/>
  <c r="AG161" i="2"/>
  <c r="AF161" i="2"/>
  <c r="AE161" i="2"/>
  <c r="AD161" i="2"/>
  <c r="AC161" i="2"/>
  <c r="AB161" i="2"/>
  <c r="AA161" i="2"/>
  <c r="Y161" i="2"/>
  <c r="X161" i="2"/>
  <c r="W161" i="2"/>
  <c r="V161" i="2"/>
  <c r="U161" i="2"/>
  <c r="T161" i="2"/>
  <c r="S161" i="2"/>
  <c r="R161" i="2"/>
  <c r="P161" i="2"/>
  <c r="AH161" i="2"/>
  <c r="N161" i="2"/>
  <c r="N161" i="4"/>
  <c r="M161" i="2"/>
  <c r="M161" i="4"/>
  <c r="AG160" i="2"/>
  <c r="P160" i="2"/>
  <c r="AH160" i="2"/>
  <c r="AF160" i="2"/>
  <c r="AE160" i="2"/>
  <c r="AD160" i="2"/>
  <c r="AC160" i="2"/>
  <c r="AB160" i="2"/>
  <c r="AA160" i="2"/>
  <c r="Y160" i="2"/>
  <c r="X160" i="2"/>
  <c r="W160" i="2"/>
  <c r="V160" i="2"/>
  <c r="U160" i="2"/>
  <c r="T160" i="2"/>
  <c r="S160" i="2"/>
  <c r="R160" i="2"/>
  <c r="N160" i="2"/>
  <c r="N160" i="4"/>
  <c r="M160" i="2"/>
  <c r="BC46" i="1"/>
  <c r="AG159" i="2"/>
  <c r="AF159" i="2"/>
  <c r="AE159" i="2"/>
  <c r="AD159" i="2"/>
  <c r="AC159" i="2"/>
  <c r="AB159" i="2"/>
  <c r="AA159" i="2"/>
  <c r="Y159" i="2"/>
  <c r="X159" i="2"/>
  <c r="W159" i="2"/>
  <c r="V159" i="2"/>
  <c r="U159" i="2"/>
  <c r="T159" i="2"/>
  <c r="S159" i="2"/>
  <c r="R159" i="2"/>
  <c r="P159" i="2"/>
  <c r="AH159" i="2"/>
  <c r="N159" i="2"/>
  <c r="N159" i="4"/>
  <c r="M159" i="2"/>
  <c r="M159" i="4"/>
  <c r="AG158" i="2"/>
  <c r="AF158" i="2"/>
  <c r="AE158" i="2"/>
  <c r="AD158" i="2"/>
  <c r="AC158" i="2"/>
  <c r="AB158" i="2"/>
  <c r="AA158" i="2"/>
  <c r="Y158" i="2"/>
  <c r="X158" i="2"/>
  <c r="W158" i="2"/>
  <c r="V158" i="2"/>
  <c r="U158" i="2"/>
  <c r="T158" i="2"/>
  <c r="S158" i="2"/>
  <c r="R158" i="2"/>
  <c r="P158" i="2"/>
  <c r="AH158" i="2"/>
  <c r="N158" i="2"/>
  <c r="N158" i="4"/>
  <c r="M158" i="2"/>
  <c r="M158" i="4"/>
  <c r="AG157" i="2"/>
  <c r="AF157" i="2"/>
  <c r="AE157" i="2"/>
  <c r="AD157" i="2"/>
  <c r="AC157" i="2"/>
  <c r="AB157" i="2"/>
  <c r="AA157" i="2"/>
  <c r="Y157" i="2"/>
  <c r="X157" i="2"/>
  <c r="W157" i="2"/>
  <c r="V157" i="2"/>
  <c r="U157" i="2"/>
  <c r="T157" i="2"/>
  <c r="S157" i="2"/>
  <c r="R157" i="2"/>
  <c r="P157" i="2"/>
  <c r="AH157" i="2"/>
  <c r="N157" i="2"/>
  <c r="N157" i="4"/>
  <c r="M157" i="2"/>
  <c r="M157" i="4"/>
  <c r="AG156" i="2"/>
  <c r="AF156" i="2"/>
  <c r="AE156" i="2"/>
  <c r="AD156" i="2"/>
  <c r="AC156" i="2"/>
  <c r="AB156" i="2"/>
  <c r="AA156" i="2"/>
  <c r="Y156" i="2"/>
  <c r="X156" i="2"/>
  <c r="W156" i="2"/>
  <c r="V156" i="2"/>
  <c r="U156" i="2"/>
  <c r="T156" i="2"/>
  <c r="S156" i="2"/>
  <c r="R156" i="2"/>
  <c r="P156" i="2"/>
  <c r="N156" i="2"/>
  <c r="N156" i="4"/>
  <c r="M156" i="2"/>
  <c r="M156" i="4"/>
  <c r="AG155" i="2"/>
  <c r="AF155" i="2"/>
  <c r="AE155" i="2"/>
  <c r="AD155" i="2"/>
  <c r="AC155" i="2"/>
  <c r="AB155" i="2"/>
  <c r="AA155" i="2"/>
  <c r="Y155" i="2"/>
  <c r="X155" i="2"/>
  <c r="W155" i="2"/>
  <c r="V155" i="2"/>
  <c r="U155" i="2"/>
  <c r="T155" i="2"/>
  <c r="S155" i="2"/>
  <c r="R155" i="2"/>
  <c r="P155" i="2"/>
  <c r="AH155" i="2"/>
  <c r="N155" i="2"/>
  <c r="M155" i="2"/>
  <c r="M155" i="4"/>
  <c r="AG154" i="2"/>
  <c r="AF154" i="2"/>
  <c r="AE154" i="2"/>
  <c r="AD154" i="2"/>
  <c r="AC154" i="2"/>
  <c r="AB154" i="2"/>
  <c r="AA154" i="2"/>
  <c r="Y154" i="2"/>
  <c r="X154" i="2"/>
  <c r="W154" i="2"/>
  <c r="V154" i="2"/>
  <c r="U154" i="2"/>
  <c r="T154" i="2"/>
  <c r="S154" i="2"/>
  <c r="R154" i="2"/>
  <c r="P154" i="2"/>
  <c r="N154" i="2"/>
  <c r="M154" i="2"/>
  <c r="M154" i="4"/>
  <c r="AG153" i="2"/>
  <c r="AF153" i="2"/>
  <c r="AE153" i="2"/>
  <c r="AD153" i="2"/>
  <c r="AC153" i="2"/>
  <c r="AB153" i="2"/>
  <c r="AA153" i="2"/>
  <c r="Y153" i="2"/>
  <c r="X153" i="2"/>
  <c r="W153" i="2"/>
  <c r="V153" i="2"/>
  <c r="U153" i="2"/>
  <c r="T153" i="2"/>
  <c r="S153" i="2"/>
  <c r="R153" i="2"/>
  <c r="P153" i="2"/>
  <c r="AH153" i="2"/>
  <c r="N153" i="2"/>
  <c r="M153" i="2"/>
  <c r="M153" i="4"/>
  <c r="AG152" i="2"/>
  <c r="AF152" i="2"/>
  <c r="AE152" i="2"/>
  <c r="AD152" i="2"/>
  <c r="AC152" i="2"/>
  <c r="AB152" i="2"/>
  <c r="AA152" i="2"/>
  <c r="Y152" i="2"/>
  <c r="X152" i="2"/>
  <c r="W152" i="2"/>
  <c r="V152" i="2"/>
  <c r="U152" i="2"/>
  <c r="T152" i="2"/>
  <c r="S152" i="2"/>
  <c r="R152" i="2"/>
  <c r="P152" i="2"/>
  <c r="N152" i="2"/>
  <c r="M152" i="2"/>
  <c r="M152" i="4"/>
  <c r="AG151" i="2"/>
  <c r="AF151" i="2"/>
  <c r="AE151" i="2"/>
  <c r="AD151" i="2"/>
  <c r="AC151" i="2"/>
  <c r="AB151" i="2"/>
  <c r="AA151" i="2"/>
  <c r="Y151" i="2"/>
  <c r="X151" i="2"/>
  <c r="W151" i="2"/>
  <c r="V151" i="2"/>
  <c r="U151" i="2"/>
  <c r="T151" i="2"/>
  <c r="S151" i="2"/>
  <c r="R151" i="2"/>
  <c r="P151" i="2"/>
  <c r="AH151" i="2"/>
  <c r="N151" i="2"/>
  <c r="M151" i="2"/>
  <c r="M151" i="4"/>
  <c r="AG150" i="2"/>
  <c r="AF150" i="2"/>
  <c r="AE150" i="2"/>
  <c r="AD150" i="2"/>
  <c r="AC150" i="2"/>
  <c r="AB150" i="2"/>
  <c r="AA150" i="2"/>
  <c r="Y150" i="2"/>
  <c r="X150" i="2"/>
  <c r="W150" i="2"/>
  <c r="V150" i="2"/>
  <c r="U150" i="2"/>
  <c r="T150" i="2"/>
  <c r="S150" i="2"/>
  <c r="R150" i="2"/>
  <c r="P150" i="2"/>
  <c r="N150" i="2"/>
  <c r="N150" i="4"/>
  <c r="M150" i="2"/>
  <c r="M150" i="4"/>
  <c r="AG149" i="2"/>
  <c r="AF149" i="2"/>
  <c r="AE149" i="2"/>
  <c r="AD149" i="2"/>
  <c r="AC149" i="2"/>
  <c r="AB149" i="2"/>
  <c r="AA149" i="2"/>
  <c r="Y149" i="2"/>
  <c r="X149" i="2"/>
  <c r="W149" i="2"/>
  <c r="V149" i="2"/>
  <c r="U149" i="2"/>
  <c r="T149" i="2"/>
  <c r="S149" i="2"/>
  <c r="R149" i="2"/>
  <c r="P149" i="2"/>
  <c r="AH149" i="2"/>
  <c r="N149" i="2"/>
  <c r="M149" i="2"/>
  <c r="AG148" i="2"/>
  <c r="P148" i="2"/>
  <c r="AH148" i="2"/>
  <c r="AF148" i="2"/>
  <c r="AE148" i="2"/>
  <c r="AD148" i="2"/>
  <c r="AC148" i="2"/>
  <c r="AB148" i="2"/>
  <c r="AA148" i="2"/>
  <c r="Y148" i="2"/>
  <c r="X148" i="2"/>
  <c r="W148" i="2"/>
  <c r="V148" i="2"/>
  <c r="U148" i="2"/>
  <c r="T148" i="2"/>
  <c r="S148" i="2"/>
  <c r="R148" i="2"/>
  <c r="N148" i="2"/>
  <c r="AW5" i="1"/>
  <c r="M148" i="2"/>
  <c r="M148" i="4"/>
  <c r="AG147" i="2"/>
  <c r="AF147" i="2"/>
  <c r="AE147" i="2"/>
  <c r="AD147" i="2"/>
  <c r="AC147" i="2"/>
  <c r="AB147" i="2"/>
  <c r="AA147" i="2"/>
  <c r="Y147" i="2"/>
  <c r="X147" i="2"/>
  <c r="W147" i="2"/>
  <c r="V147" i="2"/>
  <c r="U147" i="2"/>
  <c r="T147" i="2"/>
  <c r="S147" i="2"/>
  <c r="R147" i="2"/>
  <c r="P147" i="2"/>
  <c r="AH147" i="2"/>
  <c r="N147" i="2"/>
  <c r="N147" i="4"/>
  <c r="M147" i="2"/>
  <c r="AG146" i="2"/>
  <c r="AF146" i="2"/>
  <c r="AE146" i="2"/>
  <c r="AD146" i="2"/>
  <c r="AC146" i="2"/>
  <c r="AB146" i="2"/>
  <c r="AA146" i="2"/>
  <c r="Y146" i="2"/>
  <c r="X146" i="2"/>
  <c r="W146" i="2"/>
  <c r="V146" i="2"/>
  <c r="U146" i="2"/>
  <c r="T146" i="2"/>
  <c r="S146" i="2"/>
  <c r="R146" i="2"/>
  <c r="P146" i="2"/>
  <c r="N146" i="2"/>
  <c r="N146" i="4"/>
  <c r="M146" i="2"/>
  <c r="M146" i="4"/>
  <c r="AG145" i="2"/>
  <c r="AF145" i="2"/>
  <c r="AE145" i="2"/>
  <c r="AD145" i="2"/>
  <c r="AC145" i="2"/>
  <c r="AB145" i="2"/>
  <c r="AA145" i="2"/>
  <c r="Y145" i="2"/>
  <c r="X145" i="2"/>
  <c r="W145" i="2"/>
  <c r="V145" i="2"/>
  <c r="U145" i="2"/>
  <c r="T145" i="2"/>
  <c r="S145" i="2"/>
  <c r="R145" i="2"/>
  <c r="P145" i="2"/>
  <c r="AH145" i="2"/>
  <c r="N145" i="2"/>
  <c r="N145" i="4"/>
  <c r="M145" i="2"/>
  <c r="M145" i="4"/>
  <c r="AG144" i="2"/>
  <c r="P144" i="2"/>
  <c r="AH144" i="2"/>
  <c r="AF144" i="2"/>
  <c r="AE144" i="2"/>
  <c r="AD144" i="2"/>
  <c r="AC144" i="2"/>
  <c r="AB144" i="2"/>
  <c r="AA144" i="2"/>
  <c r="Y144" i="2"/>
  <c r="X144" i="2"/>
  <c r="W144" i="2"/>
  <c r="V144" i="2"/>
  <c r="U144" i="2"/>
  <c r="T144" i="2"/>
  <c r="S144" i="2"/>
  <c r="R144" i="2"/>
  <c r="N144" i="2"/>
  <c r="N144" i="4"/>
  <c r="M144" i="2"/>
  <c r="M144" i="4"/>
  <c r="AG143" i="2"/>
  <c r="AF143" i="2"/>
  <c r="AE143" i="2"/>
  <c r="AD143" i="2"/>
  <c r="AC143" i="2"/>
  <c r="AB143" i="2"/>
  <c r="AA143" i="2"/>
  <c r="Y143" i="2"/>
  <c r="X143" i="2"/>
  <c r="W143" i="2"/>
  <c r="V143" i="2"/>
  <c r="U143" i="2"/>
  <c r="T143" i="2"/>
  <c r="S143" i="2"/>
  <c r="R143" i="2"/>
  <c r="P143" i="2"/>
  <c r="AH143" i="2"/>
  <c r="N143" i="2"/>
  <c r="N143" i="4"/>
  <c r="M143" i="2"/>
  <c r="AG142" i="2"/>
  <c r="AF142" i="2"/>
  <c r="AE142" i="2"/>
  <c r="AD142" i="2"/>
  <c r="AC142" i="2"/>
  <c r="AB142" i="2"/>
  <c r="AA142" i="2"/>
  <c r="Y142" i="2"/>
  <c r="X142" i="2"/>
  <c r="W142" i="2"/>
  <c r="V142" i="2"/>
  <c r="U142" i="2"/>
  <c r="T142" i="2"/>
  <c r="S142" i="2"/>
  <c r="R142" i="2"/>
  <c r="P142" i="2"/>
  <c r="N142" i="2"/>
  <c r="N142" i="4"/>
  <c r="M142" i="2"/>
  <c r="M142" i="4"/>
  <c r="AG141" i="2"/>
  <c r="AF141" i="2"/>
  <c r="AE141" i="2"/>
  <c r="AD141" i="2"/>
  <c r="AC141" i="2"/>
  <c r="AB141" i="2"/>
  <c r="AA141" i="2"/>
  <c r="Y141" i="2"/>
  <c r="X141" i="2"/>
  <c r="W141" i="2"/>
  <c r="V141" i="2"/>
  <c r="U141" i="2"/>
  <c r="T141" i="2"/>
  <c r="S141" i="2"/>
  <c r="R141" i="2"/>
  <c r="P141" i="2"/>
  <c r="AH141" i="2"/>
  <c r="N141" i="2"/>
  <c r="M141" i="2"/>
  <c r="M141" i="4"/>
  <c r="AG140" i="2"/>
  <c r="AF140" i="2"/>
  <c r="AE140" i="2"/>
  <c r="AD140" i="2"/>
  <c r="AC140" i="2"/>
  <c r="AB140" i="2"/>
  <c r="AA140" i="2"/>
  <c r="Y140" i="2"/>
  <c r="X140" i="2"/>
  <c r="W140" i="2"/>
  <c r="V140" i="2"/>
  <c r="U140" i="2"/>
  <c r="T140" i="2"/>
  <c r="S140" i="2"/>
  <c r="R140" i="2"/>
  <c r="P140" i="2"/>
  <c r="N140" i="2"/>
  <c r="N140" i="4"/>
  <c r="M140" i="2"/>
  <c r="M140" i="4"/>
  <c r="P139" i="2"/>
  <c r="AA5" i="2"/>
  <c r="AB139" i="2"/>
  <c r="AC139" i="2"/>
  <c r="AG139" i="2"/>
  <c r="AH139" i="2"/>
  <c r="AF139" i="2"/>
  <c r="AE139" i="2"/>
  <c r="AD139" i="2"/>
  <c r="AA139" i="2"/>
  <c r="R139" i="2"/>
  <c r="S139" i="2"/>
  <c r="T139" i="2"/>
  <c r="U139" i="2"/>
  <c r="V139" i="2"/>
  <c r="W139" i="2"/>
  <c r="X139" i="2"/>
  <c r="Y139" i="2"/>
  <c r="P138" i="2"/>
  <c r="AB138" i="2"/>
  <c r="AC138" i="2"/>
  <c r="AG138" i="2"/>
  <c r="AH138" i="2"/>
  <c r="AF138" i="2"/>
  <c r="AE138" i="2"/>
  <c r="AD138" i="2"/>
  <c r="AA138" i="2"/>
  <c r="R138" i="2"/>
  <c r="S138" i="2"/>
  <c r="T138" i="2"/>
  <c r="U138" i="2"/>
  <c r="V138" i="2"/>
  <c r="W138" i="2"/>
  <c r="X138" i="2"/>
  <c r="Y138" i="2"/>
  <c r="N138" i="2"/>
  <c r="N138" i="4"/>
  <c r="M138" i="2"/>
  <c r="M138" i="4"/>
  <c r="P137" i="2"/>
  <c r="AB137" i="2"/>
  <c r="AC137" i="2"/>
  <c r="AG137" i="2"/>
  <c r="AF137" i="2"/>
  <c r="AE137" i="2"/>
  <c r="AD137" i="2"/>
  <c r="AA137" i="2"/>
  <c r="R137" i="2"/>
  <c r="S137" i="2"/>
  <c r="T137" i="2"/>
  <c r="U137" i="2"/>
  <c r="V137" i="2"/>
  <c r="W137" i="2"/>
  <c r="X137" i="2"/>
  <c r="Y137" i="2"/>
  <c r="N137" i="2"/>
  <c r="N137" i="4"/>
  <c r="M137" i="2"/>
  <c r="P136" i="2"/>
  <c r="AB136" i="2"/>
  <c r="AC136" i="2"/>
  <c r="AG136" i="2"/>
  <c r="AH136" i="2"/>
  <c r="AF136" i="2"/>
  <c r="AE136" i="2"/>
  <c r="AD136" i="2"/>
  <c r="AA136" i="2"/>
  <c r="R136" i="2"/>
  <c r="S136" i="2"/>
  <c r="T136" i="2"/>
  <c r="U136" i="2"/>
  <c r="V136" i="2"/>
  <c r="W136" i="2"/>
  <c r="X136" i="2"/>
  <c r="Y136" i="2"/>
  <c r="N136" i="2"/>
  <c r="N136" i="4"/>
  <c r="M136" i="2"/>
  <c r="M136" i="4"/>
  <c r="P135" i="2"/>
  <c r="AB135" i="2"/>
  <c r="AC135" i="2"/>
  <c r="AG135" i="2"/>
  <c r="AH135" i="2"/>
  <c r="AF135" i="2"/>
  <c r="AE135" i="2"/>
  <c r="AD135" i="2"/>
  <c r="AA135" i="2"/>
  <c r="R135" i="2"/>
  <c r="S135" i="2"/>
  <c r="T135" i="2"/>
  <c r="U135" i="2"/>
  <c r="V135" i="2"/>
  <c r="W135" i="2"/>
  <c r="X135" i="2"/>
  <c r="Y135" i="2"/>
  <c r="N135" i="2"/>
  <c r="N135" i="4"/>
  <c r="M135" i="2"/>
  <c r="P134" i="2"/>
  <c r="AB134" i="2"/>
  <c r="AC134" i="2"/>
  <c r="AG134" i="2"/>
  <c r="AH134" i="2"/>
  <c r="AF134" i="2"/>
  <c r="AE134" i="2"/>
  <c r="AD134" i="2"/>
  <c r="AA134" i="2"/>
  <c r="R134" i="2"/>
  <c r="S134" i="2"/>
  <c r="T134" i="2"/>
  <c r="U134" i="2"/>
  <c r="V134" i="2"/>
  <c r="W134" i="2"/>
  <c r="X134" i="2"/>
  <c r="Y134" i="2"/>
  <c r="N134" i="2"/>
  <c r="N134" i="4"/>
  <c r="M134" i="2"/>
  <c r="P133" i="2"/>
  <c r="AB133" i="2"/>
  <c r="AC133" i="2"/>
  <c r="AG133" i="2"/>
  <c r="AF133" i="2"/>
  <c r="AE133" i="2"/>
  <c r="AD133" i="2"/>
  <c r="AA133" i="2"/>
  <c r="R133" i="2"/>
  <c r="S133" i="2"/>
  <c r="T133" i="2"/>
  <c r="U133" i="2"/>
  <c r="V133" i="2"/>
  <c r="W133" i="2"/>
  <c r="X133" i="2"/>
  <c r="Y133" i="2"/>
  <c r="N133" i="2"/>
  <c r="M133" i="2"/>
  <c r="P132" i="2"/>
  <c r="AB132" i="2"/>
  <c r="AC132" i="2"/>
  <c r="AG132" i="2"/>
  <c r="AF132" i="2"/>
  <c r="AE132" i="2"/>
  <c r="AD132" i="2"/>
  <c r="AA132" i="2"/>
  <c r="R132" i="2"/>
  <c r="S132" i="2"/>
  <c r="T132" i="2"/>
  <c r="U132" i="2"/>
  <c r="V132" i="2"/>
  <c r="W132" i="2"/>
  <c r="X132" i="2"/>
  <c r="Y132" i="2"/>
  <c r="N132" i="2"/>
  <c r="N132" i="4"/>
  <c r="M132" i="2"/>
  <c r="M132" i="4"/>
  <c r="P131" i="2"/>
  <c r="AC131" i="2"/>
  <c r="AB131" i="2"/>
  <c r="AF131" i="2"/>
  <c r="AE131" i="2"/>
  <c r="AD131" i="2"/>
  <c r="R131" i="2"/>
  <c r="S131" i="2"/>
  <c r="Y131" i="2"/>
  <c r="T131" i="2"/>
  <c r="U131" i="2"/>
  <c r="V131" i="2"/>
  <c r="W131" i="2"/>
  <c r="X131" i="2"/>
  <c r="N131" i="2"/>
  <c r="N131" i="4"/>
  <c r="M131" i="2"/>
  <c r="M131" i="4"/>
  <c r="P130" i="2"/>
  <c r="AB130" i="2"/>
  <c r="AC130" i="2"/>
  <c r="AG130" i="2"/>
  <c r="AF130" i="2"/>
  <c r="AE130" i="2"/>
  <c r="AD130" i="2"/>
  <c r="AA130" i="2"/>
  <c r="R130" i="2"/>
  <c r="S130" i="2"/>
  <c r="T130" i="2"/>
  <c r="U130" i="2"/>
  <c r="V130" i="2"/>
  <c r="W130" i="2"/>
  <c r="X130" i="2"/>
  <c r="Y130" i="2"/>
  <c r="N130" i="2"/>
  <c r="N130" i="4"/>
  <c r="M130" i="2"/>
  <c r="P129" i="2"/>
  <c r="AB129" i="2"/>
  <c r="AC129" i="2"/>
  <c r="AG129" i="2"/>
  <c r="AH129" i="2"/>
  <c r="AF129" i="2"/>
  <c r="AE129" i="2"/>
  <c r="AD129" i="2"/>
  <c r="AA129" i="2"/>
  <c r="R129" i="2"/>
  <c r="S129" i="2"/>
  <c r="T129" i="2"/>
  <c r="U129" i="2"/>
  <c r="V129" i="2"/>
  <c r="W129" i="2"/>
  <c r="X129" i="2"/>
  <c r="Y129" i="2"/>
  <c r="N129" i="2"/>
  <c r="N129" i="4"/>
  <c r="M129" i="2"/>
  <c r="M129" i="4"/>
  <c r="P128" i="2"/>
  <c r="AB128" i="2"/>
  <c r="AC128" i="2"/>
  <c r="AG128" i="2"/>
  <c r="AF128" i="2"/>
  <c r="AE128" i="2"/>
  <c r="AD128" i="2"/>
  <c r="AA128" i="2"/>
  <c r="R128" i="2"/>
  <c r="S128" i="2"/>
  <c r="T128" i="2"/>
  <c r="U128" i="2"/>
  <c r="V128" i="2"/>
  <c r="W128" i="2"/>
  <c r="X128" i="2"/>
  <c r="Y128" i="2"/>
  <c r="N128" i="2"/>
  <c r="M128" i="2"/>
  <c r="M128" i="4"/>
  <c r="P127" i="2"/>
  <c r="AB127" i="2"/>
  <c r="AC127" i="2"/>
  <c r="AG127" i="2"/>
  <c r="AH127" i="2"/>
  <c r="AF127" i="2"/>
  <c r="AE127" i="2"/>
  <c r="AD127" i="2"/>
  <c r="AA127" i="2"/>
  <c r="R127" i="2"/>
  <c r="S127" i="2"/>
  <c r="T127" i="2"/>
  <c r="U127" i="2"/>
  <c r="V127" i="2"/>
  <c r="W127" i="2"/>
  <c r="X127" i="2"/>
  <c r="Y127" i="2"/>
  <c r="N127" i="2"/>
  <c r="M127" i="2"/>
  <c r="P126" i="2"/>
  <c r="AB126" i="2"/>
  <c r="AC126" i="2"/>
  <c r="AG126" i="2"/>
  <c r="AH126" i="2"/>
  <c r="AF126" i="2"/>
  <c r="AE126" i="2"/>
  <c r="AD126" i="2"/>
  <c r="AA126" i="2"/>
  <c r="R126" i="2"/>
  <c r="S126" i="2"/>
  <c r="T126" i="2"/>
  <c r="U126" i="2"/>
  <c r="V126" i="2"/>
  <c r="W126" i="2"/>
  <c r="X126" i="2"/>
  <c r="Y126" i="2"/>
  <c r="N126" i="2"/>
  <c r="N126" i="4"/>
  <c r="M126" i="2"/>
  <c r="M126" i="4"/>
  <c r="P125" i="2"/>
  <c r="AB125" i="2"/>
  <c r="AC125" i="2"/>
  <c r="AG125" i="2"/>
  <c r="AH125" i="2"/>
  <c r="AF125" i="2"/>
  <c r="AE125" i="2"/>
  <c r="AD125" i="2"/>
  <c r="AA125" i="2"/>
  <c r="R125" i="2"/>
  <c r="S125" i="2"/>
  <c r="T125" i="2"/>
  <c r="U125" i="2"/>
  <c r="V125" i="2"/>
  <c r="W125" i="2"/>
  <c r="X125" i="2"/>
  <c r="Y125" i="2"/>
  <c r="N125" i="2"/>
  <c r="N125" i="4"/>
  <c r="M125" i="2"/>
  <c r="AQ39" i="1"/>
  <c r="P124" i="2"/>
  <c r="AB124" i="2"/>
  <c r="AC124" i="2"/>
  <c r="AG124" i="2"/>
  <c r="AH124" i="2"/>
  <c r="AF124" i="2"/>
  <c r="AE124" i="2"/>
  <c r="AD124" i="2"/>
  <c r="AA124" i="2"/>
  <c r="R124" i="2"/>
  <c r="S124" i="2"/>
  <c r="T124" i="2"/>
  <c r="U124" i="2"/>
  <c r="V124" i="2"/>
  <c r="W124" i="2"/>
  <c r="X124" i="2"/>
  <c r="Y124" i="2"/>
  <c r="N124" i="2"/>
  <c r="M124" i="2"/>
  <c r="P123" i="2"/>
  <c r="AB123" i="2"/>
  <c r="AC123" i="2"/>
  <c r="AG123" i="2"/>
  <c r="AH123" i="2"/>
  <c r="AF123" i="2"/>
  <c r="AE123" i="2"/>
  <c r="AD123" i="2"/>
  <c r="AA123" i="2"/>
  <c r="R123" i="2"/>
  <c r="S123" i="2"/>
  <c r="T123" i="2"/>
  <c r="U123" i="2"/>
  <c r="V123" i="2"/>
  <c r="W123" i="2"/>
  <c r="X123" i="2"/>
  <c r="Y123" i="2"/>
  <c r="N123" i="2"/>
  <c r="M123" i="2"/>
  <c r="M123" i="4"/>
  <c r="P122" i="2"/>
  <c r="AB122" i="2"/>
  <c r="AC122" i="2"/>
  <c r="AF122" i="2"/>
  <c r="AD122" i="2"/>
  <c r="R122" i="2"/>
  <c r="T122" i="2"/>
  <c r="V122" i="2"/>
  <c r="X122" i="2"/>
  <c r="P121" i="2"/>
  <c r="AC121" i="2"/>
  <c r="P120" i="2"/>
  <c r="AA120" i="2"/>
  <c r="P119" i="2"/>
  <c r="AB119" i="2"/>
  <c r="P118" i="2"/>
  <c r="AC118" i="2"/>
  <c r="P117" i="2"/>
  <c r="AB117" i="2"/>
  <c r="M117" i="4"/>
  <c r="P116" i="2"/>
  <c r="AC116" i="2"/>
  <c r="P115" i="2"/>
  <c r="AB115" i="2"/>
  <c r="P114" i="2"/>
  <c r="P113" i="2"/>
  <c r="W113" i="2"/>
  <c r="P112" i="2"/>
  <c r="P111" i="2"/>
  <c r="P110" i="2"/>
  <c r="P109" i="2"/>
  <c r="U109" i="2"/>
  <c r="P108" i="2"/>
  <c r="P107" i="2"/>
  <c r="N107" i="4"/>
  <c r="P106" i="2"/>
  <c r="AC106" i="2"/>
  <c r="M106" i="4"/>
  <c r="P105" i="2"/>
  <c r="P104" i="2"/>
  <c r="P103" i="2"/>
  <c r="U103" i="2"/>
  <c r="P102" i="2"/>
  <c r="P101" i="2"/>
  <c r="P100" i="2"/>
  <c r="P99" i="2"/>
  <c r="AB99" i="2"/>
  <c r="P98" i="2"/>
  <c r="R98" i="2"/>
  <c r="P97" i="2"/>
  <c r="N97" i="4"/>
  <c r="P96" i="2"/>
  <c r="P95" i="2"/>
  <c r="P94" i="2"/>
  <c r="P93" i="2"/>
  <c r="AB93" i="2"/>
  <c r="P92" i="2"/>
  <c r="AF92" i="2"/>
  <c r="P91" i="2"/>
  <c r="P90" i="2"/>
  <c r="P89" i="2"/>
  <c r="AE89" i="2"/>
  <c r="P88" i="2"/>
  <c r="P87" i="2"/>
  <c r="P86" i="2"/>
  <c r="P85" i="2"/>
  <c r="P84" i="2"/>
  <c r="P83" i="2"/>
  <c r="P82" i="2"/>
  <c r="AC82" i="2"/>
  <c r="P81" i="2"/>
  <c r="AC81" i="2"/>
  <c r="P80" i="2"/>
  <c r="P79" i="2"/>
  <c r="P78" i="2"/>
  <c r="AF78" i="2"/>
  <c r="P76" i="2"/>
  <c r="AB76" i="2"/>
  <c r="P75" i="2"/>
  <c r="P74" i="2"/>
  <c r="AC74" i="2"/>
  <c r="AB74" i="2"/>
  <c r="AG74" i="2"/>
  <c r="P73" i="2"/>
  <c r="AE73" i="2"/>
  <c r="P72" i="2"/>
  <c r="P71" i="2"/>
  <c r="P70" i="2"/>
  <c r="S70" i="2"/>
  <c r="P69" i="2"/>
  <c r="AC69" i="2"/>
  <c r="P68" i="2"/>
  <c r="P67" i="2"/>
  <c r="P66" i="2"/>
  <c r="R66" i="2"/>
  <c r="P65" i="2"/>
  <c r="AB65" i="2"/>
  <c r="P64" i="2"/>
  <c r="P63" i="2"/>
  <c r="P62" i="2"/>
  <c r="W62" i="2"/>
  <c r="V40" i="1"/>
  <c r="P61" i="2"/>
  <c r="P60" i="2"/>
  <c r="P59" i="2"/>
  <c r="X59" i="2"/>
  <c r="P58" i="2"/>
  <c r="AD58" i="2"/>
  <c r="P57" i="2"/>
  <c r="P56" i="2"/>
  <c r="P55" i="2"/>
  <c r="AC55" i="2"/>
  <c r="P54" i="2"/>
  <c r="AB54" i="2"/>
  <c r="P53" i="2"/>
  <c r="P52" i="2"/>
  <c r="P51" i="2"/>
  <c r="U51" i="2"/>
  <c r="P50" i="2"/>
  <c r="W50" i="2"/>
  <c r="P49" i="2"/>
  <c r="P48" i="2"/>
  <c r="P47" i="2"/>
  <c r="AB47" i="2"/>
  <c r="P46" i="2"/>
  <c r="AB46" i="2"/>
  <c r="P45" i="2"/>
  <c r="P44" i="2"/>
  <c r="P43" i="2"/>
  <c r="AB43" i="2"/>
  <c r="P42" i="2"/>
  <c r="W42" i="2"/>
  <c r="P41" i="2"/>
  <c r="P40" i="2"/>
  <c r="P39" i="2"/>
  <c r="AB39" i="2"/>
  <c r="M39" i="4"/>
  <c r="P38" i="2"/>
  <c r="P37" i="2"/>
  <c r="AD37" i="2"/>
  <c r="P36" i="2"/>
  <c r="P35" i="2"/>
  <c r="M35" i="4"/>
  <c r="P34" i="2"/>
  <c r="AB34" i="2"/>
  <c r="P33" i="2"/>
  <c r="AB33" i="2"/>
  <c r="P32" i="2"/>
  <c r="P31" i="2"/>
  <c r="P30" i="2"/>
  <c r="AB30" i="2"/>
  <c r="P29" i="2"/>
  <c r="AB29" i="2"/>
  <c r="P28" i="2"/>
  <c r="P27" i="2"/>
  <c r="P26" i="2"/>
  <c r="AB26" i="2"/>
  <c r="P25" i="2"/>
  <c r="P24" i="2"/>
  <c r="AB24" i="2"/>
  <c r="P23" i="2"/>
  <c r="N23" i="4"/>
  <c r="P22" i="2"/>
  <c r="P21" i="2"/>
  <c r="P20" i="2"/>
  <c r="P19" i="2"/>
  <c r="N19" i="4"/>
  <c r="P18" i="2"/>
  <c r="P17" i="2"/>
  <c r="P16" i="2"/>
  <c r="T16" i="2"/>
  <c r="P15" i="2"/>
  <c r="P14" i="2"/>
  <c r="P13" i="2"/>
  <c r="AB13" i="2"/>
  <c r="N13" i="4"/>
  <c r="P12" i="2"/>
  <c r="N12" i="2"/>
  <c r="D12" i="1"/>
  <c r="M12" i="2"/>
  <c r="D11" i="1"/>
  <c r="P11" i="2"/>
  <c r="AJ10" i="2"/>
  <c r="P10" i="2"/>
  <c r="N10" i="2"/>
  <c r="M10" i="2"/>
  <c r="M10" i="4"/>
  <c r="P9" i="2"/>
  <c r="N9" i="2"/>
  <c r="N9" i="4"/>
  <c r="M9" i="2"/>
  <c r="M9" i="4"/>
  <c r="P8" i="2"/>
  <c r="V8" i="2"/>
  <c r="N8" i="2"/>
  <c r="N8" i="4"/>
  <c r="M8" i="2"/>
  <c r="M8" i="4"/>
  <c r="AL7" i="2"/>
  <c r="AM7" i="2"/>
  <c r="AN7" i="2"/>
  <c r="AO7" i="2"/>
  <c r="AP7" i="2"/>
  <c r="AQ7" i="2"/>
  <c r="AR7" i="2"/>
  <c r="AS7" i="2"/>
  <c r="AT7" i="2"/>
  <c r="P7" i="2"/>
  <c r="N7" i="2"/>
  <c r="D47" i="1"/>
  <c r="M7" i="2"/>
  <c r="M7" i="4"/>
  <c r="P6" i="2"/>
  <c r="N6" i="2"/>
  <c r="M6" i="2"/>
  <c r="D53" i="1"/>
  <c r="P5" i="2"/>
  <c r="S5" i="2"/>
  <c r="AL4" i="2"/>
  <c r="AM4" i="2"/>
  <c r="BP10" i="1"/>
  <c r="BP3" i="1"/>
  <c r="BS59" i="1"/>
  <c r="BS52" i="1"/>
  <c r="BO10" i="1"/>
  <c r="BO15" i="1"/>
  <c r="BP9" i="1"/>
  <c r="BO3" i="1"/>
  <c r="BO8" i="1"/>
  <c r="BP2" i="1"/>
  <c r="BR59" i="1"/>
  <c r="BR64" i="1"/>
  <c r="BS58" i="1"/>
  <c r="BR52" i="1"/>
  <c r="BR57" i="1"/>
  <c r="BS51" i="1"/>
  <c r="BI45" i="1"/>
  <c r="BI50" i="1"/>
  <c r="BJ44" i="1"/>
  <c r="BJ45" i="1"/>
  <c r="BI38" i="1"/>
  <c r="BI43" i="1"/>
  <c r="BJ37" i="1"/>
  <c r="BJ38" i="1"/>
  <c r="BI31" i="1"/>
  <c r="BI36" i="1"/>
  <c r="BJ30" i="1"/>
  <c r="BJ31" i="1"/>
  <c r="BI24" i="1"/>
  <c r="BI29" i="1"/>
  <c r="BJ23" i="1"/>
  <c r="BJ24" i="1"/>
  <c r="BI17" i="1"/>
  <c r="BI22" i="1"/>
  <c r="BJ16" i="1"/>
  <c r="BJ17" i="1"/>
  <c r="BI10" i="1"/>
  <c r="BI15" i="1"/>
  <c r="BJ9" i="1"/>
  <c r="BJ10" i="1"/>
  <c r="BI3" i="1"/>
  <c r="BI8" i="1"/>
  <c r="BJ2" i="1"/>
  <c r="BJ3" i="1"/>
  <c r="BL59" i="1"/>
  <c r="BL64" i="1"/>
  <c r="BM58" i="1"/>
  <c r="BM59" i="1"/>
  <c r="BL52" i="1"/>
  <c r="BL57" i="1"/>
  <c r="BM51" i="1"/>
  <c r="BM52" i="1"/>
  <c r="BL45" i="1"/>
  <c r="BL50" i="1"/>
  <c r="BM44" i="1"/>
  <c r="BM45" i="1"/>
  <c r="BL38" i="1"/>
  <c r="BL43" i="1"/>
  <c r="BM37" i="1"/>
  <c r="BM38" i="1"/>
  <c r="BL31" i="1"/>
  <c r="BL36" i="1"/>
  <c r="BM30" i="1"/>
  <c r="BM31" i="1"/>
  <c r="BL24" i="1"/>
  <c r="BL29" i="1"/>
  <c r="BM23" i="1"/>
  <c r="BM24" i="1"/>
  <c r="BL17" i="1"/>
  <c r="BL22" i="1"/>
  <c r="BM16" i="1"/>
  <c r="BM17" i="1"/>
  <c r="BL10" i="1"/>
  <c r="BL15" i="1"/>
  <c r="BM9" i="1"/>
  <c r="BM10" i="1"/>
  <c r="BL3" i="1"/>
  <c r="BL8" i="1"/>
  <c r="BM2" i="1"/>
  <c r="BM3" i="1"/>
  <c r="BO59" i="1"/>
  <c r="BO64" i="1"/>
  <c r="BP58" i="1"/>
  <c r="BP59" i="1"/>
  <c r="BO52" i="1"/>
  <c r="BO57" i="1"/>
  <c r="BP51" i="1"/>
  <c r="BP52" i="1"/>
  <c r="BO45" i="1"/>
  <c r="BO50" i="1"/>
  <c r="BP44" i="1"/>
  <c r="BP45" i="1"/>
  <c r="BO38" i="1"/>
  <c r="BO43" i="1"/>
  <c r="BP37" i="1"/>
  <c r="BP38" i="1"/>
  <c r="BO31" i="1"/>
  <c r="BO36" i="1"/>
  <c r="BP30" i="1"/>
  <c r="BP31" i="1"/>
  <c r="BO24" i="1"/>
  <c r="BO29" i="1"/>
  <c r="BP23" i="1"/>
  <c r="BP24" i="1"/>
  <c r="BO17" i="1"/>
  <c r="BO22" i="1"/>
  <c r="BP16" i="1"/>
  <c r="BP17" i="1"/>
  <c r="AZ10" i="1"/>
  <c r="AZ15" i="1"/>
  <c r="BA9" i="1"/>
  <c r="BA10" i="1"/>
  <c r="AZ3" i="1"/>
  <c r="AZ8" i="1"/>
  <c r="BA2" i="1"/>
  <c r="BA3" i="1"/>
  <c r="BC59" i="1"/>
  <c r="BC64" i="1"/>
  <c r="BD58" i="1"/>
  <c r="BD59" i="1"/>
  <c r="BC52" i="1"/>
  <c r="BC57" i="1"/>
  <c r="BD51" i="1"/>
  <c r="BD52" i="1"/>
  <c r="BC45" i="1"/>
  <c r="BC50" i="1"/>
  <c r="BD44" i="1"/>
  <c r="BD45" i="1"/>
  <c r="BC38" i="1"/>
  <c r="BC43" i="1"/>
  <c r="BD37" i="1"/>
  <c r="BD38" i="1"/>
  <c r="BC31" i="1"/>
  <c r="BC36" i="1"/>
  <c r="BD30" i="1"/>
  <c r="BD31" i="1"/>
  <c r="BC24" i="1"/>
  <c r="BC29" i="1"/>
  <c r="BD23" i="1"/>
  <c r="BD24" i="1"/>
  <c r="BC17" i="1"/>
  <c r="BC22" i="1"/>
  <c r="BD16" i="1"/>
  <c r="BD17" i="1"/>
  <c r="BC10" i="1"/>
  <c r="BC15" i="1"/>
  <c r="BD9" i="1"/>
  <c r="BD10" i="1"/>
  <c r="BC3" i="1"/>
  <c r="BC8" i="1"/>
  <c r="BD2" i="1"/>
  <c r="BD3" i="1"/>
  <c r="BF59" i="1"/>
  <c r="BF64" i="1"/>
  <c r="BG58" i="1"/>
  <c r="BG59" i="1"/>
  <c r="BF52" i="1"/>
  <c r="BF57" i="1"/>
  <c r="BG52" i="1"/>
  <c r="BF45" i="1"/>
  <c r="BF50" i="1"/>
  <c r="BG44" i="1"/>
  <c r="BG45" i="1"/>
  <c r="BF38" i="1"/>
  <c r="BF43" i="1"/>
  <c r="BG37" i="1"/>
  <c r="BG38" i="1"/>
  <c r="BF31" i="1"/>
  <c r="BF36" i="1"/>
  <c r="BG30" i="1"/>
  <c r="BG31" i="1"/>
  <c r="BF24" i="1"/>
  <c r="BF29" i="1"/>
  <c r="BG23" i="1"/>
  <c r="BG24" i="1"/>
  <c r="BF17" i="1"/>
  <c r="BF22" i="1"/>
  <c r="BG16" i="1"/>
  <c r="BG17" i="1"/>
  <c r="BF10" i="1"/>
  <c r="BF15" i="1"/>
  <c r="BG9" i="1"/>
  <c r="BG10" i="1"/>
  <c r="BF3" i="1"/>
  <c r="BF8" i="1"/>
  <c r="BG2" i="1"/>
  <c r="BG3" i="1"/>
  <c r="BI59" i="1"/>
  <c r="BI64" i="1"/>
  <c r="BJ58" i="1"/>
  <c r="BJ59" i="1"/>
  <c r="BI52" i="1"/>
  <c r="BI57" i="1"/>
  <c r="BJ51" i="1"/>
  <c r="BJ52" i="1"/>
  <c r="BR53" i="1"/>
  <c r="BR60" i="1"/>
  <c r="BO32" i="1"/>
  <c r="BO54" i="1"/>
  <c r="BI5" i="1"/>
  <c r="BI18" i="1"/>
  <c r="BI40" i="1"/>
  <c r="BI61" i="1"/>
  <c r="BF5" i="1"/>
  <c r="BF11" i="1"/>
  <c r="BC4" i="1"/>
  <c r="BC32" i="1"/>
  <c r="AZ12" i="1"/>
  <c r="C156" i="2"/>
  <c r="C156" i="4"/>
  <c r="C157" i="2"/>
  <c r="C157" i="4"/>
  <c r="C158" i="2"/>
  <c r="C158" i="4"/>
  <c r="BC62" i="1"/>
  <c r="C159" i="2"/>
  <c r="C159" i="4"/>
  <c r="C160" i="2"/>
  <c r="C160" i="4"/>
  <c r="D160" i="2"/>
  <c r="BC49" i="1"/>
  <c r="D161" i="2"/>
  <c r="C161" i="2"/>
  <c r="C161" i="4"/>
  <c r="C162" i="2"/>
  <c r="C162" i="4"/>
  <c r="C163" i="2"/>
  <c r="C163" i="4"/>
  <c r="BC27" i="1"/>
  <c r="C164" i="2"/>
  <c r="C164" i="4"/>
  <c r="C165" i="2"/>
  <c r="C166" i="2"/>
  <c r="C166" i="4"/>
  <c r="C167" i="2"/>
  <c r="C168" i="2"/>
  <c r="C168" i="4"/>
  <c r="C169" i="2"/>
  <c r="C169" i="4"/>
  <c r="C170" i="2"/>
  <c r="C170" i="4"/>
  <c r="C171" i="2"/>
  <c r="C171" i="4"/>
  <c r="C172" i="2"/>
  <c r="C173" i="2"/>
  <c r="C173" i="4"/>
  <c r="D173" i="2"/>
  <c r="BF21" i="1"/>
  <c r="D174" i="2"/>
  <c r="BF14" i="1"/>
  <c r="D175" i="2"/>
  <c r="D175" i="4"/>
  <c r="D176" i="2"/>
  <c r="BI63" i="1"/>
  <c r="D177" i="2"/>
  <c r="BI56" i="1"/>
  <c r="D177" i="4"/>
  <c r="D178" i="2"/>
  <c r="D178" i="4"/>
  <c r="D179" i="2"/>
  <c r="D179" i="4"/>
  <c r="BI42" i="1"/>
  <c r="D180" i="2"/>
  <c r="D180" i="4"/>
  <c r="D181" i="2"/>
  <c r="D181" i="4"/>
  <c r="BI28" i="1"/>
  <c r="D182" i="2"/>
  <c r="D182" i="4"/>
  <c r="D183" i="2"/>
  <c r="BI14" i="1"/>
  <c r="D184" i="2"/>
  <c r="D185" i="2"/>
  <c r="BL63" i="1"/>
  <c r="C174" i="2"/>
  <c r="C174" i="4"/>
  <c r="C175" i="2"/>
  <c r="C175" i="4"/>
  <c r="C176" i="2"/>
  <c r="C176" i="4"/>
  <c r="C177" i="2"/>
  <c r="C177" i="4"/>
  <c r="C178" i="2"/>
  <c r="C178" i="4"/>
  <c r="C179" i="2"/>
  <c r="C179" i="4"/>
  <c r="C180" i="2"/>
  <c r="C180" i="4"/>
  <c r="C181" i="2"/>
  <c r="C181" i="4"/>
  <c r="C182" i="2"/>
  <c r="C182" i="4"/>
  <c r="C183" i="2"/>
  <c r="C183" i="4"/>
  <c r="C184" i="2"/>
  <c r="C184" i="4"/>
  <c r="C185" i="2"/>
  <c r="C185" i="4"/>
  <c r="C186" i="2"/>
  <c r="C186" i="4"/>
  <c r="D186" i="2"/>
  <c r="D186" i="4"/>
  <c r="D187" i="2"/>
  <c r="BL49" i="1"/>
  <c r="D188" i="2"/>
  <c r="BL42" i="1"/>
  <c r="D189" i="2"/>
  <c r="D189" i="4"/>
  <c r="D190" i="2"/>
  <c r="D190" i="4"/>
  <c r="D191" i="2"/>
  <c r="BL21" i="1"/>
  <c r="D192" i="2"/>
  <c r="D192" i="4"/>
  <c r="D193" i="2"/>
  <c r="BL7" i="1"/>
  <c r="D193" i="4"/>
  <c r="D194" i="2"/>
  <c r="D194" i="4"/>
  <c r="D195" i="2"/>
  <c r="BO56" i="1"/>
  <c r="D196" i="2"/>
  <c r="D196" i="4"/>
  <c r="D197" i="2"/>
  <c r="BO42" i="1"/>
  <c r="D197" i="4"/>
  <c r="D198" i="2"/>
  <c r="BO35" i="1"/>
  <c r="D199" i="2"/>
  <c r="BO28" i="1"/>
  <c r="D200" i="2"/>
  <c r="D200" i="4"/>
  <c r="D201" i="2"/>
  <c r="BO14" i="1"/>
  <c r="D202" i="2"/>
  <c r="D202" i="4"/>
  <c r="D203" i="2"/>
  <c r="D203" i="4"/>
  <c r="D204" i="2"/>
  <c r="BR56" i="1"/>
  <c r="D204" i="4"/>
  <c r="C187" i="2"/>
  <c r="C187" i="4"/>
  <c r="BL48" i="1"/>
  <c r="C188" i="2"/>
  <c r="C188" i="4"/>
  <c r="C189" i="2"/>
  <c r="C189" i="4"/>
  <c r="C190" i="2"/>
  <c r="C190" i="4"/>
  <c r="C191" i="2"/>
  <c r="C191" i="4"/>
  <c r="BL20" i="1"/>
  <c r="C192" i="2"/>
  <c r="C192" i="4"/>
  <c r="C193" i="2"/>
  <c r="C193" i="4"/>
  <c r="C194" i="2"/>
  <c r="C194" i="4"/>
  <c r="C195" i="2"/>
  <c r="C196" i="2"/>
  <c r="C196" i="4"/>
  <c r="C197" i="2"/>
  <c r="C197" i="4"/>
  <c r="C198" i="2"/>
  <c r="C198" i="4"/>
  <c r="C199" i="2"/>
  <c r="C199" i="4"/>
  <c r="C200" i="2"/>
  <c r="C201" i="2"/>
  <c r="C201" i="4"/>
  <c r="C202" i="2"/>
  <c r="C203" i="2"/>
  <c r="C203" i="4"/>
  <c r="BR62" i="1"/>
  <c r="C204" i="2"/>
  <c r="C204" i="4"/>
  <c r="A202" i="4"/>
  <c r="A204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A2" i="4"/>
  <c r="A2" i="1"/>
  <c r="E2" i="1"/>
  <c r="H2" i="1"/>
  <c r="K2" i="1"/>
  <c r="N2" i="1"/>
  <c r="Q2" i="1"/>
  <c r="T2" i="1"/>
  <c r="W2" i="1"/>
  <c r="Z2" i="1"/>
  <c r="AC2" i="1"/>
  <c r="AF2" i="1"/>
  <c r="AI2" i="1"/>
  <c r="AL2" i="1"/>
  <c r="AR2" i="1"/>
  <c r="AU2" i="1"/>
  <c r="AX2" i="1"/>
  <c r="A3" i="1"/>
  <c r="D3" i="1"/>
  <c r="E3" i="1"/>
  <c r="G3" i="1"/>
  <c r="H3" i="1"/>
  <c r="J3" i="1"/>
  <c r="K3" i="1"/>
  <c r="M3" i="1"/>
  <c r="N3" i="1"/>
  <c r="P3" i="1"/>
  <c r="Q3" i="1"/>
  <c r="S3" i="1"/>
  <c r="T3" i="1"/>
  <c r="V3" i="1"/>
  <c r="W3" i="1"/>
  <c r="Y3" i="1"/>
  <c r="Z3" i="1"/>
  <c r="AB3" i="1"/>
  <c r="AC3" i="1"/>
  <c r="AE3" i="1"/>
  <c r="AF3" i="1"/>
  <c r="AH3" i="1"/>
  <c r="AI3" i="1"/>
  <c r="AK3" i="1"/>
  <c r="AL3" i="1"/>
  <c r="AN3" i="1"/>
  <c r="AO3" i="1"/>
  <c r="AQ3" i="1"/>
  <c r="AR3" i="1"/>
  <c r="AT3" i="1"/>
  <c r="AU3" i="1"/>
  <c r="AW3" i="1"/>
  <c r="AX3" i="1"/>
  <c r="D8" i="1"/>
  <c r="G8" i="1"/>
  <c r="J8" i="1"/>
  <c r="M8" i="1"/>
  <c r="P8" i="1"/>
  <c r="S8" i="1"/>
  <c r="V8" i="1"/>
  <c r="Y8" i="1"/>
  <c r="AB8" i="1"/>
  <c r="AE8" i="1"/>
  <c r="AH8" i="1"/>
  <c r="AK8" i="1"/>
  <c r="AQ8" i="1"/>
  <c r="AT8" i="1"/>
  <c r="AW8" i="1"/>
  <c r="E9" i="1"/>
  <c r="H9" i="1"/>
  <c r="K9" i="1"/>
  <c r="N9" i="1"/>
  <c r="Q9" i="1"/>
  <c r="T9" i="1"/>
  <c r="W9" i="1"/>
  <c r="Z9" i="1"/>
  <c r="AC9" i="1"/>
  <c r="AF9" i="1"/>
  <c r="AI9" i="1"/>
  <c r="AL9" i="1"/>
  <c r="AO9" i="1"/>
  <c r="AR9" i="1"/>
  <c r="AU9" i="1"/>
  <c r="AX9" i="1"/>
  <c r="D10" i="1"/>
  <c r="E10" i="1"/>
  <c r="G10" i="1"/>
  <c r="H10" i="1"/>
  <c r="J10" i="1"/>
  <c r="K10" i="1"/>
  <c r="M10" i="1"/>
  <c r="N10" i="1"/>
  <c r="P10" i="1"/>
  <c r="Q10" i="1"/>
  <c r="S10" i="1"/>
  <c r="T10" i="1"/>
  <c r="V10" i="1"/>
  <c r="W10" i="1"/>
  <c r="Y10" i="1"/>
  <c r="Z10" i="1"/>
  <c r="AB10" i="1"/>
  <c r="AC10" i="1"/>
  <c r="AE10" i="1"/>
  <c r="AF10" i="1"/>
  <c r="AH10" i="1"/>
  <c r="AI10" i="1"/>
  <c r="AK10" i="1"/>
  <c r="AL10" i="1"/>
  <c r="AN10" i="1"/>
  <c r="AO10" i="1"/>
  <c r="AQ10" i="1"/>
  <c r="AR10" i="1"/>
  <c r="AT10" i="1"/>
  <c r="AU10" i="1"/>
  <c r="AW10" i="1"/>
  <c r="AX10" i="1"/>
  <c r="D15" i="1"/>
  <c r="G15" i="1"/>
  <c r="J15" i="1"/>
  <c r="M15" i="1"/>
  <c r="P15" i="1"/>
  <c r="S15" i="1"/>
  <c r="V15" i="1"/>
  <c r="Y15" i="1"/>
  <c r="AB15" i="1"/>
  <c r="AE15" i="1"/>
  <c r="AH15" i="1"/>
  <c r="AK15" i="1"/>
  <c r="AN15" i="1"/>
  <c r="AQ15" i="1"/>
  <c r="AT15" i="1"/>
  <c r="AW15" i="1"/>
  <c r="E16" i="1"/>
  <c r="H16" i="1"/>
  <c r="K16" i="1"/>
  <c r="N16" i="1"/>
  <c r="Q16" i="1"/>
  <c r="T16" i="1"/>
  <c r="W16" i="1"/>
  <c r="Z16" i="1"/>
  <c r="AC16" i="1"/>
  <c r="AF16" i="1"/>
  <c r="AI16" i="1"/>
  <c r="AL16" i="1"/>
  <c r="AO16" i="1"/>
  <c r="AR16" i="1"/>
  <c r="AU16" i="1"/>
  <c r="AX16" i="1"/>
  <c r="BA16" i="1"/>
  <c r="D17" i="1"/>
  <c r="E17" i="1"/>
  <c r="G17" i="1"/>
  <c r="H17" i="1"/>
  <c r="J17" i="1"/>
  <c r="K17" i="1"/>
  <c r="M17" i="1"/>
  <c r="N17" i="1"/>
  <c r="P17" i="1"/>
  <c r="Q17" i="1"/>
  <c r="S17" i="1"/>
  <c r="T17" i="1"/>
  <c r="V17" i="1"/>
  <c r="W17" i="1"/>
  <c r="Y17" i="1"/>
  <c r="Z17" i="1"/>
  <c r="AB17" i="1"/>
  <c r="AC17" i="1"/>
  <c r="AE17" i="1"/>
  <c r="AF17" i="1"/>
  <c r="AH17" i="1"/>
  <c r="AI17" i="1"/>
  <c r="AK17" i="1"/>
  <c r="AL17" i="1"/>
  <c r="AN17" i="1"/>
  <c r="AO17" i="1"/>
  <c r="AQ17" i="1"/>
  <c r="AR17" i="1"/>
  <c r="AT17" i="1"/>
  <c r="AU17" i="1"/>
  <c r="AW17" i="1"/>
  <c r="AX17" i="1"/>
  <c r="AZ17" i="1"/>
  <c r="BA17" i="1"/>
  <c r="D22" i="1"/>
  <c r="G22" i="1"/>
  <c r="J22" i="1"/>
  <c r="M22" i="1"/>
  <c r="P22" i="1"/>
  <c r="S22" i="1"/>
  <c r="V22" i="1"/>
  <c r="Y22" i="1"/>
  <c r="AB22" i="1"/>
  <c r="AE22" i="1"/>
  <c r="AH22" i="1"/>
  <c r="AK22" i="1"/>
  <c r="AN22" i="1"/>
  <c r="AQ22" i="1"/>
  <c r="AT22" i="1"/>
  <c r="AW22" i="1"/>
  <c r="AZ22" i="1"/>
  <c r="E23" i="1"/>
  <c r="H23" i="1"/>
  <c r="K23" i="1"/>
  <c r="N23" i="1"/>
  <c r="Q23" i="1"/>
  <c r="T23" i="1"/>
  <c r="W23" i="1"/>
  <c r="Z23" i="1"/>
  <c r="AC23" i="1"/>
  <c r="AF23" i="1"/>
  <c r="AI23" i="1"/>
  <c r="AL23" i="1"/>
  <c r="AO23" i="1"/>
  <c r="AR23" i="1"/>
  <c r="AU23" i="1"/>
  <c r="AX23" i="1"/>
  <c r="BA23" i="1"/>
  <c r="D24" i="1"/>
  <c r="E24" i="1"/>
  <c r="G24" i="1"/>
  <c r="H24" i="1"/>
  <c r="J24" i="1"/>
  <c r="K24" i="1"/>
  <c r="M24" i="1"/>
  <c r="N24" i="1"/>
  <c r="P24" i="1"/>
  <c r="Q24" i="1"/>
  <c r="S24" i="1"/>
  <c r="T24" i="1"/>
  <c r="V24" i="1"/>
  <c r="W24" i="1"/>
  <c r="Y24" i="1"/>
  <c r="Z24" i="1"/>
  <c r="AB24" i="1"/>
  <c r="AC24" i="1"/>
  <c r="AE24" i="1"/>
  <c r="AF24" i="1"/>
  <c r="AH24" i="1"/>
  <c r="AI24" i="1"/>
  <c r="AK24" i="1"/>
  <c r="AL24" i="1"/>
  <c r="AN24" i="1"/>
  <c r="AO24" i="1"/>
  <c r="AQ24" i="1"/>
  <c r="AR24" i="1"/>
  <c r="AT24" i="1"/>
  <c r="AU24" i="1"/>
  <c r="AW24" i="1"/>
  <c r="AX24" i="1"/>
  <c r="AZ24" i="1"/>
  <c r="BA24" i="1"/>
  <c r="D29" i="1"/>
  <c r="G29" i="1"/>
  <c r="J29" i="1"/>
  <c r="M29" i="1"/>
  <c r="P29" i="1"/>
  <c r="S29" i="1"/>
  <c r="V29" i="1"/>
  <c r="Y29" i="1"/>
  <c r="AB29" i="1"/>
  <c r="AE29" i="1"/>
  <c r="AH29" i="1"/>
  <c r="AK29" i="1"/>
  <c r="AN29" i="1"/>
  <c r="AQ29" i="1"/>
  <c r="AT29" i="1"/>
  <c r="AW29" i="1"/>
  <c r="AZ29" i="1"/>
  <c r="E30" i="1"/>
  <c r="H30" i="1"/>
  <c r="K30" i="1"/>
  <c r="N30" i="1"/>
  <c r="Q30" i="1"/>
  <c r="T30" i="1"/>
  <c r="W30" i="1"/>
  <c r="Z30" i="1"/>
  <c r="AC30" i="1"/>
  <c r="AF30" i="1"/>
  <c r="AI30" i="1"/>
  <c r="AL30" i="1"/>
  <c r="AO30" i="1"/>
  <c r="AR30" i="1"/>
  <c r="AU30" i="1"/>
  <c r="AX30" i="1"/>
  <c r="BA30" i="1"/>
  <c r="D31" i="1"/>
  <c r="E31" i="1"/>
  <c r="G31" i="1"/>
  <c r="H31" i="1"/>
  <c r="J31" i="1"/>
  <c r="K31" i="1"/>
  <c r="M31" i="1"/>
  <c r="N31" i="1"/>
  <c r="P31" i="1"/>
  <c r="Q31" i="1"/>
  <c r="S31" i="1"/>
  <c r="T31" i="1"/>
  <c r="V31" i="1"/>
  <c r="W31" i="1"/>
  <c r="Y31" i="1"/>
  <c r="Z31" i="1"/>
  <c r="AB31" i="1"/>
  <c r="AC31" i="1"/>
  <c r="AE31" i="1"/>
  <c r="AF31" i="1"/>
  <c r="AH31" i="1"/>
  <c r="AI31" i="1"/>
  <c r="AK31" i="1"/>
  <c r="AL31" i="1"/>
  <c r="AN31" i="1"/>
  <c r="AO31" i="1"/>
  <c r="AQ31" i="1"/>
  <c r="AR31" i="1"/>
  <c r="AT31" i="1"/>
  <c r="AU31" i="1"/>
  <c r="AW31" i="1"/>
  <c r="AX31" i="1"/>
  <c r="AZ31" i="1"/>
  <c r="BA31" i="1"/>
  <c r="D36" i="1"/>
  <c r="G36" i="1"/>
  <c r="J36" i="1"/>
  <c r="M36" i="1"/>
  <c r="P36" i="1"/>
  <c r="S36" i="1"/>
  <c r="V36" i="1"/>
  <c r="Y36" i="1"/>
  <c r="AB36" i="1"/>
  <c r="AE36" i="1"/>
  <c r="AH36" i="1"/>
  <c r="AK36" i="1"/>
  <c r="AN36" i="1"/>
  <c r="AQ36" i="1"/>
  <c r="AT36" i="1"/>
  <c r="AW36" i="1"/>
  <c r="AZ36" i="1"/>
  <c r="E37" i="1"/>
  <c r="H37" i="1"/>
  <c r="K37" i="1"/>
  <c r="N37" i="1"/>
  <c r="Q37" i="1"/>
  <c r="T37" i="1"/>
  <c r="W37" i="1"/>
  <c r="Z37" i="1"/>
  <c r="AC37" i="1"/>
  <c r="AF37" i="1"/>
  <c r="AI37" i="1"/>
  <c r="AL37" i="1"/>
  <c r="AO37" i="1"/>
  <c r="AR37" i="1"/>
  <c r="AU37" i="1"/>
  <c r="AX37" i="1"/>
  <c r="BA37" i="1"/>
  <c r="D38" i="1"/>
  <c r="E38" i="1"/>
  <c r="G38" i="1"/>
  <c r="H38" i="1"/>
  <c r="J38" i="1"/>
  <c r="K38" i="1"/>
  <c r="M38" i="1"/>
  <c r="N38" i="1"/>
  <c r="P38" i="1"/>
  <c r="Q38" i="1"/>
  <c r="S38" i="1"/>
  <c r="T38" i="1"/>
  <c r="V38" i="1"/>
  <c r="W38" i="1"/>
  <c r="Y38" i="1"/>
  <c r="Z38" i="1"/>
  <c r="AB38" i="1"/>
  <c r="AC38" i="1"/>
  <c r="AE38" i="1"/>
  <c r="AF38" i="1"/>
  <c r="AH38" i="1"/>
  <c r="AI38" i="1"/>
  <c r="AK38" i="1"/>
  <c r="AL38" i="1"/>
  <c r="AN38" i="1"/>
  <c r="AO38" i="1"/>
  <c r="AQ38" i="1"/>
  <c r="AR38" i="1"/>
  <c r="AT38" i="1"/>
  <c r="AU38" i="1"/>
  <c r="AW38" i="1"/>
  <c r="AX38" i="1"/>
  <c r="AZ38" i="1"/>
  <c r="BA38" i="1"/>
  <c r="D43" i="1"/>
  <c r="G43" i="1"/>
  <c r="J43" i="1"/>
  <c r="M43" i="1"/>
  <c r="P43" i="1"/>
  <c r="S43" i="1"/>
  <c r="V43" i="1"/>
  <c r="Y43" i="1"/>
  <c r="AB43" i="1"/>
  <c r="AE43" i="1"/>
  <c r="AH43" i="1"/>
  <c r="AK43" i="1"/>
  <c r="AN43" i="1"/>
  <c r="AQ43" i="1"/>
  <c r="AT43" i="1"/>
  <c r="AW43" i="1"/>
  <c r="AZ43" i="1"/>
  <c r="E44" i="1"/>
  <c r="H44" i="1"/>
  <c r="K44" i="1"/>
  <c r="N44" i="1"/>
  <c r="Q44" i="1"/>
  <c r="T44" i="1"/>
  <c r="W44" i="1"/>
  <c r="Z44" i="1"/>
  <c r="AC44" i="1"/>
  <c r="AF44" i="1"/>
  <c r="AI44" i="1"/>
  <c r="AL44" i="1"/>
  <c r="AO44" i="1"/>
  <c r="AR44" i="1"/>
  <c r="AU44" i="1"/>
  <c r="AX44" i="1"/>
  <c r="BA44" i="1"/>
  <c r="D45" i="1"/>
  <c r="E45" i="1"/>
  <c r="G45" i="1"/>
  <c r="J45" i="1"/>
  <c r="K45" i="1"/>
  <c r="M45" i="1"/>
  <c r="N45" i="1"/>
  <c r="P45" i="1"/>
  <c r="Q45" i="1"/>
  <c r="S45" i="1"/>
  <c r="T45" i="1"/>
  <c r="V45" i="1"/>
  <c r="W45" i="1"/>
  <c r="Y45" i="1"/>
  <c r="Z45" i="1"/>
  <c r="AB45" i="1"/>
  <c r="AC45" i="1"/>
  <c r="AE45" i="1"/>
  <c r="AF45" i="1"/>
  <c r="AH45" i="1"/>
  <c r="AI45" i="1"/>
  <c r="AK45" i="1"/>
  <c r="AL45" i="1"/>
  <c r="AN45" i="1"/>
  <c r="AO45" i="1"/>
  <c r="AQ45" i="1"/>
  <c r="AR45" i="1"/>
  <c r="AT45" i="1"/>
  <c r="AU45" i="1"/>
  <c r="AW45" i="1"/>
  <c r="AX45" i="1"/>
  <c r="AZ45" i="1"/>
  <c r="BA45" i="1"/>
  <c r="D50" i="1"/>
  <c r="G50" i="1"/>
  <c r="J50" i="1"/>
  <c r="M50" i="1"/>
  <c r="P50" i="1"/>
  <c r="S50" i="1"/>
  <c r="V50" i="1"/>
  <c r="Y50" i="1"/>
  <c r="AB50" i="1"/>
  <c r="AE50" i="1"/>
  <c r="AH50" i="1"/>
  <c r="AK50" i="1"/>
  <c r="AN50" i="1"/>
  <c r="AQ50" i="1"/>
  <c r="AT50" i="1"/>
  <c r="AW50" i="1"/>
  <c r="AZ50" i="1"/>
  <c r="E51" i="1"/>
  <c r="H51" i="1"/>
  <c r="K51" i="1"/>
  <c r="N51" i="1"/>
  <c r="Q51" i="1"/>
  <c r="T51" i="1"/>
  <c r="W51" i="1"/>
  <c r="Z51" i="1"/>
  <c r="AC51" i="1"/>
  <c r="AF51" i="1"/>
  <c r="AI51" i="1"/>
  <c r="AL51" i="1"/>
  <c r="AO51" i="1"/>
  <c r="AR51" i="1"/>
  <c r="AU51" i="1"/>
  <c r="AX51" i="1"/>
  <c r="BA51" i="1"/>
  <c r="D52" i="1"/>
  <c r="E52" i="1"/>
  <c r="G52" i="1"/>
  <c r="H52" i="1"/>
  <c r="J52" i="1"/>
  <c r="K52" i="1"/>
  <c r="M52" i="1"/>
  <c r="N52" i="1"/>
  <c r="P52" i="1"/>
  <c r="Q52" i="1"/>
  <c r="S52" i="1"/>
  <c r="T52" i="1"/>
  <c r="V52" i="1"/>
  <c r="W52" i="1"/>
  <c r="Y52" i="1"/>
  <c r="Z52" i="1"/>
  <c r="AB52" i="1"/>
  <c r="AC52" i="1"/>
  <c r="AE52" i="1"/>
  <c r="AF52" i="1"/>
  <c r="AH52" i="1"/>
  <c r="AI52" i="1"/>
  <c r="AK52" i="1"/>
  <c r="AL52" i="1"/>
  <c r="AN52" i="1"/>
  <c r="AO52" i="1"/>
  <c r="AQ52" i="1"/>
  <c r="AR52" i="1"/>
  <c r="AT52" i="1"/>
  <c r="AU52" i="1"/>
  <c r="AW52" i="1"/>
  <c r="AX52" i="1"/>
  <c r="AZ52" i="1"/>
  <c r="BA52" i="1"/>
  <c r="D57" i="1"/>
  <c r="G57" i="1"/>
  <c r="J57" i="1"/>
  <c r="M57" i="1"/>
  <c r="P57" i="1"/>
  <c r="S57" i="1"/>
  <c r="V57" i="1"/>
  <c r="Y57" i="1"/>
  <c r="AB57" i="1"/>
  <c r="AE57" i="1"/>
  <c r="AH57" i="1"/>
  <c r="AK57" i="1"/>
  <c r="AN57" i="1"/>
  <c r="AQ57" i="1"/>
  <c r="AT57" i="1"/>
  <c r="AW57" i="1"/>
  <c r="AZ57" i="1"/>
  <c r="D58" i="1"/>
  <c r="E58" i="1"/>
  <c r="H58" i="1"/>
  <c r="K58" i="1"/>
  <c r="N58" i="1"/>
  <c r="Q58" i="1"/>
  <c r="T58" i="1"/>
  <c r="W58" i="1"/>
  <c r="Z58" i="1"/>
  <c r="AC58" i="1"/>
  <c r="AF58" i="1"/>
  <c r="AI58" i="1"/>
  <c r="AL58" i="1"/>
  <c r="AO58" i="1"/>
  <c r="AR58" i="1"/>
  <c r="AU58" i="1"/>
  <c r="AX58" i="1"/>
  <c r="BA58" i="1"/>
  <c r="D59" i="1"/>
  <c r="E59" i="1"/>
  <c r="G59" i="1"/>
  <c r="H59" i="1"/>
  <c r="J59" i="1"/>
  <c r="K59" i="1"/>
  <c r="M59" i="1"/>
  <c r="N59" i="1"/>
  <c r="P59" i="1"/>
  <c r="Q59" i="1"/>
  <c r="S59" i="1"/>
  <c r="T59" i="1"/>
  <c r="V59" i="1"/>
  <c r="W59" i="1"/>
  <c r="Y59" i="1"/>
  <c r="Z59" i="1"/>
  <c r="AB59" i="1"/>
  <c r="AC59" i="1"/>
  <c r="AE59" i="1"/>
  <c r="AF59" i="1"/>
  <c r="AH59" i="1"/>
  <c r="AI59" i="1"/>
  <c r="AK59" i="1"/>
  <c r="AL59" i="1"/>
  <c r="AN59" i="1"/>
  <c r="AO59" i="1"/>
  <c r="AQ59" i="1"/>
  <c r="AR59" i="1"/>
  <c r="AT59" i="1"/>
  <c r="AU59" i="1"/>
  <c r="AW59" i="1"/>
  <c r="AX59" i="1"/>
  <c r="AZ59" i="1"/>
  <c r="BA59" i="1"/>
  <c r="D62" i="1"/>
  <c r="D63" i="1"/>
  <c r="D64" i="1"/>
  <c r="G64" i="1"/>
  <c r="J64" i="1"/>
  <c r="M64" i="1"/>
  <c r="P64" i="1"/>
  <c r="S64" i="1"/>
  <c r="V64" i="1"/>
  <c r="Y64" i="1"/>
  <c r="AB64" i="1"/>
  <c r="AE64" i="1"/>
  <c r="AH64" i="1"/>
  <c r="AK64" i="1"/>
  <c r="AN64" i="1"/>
  <c r="AQ64" i="1"/>
  <c r="AT64" i="1"/>
  <c r="AW64" i="1"/>
  <c r="AZ64" i="1"/>
  <c r="B2" i="4"/>
  <c r="D2" i="4"/>
  <c r="E2" i="4"/>
  <c r="F2" i="4"/>
  <c r="H2" i="4"/>
  <c r="A5" i="4"/>
  <c r="B5" i="4"/>
  <c r="C5" i="4"/>
  <c r="D5" i="4"/>
  <c r="F5" i="4"/>
  <c r="G5" i="4"/>
  <c r="H5" i="4"/>
  <c r="I5" i="4"/>
  <c r="J5" i="4"/>
  <c r="K5" i="4"/>
  <c r="L5" i="4"/>
  <c r="B6" i="4"/>
  <c r="F6" i="4"/>
  <c r="G6" i="4"/>
  <c r="H6" i="4"/>
  <c r="J6" i="4"/>
  <c r="K6" i="4"/>
  <c r="L6" i="4"/>
  <c r="B7" i="4"/>
  <c r="F7" i="4"/>
  <c r="G7" i="4"/>
  <c r="H7" i="4"/>
  <c r="J7" i="4"/>
  <c r="K7" i="4"/>
  <c r="L7" i="4"/>
  <c r="B8" i="4"/>
  <c r="F8" i="4"/>
  <c r="G8" i="4"/>
  <c r="H8" i="4"/>
  <c r="J8" i="4"/>
  <c r="K8" i="4"/>
  <c r="L8" i="4"/>
  <c r="B9" i="4"/>
  <c r="F9" i="4"/>
  <c r="G9" i="4"/>
  <c r="H9" i="4"/>
  <c r="J9" i="4"/>
  <c r="K9" i="4"/>
  <c r="L9" i="4"/>
  <c r="B10" i="4"/>
  <c r="F10" i="4"/>
  <c r="G10" i="4"/>
  <c r="H10" i="4"/>
  <c r="J10" i="4"/>
  <c r="K10" i="4"/>
  <c r="L10" i="4"/>
  <c r="B11" i="4"/>
  <c r="F11" i="4"/>
  <c r="G11" i="4"/>
  <c r="H11" i="4"/>
  <c r="J11" i="4"/>
  <c r="K11" i="4"/>
  <c r="L11" i="4"/>
  <c r="B12" i="4"/>
  <c r="F12" i="4"/>
  <c r="G12" i="4"/>
  <c r="H12" i="4"/>
  <c r="J12" i="4"/>
  <c r="K12" i="4"/>
  <c r="L12" i="4"/>
  <c r="B13" i="4"/>
  <c r="F13" i="4"/>
  <c r="G13" i="4"/>
  <c r="H13" i="4"/>
  <c r="J13" i="4"/>
  <c r="K13" i="4"/>
  <c r="L13" i="4"/>
  <c r="B14" i="4"/>
  <c r="F14" i="4"/>
  <c r="G14" i="4"/>
  <c r="H14" i="4"/>
  <c r="J14" i="4"/>
  <c r="K14" i="4"/>
  <c r="L14" i="4"/>
  <c r="B15" i="4"/>
  <c r="F15" i="4"/>
  <c r="G15" i="4"/>
  <c r="H15" i="4"/>
  <c r="J15" i="4"/>
  <c r="K15" i="4"/>
  <c r="L15" i="4"/>
  <c r="B16" i="4"/>
  <c r="F16" i="4"/>
  <c r="G16" i="4"/>
  <c r="H16" i="4"/>
  <c r="J16" i="4"/>
  <c r="K16" i="4"/>
  <c r="L16" i="4"/>
  <c r="B17" i="4"/>
  <c r="F17" i="4"/>
  <c r="G17" i="4"/>
  <c r="H17" i="4"/>
  <c r="J17" i="4"/>
  <c r="K17" i="4"/>
  <c r="L17" i="4"/>
  <c r="B18" i="4"/>
  <c r="F18" i="4"/>
  <c r="G18" i="4"/>
  <c r="H18" i="4"/>
  <c r="J18" i="4"/>
  <c r="K18" i="4"/>
  <c r="L18" i="4"/>
  <c r="B19" i="4"/>
  <c r="F19" i="4"/>
  <c r="G19" i="4"/>
  <c r="H19" i="4"/>
  <c r="J19" i="4"/>
  <c r="K19" i="4"/>
  <c r="L19" i="4"/>
  <c r="B20" i="4"/>
  <c r="F20" i="4"/>
  <c r="G20" i="4"/>
  <c r="H20" i="4"/>
  <c r="J20" i="4"/>
  <c r="K20" i="4"/>
  <c r="L20" i="4"/>
  <c r="B21" i="4"/>
  <c r="F21" i="4"/>
  <c r="G21" i="4"/>
  <c r="H21" i="4"/>
  <c r="J21" i="4"/>
  <c r="K21" i="4"/>
  <c r="L21" i="4"/>
  <c r="B22" i="4"/>
  <c r="F22" i="4"/>
  <c r="G22" i="4"/>
  <c r="H22" i="4"/>
  <c r="J22" i="4"/>
  <c r="K22" i="4"/>
  <c r="L22" i="4"/>
  <c r="B23" i="4"/>
  <c r="F23" i="4"/>
  <c r="G23" i="4"/>
  <c r="H23" i="4"/>
  <c r="J23" i="4"/>
  <c r="K23" i="4"/>
  <c r="L23" i="4"/>
  <c r="B24" i="4"/>
  <c r="F24" i="4"/>
  <c r="G24" i="4"/>
  <c r="H24" i="4"/>
  <c r="J24" i="4"/>
  <c r="L24" i="4"/>
  <c r="B25" i="4"/>
  <c r="F25" i="4"/>
  <c r="G25" i="4"/>
  <c r="H25" i="4"/>
  <c r="J25" i="4"/>
  <c r="L25" i="4"/>
  <c r="B26" i="4"/>
  <c r="F26" i="4"/>
  <c r="G26" i="4"/>
  <c r="H26" i="4"/>
  <c r="J26" i="4"/>
  <c r="L26" i="4"/>
  <c r="B27" i="4"/>
  <c r="F27" i="4"/>
  <c r="G27" i="4"/>
  <c r="H27" i="4"/>
  <c r="J27" i="4"/>
  <c r="L27" i="4"/>
  <c r="B28" i="4"/>
  <c r="F28" i="4"/>
  <c r="G28" i="4"/>
  <c r="H28" i="4"/>
  <c r="J28" i="4"/>
  <c r="L28" i="4"/>
  <c r="B29" i="4"/>
  <c r="F29" i="4"/>
  <c r="G29" i="4"/>
  <c r="H29" i="4"/>
  <c r="J29" i="4"/>
  <c r="K29" i="4"/>
  <c r="L29" i="4"/>
  <c r="B30" i="4"/>
  <c r="F30" i="4"/>
  <c r="G30" i="4"/>
  <c r="H30" i="4"/>
  <c r="J30" i="4"/>
  <c r="K30" i="4"/>
  <c r="L30" i="4"/>
  <c r="B31" i="4"/>
  <c r="F31" i="4"/>
  <c r="G31" i="4"/>
  <c r="H31" i="4"/>
  <c r="J31" i="4"/>
  <c r="K31" i="4"/>
  <c r="L31" i="4"/>
  <c r="B32" i="4"/>
  <c r="F32" i="4"/>
  <c r="G32" i="4"/>
  <c r="H32" i="4"/>
  <c r="J32" i="4"/>
  <c r="K32" i="4"/>
  <c r="L32" i="4"/>
  <c r="B33" i="4"/>
  <c r="F33" i="4"/>
  <c r="G33" i="4"/>
  <c r="H33" i="4"/>
  <c r="J33" i="4"/>
  <c r="K33" i="4"/>
  <c r="L33" i="4"/>
  <c r="B34" i="4"/>
  <c r="F34" i="4"/>
  <c r="G34" i="4"/>
  <c r="H34" i="4"/>
  <c r="J34" i="4"/>
  <c r="K34" i="4"/>
  <c r="L34" i="4"/>
  <c r="B35" i="4"/>
  <c r="F35" i="4"/>
  <c r="G35" i="4"/>
  <c r="H35" i="4"/>
  <c r="J35" i="4"/>
  <c r="K35" i="4"/>
  <c r="L35" i="4"/>
  <c r="B36" i="4"/>
  <c r="F36" i="4"/>
  <c r="G36" i="4"/>
  <c r="H36" i="4"/>
  <c r="J36" i="4"/>
  <c r="K36" i="4"/>
  <c r="L36" i="4"/>
  <c r="B37" i="4"/>
  <c r="F37" i="4"/>
  <c r="G37" i="4"/>
  <c r="H37" i="4"/>
  <c r="J37" i="4"/>
  <c r="K37" i="4"/>
  <c r="L37" i="4"/>
  <c r="B38" i="4"/>
  <c r="E38" i="4"/>
  <c r="F38" i="4"/>
  <c r="G38" i="4"/>
  <c r="H38" i="4"/>
  <c r="J38" i="4"/>
  <c r="K38" i="4"/>
  <c r="L38" i="4"/>
  <c r="B39" i="4"/>
  <c r="E39" i="4"/>
  <c r="F39" i="4"/>
  <c r="G39" i="4"/>
  <c r="H39" i="4"/>
  <c r="J39" i="4"/>
  <c r="K39" i="4"/>
  <c r="L39" i="4"/>
  <c r="B40" i="4"/>
  <c r="E40" i="4"/>
  <c r="F40" i="4"/>
  <c r="G40" i="4"/>
  <c r="H40" i="4"/>
  <c r="J40" i="4"/>
  <c r="K40" i="4"/>
  <c r="L40" i="4"/>
  <c r="B41" i="4"/>
  <c r="E41" i="4"/>
  <c r="F41" i="4"/>
  <c r="G41" i="4"/>
  <c r="H41" i="4"/>
  <c r="J41" i="4"/>
  <c r="K41" i="4"/>
  <c r="L41" i="4"/>
  <c r="B42" i="4"/>
  <c r="E42" i="4"/>
  <c r="F42" i="4"/>
  <c r="G42" i="4"/>
  <c r="H42" i="4"/>
  <c r="J42" i="4"/>
  <c r="K42" i="4"/>
  <c r="L42" i="4"/>
  <c r="B43" i="4"/>
  <c r="E43" i="4"/>
  <c r="F43" i="4"/>
  <c r="G43" i="4"/>
  <c r="H43" i="4"/>
  <c r="J43" i="4"/>
  <c r="K43" i="4"/>
  <c r="L43" i="4"/>
  <c r="B44" i="4"/>
  <c r="E44" i="4"/>
  <c r="F44" i="4"/>
  <c r="G44" i="4"/>
  <c r="H44" i="4"/>
  <c r="J44" i="4"/>
  <c r="K44" i="4"/>
  <c r="L44" i="4"/>
  <c r="B45" i="4"/>
  <c r="E45" i="4"/>
  <c r="F45" i="4"/>
  <c r="G45" i="4"/>
  <c r="H45" i="4"/>
  <c r="J45" i="4"/>
  <c r="K45" i="4"/>
  <c r="L45" i="4"/>
  <c r="B46" i="4"/>
  <c r="E46" i="4"/>
  <c r="F46" i="4"/>
  <c r="G46" i="4"/>
  <c r="H46" i="4"/>
  <c r="J46" i="4"/>
  <c r="K46" i="4"/>
  <c r="L46" i="4"/>
  <c r="B47" i="4"/>
  <c r="E47" i="4"/>
  <c r="F47" i="4"/>
  <c r="G47" i="4"/>
  <c r="H47" i="4"/>
  <c r="J47" i="4"/>
  <c r="K47" i="4"/>
  <c r="L47" i="4"/>
  <c r="B48" i="4"/>
  <c r="E48" i="4"/>
  <c r="F48" i="4"/>
  <c r="G48" i="4"/>
  <c r="H48" i="4"/>
  <c r="J48" i="4"/>
  <c r="K48" i="4"/>
  <c r="L48" i="4"/>
  <c r="B49" i="4"/>
  <c r="E49" i="4"/>
  <c r="F49" i="4"/>
  <c r="G49" i="4"/>
  <c r="H49" i="4"/>
  <c r="J49" i="4"/>
  <c r="K49" i="4"/>
  <c r="L49" i="4"/>
  <c r="B50" i="4"/>
  <c r="E50" i="4"/>
  <c r="F50" i="4"/>
  <c r="G50" i="4"/>
  <c r="H50" i="4"/>
  <c r="J50" i="4"/>
  <c r="K50" i="4"/>
  <c r="L50" i="4"/>
  <c r="B51" i="4"/>
  <c r="E51" i="4"/>
  <c r="F51" i="4"/>
  <c r="G51" i="4"/>
  <c r="H51" i="4"/>
  <c r="J51" i="4"/>
  <c r="K51" i="4"/>
  <c r="L51" i="4"/>
  <c r="B52" i="4"/>
  <c r="E52" i="4"/>
  <c r="F52" i="4"/>
  <c r="G52" i="4"/>
  <c r="H52" i="4"/>
  <c r="J52" i="4"/>
  <c r="K52" i="4"/>
  <c r="L52" i="4"/>
  <c r="B53" i="4"/>
  <c r="E53" i="4"/>
  <c r="F53" i="4"/>
  <c r="G53" i="4"/>
  <c r="H53" i="4"/>
  <c r="J53" i="4"/>
  <c r="K53" i="4"/>
  <c r="L53" i="4"/>
  <c r="B54" i="4"/>
  <c r="E54" i="4"/>
  <c r="F54" i="4"/>
  <c r="G54" i="4"/>
  <c r="H54" i="4"/>
  <c r="J54" i="4"/>
  <c r="K54" i="4"/>
  <c r="L54" i="4"/>
  <c r="B55" i="4"/>
  <c r="E55" i="4"/>
  <c r="F55" i="4"/>
  <c r="G55" i="4"/>
  <c r="H55" i="4"/>
  <c r="J55" i="4"/>
  <c r="K55" i="4"/>
  <c r="L55" i="4"/>
  <c r="B56" i="4"/>
  <c r="E56" i="4"/>
  <c r="F56" i="4"/>
  <c r="G56" i="4"/>
  <c r="H56" i="4"/>
  <c r="J56" i="4"/>
  <c r="K56" i="4"/>
  <c r="L56" i="4"/>
  <c r="B57" i="4"/>
  <c r="E57" i="4"/>
  <c r="F57" i="4"/>
  <c r="G57" i="4"/>
  <c r="H57" i="4"/>
  <c r="J57" i="4"/>
  <c r="K57" i="4"/>
  <c r="L57" i="4"/>
  <c r="B58" i="4"/>
  <c r="E58" i="4"/>
  <c r="F58" i="4"/>
  <c r="G58" i="4"/>
  <c r="H58" i="4"/>
  <c r="J58" i="4"/>
  <c r="K58" i="4"/>
  <c r="L58" i="4"/>
  <c r="B59" i="4"/>
  <c r="E59" i="4"/>
  <c r="F59" i="4"/>
  <c r="G59" i="4"/>
  <c r="H59" i="4"/>
  <c r="J59" i="4"/>
  <c r="K59" i="4"/>
  <c r="L59" i="4"/>
  <c r="B60" i="4"/>
  <c r="E60" i="4"/>
  <c r="F60" i="4"/>
  <c r="G60" i="4"/>
  <c r="H60" i="4"/>
  <c r="J60" i="4"/>
  <c r="K60" i="4"/>
  <c r="L60" i="4"/>
  <c r="B61" i="4"/>
  <c r="E61" i="4"/>
  <c r="F61" i="4"/>
  <c r="G61" i="4"/>
  <c r="H61" i="4"/>
  <c r="J61" i="4"/>
  <c r="K61" i="4"/>
  <c r="L61" i="4"/>
  <c r="B62" i="4"/>
  <c r="E62" i="4"/>
  <c r="F62" i="4"/>
  <c r="G62" i="4"/>
  <c r="H62" i="4"/>
  <c r="J62" i="4"/>
  <c r="K62" i="4"/>
  <c r="L62" i="4"/>
  <c r="B63" i="4"/>
  <c r="E63" i="4"/>
  <c r="F63" i="4"/>
  <c r="G63" i="4"/>
  <c r="H63" i="4"/>
  <c r="J63" i="4"/>
  <c r="K63" i="4"/>
  <c r="L63" i="4"/>
  <c r="B64" i="4"/>
  <c r="E64" i="4"/>
  <c r="F64" i="4"/>
  <c r="G64" i="4"/>
  <c r="H64" i="4"/>
  <c r="J64" i="4"/>
  <c r="K64" i="4"/>
  <c r="L64" i="4"/>
  <c r="B65" i="4"/>
  <c r="E65" i="4"/>
  <c r="F65" i="4"/>
  <c r="G65" i="4"/>
  <c r="H65" i="4"/>
  <c r="J65" i="4"/>
  <c r="K65" i="4"/>
  <c r="L65" i="4"/>
  <c r="B66" i="4"/>
  <c r="E66" i="4"/>
  <c r="F66" i="4"/>
  <c r="G66" i="4"/>
  <c r="H66" i="4"/>
  <c r="J66" i="4"/>
  <c r="K66" i="4"/>
  <c r="L66" i="4"/>
  <c r="B67" i="4"/>
  <c r="E67" i="4"/>
  <c r="F67" i="4"/>
  <c r="G67" i="4"/>
  <c r="H67" i="4"/>
  <c r="J67" i="4"/>
  <c r="K67" i="4"/>
  <c r="L67" i="4"/>
  <c r="B68" i="4"/>
  <c r="E68" i="4"/>
  <c r="F68" i="4"/>
  <c r="G68" i="4"/>
  <c r="H68" i="4"/>
  <c r="J68" i="4"/>
  <c r="K68" i="4"/>
  <c r="L68" i="4"/>
  <c r="B69" i="4"/>
  <c r="E69" i="4"/>
  <c r="F69" i="4"/>
  <c r="G69" i="4"/>
  <c r="H69" i="4"/>
  <c r="J69" i="4"/>
  <c r="K69" i="4"/>
  <c r="L69" i="4"/>
  <c r="B70" i="4"/>
  <c r="E70" i="4"/>
  <c r="F70" i="4"/>
  <c r="G70" i="4"/>
  <c r="H70" i="4"/>
  <c r="J70" i="4"/>
  <c r="K70" i="4"/>
  <c r="L70" i="4"/>
  <c r="B71" i="4"/>
  <c r="E71" i="4"/>
  <c r="F71" i="4"/>
  <c r="G71" i="4"/>
  <c r="H71" i="4"/>
  <c r="J71" i="4"/>
  <c r="K71" i="4"/>
  <c r="L71" i="4"/>
  <c r="B72" i="4"/>
  <c r="E72" i="4"/>
  <c r="F72" i="4"/>
  <c r="G72" i="4"/>
  <c r="H72" i="4"/>
  <c r="J72" i="4"/>
  <c r="K72" i="4"/>
  <c r="L72" i="4"/>
  <c r="B73" i="4"/>
  <c r="E73" i="4"/>
  <c r="F73" i="4"/>
  <c r="G73" i="4"/>
  <c r="H73" i="4"/>
  <c r="J73" i="4"/>
  <c r="K73" i="4"/>
  <c r="B74" i="4"/>
  <c r="E74" i="4"/>
  <c r="F74" i="4"/>
  <c r="G74" i="4"/>
  <c r="H74" i="4"/>
  <c r="J74" i="4"/>
  <c r="L74" i="4"/>
  <c r="B75" i="4"/>
  <c r="E75" i="4"/>
  <c r="F75" i="4"/>
  <c r="G75" i="4"/>
  <c r="H75" i="4"/>
  <c r="J75" i="4"/>
  <c r="K75" i="4"/>
  <c r="L75" i="4"/>
  <c r="B76" i="4"/>
  <c r="E76" i="4"/>
  <c r="F76" i="4"/>
  <c r="G76" i="4"/>
  <c r="H76" i="4"/>
  <c r="J76" i="4"/>
  <c r="K76" i="4"/>
  <c r="L76" i="4"/>
  <c r="B77" i="4"/>
  <c r="E77" i="4"/>
  <c r="F77" i="4"/>
  <c r="G77" i="4"/>
  <c r="H77" i="4"/>
  <c r="J77" i="4"/>
  <c r="K77" i="4"/>
  <c r="L77" i="4"/>
  <c r="B78" i="4"/>
  <c r="E78" i="4"/>
  <c r="F78" i="4"/>
  <c r="G78" i="4"/>
  <c r="H78" i="4"/>
  <c r="J78" i="4"/>
  <c r="K78" i="4"/>
  <c r="L78" i="4"/>
  <c r="B79" i="4"/>
  <c r="E79" i="4"/>
  <c r="F79" i="4"/>
  <c r="G79" i="4"/>
  <c r="H79" i="4"/>
  <c r="J79" i="4"/>
  <c r="K79" i="4"/>
  <c r="L79" i="4"/>
  <c r="B80" i="4"/>
  <c r="E80" i="4"/>
  <c r="F80" i="4"/>
  <c r="G80" i="4"/>
  <c r="H80" i="4"/>
  <c r="J80" i="4"/>
  <c r="K80" i="4"/>
  <c r="L80" i="4"/>
  <c r="B81" i="4"/>
  <c r="E81" i="4"/>
  <c r="F81" i="4"/>
  <c r="G81" i="4"/>
  <c r="H81" i="4"/>
  <c r="J81" i="4"/>
  <c r="K81" i="4"/>
  <c r="L81" i="4"/>
  <c r="B82" i="4"/>
  <c r="E82" i="4"/>
  <c r="F82" i="4"/>
  <c r="G82" i="4"/>
  <c r="H82" i="4"/>
  <c r="J82" i="4"/>
  <c r="K82" i="4"/>
  <c r="L82" i="4"/>
  <c r="B83" i="4"/>
  <c r="E83" i="4"/>
  <c r="F83" i="4"/>
  <c r="G83" i="4"/>
  <c r="H83" i="4"/>
  <c r="J83" i="4"/>
  <c r="K83" i="4"/>
  <c r="L83" i="4"/>
  <c r="B84" i="4"/>
  <c r="E84" i="4"/>
  <c r="F84" i="4"/>
  <c r="G84" i="4"/>
  <c r="H84" i="4"/>
  <c r="J84" i="4"/>
  <c r="K84" i="4"/>
  <c r="L84" i="4"/>
  <c r="B85" i="4"/>
  <c r="E85" i="4"/>
  <c r="F85" i="4"/>
  <c r="G85" i="4"/>
  <c r="H85" i="4"/>
  <c r="J85" i="4"/>
  <c r="K85" i="4"/>
  <c r="L85" i="4"/>
  <c r="B86" i="4"/>
  <c r="E86" i="4"/>
  <c r="F86" i="4"/>
  <c r="G86" i="4"/>
  <c r="H86" i="4"/>
  <c r="J86" i="4"/>
  <c r="K86" i="4"/>
  <c r="L86" i="4"/>
  <c r="B87" i="4"/>
  <c r="E87" i="4"/>
  <c r="F87" i="4"/>
  <c r="G87" i="4"/>
  <c r="H87" i="4"/>
  <c r="J87" i="4"/>
  <c r="K87" i="4"/>
  <c r="L87" i="4"/>
  <c r="B88" i="4"/>
  <c r="E88" i="4"/>
  <c r="F88" i="4"/>
  <c r="G88" i="4"/>
  <c r="H88" i="4"/>
  <c r="J88" i="4"/>
  <c r="K88" i="4"/>
  <c r="L88" i="4"/>
  <c r="B89" i="4"/>
  <c r="E89" i="4"/>
  <c r="F89" i="4"/>
  <c r="G89" i="4"/>
  <c r="H89" i="4"/>
  <c r="J89" i="4"/>
  <c r="K89" i="4"/>
  <c r="L89" i="4"/>
  <c r="B90" i="4"/>
  <c r="E90" i="4"/>
  <c r="F90" i="4"/>
  <c r="G90" i="4"/>
  <c r="H90" i="4"/>
  <c r="J90" i="4"/>
  <c r="K90" i="4"/>
  <c r="L90" i="4"/>
  <c r="B91" i="4"/>
  <c r="E91" i="4"/>
  <c r="F91" i="4"/>
  <c r="G91" i="4"/>
  <c r="H91" i="4"/>
  <c r="J91" i="4"/>
  <c r="K91" i="4"/>
  <c r="L91" i="4"/>
  <c r="B92" i="4"/>
  <c r="E92" i="4"/>
  <c r="F92" i="4"/>
  <c r="G92" i="4"/>
  <c r="H92" i="4"/>
  <c r="J92" i="4"/>
  <c r="K92" i="4"/>
  <c r="L92" i="4"/>
  <c r="B93" i="4"/>
  <c r="E93" i="4"/>
  <c r="F93" i="4"/>
  <c r="G93" i="4"/>
  <c r="H93" i="4"/>
  <c r="J93" i="4"/>
  <c r="K93" i="4"/>
  <c r="L93" i="4"/>
  <c r="B94" i="4"/>
  <c r="E94" i="4"/>
  <c r="F94" i="4"/>
  <c r="G94" i="4"/>
  <c r="H94" i="4"/>
  <c r="J94" i="4"/>
  <c r="K94" i="4"/>
  <c r="L94" i="4"/>
  <c r="B95" i="4"/>
  <c r="E95" i="4"/>
  <c r="F95" i="4"/>
  <c r="G95" i="4"/>
  <c r="H95" i="4"/>
  <c r="J95" i="4"/>
  <c r="K95" i="4"/>
  <c r="L95" i="4"/>
  <c r="B96" i="4"/>
  <c r="E96" i="4"/>
  <c r="F96" i="4"/>
  <c r="G96" i="4"/>
  <c r="H96" i="4"/>
  <c r="J96" i="4"/>
  <c r="K96" i="4"/>
  <c r="L96" i="4"/>
  <c r="B97" i="4"/>
  <c r="E97" i="4"/>
  <c r="F97" i="4"/>
  <c r="G97" i="4"/>
  <c r="H97" i="4"/>
  <c r="J97" i="4"/>
  <c r="K97" i="4"/>
  <c r="L97" i="4"/>
  <c r="B98" i="4"/>
  <c r="E98" i="4"/>
  <c r="F98" i="4"/>
  <c r="G98" i="4"/>
  <c r="H98" i="4"/>
  <c r="J98" i="4"/>
  <c r="K98" i="4"/>
  <c r="L98" i="4"/>
  <c r="B99" i="4"/>
  <c r="E99" i="4"/>
  <c r="F99" i="4"/>
  <c r="G99" i="4"/>
  <c r="H99" i="4"/>
  <c r="J99" i="4"/>
  <c r="K99" i="4"/>
  <c r="L99" i="4"/>
  <c r="B100" i="4"/>
  <c r="E100" i="4"/>
  <c r="F100" i="4"/>
  <c r="G100" i="4"/>
  <c r="H100" i="4"/>
  <c r="J100" i="4"/>
  <c r="K100" i="4"/>
  <c r="L100" i="4"/>
  <c r="B101" i="4"/>
  <c r="E101" i="4"/>
  <c r="F101" i="4"/>
  <c r="G101" i="4"/>
  <c r="H101" i="4"/>
  <c r="J101" i="4"/>
  <c r="L101" i="4"/>
  <c r="B102" i="4"/>
  <c r="E102" i="4"/>
  <c r="F102" i="4"/>
  <c r="G102" i="4"/>
  <c r="H102" i="4"/>
  <c r="J102" i="4"/>
  <c r="K102" i="4"/>
  <c r="L102" i="4"/>
  <c r="B103" i="4"/>
  <c r="E103" i="4"/>
  <c r="F103" i="4"/>
  <c r="G103" i="4"/>
  <c r="H103" i="4"/>
  <c r="J103" i="4"/>
  <c r="K103" i="4"/>
  <c r="L103" i="4"/>
  <c r="B104" i="4"/>
  <c r="E104" i="4"/>
  <c r="F104" i="4"/>
  <c r="G104" i="4"/>
  <c r="H104" i="4"/>
  <c r="J104" i="4"/>
  <c r="K104" i="4"/>
  <c r="L104" i="4"/>
  <c r="B105" i="4"/>
  <c r="E105" i="4"/>
  <c r="F105" i="4"/>
  <c r="G105" i="4"/>
  <c r="H105" i="4"/>
  <c r="J105" i="4"/>
  <c r="K105" i="4"/>
  <c r="L105" i="4"/>
  <c r="B106" i="4"/>
  <c r="E106" i="4"/>
  <c r="F106" i="4"/>
  <c r="G106" i="4"/>
  <c r="H106" i="4"/>
  <c r="J106" i="4"/>
  <c r="K106" i="4"/>
  <c r="L106" i="4"/>
  <c r="B107" i="4"/>
  <c r="E107" i="4"/>
  <c r="F107" i="4"/>
  <c r="G107" i="4"/>
  <c r="H107" i="4"/>
  <c r="J107" i="4"/>
  <c r="K107" i="4"/>
  <c r="L107" i="4"/>
  <c r="B108" i="4"/>
  <c r="E108" i="4"/>
  <c r="F108" i="4"/>
  <c r="G108" i="4"/>
  <c r="H108" i="4"/>
  <c r="J108" i="4"/>
  <c r="K108" i="4"/>
  <c r="L108" i="4"/>
  <c r="B109" i="4"/>
  <c r="E109" i="4"/>
  <c r="F109" i="4"/>
  <c r="G109" i="4"/>
  <c r="H109" i="4"/>
  <c r="J109" i="4"/>
  <c r="K109" i="4"/>
  <c r="L109" i="4"/>
  <c r="B110" i="4"/>
  <c r="E110" i="4"/>
  <c r="F110" i="4"/>
  <c r="G110" i="4"/>
  <c r="H110" i="4"/>
  <c r="J110" i="4"/>
  <c r="K110" i="4"/>
  <c r="L110" i="4"/>
  <c r="B111" i="4"/>
  <c r="E111" i="4"/>
  <c r="F111" i="4"/>
  <c r="G111" i="4"/>
  <c r="H111" i="4"/>
  <c r="J111" i="4"/>
  <c r="K111" i="4"/>
  <c r="L111" i="4"/>
  <c r="B112" i="4"/>
  <c r="E112" i="4"/>
  <c r="F112" i="4"/>
  <c r="G112" i="4"/>
  <c r="H112" i="4"/>
  <c r="J112" i="4"/>
  <c r="K112" i="4"/>
  <c r="L112" i="4"/>
  <c r="B113" i="4"/>
  <c r="E113" i="4"/>
  <c r="F113" i="4"/>
  <c r="G113" i="4"/>
  <c r="H113" i="4"/>
  <c r="J113" i="4"/>
  <c r="K113" i="4"/>
  <c r="L113" i="4"/>
  <c r="B114" i="4"/>
  <c r="E114" i="4"/>
  <c r="F114" i="4"/>
  <c r="G114" i="4"/>
  <c r="H114" i="4"/>
  <c r="J114" i="4"/>
  <c r="K114" i="4"/>
  <c r="L114" i="4"/>
  <c r="B115" i="4"/>
  <c r="E115" i="4"/>
  <c r="F115" i="4"/>
  <c r="G115" i="4"/>
  <c r="H115" i="4"/>
  <c r="J115" i="4"/>
  <c r="K115" i="4"/>
  <c r="L115" i="4"/>
  <c r="B116" i="4"/>
  <c r="E116" i="4"/>
  <c r="F116" i="4"/>
  <c r="G116" i="4"/>
  <c r="H116" i="4"/>
  <c r="J116" i="4"/>
  <c r="K116" i="4"/>
  <c r="L116" i="4"/>
  <c r="B117" i="4"/>
  <c r="E117" i="4"/>
  <c r="F117" i="4"/>
  <c r="G117" i="4"/>
  <c r="H117" i="4"/>
  <c r="J117" i="4"/>
  <c r="K117" i="4"/>
  <c r="L117" i="4"/>
  <c r="B118" i="4"/>
  <c r="E118" i="4"/>
  <c r="F118" i="4"/>
  <c r="G118" i="4"/>
  <c r="H118" i="4"/>
  <c r="J118" i="4"/>
  <c r="K118" i="4"/>
  <c r="L118" i="4"/>
  <c r="B119" i="4"/>
  <c r="E119" i="4"/>
  <c r="F119" i="4"/>
  <c r="G119" i="4"/>
  <c r="H119" i="4"/>
  <c r="J119" i="4"/>
  <c r="K119" i="4"/>
  <c r="L119" i="4"/>
  <c r="B120" i="4"/>
  <c r="E120" i="4"/>
  <c r="F120" i="4"/>
  <c r="G120" i="4"/>
  <c r="H120" i="4"/>
  <c r="J120" i="4"/>
  <c r="K120" i="4"/>
  <c r="L120" i="4"/>
  <c r="C6" i="2"/>
  <c r="D6" i="2"/>
  <c r="D56" i="1"/>
  <c r="C7" i="2"/>
  <c r="D48" i="1"/>
  <c r="C8" i="2"/>
  <c r="D41" i="1"/>
  <c r="C9" i="2"/>
  <c r="C10" i="2"/>
  <c r="C11" i="2"/>
  <c r="C12" i="2"/>
  <c r="C12" i="4"/>
  <c r="C14" i="4"/>
  <c r="G55" i="1"/>
  <c r="G25" i="1"/>
  <c r="C20" i="4"/>
  <c r="G6" i="1"/>
  <c r="C29" i="4"/>
  <c r="J13" i="1"/>
  <c r="M62" i="1"/>
  <c r="C35" i="4"/>
  <c r="C36" i="4"/>
  <c r="C37" i="4"/>
  <c r="M20" i="1"/>
  <c r="P41" i="1"/>
  <c r="M52" i="4"/>
  <c r="S13" i="1"/>
  <c r="C66" i="4"/>
  <c r="Y48" i="1"/>
  <c r="Y41" i="1"/>
  <c r="AB48" i="1"/>
  <c r="AE27" i="1"/>
  <c r="AE26" i="1"/>
  <c r="AE13" i="1"/>
  <c r="AH62" i="1"/>
  <c r="AH61" i="1"/>
  <c r="C97" i="4"/>
  <c r="AH20" i="1"/>
  <c r="C102" i="4"/>
  <c r="C103" i="4"/>
  <c r="AK55" i="1"/>
  <c r="AK40" i="1"/>
  <c r="C109" i="4"/>
  <c r="C113" i="4"/>
  <c r="C116" i="4"/>
  <c r="C117" i="4"/>
  <c r="AN32" i="1"/>
  <c r="AN33" i="1"/>
  <c r="C118" i="4"/>
  <c r="AN13" i="1"/>
  <c r="AQ62" i="1"/>
  <c r="C123" i="2"/>
  <c r="C123" i="4"/>
  <c r="C124" i="2"/>
  <c r="AQ48" i="1"/>
  <c r="C124" i="4"/>
  <c r="C125" i="2"/>
  <c r="C125" i="4"/>
  <c r="C126" i="2"/>
  <c r="C126" i="4"/>
  <c r="C127" i="2"/>
  <c r="C127" i="4"/>
  <c r="C128" i="2"/>
  <c r="AQ20" i="1"/>
  <c r="C128" i="4"/>
  <c r="C129" i="2"/>
  <c r="C129" i="4"/>
  <c r="C130" i="2"/>
  <c r="C130" i="4"/>
  <c r="C132" i="2"/>
  <c r="C132" i="4"/>
  <c r="C133" i="2"/>
  <c r="C133" i="4"/>
  <c r="C134" i="2"/>
  <c r="C134" i="4"/>
  <c r="C135" i="2"/>
  <c r="C135" i="4"/>
  <c r="C136" i="2"/>
  <c r="C136" i="4"/>
  <c r="C137" i="2"/>
  <c r="AT20" i="1"/>
  <c r="C137" i="4"/>
  <c r="C138" i="2"/>
  <c r="C138" i="4"/>
  <c r="C139" i="2"/>
  <c r="C139" i="4"/>
  <c r="C140" i="2"/>
  <c r="C140" i="4"/>
  <c r="C141" i="2"/>
  <c r="C141" i="4"/>
  <c r="C142" i="2"/>
  <c r="C142" i="4"/>
  <c r="C143" i="2"/>
  <c r="AW41" i="1"/>
  <c r="AW40" i="1"/>
  <c r="C144" i="2"/>
  <c r="C144" i="4"/>
  <c r="C145" i="2"/>
  <c r="C146" i="2"/>
  <c r="C146" i="4"/>
  <c r="C147" i="2"/>
  <c r="C148" i="2"/>
  <c r="C148" i="4"/>
  <c r="C149" i="2"/>
  <c r="C150" i="2"/>
  <c r="C150" i="4"/>
  <c r="C151" i="2"/>
  <c r="C152" i="2"/>
  <c r="C152" i="4"/>
  <c r="C153" i="2"/>
  <c r="C153" i="4"/>
  <c r="C154" i="2"/>
  <c r="AZ27" i="1"/>
  <c r="C155" i="2"/>
  <c r="C155" i="4"/>
  <c r="D5" i="1"/>
  <c r="C44" i="4"/>
  <c r="P48" i="1"/>
  <c r="M11" i="1"/>
  <c r="M13" i="1"/>
  <c r="M27" i="1"/>
  <c r="C31" i="4"/>
  <c r="J20" i="1"/>
  <c r="J27" i="1"/>
  <c r="C28" i="4"/>
  <c r="C27" i="4"/>
  <c r="J41" i="1"/>
  <c r="C26" i="4"/>
  <c r="C25" i="4"/>
  <c r="J55" i="1"/>
  <c r="C22" i="4"/>
  <c r="G11" i="1"/>
  <c r="G34" i="1"/>
  <c r="D4" i="1"/>
  <c r="G40" i="1"/>
  <c r="N69" i="4"/>
  <c r="N65" i="4"/>
  <c r="N63" i="4"/>
  <c r="S19" i="1"/>
  <c r="S26" i="1"/>
  <c r="S40" i="1"/>
  <c r="P19" i="1"/>
  <c r="P33" i="1"/>
  <c r="M61" i="4"/>
  <c r="N117" i="4"/>
  <c r="N116" i="4"/>
  <c r="N91" i="4"/>
  <c r="AB39" i="1"/>
  <c r="M80" i="4"/>
  <c r="AW4" i="1"/>
  <c r="AE32" i="1"/>
  <c r="M90" i="4"/>
  <c r="S46" i="1"/>
  <c r="D162" i="2"/>
  <c r="BC35" i="1"/>
  <c r="D163" i="2"/>
  <c r="BC28" i="1"/>
  <c r="D164" i="2"/>
  <c r="D164" i="4"/>
  <c r="D165" i="2"/>
  <c r="BC14" i="1"/>
  <c r="D166" i="2"/>
  <c r="BC7" i="1"/>
  <c r="D167" i="2"/>
  <c r="BF63" i="1"/>
  <c r="D168" i="2"/>
  <c r="BF56" i="1"/>
  <c r="D169" i="2"/>
  <c r="D169" i="4"/>
  <c r="D170" i="2"/>
  <c r="BF42" i="1"/>
  <c r="D171" i="2"/>
  <c r="BF35" i="1"/>
  <c r="D172" i="2"/>
  <c r="BF28" i="1"/>
  <c r="AZ55" i="1"/>
  <c r="AW34" i="1"/>
  <c r="AW55" i="1"/>
  <c r="AT62" i="1"/>
  <c r="AQ34" i="1"/>
  <c r="AQ41" i="1"/>
  <c r="AN62" i="1"/>
  <c r="AK27" i="1"/>
  <c r="AE41" i="1"/>
  <c r="C89" i="4"/>
  <c r="C81" i="4"/>
  <c r="C63" i="4"/>
  <c r="C60" i="4"/>
  <c r="C59" i="4"/>
  <c r="AZ34" i="1"/>
  <c r="AW6" i="1"/>
  <c r="AW20" i="1"/>
  <c r="AW62" i="1"/>
  <c r="AT48" i="1"/>
  <c r="AQ27" i="1"/>
  <c r="AQ55" i="1"/>
  <c r="AN41" i="1"/>
  <c r="AH6" i="1"/>
  <c r="C101" i="4"/>
  <c r="C99" i="4"/>
  <c r="AH34" i="1"/>
  <c r="C93" i="4"/>
  <c r="C85" i="4"/>
  <c r="AB20" i="1"/>
  <c r="C83" i="4"/>
  <c r="Y13" i="1"/>
  <c r="Y20" i="1"/>
  <c r="C74" i="4"/>
  <c r="V6" i="1"/>
  <c r="C65" i="4"/>
  <c r="V20" i="1"/>
  <c r="C52" i="4"/>
  <c r="C50" i="4"/>
  <c r="M5" i="4"/>
  <c r="BF4" i="1"/>
  <c r="BF32" i="1"/>
  <c r="BL18" i="1"/>
  <c r="BI11" i="1"/>
  <c r="BC54" i="1"/>
  <c r="N73" i="4"/>
  <c r="A129" i="4"/>
  <c r="A137" i="4"/>
  <c r="A138" i="4"/>
  <c r="D140" i="2"/>
  <c r="D140" i="4"/>
  <c r="D141" i="2"/>
  <c r="D141" i="4"/>
  <c r="D142" i="2"/>
  <c r="D142" i="4"/>
  <c r="D143" i="2"/>
  <c r="AW42" i="1"/>
  <c r="D144" i="2"/>
  <c r="D144" i="4"/>
  <c r="D145" i="2"/>
  <c r="AW28" i="1"/>
  <c r="D145" i="4"/>
  <c r="D146" i="2"/>
  <c r="D146" i="4"/>
  <c r="D147" i="2"/>
  <c r="AW14" i="1"/>
  <c r="D147" i="4"/>
  <c r="D148" i="2"/>
  <c r="AW7" i="1"/>
  <c r="A153" i="4"/>
  <c r="D149" i="2"/>
  <c r="AZ63" i="1"/>
  <c r="A154" i="4"/>
  <c r="D150" i="2"/>
  <c r="D150" i="4"/>
  <c r="A155" i="4"/>
  <c r="D151" i="2"/>
  <c r="AZ49" i="1"/>
  <c r="D152" i="2"/>
  <c r="AZ42" i="1"/>
  <c r="D152" i="4"/>
  <c r="D153" i="2"/>
  <c r="D153" i="4"/>
  <c r="A158" i="4"/>
  <c r="D154" i="2"/>
  <c r="D154" i="4"/>
  <c r="D155" i="2"/>
  <c r="D156" i="2"/>
  <c r="D156" i="4"/>
  <c r="AZ14" i="1"/>
  <c r="D157" i="2"/>
  <c r="D158" i="2"/>
  <c r="BC63" i="1"/>
  <c r="D159" i="2"/>
  <c r="BC56" i="1"/>
  <c r="U5" i="2"/>
  <c r="AD5" i="2"/>
  <c r="AT27" i="1"/>
  <c r="BO41" i="1"/>
  <c r="BL34" i="1"/>
  <c r="BF48" i="1"/>
  <c r="BC41" i="1"/>
  <c r="BC48" i="1"/>
  <c r="X5" i="2"/>
  <c r="T5" i="2"/>
  <c r="X8" i="2"/>
  <c r="AH140" i="2"/>
  <c r="AH156" i="2"/>
  <c r="AQ13" i="1"/>
  <c r="AW48" i="1"/>
  <c r="BO13" i="1"/>
  <c r="BL6" i="1"/>
  <c r="BF20" i="1"/>
  <c r="AZ13" i="1"/>
  <c r="BL53" i="1"/>
  <c r="V5" i="2"/>
  <c r="R5" i="2"/>
  <c r="AB12" i="2"/>
  <c r="AE18" i="2"/>
  <c r="AB50" i="2"/>
  <c r="AB57" i="2"/>
  <c r="AB61" i="2"/>
  <c r="AB73" i="2"/>
  <c r="AB88" i="2"/>
  <c r="AB90" i="2"/>
  <c r="AC92" i="2"/>
  <c r="AA100" i="2"/>
  <c r="N101" i="2"/>
  <c r="N100" i="2"/>
  <c r="AH26" i="1"/>
  <c r="BC25" i="1"/>
  <c r="AQ5" i="1"/>
  <c r="AW46" i="1"/>
  <c r="AZ18" i="1"/>
  <c r="BC60" i="1"/>
  <c r="N164" i="2"/>
  <c r="BC19" i="1"/>
  <c r="U42" i="2"/>
  <c r="W48" i="2"/>
  <c r="X42" i="2"/>
  <c r="V42" i="2"/>
  <c r="R8" i="2"/>
  <c r="AF5" i="2"/>
  <c r="AW18" i="1"/>
  <c r="AT60" i="1"/>
  <c r="BF33" i="1"/>
  <c r="AH152" i="2"/>
  <c r="BR61" i="1"/>
  <c r="AH150" i="2"/>
  <c r="AH166" i="2"/>
  <c r="AH177" i="2"/>
  <c r="AH180" i="2"/>
  <c r="AH185" i="2"/>
  <c r="AH188" i="2"/>
  <c r="AH193" i="2"/>
  <c r="AH196" i="2"/>
  <c r="BL40" i="1"/>
  <c r="AQ12" i="1"/>
  <c r="BF26" i="1"/>
  <c r="AQ40" i="1"/>
  <c r="D60" i="1"/>
  <c r="AT19" i="1"/>
  <c r="AT33" i="1"/>
  <c r="AQ11" i="1"/>
  <c r="BC26" i="1"/>
  <c r="AH146" i="2"/>
  <c r="AH154" i="2"/>
  <c r="AH176" i="2"/>
  <c r="AH184" i="2"/>
  <c r="AH197" i="2"/>
  <c r="AN4" i="2"/>
  <c r="AO4" i="2"/>
  <c r="AP4" i="2"/>
  <c r="AQ4" i="2"/>
  <c r="AR4" i="2"/>
  <c r="AS4" i="2"/>
  <c r="AT4" i="2"/>
  <c r="AT6" i="1"/>
  <c r="BL55" i="1"/>
  <c r="BI6" i="1"/>
  <c r="BI20" i="1"/>
  <c r="BI34" i="1"/>
  <c r="BI48" i="1"/>
  <c r="BI62" i="1"/>
  <c r="BF13" i="1"/>
  <c r="V46" i="2"/>
  <c r="AF61" i="2"/>
  <c r="AC72" i="2"/>
  <c r="BF46" i="1"/>
  <c r="AQ6" i="1"/>
  <c r="AZ41" i="1"/>
  <c r="BR55" i="1"/>
  <c r="BO34" i="1"/>
  <c r="BO48" i="1"/>
  <c r="BO62" i="1"/>
  <c r="BL13" i="1"/>
  <c r="BL27" i="1"/>
  <c r="BL41" i="1"/>
  <c r="BF41" i="1"/>
  <c r="BF55" i="1"/>
  <c r="BC6" i="1"/>
  <c r="BC20" i="1"/>
  <c r="BC34" i="1"/>
  <c r="BC55" i="1"/>
  <c r="AZ6" i="1"/>
  <c r="T63" i="2"/>
  <c r="AT55" i="1"/>
  <c r="AT13" i="1"/>
  <c r="AT41" i="1"/>
  <c r="AZ20" i="1"/>
  <c r="BL62" i="1"/>
  <c r="BI13" i="1"/>
  <c r="BI27" i="1"/>
  <c r="BI41" i="1"/>
  <c r="BI55" i="1"/>
  <c r="BF6" i="1"/>
  <c r="T42" i="2"/>
  <c r="T61" i="2"/>
  <c r="AA61" i="2"/>
  <c r="V64" i="2"/>
  <c r="W24" i="2"/>
  <c r="U61" i="2"/>
  <c r="AD61" i="2"/>
  <c r="X61" i="2"/>
  <c r="R61" i="2"/>
  <c r="AC61" i="2"/>
  <c r="M87" i="2"/>
  <c r="AE53" i="1"/>
  <c r="N87" i="2"/>
  <c r="AE54" i="1"/>
  <c r="D40" i="1"/>
  <c r="V11" i="2"/>
  <c r="R29" i="2"/>
  <c r="T64" i="2"/>
  <c r="V29" i="2"/>
  <c r="U34" i="2"/>
  <c r="S50" i="2"/>
  <c r="X64" i="2"/>
  <c r="R64" i="2"/>
  <c r="U65" i="2"/>
  <c r="U48" i="2"/>
  <c r="U50" i="2"/>
  <c r="U32" i="2"/>
  <c r="X50" i="2"/>
  <c r="AA50" i="2"/>
  <c r="W57" i="2"/>
  <c r="U63" i="2"/>
  <c r="W64" i="2"/>
  <c r="AD64" i="2"/>
  <c r="T74" i="2"/>
  <c r="D39" i="1"/>
  <c r="BC39" i="1"/>
  <c r="AZ54" i="1"/>
  <c r="BC33" i="1"/>
  <c r="AW26" i="1"/>
  <c r="BF40" i="1"/>
  <c r="BL11" i="1"/>
  <c r="BC53" i="1"/>
  <c r="BI39" i="1"/>
  <c r="BO53" i="1"/>
  <c r="BF60" i="1"/>
  <c r="BI53" i="1"/>
  <c r="AW32" i="1"/>
  <c r="AZ46" i="1"/>
  <c r="AW61" i="1"/>
  <c r="AT40" i="1"/>
  <c r="BF53" i="1"/>
  <c r="BI47" i="1"/>
  <c r="BL12" i="1"/>
  <c r="BO47" i="1"/>
  <c r="BO18" i="1"/>
  <c r="BL32" i="1"/>
  <c r="BO39" i="1"/>
  <c r="BC61" i="1"/>
  <c r="BO5" i="1"/>
  <c r="AZ5" i="1"/>
  <c r="BC11" i="1"/>
  <c r="BF18" i="1"/>
  <c r="AZ39" i="1"/>
  <c r="AW19" i="1"/>
  <c r="AT54" i="1"/>
  <c r="AZ11" i="1"/>
  <c r="BC5" i="1"/>
  <c r="BF25" i="1"/>
  <c r="BF12" i="1"/>
  <c r="BI54" i="1"/>
  <c r="BI32" i="1"/>
  <c r="BI19" i="1"/>
  <c r="BL61" i="1"/>
  <c r="BL39" i="1"/>
  <c r="BL5" i="1"/>
  <c r="BO46" i="1"/>
  <c r="BO33" i="1"/>
  <c r="BO11" i="1"/>
  <c r="BI25" i="1"/>
  <c r="AT11" i="1"/>
  <c r="AQ32" i="1"/>
  <c r="AZ32" i="1"/>
  <c r="AW25" i="1"/>
  <c r="BL4" i="1"/>
  <c r="AQ18" i="1"/>
  <c r="AT25" i="1"/>
  <c r="AW47" i="1"/>
  <c r="BO12" i="1"/>
  <c r="AZ58" i="1"/>
  <c r="A149" i="4"/>
  <c r="AW23" i="1"/>
  <c r="A145" i="4"/>
  <c r="AW44" i="1"/>
  <c r="A142" i="4"/>
  <c r="BO9" i="1"/>
  <c r="A201" i="4"/>
  <c r="BO37" i="1"/>
  <c r="A197" i="4"/>
  <c r="BL2" i="1"/>
  <c r="A193" i="4"/>
  <c r="BL30" i="1"/>
  <c r="A189" i="4"/>
  <c r="BL58" i="1"/>
  <c r="A185" i="4"/>
  <c r="BI23" i="1"/>
  <c r="A181" i="4"/>
  <c r="BI51" i="1"/>
  <c r="A177" i="4"/>
  <c r="BF16" i="1"/>
  <c r="A173" i="4"/>
  <c r="BF44" i="1"/>
  <c r="A169" i="4"/>
  <c r="BC9" i="1"/>
  <c r="A165" i="4"/>
  <c r="BC37" i="1"/>
  <c r="A161" i="4"/>
  <c r="AW51" i="1"/>
  <c r="A141" i="4"/>
  <c r="AT44" i="1"/>
  <c r="A133" i="4"/>
  <c r="AQ16" i="1"/>
  <c r="A128" i="4"/>
  <c r="AQ44" i="1"/>
  <c r="A124" i="4"/>
  <c r="BC51" i="1"/>
  <c r="A159" i="4"/>
  <c r="BO16" i="1"/>
  <c r="A200" i="4"/>
  <c r="BO44" i="1"/>
  <c r="A196" i="4"/>
  <c r="BL9" i="1"/>
  <c r="A192" i="4"/>
  <c r="BL37" i="1"/>
  <c r="A188" i="4"/>
  <c r="BI2" i="1"/>
  <c r="A184" i="4"/>
  <c r="BI30" i="1"/>
  <c r="A180" i="4"/>
  <c r="BI58" i="1"/>
  <c r="A176" i="4"/>
  <c r="BF23" i="1"/>
  <c r="A172" i="4"/>
  <c r="BF51" i="1"/>
  <c r="A168" i="4"/>
  <c r="BC16" i="1"/>
  <c r="A164" i="4"/>
  <c r="BC44" i="1"/>
  <c r="A160" i="4"/>
  <c r="AZ2" i="1"/>
  <c r="A157" i="4"/>
  <c r="AZ44" i="1"/>
  <c r="A151" i="4"/>
  <c r="AW9" i="1"/>
  <c r="A147" i="4"/>
  <c r="AT37" i="1"/>
  <c r="A134" i="4"/>
  <c r="AQ37" i="1"/>
  <c r="A125" i="4"/>
  <c r="AZ9" i="1"/>
  <c r="A156" i="4"/>
  <c r="AZ37" i="1"/>
  <c r="A152" i="4"/>
  <c r="AZ51" i="1"/>
  <c r="A150" i="4"/>
  <c r="AW2" i="1"/>
  <c r="A148" i="4"/>
  <c r="AW16" i="1"/>
  <c r="A146" i="4"/>
  <c r="AW30" i="1"/>
  <c r="A144" i="4"/>
  <c r="AW58" i="1"/>
  <c r="A140" i="4"/>
  <c r="AT23" i="1"/>
  <c r="A136" i="4"/>
  <c r="AT51" i="1"/>
  <c r="A132" i="4"/>
  <c r="AQ23" i="1"/>
  <c r="A127" i="4"/>
  <c r="AQ51" i="1"/>
  <c r="A123" i="4"/>
  <c r="BR58" i="1"/>
  <c r="A203" i="4"/>
  <c r="BO23" i="1"/>
  <c r="A199" i="4"/>
  <c r="BO51" i="1"/>
  <c r="A195" i="4"/>
  <c r="BL16" i="1"/>
  <c r="A191" i="4"/>
  <c r="BL44" i="1"/>
  <c r="A187" i="4"/>
  <c r="BI9" i="1"/>
  <c r="A183" i="4"/>
  <c r="BI37" i="1"/>
  <c r="A179" i="4"/>
  <c r="BF2" i="1"/>
  <c r="A175" i="4"/>
  <c r="BF30" i="1"/>
  <c r="A171" i="4"/>
  <c r="BF58" i="1"/>
  <c r="A167" i="4"/>
  <c r="BC23" i="1"/>
  <c r="A163" i="4"/>
  <c r="AW37" i="1"/>
  <c r="A143" i="4"/>
  <c r="AT2" i="1"/>
  <c r="A139" i="4"/>
  <c r="AT30" i="1"/>
  <c r="A135" i="4"/>
  <c r="AQ2" i="1"/>
  <c r="A130" i="4"/>
  <c r="AQ30" i="1"/>
  <c r="A126" i="4"/>
  <c r="C6" i="4"/>
  <c r="BO30" i="1"/>
  <c r="A198" i="4"/>
  <c r="BO58" i="1"/>
  <c r="A194" i="4"/>
  <c r="BL23" i="1"/>
  <c r="A190" i="4"/>
  <c r="BL51" i="1"/>
  <c r="A186" i="4"/>
  <c r="BI16" i="1"/>
  <c r="A182" i="4"/>
  <c r="BI44" i="1"/>
  <c r="A178" i="4"/>
  <c r="BF9" i="1"/>
  <c r="A174" i="4"/>
  <c r="BF37" i="1"/>
  <c r="A170" i="4"/>
  <c r="BC2" i="1"/>
  <c r="A166" i="4"/>
  <c r="BC30" i="1"/>
  <c r="A162" i="4"/>
  <c r="AA65" i="2"/>
  <c r="M113" i="2"/>
  <c r="AN60" i="1"/>
  <c r="M119" i="2"/>
  <c r="M121" i="2"/>
  <c r="M121" i="4"/>
  <c r="N119" i="2"/>
  <c r="N119" i="4"/>
  <c r="N121" i="2"/>
  <c r="N113" i="2"/>
  <c r="N113" i="4"/>
  <c r="U64" i="2"/>
  <c r="S64" i="2"/>
  <c r="AA64" i="2"/>
  <c r="AF64" i="2"/>
  <c r="T69" i="2"/>
  <c r="AE57" i="2"/>
  <c r="AF54" i="2"/>
  <c r="AF50" i="2"/>
  <c r="AF48" i="2"/>
  <c r="V50" i="2"/>
  <c r="T50" i="2"/>
  <c r="R50" i="2"/>
  <c r="AD50" i="2"/>
  <c r="AC50" i="2"/>
  <c r="S51" i="2"/>
  <c r="AF56" i="2"/>
  <c r="X57" i="2"/>
  <c r="T57" i="2"/>
  <c r="AD57" i="2"/>
  <c r="X69" i="2"/>
  <c r="AD69" i="2"/>
  <c r="N118" i="4"/>
  <c r="AF42" i="2"/>
  <c r="AH128" i="2"/>
  <c r="AH130" i="2"/>
  <c r="AH132" i="2"/>
  <c r="X28" i="2"/>
  <c r="W34" i="2"/>
  <c r="X48" i="2"/>
  <c r="V48" i="2"/>
  <c r="T48" i="2"/>
  <c r="R48" i="2"/>
  <c r="AD48" i="2"/>
  <c r="AC48" i="2"/>
  <c r="N48" i="2"/>
  <c r="X54" i="2"/>
  <c r="R54" i="2"/>
  <c r="AD54" i="2"/>
  <c r="N54" i="2"/>
  <c r="N54" i="4"/>
  <c r="AE60" i="2"/>
  <c r="V68" i="2"/>
  <c r="V69" i="2"/>
  <c r="R69" i="2"/>
  <c r="AF69" i="2"/>
  <c r="R71" i="2"/>
  <c r="U74" i="2"/>
  <c r="AD74" i="2"/>
  <c r="W90" i="2"/>
  <c r="X118" i="2"/>
  <c r="X12" i="2"/>
  <c r="M50" i="4"/>
  <c r="U24" i="2"/>
  <c r="AE24" i="2"/>
  <c r="U38" i="2"/>
  <c r="AA38" i="2"/>
  <c r="X47" i="2"/>
  <c r="X51" i="2"/>
  <c r="AD51" i="2"/>
  <c r="U53" i="2"/>
  <c r="AB60" i="2"/>
  <c r="AF65" i="2"/>
  <c r="W69" i="2"/>
  <c r="U69" i="2"/>
  <c r="S69" i="2"/>
  <c r="AA69" i="2"/>
  <c r="AE69" i="2"/>
  <c r="AB69" i="2"/>
  <c r="AG69" i="2"/>
  <c r="AH69" i="2"/>
  <c r="R90" i="2"/>
  <c r="X95" i="2"/>
  <c r="AF109" i="2"/>
  <c r="W122" i="2"/>
  <c r="U122" i="2"/>
  <c r="S122" i="2"/>
  <c r="AA122" i="2"/>
  <c r="AE122" i="2"/>
  <c r="AG122" i="2"/>
  <c r="AH122" i="2"/>
  <c r="M139" i="2"/>
  <c r="M122" i="2"/>
  <c r="M122" i="4"/>
  <c r="N139" i="2"/>
  <c r="AT5" i="1"/>
  <c r="N122" i="2"/>
  <c r="AQ61" i="1"/>
  <c r="AK46" i="1"/>
  <c r="X63" i="2"/>
  <c r="AD63" i="2"/>
  <c r="AE65" i="2"/>
  <c r="W68" i="2"/>
  <c r="AF80" i="2"/>
  <c r="X82" i="2"/>
  <c r="V109" i="2"/>
  <c r="V13" i="1"/>
  <c r="C70" i="4"/>
  <c r="C95" i="4"/>
  <c r="C120" i="4"/>
  <c r="W121" i="2"/>
  <c r="W80" i="2"/>
  <c r="W81" i="2"/>
  <c r="V121" i="2"/>
  <c r="C105" i="4"/>
  <c r="X65" i="2"/>
  <c r="T65" i="2"/>
  <c r="T68" i="2"/>
  <c r="V80" i="2"/>
  <c r="T81" i="2"/>
  <c r="V108" i="2"/>
  <c r="AE56" i="2"/>
  <c r="C79" i="4"/>
  <c r="V118" i="2"/>
  <c r="AN34" i="1"/>
  <c r="AH47" i="1"/>
  <c r="V57" i="2"/>
  <c r="R57" i="2"/>
  <c r="AF57" i="2"/>
  <c r="S63" i="2"/>
  <c r="AE63" i="2"/>
  <c r="W73" i="2"/>
  <c r="X74" i="2"/>
  <c r="T75" i="2"/>
  <c r="AA76" i="2"/>
  <c r="V90" i="2"/>
  <c r="U111" i="2"/>
  <c r="T118" i="2"/>
  <c r="U57" i="2"/>
  <c r="AC57" i="2"/>
  <c r="S60" i="2"/>
  <c r="AF63" i="2"/>
  <c r="X81" i="2"/>
  <c r="S90" i="2"/>
  <c r="T92" i="2"/>
  <c r="V106" i="2"/>
  <c r="T107" i="2"/>
  <c r="T111" i="2"/>
  <c r="AF118" i="2"/>
  <c r="AA53" i="2"/>
  <c r="AB53" i="2"/>
  <c r="S55" i="2"/>
  <c r="V53" i="2"/>
  <c r="AF53" i="2"/>
  <c r="X41" i="2"/>
  <c r="R41" i="2"/>
  <c r="G62" i="1"/>
  <c r="W18" i="2"/>
  <c r="U18" i="2"/>
  <c r="S18" i="2"/>
  <c r="U17" i="2"/>
  <c r="U16" i="2"/>
  <c r="V14" i="2"/>
  <c r="T14" i="2"/>
  <c r="X14" i="2"/>
  <c r="AD14" i="2"/>
  <c r="U13" i="2"/>
  <c r="X13" i="2"/>
  <c r="AD13" i="2"/>
  <c r="V12" i="2"/>
  <c r="T12" i="2"/>
  <c r="R12" i="2"/>
  <c r="S11" i="2"/>
  <c r="T11" i="2"/>
  <c r="AD6" i="2"/>
  <c r="T6" i="2"/>
  <c r="T41" i="2"/>
  <c r="W84" i="2"/>
  <c r="U81" i="2"/>
  <c r="AB82" i="2"/>
  <c r="V83" i="2"/>
  <c r="AT58" i="1"/>
  <c r="S82" i="2"/>
  <c r="AA131" i="2"/>
  <c r="AG131" i="2"/>
  <c r="AH131" i="2"/>
  <c r="R119" i="2"/>
  <c r="S119" i="2"/>
  <c r="U84" i="2"/>
  <c r="W82" i="2"/>
  <c r="AA84" i="2"/>
  <c r="U88" i="2"/>
  <c r="U90" i="2"/>
  <c r="AA90" i="2"/>
  <c r="X96" i="2"/>
  <c r="V104" i="2"/>
  <c r="AD107" i="2"/>
  <c r="W115" i="2"/>
  <c r="W116" i="2"/>
  <c r="V117" i="2"/>
  <c r="W119" i="2"/>
  <c r="AE119" i="2"/>
  <c r="S121" i="2"/>
  <c r="AA74" i="2"/>
  <c r="X79" i="2"/>
  <c r="AD82" i="2"/>
  <c r="AF85" i="2"/>
  <c r="AA88" i="2"/>
  <c r="U89" i="2"/>
  <c r="X90" i="2"/>
  <c r="T90" i="2"/>
  <c r="AF90" i="2"/>
  <c r="V92" i="2"/>
  <c r="R95" i="2"/>
  <c r="S99" i="2"/>
  <c r="V107" i="2"/>
  <c r="X108" i="2"/>
  <c r="U117" i="2"/>
  <c r="V119" i="2"/>
  <c r="AF119" i="2"/>
  <c r="V120" i="2"/>
  <c r="X121" i="2"/>
  <c r="R121" i="2"/>
  <c r="AC90" i="2"/>
  <c r="AF93" i="2"/>
  <c r="AD95" i="2"/>
  <c r="U97" i="2"/>
  <c r="U121" i="2"/>
  <c r="AA121" i="2"/>
  <c r="V73" i="2"/>
  <c r="AF73" i="2"/>
  <c r="AA75" i="2"/>
  <c r="AE79" i="2"/>
  <c r="U83" i="2"/>
  <c r="X88" i="2"/>
  <c r="T88" i="2"/>
  <c r="AD88" i="2"/>
  <c r="S96" i="2"/>
  <c r="S97" i="2"/>
  <c r="R99" i="2"/>
  <c r="U115" i="2"/>
  <c r="V116" i="2"/>
  <c r="R117" i="2"/>
  <c r="R118" i="2"/>
  <c r="T121" i="2"/>
  <c r="AE121" i="2"/>
  <c r="U73" i="2"/>
  <c r="AA73" i="2"/>
  <c r="X75" i="2"/>
  <c r="AD75" i="2"/>
  <c r="R83" i="2"/>
  <c r="W88" i="2"/>
  <c r="S88" i="2"/>
  <c r="AF88" i="2"/>
  <c r="AA89" i="2"/>
  <c r="R92" i="2"/>
  <c r="AF95" i="2"/>
  <c r="R96" i="2"/>
  <c r="AA97" i="2"/>
  <c r="AE99" i="2"/>
  <c r="AD102" i="2"/>
  <c r="AA111" i="2"/>
  <c r="AD112" i="2"/>
  <c r="R115" i="2"/>
  <c r="S115" i="2"/>
  <c r="T115" i="2"/>
  <c r="V115" i="2"/>
  <c r="X115" i="2"/>
  <c r="Y115" i="2"/>
  <c r="T116" i="2"/>
  <c r="AF117" i="2"/>
  <c r="AD118" i="2"/>
  <c r="AB121" i="2"/>
  <c r="W72" i="2"/>
  <c r="X73" i="2"/>
  <c r="AD73" i="2"/>
  <c r="U75" i="2"/>
  <c r="AB75" i="2"/>
  <c r="U76" i="2"/>
  <c r="U80" i="2"/>
  <c r="AE81" i="2"/>
  <c r="AF83" i="2"/>
  <c r="V88" i="2"/>
  <c r="R88" i="2"/>
  <c r="Y88" i="2"/>
  <c r="AC88" i="2"/>
  <c r="N88" i="2"/>
  <c r="AE47" i="1"/>
  <c r="W89" i="2"/>
  <c r="AD90" i="2"/>
  <c r="X92" i="2"/>
  <c r="AD92" i="2"/>
  <c r="R93" i="2"/>
  <c r="AD96" i="2"/>
  <c r="W97" i="2"/>
  <c r="AE97" i="2"/>
  <c r="AF99" i="2"/>
  <c r="AC102" i="2"/>
  <c r="AD106" i="2"/>
  <c r="AF112" i="2"/>
  <c r="AE115" i="2"/>
  <c r="X116" i="2"/>
  <c r="AF116" i="2"/>
  <c r="T76" i="2"/>
  <c r="AD76" i="2"/>
  <c r="AE77" i="2"/>
  <c r="N78" i="2"/>
  <c r="AB79" i="2"/>
  <c r="AF79" i="2"/>
  <c r="R79" i="2"/>
  <c r="V79" i="2"/>
  <c r="T87" i="2"/>
  <c r="U105" i="2"/>
  <c r="AE105" i="2"/>
  <c r="C107" i="4"/>
  <c r="W74" i="2"/>
  <c r="S74" i="2"/>
  <c r="AE74" i="2"/>
  <c r="W75" i="2"/>
  <c r="S75" i="2"/>
  <c r="W76" i="2"/>
  <c r="AF77" i="2"/>
  <c r="W79" i="2"/>
  <c r="AA79" i="2"/>
  <c r="AB84" i="2"/>
  <c r="AC84" i="2"/>
  <c r="AG84" i="2"/>
  <c r="AH84" i="2"/>
  <c r="R84" i="2"/>
  <c r="V84" i="2"/>
  <c r="AD84" i="2"/>
  <c r="T84" i="2"/>
  <c r="X84" i="2"/>
  <c r="AD87" i="2"/>
  <c r="AB100" i="2"/>
  <c r="AC100" i="2"/>
  <c r="R100" i="2"/>
  <c r="V100" i="2"/>
  <c r="AF100" i="2"/>
  <c r="S100" i="2"/>
  <c r="W100" i="2"/>
  <c r="AD100" i="2"/>
  <c r="T100" i="2"/>
  <c r="X100" i="2"/>
  <c r="AD101" i="2"/>
  <c r="AC104" i="2"/>
  <c r="AB104" i="2"/>
  <c r="S104" i="2"/>
  <c r="W104" i="2"/>
  <c r="AF104" i="2"/>
  <c r="T104" i="2"/>
  <c r="X104" i="2"/>
  <c r="AE104" i="2"/>
  <c r="U104" i="2"/>
  <c r="AB120" i="2"/>
  <c r="AC120" i="2"/>
  <c r="R120" i="2"/>
  <c r="W120" i="2"/>
  <c r="AF120" i="2"/>
  <c r="T120" i="2"/>
  <c r="X120" i="2"/>
  <c r="AD120" i="2"/>
  <c r="U120" i="2"/>
  <c r="V74" i="2"/>
  <c r="R74" i="2"/>
  <c r="AF74" i="2"/>
  <c r="R75" i="2"/>
  <c r="AF75" i="2"/>
  <c r="AC76" i="2"/>
  <c r="AG76" i="2"/>
  <c r="N76" i="2"/>
  <c r="Y5" i="1"/>
  <c r="AA77" i="2"/>
  <c r="U79" i="2"/>
  <c r="AD79" i="2"/>
  <c r="S84" i="2"/>
  <c r="AC86" i="2"/>
  <c r="AF86" i="2"/>
  <c r="R86" i="2"/>
  <c r="V86" i="2"/>
  <c r="AD86" i="2"/>
  <c r="T86" i="2"/>
  <c r="X86" i="2"/>
  <c r="AB89" i="2"/>
  <c r="AD89" i="2"/>
  <c r="T89" i="2"/>
  <c r="X89" i="2"/>
  <c r="AF89" i="2"/>
  <c r="R89" i="2"/>
  <c r="V89" i="2"/>
  <c r="AF91" i="2"/>
  <c r="AC98" i="2"/>
  <c r="AB98" i="2"/>
  <c r="S98" i="2"/>
  <c r="AF98" i="2"/>
  <c r="V98" i="2"/>
  <c r="AE98" i="2"/>
  <c r="W98" i="2"/>
  <c r="AD105" i="2"/>
  <c r="Y121" i="2"/>
  <c r="U92" i="2"/>
  <c r="AA92" i="2"/>
  <c r="AB92" i="2"/>
  <c r="AG92" i="2"/>
  <c r="AH92" i="2"/>
  <c r="AE93" i="2"/>
  <c r="AD94" i="2"/>
  <c r="U95" i="2"/>
  <c r="AA95" i="2"/>
  <c r="AB95" i="2"/>
  <c r="V97" i="2"/>
  <c r="R97" i="2"/>
  <c r="AF97" i="2"/>
  <c r="W102" i="2"/>
  <c r="V103" i="2"/>
  <c r="S106" i="2"/>
  <c r="AC107" i="2"/>
  <c r="U108" i="2"/>
  <c r="AA108" i="2"/>
  <c r="AB108" i="2"/>
  <c r="U110" i="2"/>
  <c r="R111" i="2"/>
  <c r="U112" i="2"/>
  <c r="AA112" i="2"/>
  <c r="AB112" i="2"/>
  <c r="AF115" i="2"/>
  <c r="R116" i="2"/>
  <c r="AA117" i="2"/>
  <c r="U118" i="2"/>
  <c r="AA118" i="2"/>
  <c r="AB118" i="2"/>
  <c r="AG118" i="2"/>
  <c r="AH118" i="2"/>
  <c r="AF121" i="2"/>
  <c r="X80" i="2"/>
  <c r="R80" i="2"/>
  <c r="AF81" i="2"/>
  <c r="R82" i="2"/>
  <c r="AA83" i="2"/>
  <c r="AE85" i="2"/>
  <c r="W92" i="2"/>
  <c r="S92" i="2"/>
  <c r="AE92" i="2"/>
  <c r="W95" i="2"/>
  <c r="S95" i="2"/>
  <c r="AE95" i="2"/>
  <c r="X97" i="2"/>
  <c r="T97" i="2"/>
  <c r="AD97" i="2"/>
  <c r="U106" i="2"/>
  <c r="W107" i="2"/>
  <c r="S107" i="2"/>
  <c r="W108" i="2"/>
  <c r="S108" i="2"/>
  <c r="AE108" i="2"/>
  <c r="W112" i="2"/>
  <c r="S112" i="2"/>
  <c r="AE112" i="2"/>
  <c r="AA115" i="2"/>
  <c r="W118" i="2"/>
  <c r="S118" i="2"/>
  <c r="AE118" i="2"/>
  <c r="AG121" i="2"/>
  <c r="AH121" i="2"/>
  <c r="S72" i="2"/>
  <c r="X72" i="2"/>
  <c r="AD72" i="2"/>
  <c r="T72" i="2"/>
  <c r="C72" i="4"/>
  <c r="V72" i="2"/>
  <c r="R72" i="2"/>
  <c r="AF72" i="2"/>
  <c r="U72" i="2"/>
  <c r="AA72" i="2"/>
  <c r="AB72" i="2"/>
  <c r="AG72" i="2"/>
  <c r="AE72" i="2"/>
  <c r="AD121" i="2"/>
  <c r="S120" i="2"/>
  <c r="AE120" i="2"/>
  <c r="U119" i="2"/>
  <c r="AA119" i="2"/>
  <c r="X119" i="2"/>
  <c r="T119" i="2"/>
  <c r="AD119" i="2"/>
  <c r="AC119" i="2"/>
  <c r="AG119" i="2"/>
  <c r="AH119" i="2"/>
  <c r="AN27" i="1"/>
  <c r="X117" i="2"/>
  <c r="T117" i="2"/>
  <c r="AD117" i="2"/>
  <c r="AC117" i="2"/>
  <c r="AG117" i="2"/>
  <c r="AH117" i="2"/>
  <c r="W117" i="2"/>
  <c r="S117" i="2"/>
  <c r="AE117" i="2"/>
  <c r="S116" i="2"/>
  <c r="AE116" i="2"/>
  <c r="AB116" i="2"/>
  <c r="AG116" i="2"/>
  <c r="AH116" i="2"/>
  <c r="U116" i="2"/>
  <c r="AA116" i="2"/>
  <c r="AD116" i="2"/>
  <c r="AD115" i="2"/>
  <c r="AC115" i="2"/>
  <c r="AG115" i="2"/>
  <c r="AH115" i="2"/>
  <c r="AC111" i="2"/>
  <c r="T109" i="2"/>
  <c r="AB106" i="2"/>
  <c r="AA104" i="2"/>
  <c r="N104" i="2"/>
  <c r="AK61" i="1"/>
  <c r="AD104" i="2"/>
  <c r="S101" i="2"/>
  <c r="R101" i="2"/>
  <c r="AE100" i="2"/>
  <c r="AA99" i="2"/>
  <c r="AC99" i="2"/>
  <c r="U98" i="2"/>
  <c r="AA98" i="2"/>
  <c r="X98" i="2"/>
  <c r="T98" i="2"/>
  <c r="AD98" i="2"/>
  <c r="AC97" i="2"/>
  <c r="AA96" i="2"/>
  <c r="U93" i="2"/>
  <c r="AA93" i="2"/>
  <c r="X93" i="2"/>
  <c r="T93" i="2"/>
  <c r="AD93" i="2"/>
  <c r="AC93" i="2"/>
  <c r="N93" i="2"/>
  <c r="N93" i="4"/>
  <c r="T91" i="2"/>
  <c r="AE90" i="2"/>
  <c r="AC89" i="2"/>
  <c r="AG89" i="2"/>
  <c r="AH89" i="2"/>
  <c r="AE88" i="2"/>
  <c r="AB86" i="2"/>
  <c r="AG86" i="2"/>
  <c r="AH86" i="2"/>
  <c r="N86" i="2"/>
  <c r="N86" i="4"/>
  <c r="U85" i="2"/>
  <c r="AA85" i="2"/>
  <c r="X85" i="2"/>
  <c r="T85" i="2"/>
  <c r="AD85" i="2"/>
  <c r="AC85" i="2"/>
  <c r="AE84" i="2"/>
  <c r="X83" i="2"/>
  <c r="T83" i="2"/>
  <c r="AD83" i="2"/>
  <c r="AC83" i="2"/>
  <c r="N83" i="2"/>
  <c r="W83" i="2"/>
  <c r="S83" i="2"/>
  <c r="AE83" i="2"/>
  <c r="S80" i="2"/>
  <c r="AE80" i="2"/>
  <c r="AB80" i="2"/>
  <c r="AA80" i="2"/>
  <c r="T80" i="2"/>
  <c r="AD80" i="2"/>
  <c r="AC79" i="2"/>
  <c r="AG79" i="2"/>
  <c r="AH79" i="2"/>
  <c r="AA71" i="2"/>
  <c r="AC71" i="2"/>
  <c r="AC67" i="2"/>
  <c r="AC65" i="2"/>
  <c r="AE64" i="2"/>
  <c r="AB64" i="2"/>
  <c r="N64" i="2"/>
  <c r="V26" i="1"/>
  <c r="V39" i="1"/>
  <c r="V48" i="1"/>
  <c r="W61" i="2"/>
  <c r="S61" i="2"/>
  <c r="AE61" i="2"/>
  <c r="AF60" i="2"/>
  <c r="T60" i="2"/>
  <c r="C57" i="4"/>
  <c r="T56" i="2"/>
  <c r="AE54" i="2"/>
  <c r="AE52" i="2"/>
  <c r="AC51" i="2"/>
  <c r="N51" i="2"/>
  <c r="AE50" i="2"/>
  <c r="W49" i="2"/>
  <c r="N49" i="2"/>
  <c r="N49" i="4"/>
  <c r="AE48" i="2"/>
  <c r="W47" i="2"/>
  <c r="R47" i="2"/>
  <c r="X46" i="2"/>
  <c r="AD46" i="2"/>
  <c r="AF46" i="2"/>
  <c r="T46" i="2"/>
  <c r="AC46" i="2"/>
  <c r="N46" i="2"/>
  <c r="P26" i="1"/>
  <c r="U45" i="2"/>
  <c r="U44" i="2"/>
  <c r="X43" i="2"/>
  <c r="T43" i="2"/>
  <c r="AE42" i="2"/>
  <c r="U41" i="2"/>
  <c r="AA41" i="2"/>
  <c r="AD41" i="2"/>
  <c r="W41" i="2"/>
  <c r="S41" i="2"/>
  <c r="AF41" i="2"/>
  <c r="U40" i="2"/>
  <c r="S40" i="2"/>
  <c r="T39" i="2"/>
  <c r="X38" i="2"/>
  <c r="T38" i="2"/>
  <c r="AD38" i="2"/>
  <c r="W38" i="2"/>
  <c r="S38" i="2"/>
  <c r="AF38" i="2"/>
  <c r="X36" i="2"/>
  <c r="AD35" i="2"/>
  <c r="V34" i="2"/>
  <c r="R34" i="2"/>
  <c r="AF34" i="2"/>
  <c r="M41" i="1"/>
  <c r="X34" i="2"/>
  <c r="T34" i="2"/>
  <c r="AD34" i="2"/>
  <c r="X33" i="2"/>
  <c r="AA32" i="2"/>
  <c r="C32" i="4"/>
  <c r="T30" i="2"/>
  <c r="AD30" i="2"/>
  <c r="X30" i="2"/>
  <c r="T29" i="2"/>
  <c r="T28" i="2"/>
  <c r="R28" i="2"/>
  <c r="V28" i="2"/>
  <c r="W26" i="2"/>
  <c r="S26" i="2"/>
  <c r="S24" i="2"/>
  <c r="V20" i="2"/>
  <c r="R20" i="2"/>
  <c r="W19" i="2"/>
  <c r="AE17" i="2"/>
  <c r="V16" i="2"/>
  <c r="X16" i="2"/>
  <c r="R14" i="2"/>
  <c r="AD12" i="2"/>
  <c r="T10" i="2"/>
  <c r="R10" i="2"/>
  <c r="X10" i="2"/>
  <c r="AD10" i="2"/>
  <c r="AD9" i="2"/>
  <c r="D33" i="1"/>
  <c r="AE9" i="2"/>
  <c r="AD8" i="2"/>
  <c r="W8" i="2"/>
  <c r="S8" i="2"/>
  <c r="AF8" i="2"/>
  <c r="U8" i="2"/>
  <c r="X7" i="2"/>
  <c r="T7" i="2"/>
  <c r="AD7" i="2"/>
  <c r="W7" i="2"/>
  <c r="S7" i="2"/>
  <c r="AE7" i="2"/>
  <c r="V7" i="2"/>
  <c r="R7" i="2"/>
  <c r="AF7" i="2"/>
  <c r="A7" i="4"/>
  <c r="D44" i="1"/>
  <c r="A6" i="4"/>
  <c r="D51" i="1"/>
  <c r="X6" i="2"/>
  <c r="AK12" i="1"/>
  <c r="W10" i="2"/>
  <c r="U10" i="2"/>
  <c r="S10" i="2"/>
  <c r="AF10" i="2"/>
  <c r="W14" i="2"/>
  <c r="U14" i="2"/>
  <c r="S14" i="2"/>
  <c r="AE14" i="2"/>
  <c r="AB16" i="2"/>
  <c r="S16" i="2"/>
  <c r="AB17" i="2"/>
  <c r="R17" i="2"/>
  <c r="T17" i="2"/>
  <c r="AB18" i="2"/>
  <c r="AF18" i="2"/>
  <c r="AD18" i="2"/>
  <c r="R18" i="2"/>
  <c r="T18" i="2"/>
  <c r="V18" i="2"/>
  <c r="X18" i="2"/>
  <c r="U19" i="2"/>
  <c r="AE19" i="2"/>
  <c r="X19" i="2"/>
  <c r="X24" i="2"/>
  <c r="V24" i="2"/>
  <c r="T24" i="2"/>
  <c r="R24" i="2"/>
  <c r="AD24" i="2"/>
  <c r="AF24" i="2"/>
  <c r="U26" i="2"/>
  <c r="AA26" i="2"/>
  <c r="T27" i="2"/>
  <c r="V30" i="2"/>
  <c r="R30" i="2"/>
  <c r="AF30" i="2"/>
  <c r="X31" i="2"/>
  <c r="T32" i="2"/>
  <c r="T36" i="2"/>
  <c r="S37" i="2"/>
  <c r="W39" i="2"/>
  <c r="AD39" i="2"/>
  <c r="X40" i="2"/>
  <c r="V40" i="2"/>
  <c r="U43" i="2"/>
  <c r="AE43" i="2"/>
  <c r="X44" i="2"/>
  <c r="V44" i="2"/>
  <c r="R44" i="2"/>
  <c r="R45" i="2"/>
  <c r="W46" i="2"/>
  <c r="U46" i="2"/>
  <c r="S46" i="2"/>
  <c r="AA46" i="2"/>
  <c r="AE46" i="2"/>
  <c r="S110" i="2"/>
  <c r="AA110" i="2"/>
  <c r="AE111" i="2"/>
  <c r="T44" i="2"/>
  <c r="AD44" i="2"/>
  <c r="AC42" i="2"/>
  <c r="AE41" i="2"/>
  <c r="AC41" i="2"/>
  <c r="AF40" i="2"/>
  <c r="R39" i="2"/>
  <c r="AE38" i="2"/>
  <c r="AC38" i="2"/>
  <c r="AD36" i="2"/>
  <c r="M39" i="1"/>
  <c r="AC34" i="2"/>
  <c r="AQ9" i="1"/>
  <c r="T31" i="2"/>
  <c r="AC30" i="2"/>
  <c r="AD28" i="2"/>
  <c r="AF27" i="2"/>
  <c r="AF26" i="2"/>
  <c r="AD25" i="2"/>
  <c r="AC24" i="2"/>
  <c r="AF20" i="2"/>
  <c r="AF19" i="2"/>
  <c r="AC18" i="2"/>
  <c r="AC17" i="2"/>
  <c r="AC16" i="2"/>
  <c r="AF14" i="2"/>
  <c r="AF12" i="2"/>
  <c r="AC11" i="2"/>
  <c r="AE10" i="2"/>
  <c r="AC10" i="2"/>
  <c r="AC9" i="2"/>
  <c r="AE8" i="2"/>
  <c r="AC8" i="2"/>
  <c r="AC7" i="2"/>
  <c r="D55" i="1"/>
  <c r="C7" i="4"/>
  <c r="V6" i="2"/>
  <c r="R6" i="2"/>
  <c r="AF6" i="2"/>
  <c r="D7" i="2"/>
  <c r="D8" i="2"/>
  <c r="D9" i="2"/>
  <c r="D35" i="1"/>
  <c r="W6" i="2"/>
  <c r="U6" i="2"/>
  <c r="S6" i="2"/>
  <c r="AE6" i="2"/>
  <c r="AC6" i="2"/>
  <c r="W12" i="2"/>
  <c r="U12" i="2"/>
  <c r="S12" i="2"/>
  <c r="AA12" i="2"/>
  <c r="AH12" i="2"/>
  <c r="AE12" i="2"/>
  <c r="AC12" i="2"/>
  <c r="AC5" i="2"/>
  <c r="N7" i="4"/>
  <c r="AH5" i="2"/>
  <c r="R23" i="2"/>
  <c r="V25" i="2"/>
  <c r="R25" i="2"/>
  <c r="X26" i="2"/>
  <c r="V26" i="2"/>
  <c r="T26" i="2"/>
  <c r="R26" i="2"/>
  <c r="AD26" i="2"/>
  <c r="AC26" i="2"/>
  <c r="N26" i="2"/>
  <c r="J40" i="1"/>
  <c r="W28" i="2"/>
  <c r="U28" i="2"/>
  <c r="S28" i="2"/>
  <c r="AF28" i="2"/>
  <c r="V31" i="2"/>
  <c r="AD31" i="2"/>
  <c r="AD33" i="2"/>
  <c r="V36" i="2"/>
  <c r="R36" i="2"/>
  <c r="AF36" i="2"/>
  <c r="V37" i="2"/>
  <c r="T37" i="2"/>
  <c r="AE39" i="2"/>
  <c r="R40" i="2"/>
  <c r="AD40" i="2"/>
  <c r="N40" i="2"/>
  <c r="M5" i="1"/>
  <c r="S44" i="2"/>
  <c r="AE44" i="2"/>
  <c r="AC45" i="2"/>
  <c r="R31" i="2"/>
  <c r="AF31" i="2"/>
  <c r="R33" i="2"/>
  <c r="AF33" i="2"/>
  <c r="AC43" i="2"/>
  <c r="AF44" i="2"/>
  <c r="AF21" i="2"/>
  <c r="W22" i="2"/>
  <c r="V23" i="2"/>
  <c r="W25" i="2"/>
  <c r="U25" i="2"/>
  <c r="AE25" i="2"/>
  <c r="AC25" i="2"/>
  <c r="AE26" i="2"/>
  <c r="AE28" i="2"/>
  <c r="AC28" i="2"/>
  <c r="AC44" i="2"/>
  <c r="X20" i="2"/>
  <c r="T20" i="2"/>
  <c r="AD20" i="2"/>
  <c r="AC20" i="2"/>
  <c r="AA21" i="2"/>
  <c r="R22" i="2"/>
  <c r="X23" i="2"/>
  <c r="S27" i="2"/>
  <c r="W31" i="2"/>
  <c r="U31" i="2"/>
  <c r="S31" i="2"/>
  <c r="AA31" i="2"/>
  <c r="AE31" i="2"/>
  <c r="AC31" i="2"/>
  <c r="W33" i="2"/>
  <c r="AA33" i="2"/>
  <c r="AE33" i="2"/>
  <c r="W36" i="2"/>
  <c r="U36" i="2"/>
  <c r="S36" i="2"/>
  <c r="AE36" i="2"/>
  <c r="AC36" i="2"/>
  <c r="N36" i="2"/>
  <c r="AC37" i="2"/>
  <c r="N37" i="2"/>
  <c r="N37" i="4"/>
  <c r="P39" i="1"/>
  <c r="AE40" i="2"/>
  <c r="AZ16" i="1"/>
  <c r="BO2" i="1"/>
  <c r="M34" i="1"/>
  <c r="W30" i="2"/>
  <c r="U30" i="2"/>
  <c r="S30" i="2"/>
  <c r="AA30" i="2"/>
  <c r="AE30" i="2"/>
  <c r="BR51" i="1"/>
  <c r="W23" i="2"/>
  <c r="AE23" i="2"/>
  <c r="AT9" i="1"/>
  <c r="W20" i="2"/>
  <c r="U20" i="2"/>
  <c r="S20" i="2"/>
  <c r="AE20" i="2"/>
  <c r="AC14" i="2"/>
  <c r="AZ23" i="1"/>
  <c r="AT16" i="1"/>
  <c r="BC58" i="1"/>
  <c r="AZ30" i="1"/>
  <c r="M6" i="4"/>
  <c r="J61" i="1"/>
  <c r="AG61" i="2"/>
  <c r="AH61" i="2"/>
  <c r="M164" i="2"/>
  <c r="M164" i="4"/>
  <c r="M100" i="2"/>
  <c r="AH25" i="1"/>
  <c r="M101" i="2"/>
  <c r="M101" i="4"/>
  <c r="N11" i="2"/>
  <c r="D19" i="1"/>
  <c r="M11" i="2"/>
  <c r="D18" i="1"/>
  <c r="N22" i="2"/>
  <c r="N22" i="4"/>
  <c r="M54" i="2"/>
  <c r="M54" i="4"/>
  <c r="M48" i="2"/>
  <c r="P11" i="1"/>
  <c r="N20" i="2"/>
  <c r="N20" i="4"/>
  <c r="N18" i="2"/>
  <c r="G33" i="1"/>
  <c r="S33" i="1"/>
  <c r="M46" i="2"/>
  <c r="M46" i="4"/>
  <c r="N59" i="2"/>
  <c r="M40" i="2"/>
  <c r="M4" i="1"/>
  <c r="M64" i="2"/>
  <c r="M64" i="4"/>
  <c r="AQ60" i="1"/>
  <c r="M88" i="2"/>
  <c r="AE46" i="1"/>
  <c r="N77" i="4"/>
  <c r="M59" i="2"/>
  <c r="V60" i="1"/>
  <c r="AN26" i="1"/>
  <c r="AN12" i="1"/>
  <c r="N120" i="4"/>
  <c r="M51" i="2"/>
  <c r="Y122" i="2"/>
  <c r="M37" i="2"/>
  <c r="M37" i="4"/>
  <c r="AN61" i="1"/>
  <c r="Y33" i="1"/>
  <c r="Y39" i="1"/>
  <c r="AB33" i="1"/>
  <c r="N81" i="4"/>
  <c r="AN19" i="1"/>
  <c r="AN18" i="1"/>
  <c r="M119" i="4"/>
  <c r="Y116" i="2"/>
  <c r="Y120" i="2"/>
  <c r="M96" i="4"/>
  <c r="M93" i="2"/>
  <c r="AE11" i="1"/>
  <c r="Y117" i="2"/>
  <c r="AG120" i="2"/>
  <c r="AH120" i="2"/>
  <c r="M78" i="2"/>
  <c r="N84" i="2"/>
  <c r="AB12" i="1"/>
  <c r="M84" i="2"/>
  <c r="Y119" i="2"/>
  <c r="M76" i="2"/>
  <c r="M76" i="4"/>
  <c r="AG100" i="2"/>
  <c r="AH100" i="2"/>
  <c r="M83" i="2"/>
  <c r="AB18" i="1"/>
  <c r="Y118" i="2"/>
  <c r="M49" i="2"/>
  <c r="N27" i="4"/>
  <c r="D37" i="1"/>
  <c r="A8" i="4"/>
  <c r="N111" i="4"/>
  <c r="M16" i="4"/>
  <c r="G46" i="1"/>
  <c r="M20" i="2"/>
  <c r="G18" i="1"/>
  <c r="M26" i="2"/>
  <c r="M26" i="4"/>
  <c r="M36" i="2"/>
  <c r="M36" i="4"/>
  <c r="M22" i="2"/>
  <c r="M22" i="4"/>
  <c r="J26" i="1"/>
  <c r="J25" i="1"/>
  <c r="M28" i="4"/>
  <c r="M18" i="2"/>
  <c r="M18" i="4"/>
  <c r="M88" i="4"/>
  <c r="M98" i="4"/>
  <c r="M87" i="4"/>
  <c r="Y32" i="1"/>
  <c r="M72" i="4"/>
  <c r="AK18" i="1"/>
  <c r="M110" i="4"/>
  <c r="AH32" i="1"/>
  <c r="AH53" i="1"/>
  <c r="M27" i="4"/>
  <c r="A9" i="4"/>
  <c r="D30" i="1"/>
  <c r="A10" i="4"/>
  <c r="D23" i="1"/>
  <c r="A11" i="4"/>
  <c r="D16" i="1"/>
  <c r="A12" i="4"/>
  <c r="D9" i="1"/>
  <c r="A13" i="4"/>
  <c r="D2" i="1"/>
  <c r="A14" i="4"/>
  <c r="G58" i="1"/>
  <c r="G51" i="1"/>
  <c r="A15" i="4"/>
  <c r="A16" i="4"/>
  <c r="G44" i="1"/>
  <c r="G37" i="1"/>
  <c r="A17" i="4"/>
  <c r="G30" i="1"/>
  <c r="A18" i="4"/>
  <c r="A19" i="4"/>
  <c r="G23" i="1"/>
  <c r="G16" i="1"/>
  <c r="A20" i="4"/>
  <c r="A21" i="4"/>
  <c r="G9" i="1"/>
  <c r="A22" i="4"/>
  <c r="G2" i="1"/>
  <c r="J58" i="1"/>
  <c r="A23" i="4"/>
  <c r="A24" i="4"/>
  <c r="J51" i="1"/>
  <c r="J44" i="1"/>
  <c r="A25" i="4"/>
  <c r="J37" i="1"/>
  <c r="A26" i="4"/>
  <c r="A27" i="4"/>
  <c r="J30" i="1"/>
  <c r="J23" i="1"/>
  <c r="A28" i="4"/>
  <c r="J16" i="1"/>
  <c r="A29" i="4"/>
  <c r="J9" i="1"/>
  <c r="A30" i="4"/>
  <c r="J2" i="1"/>
  <c r="A31" i="4"/>
  <c r="M58" i="1"/>
  <c r="A32" i="4"/>
  <c r="M51" i="1"/>
  <c r="A33" i="4"/>
  <c r="A34" i="4"/>
  <c r="M44" i="1"/>
  <c r="M37" i="1"/>
  <c r="A35" i="4"/>
  <c r="A36" i="4"/>
  <c r="M30" i="1"/>
  <c r="M23" i="1"/>
  <c r="A37" i="4"/>
  <c r="A38" i="4"/>
  <c r="M16" i="1"/>
  <c r="A39" i="4"/>
  <c r="M9" i="1"/>
  <c r="A40" i="4"/>
  <c r="M2" i="1"/>
  <c r="A41" i="4"/>
  <c r="P58" i="1"/>
  <c r="P51" i="1"/>
  <c r="A42" i="4"/>
  <c r="P44" i="1"/>
  <c r="A43" i="4"/>
  <c r="A44" i="4"/>
  <c r="P37" i="1"/>
  <c r="A45" i="4"/>
  <c r="P30" i="1"/>
  <c r="P23" i="1"/>
  <c r="A46" i="4"/>
  <c r="A47" i="4"/>
  <c r="P16" i="1"/>
  <c r="A48" i="4"/>
  <c r="P9" i="1"/>
  <c r="A49" i="4"/>
  <c r="P2" i="1"/>
  <c r="A50" i="4"/>
  <c r="S58" i="1"/>
  <c r="A51" i="4"/>
  <c r="S51" i="1"/>
  <c r="A52" i="4"/>
  <c r="S44" i="1"/>
  <c r="S37" i="1"/>
  <c r="A53" i="4"/>
  <c r="A54" i="4"/>
  <c r="S30" i="1"/>
  <c r="S23" i="1"/>
  <c r="A55" i="4"/>
  <c r="A56" i="4"/>
  <c r="S16" i="1"/>
  <c r="A57" i="4"/>
  <c r="S9" i="1"/>
  <c r="A58" i="4"/>
  <c r="S2" i="1"/>
  <c r="A59" i="4"/>
  <c r="V58" i="1"/>
  <c r="A60" i="4"/>
  <c r="V51" i="1"/>
  <c r="A61" i="4"/>
  <c r="V44" i="1"/>
  <c r="A62" i="4"/>
  <c r="V37" i="1"/>
  <c r="A63" i="4"/>
  <c r="V30" i="1"/>
  <c r="A64" i="4"/>
  <c r="V23" i="1"/>
  <c r="A65" i="4"/>
  <c r="V16" i="1"/>
  <c r="V9" i="1"/>
  <c r="A66" i="4"/>
  <c r="V2" i="1"/>
  <c r="A67" i="4"/>
  <c r="A68" i="4"/>
  <c r="Y58" i="1"/>
  <c r="A69" i="4"/>
  <c r="Y51" i="1"/>
  <c r="Y44" i="1"/>
  <c r="A70" i="4"/>
  <c r="Y37" i="1"/>
  <c r="A71" i="4"/>
  <c r="A72" i="4"/>
  <c r="Y30" i="1"/>
  <c r="A73" i="4"/>
  <c r="Y23" i="1"/>
  <c r="A74" i="4"/>
  <c r="Y16" i="1"/>
  <c r="A75" i="4"/>
  <c r="Y9" i="1"/>
  <c r="Y2" i="1"/>
  <c r="A76" i="4"/>
  <c r="A77" i="4"/>
  <c r="AB58" i="1"/>
  <c r="A78" i="4"/>
  <c r="AB51" i="1"/>
  <c r="A79" i="4"/>
  <c r="AB44" i="1"/>
  <c r="A80" i="4"/>
  <c r="AB37" i="1"/>
  <c r="A81" i="4"/>
  <c r="AB30" i="1"/>
  <c r="A82" i="4"/>
  <c r="AB23" i="1"/>
  <c r="A83" i="4"/>
  <c r="AB16" i="1"/>
  <c r="A84" i="4"/>
  <c r="AB9" i="1"/>
  <c r="A85" i="4"/>
  <c r="AB2" i="1"/>
  <c r="A86" i="4"/>
  <c r="AE58" i="1"/>
  <c r="A87" i="4"/>
  <c r="AE51" i="1"/>
  <c r="A88" i="4"/>
  <c r="AE44" i="1"/>
  <c r="AE37" i="1"/>
  <c r="A89" i="4"/>
  <c r="A90" i="4"/>
  <c r="AE30" i="1"/>
  <c r="A91" i="4"/>
  <c r="AE23" i="1"/>
  <c r="A92" i="4"/>
  <c r="AE16" i="1"/>
  <c r="A93" i="4"/>
  <c r="AE9" i="1"/>
  <c r="A94" i="4"/>
  <c r="AE2" i="1"/>
  <c r="A95" i="4"/>
  <c r="AH58" i="1"/>
  <c r="A96" i="4"/>
  <c r="AH51" i="1"/>
  <c r="A97" i="4"/>
  <c r="AH44" i="1"/>
  <c r="A98" i="4"/>
  <c r="AH37" i="1"/>
  <c r="A99" i="4"/>
  <c r="AH30" i="1"/>
  <c r="A100" i="4"/>
  <c r="AH23" i="1"/>
  <c r="AH16" i="1"/>
  <c r="A101" i="4"/>
  <c r="AH9" i="1"/>
  <c r="A102" i="4"/>
  <c r="A103" i="4"/>
  <c r="AH2" i="1"/>
  <c r="A104" i="4"/>
  <c r="AK58" i="1"/>
  <c r="AK51" i="1"/>
  <c r="A105" i="4"/>
  <c r="A106" i="4"/>
  <c r="AK44" i="1"/>
  <c r="A107" i="4"/>
  <c r="AK37" i="1"/>
  <c r="AK30" i="1"/>
  <c r="A108" i="4"/>
  <c r="AK23" i="1"/>
  <c r="A109" i="4"/>
  <c r="AK16" i="1"/>
  <c r="A110" i="4"/>
  <c r="AK2" i="1"/>
  <c r="A112" i="4"/>
  <c r="A111" i="4"/>
  <c r="AK9" i="1"/>
  <c r="AN58" i="1"/>
  <c r="A113" i="4"/>
  <c r="AN51" i="1"/>
  <c r="A114" i="4"/>
  <c r="AN44" i="1"/>
  <c r="A115" i="4"/>
  <c r="AN37" i="1"/>
  <c r="A116" i="4"/>
  <c r="AN30" i="1"/>
  <c r="A117" i="4"/>
  <c r="AN23" i="1"/>
  <c r="A118" i="4"/>
  <c r="AN16" i="1"/>
  <c r="A121" i="4"/>
  <c r="A119" i="4"/>
  <c r="AN9" i="1"/>
  <c r="A122" i="4"/>
  <c r="A120" i="4"/>
  <c r="AQ58" i="1"/>
  <c r="AN2" i="1"/>
  <c r="D123" i="2"/>
  <c r="D123" i="4"/>
  <c r="D124" i="2"/>
  <c r="AQ49" i="1"/>
  <c r="D125" i="2"/>
  <c r="AQ42" i="1"/>
  <c r="D126" i="2"/>
  <c r="D126" i="4"/>
  <c r="D127" i="2"/>
  <c r="D128" i="2"/>
  <c r="D128" i="4"/>
  <c r="D129" i="2"/>
  <c r="AQ14" i="1"/>
  <c r="D130" i="2"/>
  <c r="D130" i="4"/>
  <c r="D132" i="2"/>
  <c r="D132" i="4"/>
  <c r="D133" i="2"/>
  <c r="D133" i="4"/>
  <c r="D134" i="2"/>
  <c r="AT42" i="1"/>
  <c r="D135" i="2"/>
  <c r="D135" i="4"/>
  <c r="D136" i="2"/>
  <c r="D136" i="4"/>
  <c r="D137" i="2"/>
  <c r="D137" i="4"/>
  <c r="D138" i="2"/>
  <c r="AT14" i="1"/>
  <c r="D139" i="2"/>
  <c r="AT7" i="1"/>
  <c r="C151" i="4"/>
  <c r="AZ48" i="1"/>
  <c r="C202" i="4"/>
  <c r="BO6" i="1"/>
  <c r="M127" i="4"/>
  <c r="AQ25" i="1"/>
  <c r="C119" i="4"/>
  <c r="AN20" i="1"/>
  <c r="AN39" i="1"/>
  <c r="M116" i="4"/>
  <c r="AL10" i="2"/>
  <c r="M114" i="2"/>
  <c r="AN53" i="1"/>
  <c r="M104" i="2"/>
  <c r="M79" i="4"/>
  <c r="AB46" i="1"/>
  <c r="S39" i="2"/>
  <c r="AF39" i="2"/>
  <c r="W43" i="2"/>
  <c r="U39" i="2"/>
  <c r="AF16" i="2"/>
  <c r="AD16" i="2"/>
  <c r="R43" i="2"/>
  <c r="AF82" i="2"/>
  <c r="V78" i="2"/>
  <c r="AE82" i="2"/>
  <c r="U82" i="2"/>
  <c r="AA82" i="2"/>
  <c r="T82" i="2"/>
  <c r="AB55" i="2"/>
  <c r="N122" i="4"/>
  <c r="R51" i="2"/>
  <c r="V39" i="2"/>
  <c r="X39" i="2"/>
  <c r="BO61" i="1"/>
  <c r="AT34" i="1"/>
  <c r="C145" i="4"/>
  <c r="AW27" i="1"/>
  <c r="C143" i="4"/>
  <c r="AN6" i="1"/>
  <c r="C167" i="4"/>
  <c r="BF62" i="1"/>
  <c r="AB7" i="2"/>
  <c r="U7" i="2"/>
  <c r="M6" i="1"/>
  <c r="C40" i="4"/>
  <c r="N88" i="4"/>
  <c r="AG16" i="2"/>
  <c r="C147" i="4"/>
  <c r="AW13" i="1"/>
  <c r="C195" i="4"/>
  <c r="BO55" i="1"/>
  <c r="C172" i="4"/>
  <c r="BF27" i="1"/>
  <c r="AB10" i="2"/>
  <c r="AG10" i="2"/>
  <c r="V10" i="2"/>
  <c r="N189" i="4"/>
  <c r="BL33" i="1"/>
  <c r="N200" i="4"/>
  <c r="BO19" i="1"/>
  <c r="M23" i="4"/>
  <c r="J60" i="1"/>
  <c r="AC39" i="2"/>
  <c r="AE16" i="2"/>
  <c r="AF43" i="2"/>
  <c r="S43" i="2"/>
  <c r="R16" i="2"/>
  <c r="AD43" i="2"/>
  <c r="V47" i="2"/>
  <c r="AA59" i="2"/>
  <c r="AE66" i="2"/>
  <c r="AE78" i="2"/>
  <c r="V82" i="2"/>
  <c r="AG98" i="2"/>
  <c r="AH98" i="2"/>
  <c r="AG104" i="2"/>
  <c r="AH104" i="2"/>
  <c r="W16" i="2"/>
  <c r="Y69" i="2"/>
  <c r="T47" i="2"/>
  <c r="AE51" i="2"/>
  <c r="C154" i="4"/>
  <c r="C149" i="4"/>
  <c r="AZ62" i="1"/>
  <c r="C200" i="4"/>
  <c r="BO20" i="1"/>
  <c r="C165" i="4"/>
  <c r="BC13" i="1"/>
  <c r="U9" i="2"/>
  <c r="AB9" i="2"/>
  <c r="M137" i="4"/>
  <c r="AT18" i="1"/>
  <c r="N141" i="4"/>
  <c r="AW54" i="1"/>
  <c r="M143" i="4"/>
  <c r="AW39" i="1"/>
  <c r="N151" i="4"/>
  <c r="AZ47" i="1"/>
  <c r="N167" i="4"/>
  <c r="BF61" i="1"/>
  <c r="AG90" i="2"/>
  <c r="AH90" i="2"/>
  <c r="BO27" i="1"/>
  <c r="BF34" i="1"/>
  <c r="AB5" i="2"/>
  <c r="AB6" i="2"/>
  <c r="AB8" i="2"/>
  <c r="S17" i="2"/>
  <c r="T19" i="2"/>
  <c r="AB22" i="2"/>
  <c r="AD27" i="2"/>
  <c r="AB31" i="2"/>
  <c r="AB38" i="2"/>
  <c r="T40" i="2"/>
  <c r="AB44" i="2"/>
  <c r="AB48" i="2"/>
  <c r="AB52" i="2"/>
  <c r="U56" i="2"/>
  <c r="AC60" i="2"/>
  <c r="AG60" i="2"/>
  <c r="AH60" i="2"/>
  <c r="V63" i="2"/>
  <c r="W67" i="2"/>
  <c r="AB83" i="2"/>
  <c r="AE86" i="2"/>
  <c r="AF94" i="2"/>
  <c r="AB97" i="2"/>
  <c r="U100" i="2"/>
  <c r="R104" i="2"/>
  <c r="Y104" i="2"/>
  <c r="W114" i="2"/>
  <c r="AH133" i="2"/>
  <c r="AH162" i="2"/>
  <c r="S77" i="2"/>
  <c r="W5" i="2"/>
  <c r="AB11" i="2"/>
  <c r="AB15" i="2"/>
  <c r="AB20" i="2"/>
  <c r="AG20" i="2"/>
  <c r="AH20" i="2"/>
  <c r="AB25" i="2"/>
  <c r="X32" i="2"/>
  <c r="S35" i="2"/>
  <c r="AB41" i="2"/>
  <c r="AB45" i="2"/>
  <c r="T49" i="2"/>
  <c r="V61" i="2"/>
  <c r="AC64" i="2"/>
  <c r="U68" i="2"/>
  <c r="AC75" i="2"/>
  <c r="AC80" i="2"/>
  <c r="AF84" i="2"/>
  <c r="U87" i="2"/>
  <c r="AE91" i="2"/>
  <c r="W101" i="2"/>
  <c r="AH137" i="2"/>
  <c r="AH172" i="2"/>
  <c r="AH142" i="2"/>
  <c r="AH168" i="2"/>
  <c r="Y4" i="1"/>
  <c r="N100" i="4"/>
  <c r="AK25" i="1"/>
  <c r="P25" i="1"/>
  <c r="AE45" i="2"/>
  <c r="T45" i="2"/>
  <c r="S45" i="2"/>
  <c r="AC49" i="2"/>
  <c r="S52" i="2"/>
  <c r="X56" i="2"/>
  <c r="X60" i="2"/>
  <c r="R60" i="2"/>
  <c r="X91" i="2"/>
  <c r="N96" i="4"/>
  <c r="AD99" i="2"/>
  <c r="U99" i="2"/>
  <c r="AE106" i="2"/>
  <c r="X109" i="2"/>
  <c r="AA113" i="2"/>
  <c r="R81" i="2"/>
  <c r="AE109" i="2"/>
  <c r="W106" i="2"/>
  <c r="U94" i="2"/>
  <c r="R91" i="2"/>
  <c r="AD78" i="2"/>
  <c r="Y100" i="2"/>
  <c r="X87" i="2"/>
  <c r="R87" i="2"/>
  <c r="AB78" i="2"/>
  <c r="W87" i="2"/>
  <c r="X106" i="2"/>
  <c r="V99" i="2"/>
  <c r="R106" i="2"/>
  <c r="W99" i="2"/>
  <c r="Y92" i="2"/>
  <c r="V113" i="2"/>
  <c r="Y97" i="2"/>
  <c r="S113" i="2"/>
  <c r="X113" i="2"/>
  <c r="T78" i="2"/>
  <c r="T94" i="2"/>
  <c r="AD66" i="2"/>
  <c r="AB56" i="2"/>
  <c r="V60" i="2"/>
  <c r="AC52" i="2"/>
  <c r="V56" i="2"/>
  <c r="R56" i="2"/>
  <c r="W56" i="2"/>
  <c r="AG88" i="2"/>
  <c r="AH88" i="2"/>
  <c r="AG50" i="2"/>
  <c r="AH50" i="2"/>
  <c r="C76" i="4"/>
  <c r="Y62" i="1"/>
  <c r="V77" i="2"/>
  <c r="AF45" i="2"/>
  <c r="V45" i="2"/>
  <c r="R49" i="2"/>
  <c r="AA56" i="2"/>
  <c r="AA60" i="2"/>
  <c r="AC91" i="2"/>
  <c r="AA91" i="2"/>
  <c r="T99" i="2"/>
  <c r="AC109" i="2"/>
  <c r="AA109" i="2"/>
  <c r="R113" i="2"/>
  <c r="Y82" i="2"/>
  <c r="V81" i="2"/>
  <c r="AF113" i="2"/>
  <c r="W109" i="2"/>
  <c r="AF103" i="2"/>
  <c r="Y98" i="2"/>
  <c r="AB91" i="2"/>
  <c r="V87" i="2"/>
  <c r="U78" i="2"/>
  <c r="S78" i="2"/>
  <c r="AE87" i="2"/>
  <c r="S103" i="2"/>
  <c r="AB113" i="2"/>
  <c r="AE103" i="2"/>
  <c r="T106" i="2"/>
  <c r="S66" i="2"/>
  <c r="X66" i="2"/>
  <c r="S56" i="2"/>
  <c r="AB81" i="2"/>
  <c r="X94" i="2"/>
  <c r="AC66" i="2"/>
  <c r="U52" i="2"/>
  <c r="AF52" i="2"/>
  <c r="AD45" i="2"/>
  <c r="X45" i="2"/>
  <c r="V49" i="2"/>
  <c r="AD56" i="2"/>
  <c r="AD60" i="2"/>
  <c r="U60" i="2"/>
  <c r="V41" i="1"/>
  <c r="AD91" i="2"/>
  <c r="U91" i="2"/>
  <c r="C94" i="4"/>
  <c r="X99" i="2"/>
  <c r="AD109" i="2"/>
  <c r="AA106" i="2"/>
  <c r="T113" i="2"/>
  <c r="AF106" i="2"/>
  <c r="R103" i="2"/>
  <c r="V91" i="2"/>
  <c r="AA78" i="2"/>
  <c r="AC87" i="2"/>
  <c r="W91" i="2"/>
  <c r="AD81" i="2"/>
  <c r="AA81" i="2"/>
  <c r="S81" i="2"/>
  <c r="W52" i="2"/>
  <c r="AG65" i="2"/>
  <c r="AH65" i="2"/>
  <c r="AG83" i="2"/>
  <c r="AH83" i="2"/>
  <c r="M115" i="2"/>
  <c r="AN46" i="1"/>
  <c r="V25" i="1"/>
  <c r="M47" i="1"/>
  <c r="N110" i="4"/>
  <c r="N70" i="4"/>
  <c r="AE33" i="1"/>
  <c r="AE61" i="1"/>
  <c r="N52" i="4"/>
  <c r="AK47" i="1"/>
  <c r="Y53" i="1"/>
  <c r="V12" i="1"/>
  <c r="M73" i="4"/>
  <c r="S61" i="1"/>
  <c r="N44" i="4"/>
  <c r="N115" i="2"/>
  <c r="M105" i="4"/>
  <c r="T22" i="2"/>
  <c r="U22" i="2"/>
  <c r="AF22" i="2"/>
  <c r="V22" i="2"/>
  <c r="AE22" i="2"/>
  <c r="AC22" i="2"/>
  <c r="AD22" i="2"/>
  <c r="X22" i="2"/>
  <c r="S22" i="2"/>
  <c r="Y84" i="2"/>
  <c r="Y83" i="2"/>
  <c r="AB11" i="1"/>
  <c r="M84" i="4"/>
  <c r="AG106" i="2"/>
  <c r="AH106" i="2"/>
  <c r="AG81" i="2"/>
  <c r="AH81" i="2"/>
  <c r="AC77" i="2"/>
  <c r="U77" i="2"/>
  <c r="W86" i="2"/>
  <c r="Y90" i="2"/>
  <c r="S73" i="2"/>
  <c r="R63" i="2"/>
  <c r="W63" i="2"/>
  <c r="Y63" i="2"/>
  <c r="AA63" i="2"/>
  <c r="S65" i="2"/>
  <c r="W93" i="2"/>
  <c r="R68" i="2"/>
  <c r="R65" i="2"/>
  <c r="V55" i="2"/>
  <c r="R46" i="2"/>
  <c r="Y46" i="2"/>
  <c r="T54" i="2"/>
  <c r="AD52" i="2"/>
  <c r="AE34" i="2"/>
  <c r="V43" i="2"/>
  <c r="T52" i="2"/>
  <c r="S54" i="2"/>
  <c r="AB63" i="2"/>
  <c r="X49" i="2"/>
  <c r="AC63" i="2"/>
  <c r="C111" i="4"/>
  <c r="M31" i="4"/>
  <c r="J54" i="1"/>
  <c r="AE55" i="1"/>
  <c r="C48" i="4"/>
  <c r="AB42" i="2"/>
  <c r="V53" i="1"/>
  <c r="T77" i="2"/>
  <c r="AG64" i="2"/>
  <c r="AH64" i="2"/>
  <c r="Y80" i="2"/>
  <c r="AG45" i="2"/>
  <c r="AH45" i="2"/>
  <c r="Y26" i="2"/>
  <c r="AG93" i="2"/>
  <c r="AH93" i="2"/>
  <c r="V75" i="2"/>
  <c r="Y75" i="2"/>
  <c r="M75" i="2"/>
  <c r="Y11" i="1"/>
  <c r="AE75" i="2"/>
  <c r="AG75" i="2"/>
  <c r="AH75" i="2"/>
  <c r="N75" i="2"/>
  <c r="N75" i="4"/>
  <c r="T73" i="2"/>
  <c r="S91" i="2"/>
  <c r="AC73" i="2"/>
  <c r="S89" i="2"/>
  <c r="Y89" i="2"/>
  <c r="R73" i="2"/>
  <c r="Y73" i="2"/>
  <c r="S93" i="2"/>
  <c r="AD77" i="2"/>
  <c r="V93" i="2"/>
  <c r="AA86" i="2"/>
  <c r="S86" i="2"/>
  <c r="V41" i="2"/>
  <c r="AD68" i="2"/>
  <c r="Y74" i="2"/>
  <c r="M74" i="2"/>
  <c r="Y18" i="1"/>
  <c r="AD65" i="2"/>
  <c r="W59" i="2"/>
  <c r="U86" i="2"/>
  <c r="W65" i="2"/>
  <c r="X67" i="2"/>
  <c r="V65" i="2"/>
  <c r="AD49" i="2"/>
  <c r="AC54" i="2"/>
  <c r="AG54" i="2"/>
  <c r="AH54" i="2"/>
  <c r="V54" i="2"/>
  <c r="R52" i="2"/>
  <c r="S34" i="2"/>
  <c r="W44" i="2"/>
  <c r="Y44" i="2"/>
  <c r="W60" i="2"/>
  <c r="X52" i="2"/>
  <c r="Y50" i="2"/>
  <c r="W54" i="2"/>
  <c r="U54" i="2"/>
  <c r="P27" i="1"/>
  <c r="X77" i="2"/>
  <c r="R77" i="2"/>
  <c r="AB37" i="2"/>
  <c r="AG37" i="2"/>
  <c r="AH37" i="2"/>
  <c r="AG80" i="2"/>
  <c r="AH80" i="2"/>
  <c r="Y61" i="2"/>
  <c r="T62" i="2"/>
  <c r="AB62" i="2"/>
  <c r="AD62" i="2"/>
  <c r="X62" i="2"/>
  <c r="S62" i="2"/>
  <c r="AE62" i="2"/>
  <c r="R62" i="2"/>
  <c r="AF62" i="2"/>
  <c r="V62" i="2"/>
  <c r="U62" i="2"/>
  <c r="AC62" i="2"/>
  <c r="AA62" i="2"/>
  <c r="AB67" i="2"/>
  <c r="AG67" i="2"/>
  <c r="AH67" i="2"/>
  <c r="U67" i="2"/>
  <c r="R67" i="2"/>
  <c r="S67" i="2"/>
  <c r="V67" i="2"/>
  <c r="AF67" i="2"/>
  <c r="AE67" i="2"/>
  <c r="T67" i="2"/>
  <c r="AA67" i="2"/>
  <c r="AD67" i="2"/>
  <c r="X105" i="2"/>
  <c r="AC105" i="2"/>
  <c r="AF105" i="2"/>
  <c r="S105" i="2"/>
  <c r="T105" i="2"/>
  <c r="AB105" i="2"/>
  <c r="R105" i="2"/>
  <c r="W105" i="2"/>
  <c r="AA105" i="2"/>
  <c r="V105" i="2"/>
  <c r="AB110" i="2"/>
  <c r="X110" i="2"/>
  <c r="V110" i="2"/>
  <c r="AC110" i="2"/>
  <c r="W110" i="2"/>
  <c r="AF110" i="2"/>
  <c r="AE110" i="2"/>
  <c r="T110" i="2"/>
  <c r="R110" i="2"/>
  <c r="AG110" i="2"/>
  <c r="AH110" i="2"/>
  <c r="AD110" i="2"/>
  <c r="C58" i="4"/>
  <c r="S6" i="1"/>
  <c r="V54" i="1"/>
  <c r="N60" i="4"/>
  <c r="V27" i="1"/>
  <c r="C64" i="4"/>
  <c r="AE58" i="2"/>
  <c r="AA58" i="2"/>
  <c r="Y64" i="2"/>
  <c r="AG97" i="2"/>
  <c r="AH97" i="2"/>
  <c r="AG99" i="2"/>
  <c r="AH99" i="2"/>
  <c r="AC58" i="2"/>
  <c r="S58" i="2"/>
  <c r="U58" i="2"/>
  <c r="V58" i="2"/>
  <c r="W58" i="2"/>
  <c r="T58" i="2"/>
  <c r="AB58" i="2"/>
  <c r="AG58" i="2"/>
  <c r="AH58" i="2"/>
  <c r="N58" i="2"/>
  <c r="N58" i="4"/>
  <c r="X58" i="2"/>
  <c r="R58" i="2"/>
  <c r="AF58" i="2"/>
  <c r="AB70" i="2"/>
  <c r="AC70" i="2"/>
  <c r="AG70" i="2"/>
  <c r="AH70" i="2"/>
  <c r="AE70" i="2"/>
  <c r="V70" i="2"/>
  <c r="T70" i="2"/>
  <c r="U70" i="2"/>
  <c r="AD70" i="2"/>
  <c r="W70" i="2"/>
  <c r="AF70" i="2"/>
  <c r="AA70" i="2"/>
  <c r="U101" i="2"/>
  <c r="X101" i="2"/>
  <c r="AE101" i="2"/>
  <c r="AC101" i="2"/>
  <c r="AA101" i="2"/>
  <c r="V101" i="2"/>
  <c r="AB101" i="2"/>
  <c r="AG101" i="2"/>
  <c r="AH101" i="2"/>
  <c r="T101" i="2"/>
  <c r="R114" i="2"/>
  <c r="X114" i="2"/>
  <c r="V114" i="2"/>
  <c r="AC114" i="2"/>
  <c r="T114" i="2"/>
  <c r="AF114" i="2"/>
  <c r="U114" i="2"/>
  <c r="AE114" i="2"/>
  <c r="AA114" i="2"/>
  <c r="AD114" i="2"/>
  <c r="AB114" i="2"/>
  <c r="AG114" i="2"/>
  <c r="AH114" i="2"/>
  <c r="C115" i="4"/>
  <c r="AN48" i="1"/>
  <c r="AG105" i="2"/>
  <c r="AH105" i="2"/>
  <c r="AF101" i="2"/>
  <c r="S114" i="2"/>
  <c r="Y72" i="2"/>
  <c r="R70" i="2"/>
  <c r="X70" i="2"/>
  <c r="AG73" i="2"/>
  <c r="AH73" i="2"/>
  <c r="AB71" i="2"/>
  <c r="AG71" i="2"/>
  <c r="AH71" i="2"/>
  <c r="U71" i="2"/>
  <c r="S71" i="2"/>
  <c r="T71" i="2"/>
  <c r="AB94" i="2"/>
  <c r="R94" i="2"/>
  <c r="AC94" i="2"/>
  <c r="AB102" i="2"/>
  <c r="AG102" i="2"/>
  <c r="AH102" i="2"/>
  <c r="N102" i="2"/>
  <c r="U102" i="2"/>
  <c r="X102" i="2"/>
  <c r="AA102" i="2"/>
  <c r="T102" i="2"/>
  <c r="AB107" i="2"/>
  <c r="AG107" i="2"/>
  <c r="AH107" i="2"/>
  <c r="X107" i="2"/>
  <c r="R107" i="2"/>
  <c r="AF107" i="2"/>
  <c r="AB111" i="2"/>
  <c r="AG111" i="2"/>
  <c r="AH111" i="2"/>
  <c r="X111" i="2"/>
  <c r="W111" i="2"/>
  <c r="N84" i="4"/>
  <c r="M77" i="4"/>
  <c r="AE68" i="2"/>
  <c r="AE76" i="2"/>
  <c r="AA94" i="2"/>
  <c r="AE102" i="2"/>
  <c r="AF111" i="2"/>
  <c r="S94" i="2"/>
  <c r="V111" i="2"/>
  <c r="AA107" i="2"/>
  <c r="AF102" i="2"/>
  <c r="R76" i="2"/>
  <c r="AF76" i="2"/>
  <c r="X76" i="2"/>
  <c r="S111" i="2"/>
  <c r="V102" i="2"/>
  <c r="AG82" i="2"/>
  <c r="AH82" i="2"/>
  <c r="AF71" i="2"/>
  <c r="AE71" i="2"/>
  <c r="AK20" i="1"/>
  <c r="N108" i="4"/>
  <c r="C106" i="4"/>
  <c r="AE34" i="1"/>
  <c r="AC78" i="2"/>
  <c r="W78" i="2"/>
  <c r="R78" i="2"/>
  <c r="X78" i="2"/>
  <c r="AB85" i="2"/>
  <c r="AG85" i="2"/>
  <c r="AH85" i="2"/>
  <c r="N85" i="2"/>
  <c r="AB5" i="1"/>
  <c r="S85" i="2"/>
  <c r="V85" i="2"/>
  <c r="R85" i="2"/>
  <c r="W85" i="2"/>
  <c r="T95" i="2"/>
  <c r="V95" i="2"/>
  <c r="AC95" i="2"/>
  <c r="AG95" i="2"/>
  <c r="W103" i="2"/>
  <c r="AD103" i="2"/>
  <c r="X103" i="2"/>
  <c r="AC103" i="2"/>
  <c r="AA103" i="2"/>
  <c r="T103" i="2"/>
  <c r="AB103" i="2"/>
  <c r="T108" i="2"/>
  <c r="AD108" i="2"/>
  <c r="AC108" i="2"/>
  <c r="AG108" i="2"/>
  <c r="AH108" i="2"/>
  <c r="R108" i="2"/>
  <c r="AF108" i="2"/>
  <c r="X112" i="2"/>
  <c r="AC112" i="2"/>
  <c r="AG112" i="2"/>
  <c r="AH112" i="2"/>
  <c r="T112" i="2"/>
  <c r="R112" i="2"/>
  <c r="V112" i="2"/>
  <c r="M68" i="4"/>
  <c r="Y60" i="1"/>
  <c r="AE59" i="2"/>
  <c r="U59" i="2"/>
  <c r="AC59" i="2"/>
  <c r="T59" i="2"/>
  <c r="AB59" i="2"/>
  <c r="S59" i="2"/>
  <c r="V59" i="2"/>
  <c r="S68" i="2"/>
  <c r="AF68" i="2"/>
  <c r="AB68" i="2"/>
  <c r="AA68" i="2"/>
  <c r="X68" i="2"/>
  <c r="AB87" i="2"/>
  <c r="S87" i="2"/>
  <c r="Y87" i="2"/>
  <c r="AD111" i="2"/>
  <c r="AE107" i="2"/>
  <c r="W94" i="2"/>
  <c r="U107" i="2"/>
  <c r="S102" i="2"/>
  <c r="AF87" i="2"/>
  <c r="AH76" i="2"/>
  <c r="V76" i="2"/>
  <c r="S76" i="2"/>
  <c r="AA87" i="2"/>
  <c r="AE94" i="2"/>
  <c r="W71" i="2"/>
  <c r="X71" i="2"/>
  <c r="AD71" i="2"/>
  <c r="R59" i="2"/>
  <c r="AF59" i="2"/>
  <c r="AC68" i="2"/>
  <c r="AD59" i="2"/>
  <c r="V71" i="2"/>
  <c r="R102" i="2"/>
  <c r="V94" i="2"/>
  <c r="C78" i="4"/>
  <c r="U66" i="2"/>
  <c r="W66" i="2"/>
  <c r="AB66" i="2"/>
  <c r="V66" i="2"/>
  <c r="AA66" i="2"/>
  <c r="T66" i="2"/>
  <c r="AF66" i="2"/>
  <c r="T79" i="2"/>
  <c r="S79" i="2"/>
  <c r="AB96" i="2"/>
  <c r="AE96" i="2"/>
  <c r="W96" i="2"/>
  <c r="AC96" i="2"/>
  <c r="U96" i="2"/>
  <c r="T96" i="2"/>
  <c r="AF96" i="2"/>
  <c r="V96" i="2"/>
  <c r="AB109" i="2"/>
  <c r="AG109" i="2"/>
  <c r="AH109" i="2"/>
  <c r="R109" i="2"/>
  <c r="S109" i="2"/>
  <c r="AC113" i="2"/>
  <c r="AG113" i="2"/>
  <c r="AH113" i="2"/>
  <c r="AE113" i="2"/>
  <c r="AD113" i="2"/>
  <c r="U113" i="2"/>
  <c r="AN55" i="1"/>
  <c r="C114" i="4"/>
  <c r="C112" i="4"/>
  <c r="AK6" i="1"/>
  <c r="AK34" i="1"/>
  <c r="C108" i="4"/>
  <c r="M89" i="4"/>
  <c r="AE39" i="1"/>
  <c r="C84" i="4"/>
  <c r="AB13" i="1"/>
  <c r="C82" i="4"/>
  <c r="AB27" i="1"/>
  <c r="AB40" i="1"/>
  <c r="N80" i="4"/>
  <c r="AB77" i="2"/>
  <c r="W77" i="2"/>
  <c r="BL54" i="1"/>
  <c r="AT61" i="1"/>
  <c r="BO25" i="1"/>
  <c r="AZ53" i="1"/>
  <c r="BL47" i="1"/>
  <c r="Y6" i="2"/>
  <c r="AH18" i="1"/>
  <c r="Y20" i="2"/>
  <c r="D25" i="1"/>
  <c r="AT53" i="1"/>
  <c r="M32" i="1"/>
  <c r="AG26" i="2"/>
  <c r="AH26" i="2"/>
  <c r="Y7" i="2"/>
  <c r="BF47" i="1"/>
  <c r="AT26" i="1"/>
  <c r="D32" i="1"/>
  <c r="AQ53" i="1"/>
  <c r="BI33" i="1"/>
  <c r="AW12" i="1"/>
  <c r="AG57" i="2"/>
  <c r="AH57" i="2"/>
  <c r="N57" i="2"/>
  <c r="S12" i="1"/>
  <c r="AG12" i="2"/>
  <c r="BO60" i="1"/>
  <c r="BL25" i="1"/>
  <c r="AG41" i="2"/>
  <c r="AH41" i="2"/>
  <c r="N148" i="4"/>
  <c r="M160" i="4"/>
  <c r="N165" i="4"/>
  <c r="N168" i="4"/>
  <c r="M25" i="1"/>
  <c r="Y43" i="2"/>
  <c r="M43" i="2"/>
  <c r="Y24" i="2"/>
  <c r="Y16" i="2"/>
  <c r="BC40" i="1"/>
  <c r="AZ25" i="1"/>
  <c r="AW60" i="1"/>
  <c r="AT46" i="1"/>
  <c r="M133" i="4"/>
  <c r="AA9" i="2"/>
  <c r="AA10" i="2"/>
  <c r="AH10" i="2"/>
  <c r="AA43" i="2"/>
  <c r="AA6" i="2"/>
  <c r="AA22" i="2"/>
  <c r="AA44" i="2"/>
  <c r="AA54" i="2"/>
  <c r="AA48" i="2"/>
  <c r="AA52" i="2"/>
  <c r="AA42" i="2"/>
  <c r="AZ61" i="1"/>
  <c r="N149" i="4"/>
  <c r="N153" i="4"/>
  <c r="AZ33" i="1"/>
  <c r="Y30" i="2"/>
  <c r="Y36" i="2"/>
  <c r="Y31" i="2"/>
  <c r="AQ33" i="1"/>
  <c r="Y56" i="2"/>
  <c r="AA24" i="2"/>
  <c r="AW11" i="1"/>
  <c r="M147" i="4"/>
  <c r="M100" i="4"/>
  <c r="N87" i="4"/>
  <c r="M83" i="4"/>
  <c r="M59" i="4"/>
  <c r="AA20" i="2"/>
  <c r="AA28" i="2"/>
  <c r="AA8" i="2"/>
  <c r="AA35" i="2"/>
  <c r="Y41" i="2"/>
  <c r="AA45" i="2"/>
  <c r="AA18" i="2"/>
  <c r="Y5" i="2"/>
  <c r="AG5" i="2"/>
  <c r="AG6" i="2"/>
  <c r="AH6" i="2"/>
  <c r="AG8" i="2"/>
  <c r="AH8" i="2"/>
  <c r="AG22" i="2"/>
  <c r="AH22" i="2"/>
  <c r="AG39" i="2"/>
  <c r="AH39" i="2"/>
  <c r="AQ47" i="1"/>
  <c r="N124" i="4"/>
  <c r="AQ19" i="1"/>
  <c r="N128" i="4"/>
  <c r="AT39" i="1"/>
  <c r="M134" i="4"/>
  <c r="Y10" i="2"/>
  <c r="Y28" i="2"/>
  <c r="N121" i="4"/>
  <c r="AN5" i="1"/>
  <c r="AG7" i="2"/>
  <c r="N46" i="4"/>
  <c r="AG18" i="2"/>
  <c r="AH18" i="2"/>
  <c r="M40" i="4"/>
  <c r="AN4" i="1"/>
  <c r="M113" i="4"/>
  <c r="N26" i="4"/>
  <c r="N76" i="4"/>
  <c r="AA36" i="2"/>
  <c r="AA39" i="2"/>
  <c r="Y18" i="2"/>
  <c r="AA16" i="2"/>
  <c r="AH16" i="2"/>
  <c r="AA14" i="2"/>
  <c r="AH14" i="2"/>
  <c r="AA15" i="2"/>
  <c r="AH15" i="2"/>
  <c r="AA57" i="2"/>
  <c r="AA34" i="2"/>
  <c r="D26" i="1"/>
  <c r="N10" i="4"/>
  <c r="AA17" i="2"/>
  <c r="AQ54" i="1"/>
  <c r="N123" i="4"/>
  <c r="AG24" i="2"/>
  <c r="AH24" i="2"/>
  <c r="AG31" i="2"/>
  <c r="AH31" i="2"/>
  <c r="AG34" i="2"/>
  <c r="AH34" i="2"/>
  <c r="AG44" i="2"/>
  <c r="AH44" i="2"/>
  <c r="AG46" i="2"/>
  <c r="AH46" i="2"/>
  <c r="AA51" i="2"/>
  <c r="AH72" i="2"/>
  <c r="AH74" i="2"/>
  <c r="N74" i="2"/>
  <c r="AG52" i="2"/>
  <c r="AH52" i="2"/>
  <c r="AG43" i="2"/>
  <c r="AH43" i="2"/>
  <c r="N43" i="2"/>
  <c r="N43" i="4"/>
  <c r="AG30" i="2"/>
  <c r="AH30" i="2"/>
  <c r="AG38" i="2"/>
  <c r="AH38" i="2"/>
  <c r="AG48" i="2"/>
  <c r="AH48" i="2"/>
  <c r="Y14" i="2"/>
  <c r="Y34" i="2"/>
  <c r="Y12" i="2"/>
  <c r="Y39" i="2"/>
  <c r="V52" i="2"/>
  <c r="V38" i="2"/>
  <c r="S48" i="2"/>
  <c r="Y48" i="2"/>
  <c r="R38" i="2"/>
  <c r="Y38" i="2"/>
  <c r="S57" i="2"/>
  <c r="Y57" i="2"/>
  <c r="M57" i="2"/>
  <c r="W45" i="2"/>
  <c r="N5" i="2"/>
  <c r="W35" i="2"/>
  <c r="AB27" i="2"/>
  <c r="T8" i="2"/>
  <c r="Y8" i="2"/>
  <c r="AE5" i="2"/>
  <c r="AB14" i="2"/>
  <c r="AG14" i="2"/>
  <c r="AB21" i="2"/>
  <c r="AD23" i="2"/>
  <c r="T25" i="2"/>
  <c r="AB28" i="2"/>
  <c r="AG28" i="2"/>
  <c r="AH28" i="2"/>
  <c r="T33" i="2"/>
  <c r="AB36" i="2"/>
  <c r="AG36" i="2"/>
  <c r="AH36" i="2"/>
  <c r="AB40" i="2"/>
  <c r="AB49" i="2"/>
  <c r="AG49" i="2"/>
  <c r="AH49" i="2"/>
  <c r="AB51" i="2"/>
  <c r="AC56" i="2"/>
  <c r="AG56" i="2"/>
  <c r="AH56" i="2"/>
  <c r="N191" i="4"/>
  <c r="AA55" i="2"/>
  <c r="AD55" i="2"/>
  <c r="U55" i="2"/>
  <c r="S27" i="1"/>
  <c r="AF55" i="2"/>
  <c r="X55" i="2"/>
  <c r="W55" i="2"/>
  <c r="T55" i="2"/>
  <c r="AG55" i="2"/>
  <c r="AH55" i="2"/>
  <c r="AE55" i="2"/>
  <c r="R55" i="2"/>
  <c r="S20" i="1"/>
  <c r="S32" i="1"/>
  <c r="R53" i="2"/>
  <c r="S53" i="2"/>
  <c r="T53" i="2"/>
  <c r="C54" i="4"/>
  <c r="AE53" i="2"/>
  <c r="AD53" i="2"/>
  <c r="X53" i="2"/>
  <c r="W53" i="2"/>
  <c r="AC53" i="2"/>
  <c r="AG53" i="2"/>
  <c r="AH53" i="2"/>
  <c r="S41" i="1"/>
  <c r="T51" i="2"/>
  <c r="W51" i="2"/>
  <c r="AG51" i="2"/>
  <c r="AH51" i="2"/>
  <c r="AF51" i="2"/>
  <c r="V51" i="2"/>
  <c r="AA49" i="2"/>
  <c r="AE49" i="2"/>
  <c r="U49" i="2"/>
  <c r="AF49" i="2"/>
  <c r="S49" i="2"/>
  <c r="P6" i="1"/>
  <c r="AC47" i="2"/>
  <c r="AG47" i="2"/>
  <c r="AH47" i="2"/>
  <c r="AE47" i="2"/>
  <c r="AA47" i="2"/>
  <c r="U47" i="2"/>
  <c r="AF47" i="2"/>
  <c r="S47" i="2"/>
  <c r="AD47" i="2"/>
  <c r="AG42" i="2"/>
  <c r="AH42" i="2"/>
  <c r="N42" i="2"/>
  <c r="AD42" i="2"/>
  <c r="S42" i="2"/>
  <c r="R42" i="2"/>
  <c r="Y42" i="2"/>
  <c r="M42" i="2"/>
  <c r="P55" i="1"/>
  <c r="P60" i="1"/>
  <c r="AA40" i="2"/>
  <c r="W40" i="2"/>
  <c r="Y40" i="2"/>
  <c r="P62" i="1"/>
  <c r="AC40" i="2"/>
  <c r="AE37" i="2"/>
  <c r="AF37" i="2"/>
  <c r="X37" i="2"/>
  <c r="W37" i="2"/>
  <c r="U37" i="2"/>
  <c r="AA37" i="2"/>
  <c r="R37" i="2"/>
  <c r="AB35" i="2"/>
  <c r="AC35" i="2"/>
  <c r="R35" i="2"/>
  <c r="V35" i="2"/>
  <c r="AF35" i="2"/>
  <c r="T35" i="2"/>
  <c r="U35" i="2"/>
  <c r="AE35" i="2"/>
  <c r="X35" i="2"/>
  <c r="M46" i="1"/>
  <c r="M48" i="1"/>
  <c r="S33" i="2"/>
  <c r="V33" i="2"/>
  <c r="AC33" i="2"/>
  <c r="AG33" i="2"/>
  <c r="AH33" i="2"/>
  <c r="N33" i="2"/>
  <c r="U33" i="2"/>
  <c r="AC32" i="2"/>
  <c r="R32" i="2"/>
  <c r="AE32" i="2"/>
  <c r="S32" i="2"/>
  <c r="W32" i="2"/>
  <c r="AB32" i="2"/>
  <c r="AF32" i="2"/>
  <c r="V32" i="2"/>
  <c r="AD32" i="2"/>
  <c r="C33" i="4"/>
  <c r="AF29" i="2"/>
  <c r="AE29" i="2"/>
  <c r="S29" i="2"/>
  <c r="X29" i="2"/>
  <c r="AC29" i="2"/>
  <c r="AG29" i="2"/>
  <c r="AH29" i="2"/>
  <c r="AD29" i="2"/>
  <c r="U29" i="2"/>
  <c r="AA29" i="2"/>
  <c r="W29" i="2"/>
  <c r="U27" i="2"/>
  <c r="AE27" i="2"/>
  <c r="W27" i="2"/>
  <c r="R27" i="2"/>
  <c r="V27" i="2"/>
  <c r="AC27" i="2"/>
  <c r="X27" i="2"/>
  <c r="AA27" i="2"/>
  <c r="J39" i="1"/>
  <c r="AA25" i="2"/>
  <c r="X25" i="2"/>
  <c r="AG25" i="2"/>
  <c r="AH25" i="2"/>
  <c r="S25" i="2"/>
  <c r="AF25" i="2"/>
  <c r="U23" i="2"/>
  <c r="T23" i="2"/>
  <c r="AF23" i="2"/>
  <c r="AA23" i="2"/>
  <c r="AC23" i="2"/>
  <c r="AB23" i="2"/>
  <c r="S23" i="2"/>
  <c r="J62" i="1"/>
  <c r="BL35" i="1"/>
  <c r="AE21" i="2"/>
  <c r="W21" i="2"/>
  <c r="X21" i="2"/>
  <c r="S21" i="2"/>
  <c r="R21" i="2"/>
  <c r="T21" i="2"/>
  <c r="C21" i="4"/>
  <c r="AC21" i="2"/>
  <c r="U21" i="2"/>
  <c r="V21" i="2"/>
  <c r="AD21" i="2"/>
  <c r="G19" i="1"/>
  <c r="AC19" i="2"/>
  <c r="R19" i="2"/>
  <c r="AA19" i="2"/>
  <c r="AD19" i="2"/>
  <c r="V19" i="2"/>
  <c r="AB19" i="2"/>
  <c r="AG19" i="2"/>
  <c r="AH19" i="2"/>
  <c r="S19" i="2"/>
  <c r="C19" i="4"/>
  <c r="D183" i="4"/>
  <c r="X17" i="2"/>
  <c r="AD17" i="2"/>
  <c r="W17" i="2"/>
  <c r="AG17" i="2"/>
  <c r="AH17" i="2"/>
  <c r="V17" i="2"/>
  <c r="Y17" i="2"/>
  <c r="AF17" i="2"/>
  <c r="G39" i="1"/>
  <c r="BO21" i="1"/>
  <c r="C16" i="4"/>
  <c r="AD15" i="2"/>
  <c r="R15" i="2"/>
  <c r="U15" i="2"/>
  <c r="W15" i="2"/>
  <c r="AC15" i="2"/>
  <c r="AG15" i="2"/>
  <c r="AF15" i="2"/>
  <c r="T15" i="2"/>
  <c r="V15" i="2"/>
  <c r="AZ28" i="1"/>
  <c r="AE15" i="2"/>
  <c r="X15" i="2"/>
  <c r="S15" i="2"/>
  <c r="G61" i="1"/>
  <c r="AA13" i="2"/>
  <c r="AH13" i="2"/>
  <c r="AF13" i="2"/>
  <c r="R13" i="2"/>
  <c r="S13" i="2"/>
  <c r="D198" i="4"/>
  <c r="D173" i="4"/>
  <c r="W13" i="2"/>
  <c r="AC13" i="2"/>
  <c r="AG13" i="2"/>
  <c r="AE13" i="2"/>
  <c r="T13" i="2"/>
  <c r="V13" i="2"/>
  <c r="M12" i="4"/>
  <c r="W11" i="2"/>
  <c r="AG11" i="2"/>
  <c r="AA11" i="2"/>
  <c r="X11" i="2"/>
  <c r="R11" i="2"/>
  <c r="M11" i="4"/>
  <c r="AE11" i="2"/>
  <c r="AD11" i="2"/>
  <c r="AF11" i="2"/>
  <c r="U11" i="2"/>
  <c r="AN14" i="1"/>
  <c r="AW56" i="1"/>
  <c r="BF7" i="1"/>
  <c r="AG9" i="2"/>
  <c r="AF9" i="2"/>
  <c r="S9" i="2"/>
  <c r="T9" i="2"/>
  <c r="AT63" i="1"/>
  <c r="BL56" i="1"/>
  <c r="R9" i="2"/>
  <c r="W9" i="2"/>
  <c r="X9" i="2"/>
  <c r="AH9" i="2"/>
  <c r="V9" i="2"/>
  <c r="D139" i="4"/>
  <c r="AN7" i="1"/>
  <c r="D42" i="1"/>
  <c r="AT49" i="1"/>
  <c r="AW63" i="1"/>
  <c r="D174" i="4"/>
  <c r="AA7" i="2"/>
  <c r="AH7" i="2"/>
  <c r="BR63" i="1"/>
  <c r="D143" i="4"/>
  <c r="D172" i="4"/>
  <c r="BL14" i="1"/>
  <c r="BO49" i="1"/>
  <c r="D199" i="4"/>
  <c r="D159" i="4"/>
  <c r="D185" i="4"/>
  <c r="D163" i="4"/>
  <c r="D195" i="4"/>
  <c r="AW21" i="1"/>
  <c r="BI35" i="1"/>
  <c r="D176" i="4"/>
  <c r="AT35" i="1"/>
  <c r="D119" i="4"/>
  <c r="BI49" i="1"/>
  <c r="AQ7" i="1"/>
  <c r="D7" i="4"/>
  <c r="AW49" i="1"/>
  <c r="BO63" i="1"/>
  <c r="D6" i="4"/>
  <c r="D171" i="4"/>
  <c r="D167" i="4"/>
  <c r="AW35" i="1"/>
  <c r="BL28" i="1"/>
  <c r="D170" i="4"/>
  <c r="AT56" i="1"/>
  <c r="M93" i="4"/>
  <c r="G4" i="1"/>
  <c r="M26" i="1"/>
  <c r="M33" i="1"/>
  <c r="N36" i="4"/>
  <c r="D151" i="4"/>
  <c r="C8" i="4"/>
  <c r="N101" i="4"/>
  <c r="AH19" i="1"/>
  <c r="AZ56" i="1"/>
  <c r="C10" i="4"/>
  <c r="D27" i="1"/>
  <c r="N35" i="4"/>
  <c r="M40" i="1"/>
  <c r="P61" i="1"/>
  <c r="N41" i="4"/>
  <c r="AE62" i="1"/>
  <c r="C86" i="4"/>
  <c r="C80" i="4"/>
  <c r="AB41" i="1"/>
  <c r="C77" i="4"/>
  <c r="AB62" i="1"/>
  <c r="Y55" i="1"/>
  <c r="C69" i="4"/>
  <c r="AT21" i="1"/>
  <c r="D124" i="4"/>
  <c r="G32" i="1"/>
  <c r="D8" i="4"/>
  <c r="N18" i="4"/>
  <c r="M48" i="4"/>
  <c r="N40" i="4"/>
  <c r="N11" i="4"/>
  <c r="BI21" i="1"/>
  <c r="C88" i="4"/>
  <c r="G41" i="1"/>
  <c r="C100" i="4"/>
  <c r="AZ35" i="1"/>
  <c r="D158" i="4"/>
  <c r="AK62" i="1"/>
  <c r="D168" i="4"/>
  <c r="Y27" i="1"/>
  <c r="P34" i="1"/>
  <c r="D6" i="1"/>
  <c r="D34" i="1"/>
  <c r="C9" i="4"/>
  <c r="D125" i="4"/>
  <c r="P5" i="1"/>
  <c r="D49" i="1"/>
  <c r="AH55" i="1"/>
  <c r="D13" i="1"/>
  <c r="AZ7" i="1"/>
  <c r="D157" i="4"/>
  <c r="S55" i="1"/>
  <c r="C47" i="4"/>
  <c r="C11" i="4"/>
  <c r="D20" i="1"/>
  <c r="AH95" i="2"/>
  <c r="C98" i="4"/>
  <c r="G12" i="1"/>
  <c r="AH60" i="1"/>
  <c r="AE20" i="1"/>
  <c r="N29" i="4"/>
  <c r="AQ56" i="1"/>
  <c r="D138" i="4"/>
  <c r="AQ21" i="1"/>
  <c r="D127" i="4"/>
  <c r="AQ28" i="1"/>
  <c r="D161" i="4"/>
  <c r="BC42" i="1"/>
  <c r="N181" i="4"/>
  <c r="BI26" i="1"/>
  <c r="N190" i="4"/>
  <c r="BL26" i="1"/>
  <c r="M24" i="4"/>
  <c r="J53" i="1"/>
  <c r="G60" i="1"/>
  <c r="M14" i="4"/>
  <c r="M18" i="1"/>
  <c r="M38" i="4"/>
  <c r="M120" i="4"/>
  <c r="AN11" i="1"/>
  <c r="AH46" i="1"/>
  <c r="M97" i="4"/>
  <c r="N82" i="4"/>
  <c r="AB26" i="1"/>
  <c r="N71" i="4"/>
  <c r="Y40" i="1"/>
  <c r="V5" i="1"/>
  <c r="N67" i="4"/>
  <c r="M20" i="4"/>
  <c r="M49" i="4"/>
  <c r="P4" i="1"/>
  <c r="M139" i="4"/>
  <c r="AT4" i="1"/>
  <c r="BC47" i="1"/>
  <c r="D184" i="4"/>
  <c r="BI7" i="1"/>
  <c r="N127" i="4"/>
  <c r="AQ26" i="1"/>
  <c r="M130" i="4"/>
  <c r="AQ4" i="1"/>
  <c r="M135" i="4"/>
  <c r="AT32" i="1"/>
  <c r="M170" i="4"/>
  <c r="BF39" i="1"/>
  <c r="M202" i="4"/>
  <c r="BO4" i="1"/>
  <c r="G47" i="1"/>
  <c r="N16" i="4"/>
  <c r="M29" i="4"/>
  <c r="J18" i="1"/>
  <c r="N38" i="4"/>
  <c r="M19" i="1"/>
  <c r="P32" i="1"/>
  <c r="M45" i="4"/>
  <c r="M63" i="4"/>
  <c r="V32" i="1"/>
  <c r="AK26" i="1"/>
  <c r="N109" i="4"/>
  <c r="AH33" i="1"/>
  <c r="N99" i="4"/>
  <c r="M94" i="4"/>
  <c r="AE4" i="1"/>
  <c r="M92" i="4"/>
  <c r="AE18" i="1"/>
  <c r="AB25" i="1"/>
  <c r="M82" i="4"/>
  <c r="Y61" i="1"/>
  <c r="N68" i="4"/>
  <c r="V4" i="1"/>
  <c r="M67" i="4"/>
  <c r="AN28" i="1"/>
  <c r="AN35" i="1"/>
  <c r="AN42" i="1"/>
  <c r="J46" i="1"/>
  <c r="G5" i="1"/>
  <c r="BC18" i="1"/>
  <c r="J47" i="1"/>
  <c r="AB53" i="1"/>
  <c r="M78" i="4"/>
  <c r="M51" i="4"/>
  <c r="S53" i="1"/>
  <c r="AH40" i="1"/>
  <c r="AE12" i="1"/>
  <c r="Y12" i="1"/>
  <c r="D46" i="1"/>
  <c r="D9" i="4"/>
  <c r="D10" i="2"/>
  <c r="S54" i="1"/>
  <c r="N51" i="4"/>
  <c r="AB19" i="1"/>
  <c r="N83" i="4"/>
  <c r="N139" i="4"/>
  <c r="BF49" i="1"/>
  <c r="AW53" i="1"/>
  <c r="AW33" i="1"/>
  <c r="AK54" i="1"/>
  <c r="J12" i="1"/>
  <c r="AE40" i="1"/>
  <c r="AB47" i="1"/>
  <c r="D188" i="4"/>
  <c r="N6" i="4"/>
  <c r="D54" i="1"/>
  <c r="M124" i="4"/>
  <c r="AQ46" i="1"/>
  <c r="M125" i="4"/>
  <c r="N133" i="4"/>
  <c r="AT47" i="1"/>
  <c r="N152" i="4"/>
  <c r="AZ40" i="1"/>
  <c r="N197" i="4"/>
  <c r="BO40" i="1"/>
  <c r="D155" i="4"/>
  <c r="AZ21" i="1"/>
  <c r="N155" i="4"/>
  <c r="AZ19" i="1"/>
  <c r="N204" i="4"/>
  <c r="BR54" i="1"/>
  <c r="N15" i="4"/>
  <c r="G54" i="1"/>
  <c r="N31" i="4"/>
  <c r="J5" i="1"/>
  <c r="M65" i="4"/>
  <c r="V18" i="1"/>
  <c r="M118" i="4"/>
  <c r="AN25" i="1"/>
  <c r="AK11" i="1"/>
  <c r="M111" i="4"/>
  <c r="AK39" i="1"/>
  <c r="M107" i="4"/>
  <c r="N94" i="4"/>
  <c r="AE5" i="1"/>
  <c r="M81" i="4"/>
  <c r="AB32" i="1"/>
  <c r="M70" i="4"/>
  <c r="Y46" i="1"/>
  <c r="M66" i="4"/>
  <c r="V11" i="1"/>
  <c r="AE19" i="1"/>
  <c r="AB54" i="1"/>
  <c r="N78" i="4"/>
  <c r="P12" i="1"/>
  <c r="N48" i="4"/>
  <c r="D165" i="4"/>
  <c r="AT12" i="1"/>
  <c r="S18" i="1"/>
  <c r="M30" i="4"/>
  <c r="N154" i="4"/>
  <c r="AZ26" i="1"/>
  <c r="G53" i="1"/>
  <c r="M15" i="4"/>
  <c r="M55" i="4"/>
  <c r="S25" i="1"/>
  <c r="AK4" i="1"/>
  <c r="M112" i="4"/>
  <c r="AK32" i="1"/>
  <c r="M108" i="4"/>
  <c r="N112" i="4"/>
  <c r="N64" i="4"/>
  <c r="V61" i="1"/>
  <c r="N59" i="4"/>
  <c r="BC21" i="1"/>
  <c r="D148" i="4"/>
  <c r="BL60" i="1"/>
  <c r="AZ4" i="1"/>
  <c r="N12" i="4"/>
  <c r="N164" i="4"/>
  <c r="BI60" i="1"/>
  <c r="M47" i="4"/>
  <c r="N39" i="4"/>
  <c r="D201" i="4"/>
  <c r="S39" i="1"/>
  <c r="V47" i="1"/>
  <c r="AE25" i="1"/>
  <c r="M149" i="4"/>
  <c r="AZ60" i="1"/>
  <c r="BI12" i="1"/>
  <c r="N183" i="4"/>
  <c r="M187" i="4"/>
  <c r="N173" i="4"/>
  <c r="BF19" i="1"/>
  <c r="M178" i="4"/>
  <c r="BI46" i="1"/>
  <c r="M184" i="4"/>
  <c r="BI4" i="1"/>
  <c r="N199" i="4"/>
  <c r="BO26" i="1"/>
  <c r="N104" i="4"/>
  <c r="M104" i="4"/>
  <c r="AK60" i="1"/>
  <c r="Y19" i="2"/>
  <c r="M54" i="1"/>
  <c r="N33" i="4"/>
  <c r="Y22" i="2"/>
  <c r="Y106" i="2"/>
  <c r="Y99" i="2"/>
  <c r="M43" i="4"/>
  <c r="P46" i="1"/>
  <c r="S5" i="1"/>
  <c r="Y49" i="2"/>
  <c r="P47" i="1"/>
  <c r="Y54" i="2"/>
  <c r="Y77" i="2"/>
  <c r="Y113" i="2"/>
  <c r="AG68" i="2"/>
  <c r="AH68" i="2"/>
  <c r="AG78" i="2"/>
  <c r="AH78" i="2"/>
  <c r="Y76" i="2"/>
  <c r="Y107" i="2"/>
  <c r="AG94" i="2"/>
  <c r="AH94" i="2"/>
  <c r="M75" i="4"/>
  <c r="Y81" i="2"/>
  <c r="Y59" i="2"/>
  <c r="Y45" i="2"/>
  <c r="AG77" i="2"/>
  <c r="AH77" i="2"/>
  <c r="AG66" i="2"/>
  <c r="AH66" i="2"/>
  <c r="AG87" i="2"/>
  <c r="AH87" i="2"/>
  <c r="Y67" i="2"/>
  <c r="AG62" i="2"/>
  <c r="AH62" i="2"/>
  <c r="Y62" i="2"/>
  <c r="Y60" i="2"/>
  <c r="Y86" i="2"/>
  <c r="M86" i="2"/>
  <c r="Y93" i="2"/>
  <c r="Y91" i="2"/>
  <c r="AG91" i="2"/>
  <c r="AH91" i="2"/>
  <c r="M115" i="4"/>
  <c r="N115" i="4"/>
  <c r="AN47" i="1"/>
  <c r="N85" i="4"/>
  <c r="M74" i="4"/>
  <c r="N102" i="4"/>
  <c r="AH12" i="1"/>
  <c r="AG40" i="2"/>
  <c r="AH40" i="2"/>
  <c r="N74" i="4"/>
  <c r="Y19" i="1"/>
  <c r="AG59" i="2"/>
  <c r="AH59" i="2"/>
  <c r="Y111" i="2"/>
  <c r="Y101" i="2"/>
  <c r="Y103" i="2"/>
  <c r="M103" i="2"/>
  <c r="Y71" i="2"/>
  <c r="N57" i="4"/>
  <c r="Y23" i="2"/>
  <c r="Y25" i="2"/>
  <c r="Y52" i="2"/>
  <c r="AG96" i="2"/>
  <c r="AH96" i="2"/>
  <c r="Y68" i="2"/>
  <c r="Y65" i="2"/>
  <c r="AG63" i="2"/>
  <c r="AH63" i="2"/>
  <c r="Y96" i="2"/>
  <c r="Y66" i="2"/>
  <c r="Y108" i="2"/>
  <c r="AG103" i="2"/>
  <c r="AH103" i="2"/>
  <c r="N103" i="2"/>
  <c r="Y78" i="2"/>
  <c r="Y94" i="2"/>
  <c r="Y110" i="2"/>
  <c r="Y105" i="2"/>
  <c r="Y114" i="2"/>
  <c r="Y58" i="2"/>
  <c r="M58" i="2"/>
  <c r="Y109" i="2"/>
  <c r="Y112" i="2"/>
  <c r="Y85" i="2"/>
  <c r="M85" i="2"/>
  <c r="Y79" i="2"/>
  <c r="Y102" i="2"/>
  <c r="M102" i="2"/>
  <c r="Y95" i="2"/>
  <c r="Y70" i="2"/>
  <c r="AG21" i="2"/>
  <c r="AH21" i="2"/>
  <c r="AG27" i="2"/>
  <c r="AH27" i="2"/>
  <c r="Y29" i="2"/>
  <c r="M57" i="4"/>
  <c r="S11" i="1"/>
  <c r="Y51" i="2"/>
  <c r="Y33" i="2"/>
  <c r="M33" i="2"/>
  <c r="P54" i="1"/>
  <c r="N42" i="4"/>
  <c r="N5" i="4"/>
  <c r="D61" i="1"/>
  <c r="Y27" i="2"/>
  <c r="P53" i="1"/>
  <c r="M42" i="4"/>
  <c r="AG32" i="2"/>
  <c r="AH32" i="2"/>
  <c r="N32" i="2"/>
  <c r="M61" i="1"/>
  <c r="Y32" i="2"/>
  <c r="M32" i="2"/>
  <c r="M60" i="1"/>
  <c r="AG35" i="2"/>
  <c r="AH35" i="2"/>
  <c r="Y47" i="2"/>
  <c r="Y55" i="2"/>
  <c r="Y53" i="2"/>
  <c r="Y37" i="2"/>
  <c r="Y35" i="2"/>
  <c r="AG23" i="2"/>
  <c r="AH23" i="2"/>
  <c r="Y21" i="2"/>
  <c r="Y15" i="2"/>
  <c r="Y13" i="2"/>
  <c r="AH11" i="2"/>
  <c r="Y11" i="2"/>
  <c r="Y9" i="2"/>
  <c r="D11" i="2"/>
  <c r="D10" i="4"/>
  <c r="D28" i="1"/>
  <c r="M53" i="1"/>
  <c r="M33" i="4"/>
  <c r="AH4" i="1"/>
  <c r="M103" i="4"/>
  <c r="M86" i="4"/>
  <c r="AE60" i="1"/>
  <c r="AH5" i="1"/>
  <c r="N103" i="4"/>
  <c r="M58" i="4"/>
  <c r="S4" i="1"/>
  <c r="AH11" i="1"/>
  <c r="M102" i="4"/>
  <c r="AB4" i="1"/>
  <c r="M85" i="4"/>
  <c r="M32" i="4"/>
  <c r="N32" i="4"/>
  <c r="D11" i="4"/>
  <c r="D12" i="2"/>
  <c r="D21" i="1"/>
  <c r="D12" i="4"/>
  <c r="D13" i="2"/>
  <c r="D14" i="1"/>
  <c r="D14" i="2"/>
  <c r="D13" i="4"/>
  <c r="D7" i="1"/>
  <c r="D15" i="2"/>
  <c r="G63" i="1"/>
  <c r="D14" i="4"/>
  <c r="D16" i="2"/>
  <c r="D15" i="4"/>
  <c r="G56" i="1"/>
  <c r="D16" i="4"/>
  <c r="D17" i="2"/>
  <c r="G49" i="1"/>
  <c r="D18" i="2"/>
  <c r="G42" i="1"/>
  <c r="D17" i="4"/>
  <c r="D19" i="2"/>
  <c r="G35" i="1"/>
  <c r="D18" i="4"/>
  <c r="D20" i="2"/>
  <c r="G28" i="1"/>
  <c r="D19" i="4"/>
  <c r="D20" i="4"/>
  <c r="D21" i="2"/>
  <c r="G21" i="1"/>
  <c r="D22" i="2"/>
  <c r="D21" i="4"/>
  <c r="G14" i="1"/>
  <c r="D23" i="2"/>
  <c r="D22" i="4"/>
  <c r="G7" i="1"/>
  <c r="D24" i="2"/>
  <c r="D23" i="4"/>
  <c r="J63" i="1"/>
  <c r="D25" i="2"/>
  <c r="J56" i="1"/>
  <c r="D24" i="4"/>
  <c r="D26" i="2"/>
  <c r="D25" i="4"/>
  <c r="J49" i="1"/>
  <c r="D27" i="2"/>
  <c r="D26" i="4"/>
  <c r="J42" i="1"/>
  <c r="J35" i="1"/>
  <c r="D27" i="4"/>
  <c r="D28" i="2"/>
  <c r="D29" i="2"/>
  <c r="D28" i="4"/>
  <c r="J28" i="1"/>
  <c r="D30" i="2"/>
  <c r="D29" i="4"/>
  <c r="J21" i="1"/>
  <c r="D31" i="2"/>
  <c r="D30" i="4"/>
  <c r="J14" i="1"/>
  <c r="D32" i="2"/>
  <c r="D31" i="4"/>
  <c r="J7" i="1"/>
  <c r="D33" i="2"/>
  <c r="M63" i="1"/>
  <c r="D32" i="4"/>
  <c r="D34" i="2"/>
  <c r="M56" i="1"/>
  <c r="D33" i="4"/>
  <c r="D35" i="2"/>
  <c r="D34" i="4"/>
  <c r="M49" i="1"/>
  <c r="D36" i="2"/>
  <c r="M42" i="1"/>
  <c r="D35" i="4"/>
  <c r="D36" i="4"/>
  <c r="D37" i="2"/>
  <c r="M35" i="1"/>
  <c r="D38" i="2"/>
  <c r="M28" i="1"/>
  <c r="D37" i="4"/>
  <c r="D39" i="2"/>
  <c r="M21" i="1"/>
  <c r="D38" i="4"/>
  <c r="D40" i="2"/>
  <c r="D39" i="4"/>
  <c r="M14" i="1"/>
  <c r="M7" i="1"/>
  <c r="D41" i="2"/>
  <c r="D40" i="4"/>
  <c r="D42" i="2"/>
  <c r="D41" i="4"/>
  <c r="P63" i="1"/>
  <c r="D43" i="2"/>
  <c r="P56" i="1"/>
  <c r="D42" i="4"/>
  <c r="D43" i="4"/>
  <c r="P49" i="1"/>
  <c r="D44" i="2"/>
  <c r="D45" i="2"/>
  <c r="P42" i="1"/>
  <c r="D44" i="4"/>
  <c r="D46" i="2"/>
  <c r="P35" i="1"/>
  <c r="D45" i="4"/>
  <c r="D47" i="2"/>
  <c r="P28" i="1"/>
  <c r="D46" i="4"/>
  <c r="D48" i="2"/>
  <c r="P21" i="1"/>
  <c r="D47" i="4"/>
  <c r="D48" i="4"/>
  <c r="D49" i="2"/>
  <c r="P14" i="1"/>
  <c r="D50" i="2"/>
  <c r="D49" i="4"/>
  <c r="P7" i="1"/>
  <c r="D51" i="2"/>
  <c r="S63" i="1"/>
  <c r="D50" i="4"/>
  <c r="D51" i="4"/>
  <c r="D52" i="2"/>
  <c r="S56" i="1"/>
  <c r="D53" i="2"/>
  <c r="S49" i="1"/>
  <c r="D52" i="4"/>
  <c r="D54" i="2"/>
  <c r="D53" i="4"/>
  <c r="S42" i="1"/>
  <c r="D55" i="2"/>
  <c r="S35" i="1"/>
  <c r="D54" i="4"/>
  <c r="D55" i="4"/>
  <c r="D56" i="2"/>
  <c r="S28" i="1"/>
  <c r="D56" i="4"/>
  <c r="D57" i="2"/>
  <c r="S21" i="1"/>
  <c r="D58" i="2"/>
  <c r="D57" i="4"/>
  <c r="S14" i="1"/>
  <c r="D59" i="2"/>
  <c r="S7" i="1"/>
  <c r="D58" i="4"/>
  <c r="D60" i="2"/>
  <c r="D59" i="4"/>
  <c r="V63" i="1"/>
  <c r="D61" i="2"/>
  <c r="D60" i="4"/>
  <c r="V56" i="1"/>
  <c r="D62" i="2"/>
  <c r="D61" i="4"/>
  <c r="V49" i="1"/>
  <c r="D62" i="4"/>
  <c r="D63" i="2"/>
  <c r="V42" i="1"/>
  <c r="D64" i="2"/>
  <c r="D63" i="4"/>
  <c r="V35" i="1"/>
  <c r="D65" i="2"/>
  <c r="D64" i="4"/>
  <c r="V28" i="1"/>
  <c r="D66" i="2"/>
  <c r="D65" i="4"/>
  <c r="V21" i="1"/>
  <c r="D67" i="2"/>
  <c r="D66" i="4"/>
  <c r="V14" i="1"/>
  <c r="D67" i="4"/>
  <c r="D68" i="2"/>
  <c r="V7" i="1"/>
  <c r="D69" i="2"/>
  <c r="Y63" i="1"/>
  <c r="D68" i="4"/>
  <c r="D70" i="2"/>
  <c r="D69" i="4"/>
  <c r="Y56" i="1"/>
  <c r="D71" i="2"/>
  <c r="Y49" i="1"/>
  <c r="D70" i="4"/>
  <c r="D72" i="2"/>
  <c r="Y42" i="1"/>
  <c r="D71" i="4"/>
  <c r="Y35" i="1"/>
  <c r="D73" i="2"/>
  <c r="D72" i="4"/>
  <c r="D74" i="2"/>
  <c r="Y28" i="1"/>
  <c r="D73" i="4"/>
  <c r="D75" i="2"/>
  <c r="D74" i="4"/>
  <c r="Y21" i="1"/>
  <c r="Y14" i="1"/>
  <c r="D76" i="2"/>
  <c r="D75" i="4"/>
  <c r="D77" i="2"/>
  <c r="D76" i="4"/>
  <c r="Y7" i="1"/>
  <c r="D78" i="2"/>
  <c r="AB63" i="1"/>
  <c r="D77" i="4"/>
  <c r="D79" i="2"/>
  <c r="D78" i="4"/>
  <c r="AB56" i="1"/>
  <c r="D80" i="2"/>
  <c r="D79" i="4"/>
  <c r="AB49" i="1"/>
  <c r="AB42" i="1"/>
  <c r="D81" i="2"/>
  <c r="D80" i="4"/>
  <c r="D82" i="2"/>
  <c r="AB35" i="1"/>
  <c r="D81" i="4"/>
  <c r="D83" i="2"/>
  <c r="AB28" i="1"/>
  <c r="D82" i="4"/>
  <c r="D83" i="4"/>
  <c r="D84" i="2"/>
  <c r="AB21" i="1"/>
  <c r="D85" i="2"/>
  <c r="D84" i="4"/>
  <c r="AB14" i="1"/>
  <c r="D86" i="2"/>
  <c r="AB7" i="1"/>
  <c r="D85" i="4"/>
  <c r="D87" i="2"/>
  <c r="AE63" i="1"/>
  <c r="D86" i="4"/>
  <c r="D88" i="2"/>
  <c r="AE56" i="1"/>
  <c r="D87" i="4"/>
  <c r="D89" i="2"/>
  <c r="AE49" i="1"/>
  <c r="D88" i="4"/>
  <c r="D90" i="2"/>
  <c r="AE42" i="1"/>
  <c r="D89" i="4"/>
  <c r="D91" i="2"/>
  <c r="D90" i="4"/>
  <c r="AE35" i="1"/>
  <c r="AE28" i="1"/>
  <c r="D92" i="2"/>
  <c r="D91" i="4"/>
  <c r="AE21" i="1"/>
  <c r="D93" i="2"/>
  <c r="D92" i="4"/>
  <c r="D94" i="2"/>
  <c r="D93" i="4"/>
  <c r="AE14" i="1"/>
  <c r="D95" i="2"/>
  <c r="D94" i="4"/>
  <c r="AE7" i="1"/>
  <c r="D96" i="2"/>
  <c r="AH63" i="1"/>
  <c r="D95" i="4"/>
  <c r="D97" i="2"/>
  <c r="D96" i="4"/>
  <c r="AH56" i="1"/>
  <c r="D98" i="2"/>
  <c r="D97" i="4"/>
  <c r="AH49" i="1"/>
  <c r="D99" i="2"/>
  <c r="D98" i="4"/>
  <c r="AH42" i="1"/>
  <c r="D99" i="4"/>
  <c r="D100" i="2"/>
  <c r="AH35" i="1"/>
  <c r="AH28" i="1"/>
  <c r="D101" i="2"/>
  <c r="D100" i="4"/>
  <c r="D102" i="2"/>
  <c r="AH21" i="1"/>
  <c r="D101" i="4"/>
  <c r="D103" i="2"/>
  <c r="AH14" i="1"/>
  <c r="D102" i="4"/>
  <c r="D104" i="2"/>
  <c r="D105" i="2"/>
  <c r="AH7" i="1"/>
  <c r="D103" i="4"/>
  <c r="AK56" i="1"/>
  <c r="D106" i="2"/>
  <c r="D105" i="4"/>
  <c r="D104" i="4"/>
  <c r="AK63" i="1"/>
  <c r="AK49" i="1"/>
  <c r="D107" i="2"/>
  <c r="D106" i="4"/>
  <c r="AK42" i="1"/>
  <c r="D108" i="2"/>
  <c r="D107" i="4"/>
  <c r="AK35" i="1"/>
  <c r="D109" i="2"/>
  <c r="D108" i="4"/>
  <c r="D109" i="4"/>
  <c r="D110" i="2"/>
  <c r="AK28" i="1"/>
  <c r="D110" i="4"/>
  <c r="D111" i="2"/>
  <c r="AK21" i="1"/>
  <c r="D111" i="4"/>
  <c r="D112" i="2"/>
  <c r="AK14" i="1"/>
  <c r="D112" i="4"/>
  <c r="D113" i="2"/>
  <c r="AK7" i="1"/>
  <c r="AN63" i="1"/>
  <c r="D114" i="2"/>
  <c r="D115" i="2"/>
  <c r="D113" i="4"/>
  <c r="AN49" i="1"/>
  <c r="D115" i="4"/>
  <c r="D114" i="4"/>
  <c r="AN56" i="1"/>
  <c r="BO7" i="1"/>
  <c r="D149" i="4"/>
  <c r="D134" i="4"/>
  <c r="D187" i="4"/>
  <c r="D129" i="4"/>
  <c r="D122" i="4"/>
  <c r="AT28" i="1"/>
  <c r="D191" i="4"/>
  <c r="AQ35" i="1"/>
  <c r="D166" i="4"/>
  <c r="D162" i="4"/>
  <c r="D160" i="4"/>
  <c r="M114" i="4"/>
  <c r="N114" i="4"/>
</calcChain>
</file>

<file path=xl/sharedStrings.xml><?xml version="1.0" encoding="utf-8"?>
<sst xmlns="http://schemas.openxmlformats.org/spreadsheetml/2006/main" count="727" uniqueCount="369">
  <si>
    <t>PC</t>
    <phoneticPr fontId="1"/>
  </si>
  <si>
    <t>POINT NAME</t>
    <phoneticPr fontId="1"/>
  </si>
  <si>
    <t>CUE</t>
    <phoneticPr fontId="1"/>
  </si>
  <si>
    <t>CUE</t>
    <phoneticPr fontId="1"/>
  </si>
  <si>
    <t>TRIP</t>
    <phoneticPr fontId="1"/>
  </si>
  <si>
    <t>PC～</t>
    <phoneticPr fontId="1"/>
  </si>
  <si>
    <t>ADD</t>
    <phoneticPr fontId="1"/>
  </si>
  <si>
    <t>POINT NAME</t>
    <phoneticPr fontId="1"/>
  </si>
  <si>
    <t>OPEN</t>
    <phoneticPr fontId="1"/>
  </si>
  <si>
    <t>CLOSE</t>
    <phoneticPr fontId="1"/>
  </si>
  <si>
    <t>凡例</t>
    <rPh sb="0" eb="2">
      <t>ハンレイ</t>
    </rPh>
    <phoneticPr fontId="1"/>
  </si>
  <si>
    <t>※コマ図はサポート資料の扱いです</t>
    <rPh sb="3" eb="4">
      <t>ズ</t>
    </rPh>
    <rPh sb="9" eb="11">
      <t>シリョウ</t>
    </rPh>
    <rPh sb="12" eb="13">
      <t>アツカ</t>
    </rPh>
    <phoneticPr fontId="1"/>
  </si>
  <si>
    <t>　正式なコース情報はキューシートを</t>
    <rPh sb="1" eb="3">
      <t>セイシキ</t>
    </rPh>
    <rPh sb="7" eb="9">
      <t>ジョウホウ</t>
    </rPh>
    <phoneticPr fontId="1"/>
  </si>
  <si>
    <t>　正とします</t>
    <rPh sb="1" eb="2">
      <t>セイ</t>
    </rPh>
    <phoneticPr fontId="1"/>
  </si>
  <si>
    <t>※図中のランドマークなどは参考です</t>
    <rPh sb="1" eb="2">
      <t>ズ</t>
    </rPh>
    <rPh sb="2" eb="3">
      <t>チュウ</t>
    </rPh>
    <rPh sb="13" eb="15">
      <t>サンコウ</t>
    </rPh>
    <phoneticPr fontId="1"/>
  </si>
  <si>
    <t>　現地に存在するものが、コマ図に</t>
    <rPh sb="1" eb="3">
      <t>ゲンチ</t>
    </rPh>
    <rPh sb="4" eb="6">
      <t>ソンザイ</t>
    </rPh>
    <rPh sb="14" eb="15">
      <t>ズ</t>
    </rPh>
    <phoneticPr fontId="1"/>
  </si>
  <si>
    <t>　書かれていない場合があります</t>
    <rPh sb="1" eb="2">
      <t>カ</t>
    </rPh>
    <rPh sb="8" eb="10">
      <t>バアイ</t>
    </rPh>
    <phoneticPr fontId="1"/>
  </si>
  <si>
    <t>※直前の試走や道路状況の変化</t>
    <rPh sb="1" eb="3">
      <t>チョクゼン</t>
    </rPh>
    <rPh sb="4" eb="6">
      <t>シソウ</t>
    </rPh>
    <rPh sb="7" eb="9">
      <t>ドウロ</t>
    </rPh>
    <rPh sb="9" eb="11">
      <t>ジョウキョウ</t>
    </rPh>
    <rPh sb="12" eb="14">
      <t>ヘンカ</t>
    </rPh>
    <phoneticPr fontId="1"/>
  </si>
  <si>
    <t>　(予告のない通行止めなど)により</t>
    <rPh sb="2" eb="4">
      <t>ヨコク</t>
    </rPh>
    <rPh sb="7" eb="9">
      <t>ツウコウ</t>
    </rPh>
    <rPh sb="9" eb="10">
      <t>ド</t>
    </rPh>
    <phoneticPr fontId="1"/>
  </si>
  <si>
    <t>　キューシートやコマ図の更新が</t>
    <rPh sb="10" eb="11">
      <t>ズ</t>
    </rPh>
    <rPh sb="12" eb="14">
      <t>コウシン</t>
    </rPh>
    <phoneticPr fontId="1"/>
  </si>
  <si>
    <t>　間に合わない場合があります。</t>
    <rPh sb="1" eb="2">
      <t>マ</t>
    </rPh>
    <rPh sb="3" eb="4">
      <t>ア</t>
    </rPh>
    <rPh sb="7" eb="9">
      <t>バアイ</t>
    </rPh>
    <phoneticPr fontId="1"/>
  </si>
  <si>
    <t>　その場合、スタート前ブリーフィング</t>
    <rPh sb="3" eb="5">
      <t>バアイ</t>
    </rPh>
    <rPh sb="10" eb="11">
      <t>マエ</t>
    </rPh>
    <phoneticPr fontId="1"/>
  </si>
  <si>
    <t>　にて説明しますので、</t>
    <rPh sb="3" eb="5">
      <t>セツメイ</t>
    </rPh>
    <phoneticPr fontId="1"/>
  </si>
  <si>
    <t>　ブリーフィングには必ず参加して</t>
    <rPh sb="10" eb="11">
      <t>カナラ</t>
    </rPh>
    <rPh sb="12" eb="14">
      <t>サンカ</t>
    </rPh>
    <phoneticPr fontId="1"/>
  </si>
  <si>
    <t>　コース情報などを確認してください。</t>
    <rPh sb="4" eb="6">
      <t>ジョウホウ</t>
    </rPh>
    <rPh sb="9" eb="11">
      <t>カクニン</t>
    </rPh>
    <phoneticPr fontId="1"/>
  </si>
  <si>
    <t>DIR</t>
    <phoneticPr fontId="1"/>
  </si>
  <si>
    <t>LandMark</t>
    <phoneticPr fontId="1"/>
  </si>
  <si>
    <t>CR</t>
    <phoneticPr fontId="1"/>
  </si>
  <si>
    <t>SIG</t>
    <phoneticPr fontId="1"/>
  </si>
  <si>
    <t>RT</t>
    <phoneticPr fontId="1"/>
  </si>
  <si>
    <t>Guide</t>
    <phoneticPr fontId="1"/>
  </si>
  <si>
    <t>案内標識</t>
    <rPh sb="0" eb="2">
      <t>アンナイ</t>
    </rPh>
    <rPh sb="2" eb="4">
      <t>ヒョウシキ</t>
    </rPh>
    <phoneticPr fontId="1"/>
  </si>
  <si>
    <t>時刻計算</t>
    <rPh sb="0" eb="2">
      <t>ジコク</t>
    </rPh>
    <rPh sb="2" eb="4">
      <t>ケイサン</t>
    </rPh>
    <phoneticPr fontId="1"/>
  </si>
  <si>
    <t>開催日</t>
    <rPh sb="0" eb="3">
      <t>カイサイビ</t>
    </rPh>
    <phoneticPr fontId="1"/>
  </si>
  <si>
    <t>距離</t>
    <rPh sb="0" eb="2">
      <t>キョリ</t>
    </rPh>
    <phoneticPr fontId="1"/>
  </si>
  <si>
    <t>ゴール制限時間</t>
    <rPh sb="3" eb="5">
      <t>セイゲン</t>
    </rPh>
    <rPh sb="5" eb="7">
      <t>ジカン</t>
    </rPh>
    <phoneticPr fontId="1"/>
  </si>
  <si>
    <t>規定</t>
    <rPh sb="0" eb="2">
      <t>キテイ</t>
    </rPh>
    <phoneticPr fontId="1"/>
  </si>
  <si>
    <t>計算</t>
    <rPh sb="0" eb="2">
      <t>ケイサン</t>
    </rPh>
    <phoneticPr fontId="1"/>
  </si>
  <si>
    <t>ver</t>
    <phoneticPr fontId="1"/>
  </si>
  <si>
    <t>日付</t>
    <rPh sb="0" eb="2">
      <t>ヒヅケ</t>
    </rPh>
    <phoneticPr fontId="1"/>
  </si>
  <si>
    <t>タイトル</t>
    <phoneticPr fontId="1"/>
  </si>
  <si>
    <t>スタート時間</t>
    <rPh sb="4" eb="6">
      <t>ジカン</t>
    </rPh>
    <phoneticPr fontId="1"/>
  </si>
  <si>
    <t>記入欄</t>
    <rPh sb="0" eb="2">
      <t>キニュウ</t>
    </rPh>
    <rPh sb="2" eb="3">
      <t>ラン</t>
    </rPh>
    <phoneticPr fontId="1"/>
  </si>
  <si>
    <t>自動計算</t>
    <rPh sb="0" eb="2">
      <t>ジドウ</t>
    </rPh>
    <rPh sb="2" eb="4">
      <t>ケイサン</t>
    </rPh>
    <phoneticPr fontId="1"/>
  </si>
  <si>
    <t>ここに記入してください</t>
    <rPh sb="3" eb="5">
      <t>キニュウ</t>
    </rPh>
    <phoneticPr fontId="1"/>
  </si>
  <si>
    <t>記入しないでください</t>
    <rPh sb="0" eb="2">
      <t>キニュウ</t>
    </rPh>
    <phoneticPr fontId="1"/>
  </si>
  <si>
    <t>ランドマーク位置表示　→</t>
    <rPh sb="6" eb="8">
      <t>イチ</t>
    </rPh>
    <rPh sb="8" eb="10">
      <t>ヒョウジ</t>
    </rPh>
    <phoneticPr fontId="1"/>
  </si>
  <si>
    <t>②</t>
    <phoneticPr fontId="1"/>
  </si>
  <si>
    <t>①</t>
    <phoneticPr fontId="1"/>
  </si>
  <si>
    <t>③</t>
    <phoneticPr fontId="1"/>
  </si>
  <si>
    <t>④</t>
    <phoneticPr fontId="1"/>
  </si>
  <si>
    <t>open</t>
    <phoneticPr fontId="1"/>
  </si>
  <si>
    <t>close</t>
    <phoneticPr fontId="1"/>
  </si>
  <si>
    <t>CUE</t>
    <phoneticPr fontId="1"/>
  </si>
  <si>
    <t>POINT NAME</t>
    <phoneticPr fontId="1"/>
  </si>
  <si>
    <t>PC</t>
    <phoneticPr fontId="1"/>
  </si>
  <si>
    <t>trip</t>
    <phoneticPr fontId="1"/>
  </si>
  <si>
    <t>PC～</t>
    <phoneticPr fontId="1"/>
  </si>
  <si>
    <t>add</t>
    <phoneticPr fontId="1"/>
  </si>
  <si>
    <t>open</t>
    <phoneticPr fontId="1"/>
  </si>
  <si>
    <t>close</t>
    <phoneticPr fontId="1"/>
  </si>
  <si>
    <t>max</t>
    <phoneticPr fontId="1"/>
  </si>
  <si>
    <t>[km/h]</t>
    <phoneticPr fontId="1"/>
  </si>
  <si>
    <t>OPEN</t>
    <phoneticPr fontId="1"/>
  </si>
  <si>
    <t>CLOSE</t>
    <phoneticPr fontId="1"/>
  </si>
  <si>
    <t>dist[km]</t>
    <phoneticPr fontId="1"/>
  </si>
  <si>
    <t>[km/h]→</t>
    <phoneticPr fontId="1"/>
  </si>
  <si>
    <t>min</t>
    <phoneticPr fontId="1"/>
  </si>
  <si>
    <t>kmなら</t>
    <phoneticPr fontId="1"/>
  </si>
  <si>
    <t>正規ルート</t>
    <phoneticPr fontId="1"/>
  </si>
  <si>
    <t>信号</t>
    <phoneticPr fontId="1"/>
  </si>
  <si>
    <t>県道</t>
    <phoneticPr fontId="1"/>
  </si>
  <si>
    <t>国道</t>
    <phoneticPr fontId="1"/>
  </si>
  <si>
    <t>歩道橋</t>
    <phoneticPr fontId="1"/>
  </si>
  <si>
    <t>川　　橋</t>
    <phoneticPr fontId="1"/>
  </si>
  <si>
    <t>▼</t>
    <phoneticPr fontId="1"/>
  </si>
  <si>
    <t>start</t>
    <phoneticPr fontId="1"/>
  </si>
  <si>
    <t>｜</t>
    <phoneticPr fontId="1"/>
  </si>
  <si>
    <t>直</t>
    <rPh sb="0" eb="1">
      <t>チョク</t>
    </rPh>
    <phoneticPr fontId="1"/>
  </si>
  <si>
    <t>┬</t>
    <phoneticPr fontId="1"/>
  </si>
  <si>
    <t>右</t>
    <rPh sb="0" eb="1">
      <t>ミギ</t>
    </rPh>
    <phoneticPr fontId="1"/>
  </si>
  <si>
    <t>○</t>
    <phoneticPr fontId="1"/>
  </si>
  <si>
    <t>N293</t>
    <phoneticPr fontId="1"/>
  </si>
  <si>
    <t>山王団地西</t>
    <rPh sb="0" eb="2">
      <t>サンノウ</t>
    </rPh>
    <rPh sb="2" eb="4">
      <t>ダンチ</t>
    </rPh>
    <rPh sb="4" eb="5">
      <t>ニシ</t>
    </rPh>
    <phoneticPr fontId="1"/>
  </si>
  <si>
    <t>├</t>
    <phoneticPr fontId="1"/>
  </si>
  <si>
    <t>④ファミリーマート</t>
    <phoneticPr fontId="1"/>
  </si>
  <si>
    <t>┼</t>
    <phoneticPr fontId="1"/>
  </si>
  <si>
    <t>N119</t>
    <phoneticPr fontId="1"/>
  </si>
  <si>
    <t>日光道くぐった先</t>
    <rPh sb="0" eb="2">
      <t>ニッコウ</t>
    </rPh>
    <rPh sb="2" eb="3">
      <t>ドウ</t>
    </rPh>
    <rPh sb="7" eb="8">
      <t>サキ</t>
    </rPh>
    <phoneticPr fontId="1"/>
  </si>
  <si>
    <t>左</t>
    <rPh sb="0" eb="1">
      <t>ヒダリ</t>
    </rPh>
    <phoneticPr fontId="1"/>
  </si>
  <si>
    <t>┬├</t>
    <phoneticPr fontId="1"/>
  </si>
  <si>
    <t>左→右</t>
    <rPh sb="0" eb="1">
      <t>ヒダリ</t>
    </rPh>
    <rPh sb="2" eb="3">
      <t>ミギ</t>
    </rPh>
    <phoneticPr fontId="1"/>
  </si>
  <si>
    <t>D157</t>
    <phoneticPr fontId="1"/>
  </si>
  <si>
    <t>┌ ┬</t>
    <phoneticPr fontId="1"/>
  </si>
  <si>
    <t>右→左</t>
    <rPh sb="0" eb="1">
      <t>ミギ</t>
    </rPh>
    <rPh sb="2" eb="3">
      <t>ヒダリ</t>
    </rPh>
    <phoneticPr fontId="1"/>
  </si>
  <si>
    <t>①HONDA輪業</t>
    <rPh sb="6" eb="8">
      <t>リンギョウ</t>
    </rPh>
    <phoneticPr fontId="1"/>
  </si>
  <si>
    <t>岡本駅北</t>
    <rPh sb="0" eb="2">
      <t>オカモト</t>
    </rPh>
    <rPh sb="2" eb="3">
      <t>エキ</t>
    </rPh>
    <rPh sb="3" eb="4">
      <t>キタ</t>
    </rPh>
    <phoneticPr fontId="1"/>
  </si>
  <si>
    <t>D73</t>
    <phoneticPr fontId="1"/>
  </si>
  <si>
    <t>③まねきねこ④OTANI</t>
    <phoneticPr fontId="1"/>
  </si>
  <si>
    <t>D64</t>
    <phoneticPr fontId="1"/>
  </si>
  <si>
    <t>芳賀台</t>
    <rPh sb="0" eb="2">
      <t>ハガ</t>
    </rPh>
    <rPh sb="2" eb="3">
      <t>ダイ</t>
    </rPh>
    <phoneticPr fontId="1"/>
  </si>
  <si>
    <t>①山王テック③HONDA</t>
    <rPh sb="1" eb="3">
      <t>サンノウ</t>
    </rPh>
    <phoneticPr fontId="1"/>
  </si>
  <si>
    <t>神井大橋</t>
    <rPh sb="0" eb="1">
      <t>カミ</t>
    </rPh>
    <rPh sb="1" eb="2">
      <t>イ</t>
    </rPh>
    <rPh sb="2" eb="4">
      <t>オオハシ</t>
    </rPh>
    <phoneticPr fontId="1"/>
  </si>
  <si>
    <t>D51</t>
    <phoneticPr fontId="1"/>
  </si>
  <si>
    <t>┤</t>
    <phoneticPr fontId="1"/>
  </si>
  <si>
    <t>左に特別支援学校　左カーブ途上</t>
    <rPh sb="0" eb="1">
      <t>ヒダリ</t>
    </rPh>
    <rPh sb="2" eb="4">
      <t>トクベツ</t>
    </rPh>
    <rPh sb="4" eb="6">
      <t>シエン</t>
    </rPh>
    <rPh sb="6" eb="8">
      <t>ガッコウ</t>
    </rPh>
    <rPh sb="9" eb="10">
      <t>ヒダリ</t>
    </rPh>
    <rPh sb="13" eb="15">
      <t>トジョウ</t>
    </rPh>
    <phoneticPr fontId="1"/>
  </si>
  <si>
    <t>赤塚駅前</t>
    <rPh sb="0" eb="2">
      <t>アカツカ</t>
    </rPh>
    <rPh sb="2" eb="4">
      <t>エキマエ</t>
    </rPh>
    <phoneticPr fontId="1"/>
  </si>
  <si>
    <t>D177</t>
    <phoneticPr fontId="1"/>
  </si>
  <si>
    <t>正面　赤塚駅</t>
    <rPh sb="0" eb="2">
      <t>ショウメン</t>
    </rPh>
    <rPh sb="3" eb="6">
      <t>アカツカエキ</t>
    </rPh>
    <phoneticPr fontId="1"/>
  </si>
  <si>
    <t>├ ┤</t>
    <phoneticPr fontId="1"/>
  </si>
  <si>
    <t>D50</t>
    <phoneticPr fontId="1"/>
  </si>
  <si>
    <t>千波湖入口</t>
    <rPh sb="0" eb="2">
      <t>センバ</t>
    </rPh>
    <rPh sb="2" eb="3">
      <t>コ</t>
    </rPh>
    <rPh sb="3" eb="5">
      <t>イリグチ</t>
    </rPh>
    <phoneticPr fontId="1"/>
  </si>
  <si>
    <t>公園から市街地へ出る</t>
    <rPh sb="0" eb="2">
      <t>コウエン</t>
    </rPh>
    <rPh sb="4" eb="7">
      <t>シガイチ</t>
    </rPh>
    <rPh sb="8" eb="9">
      <t>デ</t>
    </rPh>
    <phoneticPr fontId="1"/>
  </si>
  <si>
    <t>東桜川</t>
    <rPh sb="0" eb="1">
      <t>ヒガシ</t>
    </rPh>
    <rPh sb="1" eb="3">
      <t>サクラガワ</t>
    </rPh>
    <phoneticPr fontId="1"/>
  </si>
  <si>
    <t>N51</t>
    <phoneticPr fontId="1"/>
  </si>
  <si>
    <t>D2</t>
    <phoneticPr fontId="1"/>
  </si>
  <si>
    <t>バイパスから側道分岐し県道へ</t>
    <rPh sb="6" eb="8">
      <t>ソクドウ</t>
    </rPh>
    <rPh sb="8" eb="10">
      <t>ブンキ</t>
    </rPh>
    <rPh sb="11" eb="13">
      <t>ケンドウ</t>
    </rPh>
    <phoneticPr fontId="1"/>
  </si>
  <si>
    <t>PC1</t>
    <phoneticPr fontId="1"/>
  </si>
  <si>
    <t>ファミリーマート大洗磯浜店</t>
    <rPh sb="8" eb="10">
      <t>オオアライ</t>
    </rPh>
    <rPh sb="10" eb="11">
      <t>イソ</t>
    </rPh>
    <rPh sb="11" eb="12">
      <t>ハマ</t>
    </rPh>
    <rPh sb="12" eb="13">
      <t>テン</t>
    </rPh>
    <phoneticPr fontId="1"/>
  </si>
  <si>
    <t>戻</t>
    <rPh sb="0" eb="1">
      <t>モド</t>
    </rPh>
    <phoneticPr fontId="1"/>
  </si>
  <si>
    <t>大洗サンビーチ入口</t>
    <rPh sb="0" eb="2">
      <t>オオアライ</t>
    </rPh>
    <rPh sb="7" eb="9">
      <t>イリグチ</t>
    </rPh>
    <phoneticPr fontId="1"/>
  </si>
  <si>
    <t>┬Y</t>
    <phoneticPr fontId="1"/>
  </si>
  <si>
    <t>○○</t>
    <phoneticPr fontId="1"/>
  </si>
  <si>
    <t>D16</t>
    <phoneticPr fontId="1"/>
  </si>
  <si>
    <t>N51くぐって左奥の県道へ</t>
    <rPh sb="7" eb="8">
      <t>ヒダリ</t>
    </rPh>
    <rPh sb="8" eb="9">
      <t>オク</t>
    </rPh>
    <rPh sb="10" eb="12">
      <t>ケンドウ</t>
    </rPh>
    <phoneticPr fontId="1"/>
  </si>
  <si>
    <t>小さな橋を渡る</t>
    <rPh sb="0" eb="1">
      <t>チイ</t>
    </rPh>
    <rPh sb="3" eb="4">
      <t>ハシ</t>
    </rPh>
    <rPh sb="5" eb="6">
      <t>ワタ</t>
    </rPh>
    <phoneticPr fontId="1"/>
  </si>
  <si>
    <t>奥谷</t>
    <rPh sb="0" eb="2">
      <t>オクタニ</t>
    </rPh>
    <phoneticPr fontId="1"/>
  </si>
  <si>
    <t>D18</t>
    <phoneticPr fontId="1"/>
  </si>
  <si>
    <t>N6</t>
    <phoneticPr fontId="1"/>
  </si>
  <si>
    <t>小幡南</t>
    <rPh sb="0" eb="2">
      <t>オバタ</t>
    </rPh>
    <rPh sb="2" eb="3">
      <t>ミナミ</t>
    </rPh>
    <phoneticPr fontId="1"/>
  </si>
  <si>
    <t>D43</t>
    <phoneticPr fontId="1"/>
  </si>
  <si>
    <t>下林</t>
    <rPh sb="0" eb="2">
      <t>シモバヤシ</t>
    </rPh>
    <phoneticPr fontId="1"/>
  </si>
  <si>
    <t>下林南</t>
    <rPh sb="0" eb="2">
      <t>シモバヤシ</t>
    </rPh>
    <rPh sb="2" eb="3">
      <t>ミナミ</t>
    </rPh>
    <phoneticPr fontId="1"/>
  </si>
  <si>
    <t>D7</t>
    <phoneticPr fontId="1"/>
  </si>
  <si>
    <t>PC2</t>
    <phoneticPr fontId="1"/>
  </si>
  <si>
    <t>セブンイレブン桜川飯塚店</t>
    <rPh sb="7" eb="9">
      <t>サクラガワ</t>
    </rPh>
    <rPh sb="9" eb="11">
      <t>イイヅカ</t>
    </rPh>
    <rPh sb="11" eb="12">
      <t>テン</t>
    </rPh>
    <phoneticPr fontId="1"/>
  </si>
  <si>
    <t>｜</t>
    <phoneticPr fontId="1"/>
  </si>
  <si>
    <t>D131</t>
    <phoneticPr fontId="1"/>
  </si>
  <si>
    <t>D54</t>
    <phoneticPr fontId="1"/>
  </si>
  <si>
    <t>D15</t>
    <phoneticPr fontId="1"/>
  </si>
  <si>
    <t>D23</t>
    <phoneticPr fontId="1"/>
  </si>
  <si>
    <t>D20</t>
    <phoneticPr fontId="1"/>
  </si>
  <si>
    <t>Y</t>
    <phoneticPr fontId="1"/>
  </si>
  <si>
    <t>D124</t>
    <phoneticPr fontId="1"/>
  </si>
  <si>
    <t>上大野</t>
    <rPh sb="0" eb="1">
      <t>カミ</t>
    </rPh>
    <rPh sb="1" eb="3">
      <t>オオノ</t>
    </rPh>
    <phoneticPr fontId="1"/>
  </si>
  <si>
    <t>N125</t>
    <phoneticPr fontId="1"/>
  </si>
  <si>
    <t>D261</t>
    <phoneticPr fontId="1"/>
  </si>
  <si>
    <t>D9</t>
    <phoneticPr fontId="1"/>
  </si>
  <si>
    <t>三国橋</t>
    <rPh sb="0" eb="2">
      <t>ミクニ</t>
    </rPh>
    <rPh sb="2" eb="3">
      <t>バシ</t>
    </rPh>
    <phoneticPr fontId="1"/>
  </si>
  <si>
    <t>N354</t>
    <phoneticPr fontId="1"/>
  </si>
  <si>
    <t>三国橋を渡る</t>
    <rPh sb="0" eb="2">
      <t>ミクニ</t>
    </rPh>
    <rPh sb="2" eb="3">
      <t>バシ</t>
    </rPh>
    <rPh sb="4" eb="5">
      <t>ワタ</t>
    </rPh>
    <phoneticPr fontId="1"/>
  </si>
  <si>
    <t>CR</t>
    <phoneticPr fontId="1"/>
  </si>
  <si>
    <t>手前歩道から堤防上のCRへ</t>
    <rPh sb="0" eb="2">
      <t>テマエ</t>
    </rPh>
    <rPh sb="2" eb="4">
      <t>ホドウ</t>
    </rPh>
    <rPh sb="6" eb="8">
      <t>テイボウ</t>
    </rPh>
    <rPh sb="8" eb="9">
      <t>ウエ</t>
    </rPh>
    <phoneticPr fontId="1"/>
  </si>
  <si>
    <t>PC3</t>
    <phoneticPr fontId="1"/>
  </si>
  <si>
    <t>セブンイレブン藤岡町藤岡店</t>
    <rPh sb="7" eb="10">
      <t>フジオカマチ</t>
    </rPh>
    <rPh sb="10" eb="12">
      <t>フジオカ</t>
    </rPh>
    <rPh sb="12" eb="13">
      <t>テン</t>
    </rPh>
    <phoneticPr fontId="1"/>
  </si>
  <si>
    <t>4/29</t>
    <phoneticPr fontId="1"/>
  </si>
  <si>
    <t>北関東　東回り</t>
    <rPh sb="0" eb="1">
      <t>キタ</t>
    </rPh>
    <rPh sb="1" eb="3">
      <t>カントウ</t>
    </rPh>
    <rPh sb="4" eb="6">
      <t>ヒガシマワ</t>
    </rPh>
    <phoneticPr fontId="1"/>
  </si>
  <si>
    <t>新開橋北</t>
    <rPh sb="0" eb="2">
      <t>シンカイ</t>
    </rPh>
    <rPh sb="2" eb="3">
      <t>バシ</t>
    </rPh>
    <rPh sb="3" eb="4">
      <t>キタ</t>
    </rPh>
    <phoneticPr fontId="1"/>
  </si>
  <si>
    <t>橋を渡った直後</t>
    <rPh sb="0" eb="1">
      <t>ハシ</t>
    </rPh>
    <rPh sb="2" eb="3">
      <t>ワタ</t>
    </rPh>
    <rPh sb="5" eb="7">
      <t>チョクゴ</t>
    </rPh>
    <phoneticPr fontId="1"/>
  </si>
  <si>
    <t>高萩町</t>
    <rPh sb="0" eb="2">
      <t>タカハギ</t>
    </rPh>
    <rPh sb="2" eb="3">
      <t>マチ</t>
    </rPh>
    <phoneticPr fontId="1"/>
  </si>
  <si>
    <t>D270</t>
    <phoneticPr fontId="1"/>
  </si>
  <si>
    <t>橋を潜った直後</t>
    <rPh sb="0" eb="1">
      <t>ハシ</t>
    </rPh>
    <rPh sb="2" eb="3">
      <t>クグ</t>
    </rPh>
    <rPh sb="5" eb="7">
      <t>チョクゴ</t>
    </rPh>
    <phoneticPr fontId="1"/>
  </si>
  <si>
    <t>葉鹿南町</t>
    <rPh sb="0" eb="1">
      <t>ハ</t>
    </rPh>
    <rPh sb="1" eb="2">
      <t>シカ</t>
    </rPh>
    <rPh sb="2" eb="4">
      <t>ミナミマチ</t>
    </rPh>
    <phoneticPr fontId="1"/>
  </si>
  <si>
    <t>D254</t>
    <phoneticPr fontId="1"/>
  </si>
  <si>
    <t>葉鹿跨線橋南</t>
    <rPh sb="0" eb="1">
      <t>ハ</t>
    </rPh>
    <rPh sb="1" eb="2">
      <t>シカ</t>
    </rPh>
    <rPh sb="2" eb="5">
      <t>コセンキョウ</t>
    </rPh>
    <rPh sb="5" eb="6">
      <t>ミナミ</t>
    </rPh>
    <phoneticPr fontId="1"/>
  </si>
  <si>
    <t>D67</t>
    <phoneticPr fontId="1"/>
  </si>
  <si>
    <t>小俣田町</t>
    <rPh sb="0" eb="2">
      <t>オマタ</t>
    </rPh>
    <rPh sb="2" eb="3">
      <t>タ</t>
    </rPh>
    <rPh sb="3" eb="4">
      <t>マチ</t>
    </rPh>
    <phoneticPr fontId="1"/>
  </si>
  <si>
    <t>D227</t>
    <phoneticPr fontId="1"/>
  </si>
  <si>
    <t>D66</t>
    <phoneticPr fontId="1"/>
  </si>
  <si>
    <t>D3</t>
    <phoneticPr fontId="1"/>
  </si>
  <si>
    <t>大間々町6丁目中</t>
    <rPh sb="0" eb="4">
      <t>オオマママチ</t>
    </rPh>
    <rPh sb="5" eb="7">
      <t>チョウメ</t>
    </rPh>
    <rPh sb="7" eb="8">
      <t>ナカ</t>
    </rPh>
    <phoneticPr fontId="1"/>
  </si>
  <si>
    <t>N353</t>
    <phoneticPr fontId="1"/>
  </si>
  <si>
    <t>板橋</t>
    <rPh sb="0" eb="2">
      <t>イタバシ</t>
    </rPh>
    <phoneticPr fontId="1"/>
  </si>
  <si>
    <t>PC4</t>
    <phoneticPr fontId="1"/>
  </si>
  <si>
    <t>セブンイレブン前橋富士見皆沢店</t>
    <rPh sb="7" eb="9">
      <t>マエバシ</t>
    </rPh>
    <rPh sb="9" eb="12">
      <t>フジミ</t>
    </rPh>
    <rPh sb="12" eb="13">
      <t>ミナ</t>
    </rPh>
    <rPh sb="13" eb="14">
      <t>ザワ</t>
    </rPh>
    <rPh sb="14" eb="15">
      <t>テン</t>
    </rPh>
    <phoneticPr fontId="1"/>
  </si>
  <si>
    <t>右側</t>
    <rPh sb="0" eb="2">
      <t>ミギガワ</t>
    </rPh>
    <phoneticPr fontId="1"/>
  </si>
  <si>
    <t>畜産試験場</t>
    <rPh sb="0" eb="2">
      <t>チクサン</t>
    </rPh>
    <rPh sb="2" eb="5">
      <t>シケンジョウ</t>
    </rPh>
    <phoneticPr fontId="1"/>
  </si>
  <si>
    <t>D4</t>
    <phoneticPr fontId="1"/>
  </si>
  <si>
    <t>N50</t>
    <phoneticPr fontId="1"/>
  </si>
  <si>
    <t>D13</t>
    <phoneticPr fontId="1"/>
  </si>
  <si>
    <t>森</t>
    <rPh sb="0" eb="1">
      <t>モリ</t>
    </rPh>
    <phoneticPr fontId="1"/>
  </si>
  <si>
    <t>七丁目</t>
    <rPh sb="0" eb="3">
      <t>ナナチョウメ</t>
    </rPh>
    <phoneticPr fontId="1"/>
  </si>
  <si>
    <t>四丁目</t>
    <rPh sb="0" eb="3">
      <t>ヨンチョウメ</t>
    </rPh>
    <phoneticPr fontId="1"/>
  </si>
  <si>
    <t>一丁目</t>
    <rPh sb="0" eb="3">
      <t>イッチョウメ</t>
    </rPh>
    <phoneticPr fontId="1"/>
  </si>
  <si>
    <t>長浜</t>
    <rPh sb="0" eb="2">
      <t>ナガハマ</t>
    </rPh>
    <phoneticPr fontId="1"/>
  </si>
  <si>
    <t>PC5</t>
    <phoneticPr fontId="1"/>
  </si>
  <si>
    <t>古新田</t>
    <rPh sb="0" eb="1">
      <t>フル</t>
    </rPh>
    <rPh sb="1" eb="3">
      <t>シンデン</t>
    </rPh>
    <phoneticPr fontId="1"/>
  </si>
  <si>
    <t>③セブンイレブン</t>
    <phoneticPr fontId="1"/>
  </si>
  <si>
    <t>藤田小学校前</t>
    <rPh sb="0" eb="2">
      <t>フジタ</t>
    </rPh>
    <rPh sb="2" eb="5">
      <t>ショウガッコウ</t>
    </rPh>
    <rPh sb="5" eb="6">
      <t>マエ</t>
    </rPh>
    <phoneticPr fontId="1"/>
  </si>
  <si>
    <t>D258</t>
    <phoneticPr fontId="1"/>
  </si>
  <si>
    <t>上武大橋(南)</t>
    <rPh sb="0" eb="2">
      <t>ジョウブ</t>
    </rPh>
    <rPh sb="2" eb="4">
      <t>オオハシ</t>
    </rPh>
    <rPh sb="5" eb="6">
      <t>ミナミ</t>
    </rPh>
    <phoneticPr fontId="1"/>
  </si>
  <si>
    <t>D14</t>
    <phoneticPr fontId="1"/>
  </si>
  <si>
    <t>④セブンイレブン</t>
    <phoneticPr fontId="1"/>
  </si>
  <si>
    <t>小角田北</t>
    <rPh sb="0" eb="1">
      <t>ショウ</t>
    </rPh>
    <rPh sb="1" eb="2">
      <t>ツノ</t>
    </rPh>
    <rPh sb="2" eb="3">
      <t>ダ</t>
    </rPh>
    <rPh sb="3" eb="4">
      <t>キタ</t>
    </rPh>
    <phoneticPr fontId="1"/>
  </si>
  <si>
    <t>D69</t>
    <phoneticPr fontId="1"/>
  </si>
  <si>
    <t>新田中江田町</t>
    <rPh sb="0" eb="2">
      <t>ニッタ</t>
    </rPh>
    <rPh sb="2" eb="3">
      <t>ナカ</t>
    </rPh>
    <rPh sb="3" eb="5">
      <t>エダ</t>
    </rPh>
    <rPh sb="5" eb="6">
      <t>マチ</t>
    </rPh>
    <phoneticPr fontId="1"/>
  </si>
  <si>
    <t>D312</t>
    <phoneticPr fontId="1"/>
  </si>
  <si>
    <t>宝町</t>
    <rPh sb="0" eb="2">
      <t>タカラマチ</t>
    </rPh>
    <phoneticPr fontId="1"/>
  </si>
  <si>
    <t>④ローソン</t>
    <phoneticPr fontId="1"/>
  </si>
  <si>
    <t>東本町</t>
    <rPh sb="0" eb="3">
      <t>ヒガシホンチョウ</t>
    </rPh>
    <phoneticPr fontId="1"/>
  </si>
  <si>
    <t>N407</t>
    <phoneticPr fontId="1"/>
  </si>
  <si>
    <t>熊野町</t>
    <rPh sb="0" eb="2">
      <t>クマノ</t>
    </rPh>
    <rPh sb="2" eb="3">
      <t>マチ</t>
    </rPh>
    <phoneticPr fontId="1"/>
  </si>
  <si>
    <t>D128</t>
    <phoneticPr fontId="1"/>
  </si>
  <si>
    <t>川崎町</t>
    <rPh sb="0" eb="2">
      <t>カワサキ</t>
    </rPh>
    <rPh sb="2" eb="3">
      <t>マチ</t>
    </rPh>
    <phoneticPr fontId="1"/>
  </si>
  <si>
    <t>稲岡町</t>
    <rPh sb="0" eb="2">
      <t>イナオカ</t>
    </rPh>
    <rPh sb="2" eb="3">
      <t>マチ</t>
    </rPh>
    <phoneticPr fontId="1"/>
  </si>
  <si>
    <t>PC6</t>
    <phoneticPr fontId="1"/>
  </si>
  <si>
    <t>セブンイレブン佐野並木町店</t>
    <rPh sb="7" eb="9">
      <t>サノ</t>
    </rPh>
    <rPh sb="9" eb="11">
      <t>ナミキ</t>
    </rPh>
    <rPh sb="11" eb="12">
      <t>マチ</t>
    </rPh>
    <rPh sb="12" eb="13">
      <t>テン</t>
    </rPh>
    <phoneticPr fontId="1"/>
  </si>
  <si>
    <t>D75</t>
    <phoneticPr fontId="1"/>
  </si>
  <si>
    <t>錦着山入口北</t>
    <rPh sb="0" eb="1">
      <t>キン</t>
    </rPh>
    <rPh sb="1" eb="2">
      <t>チャク</t>
    </rPh>
    <rPh sb="2" eb="3">
      <t>ヤマ</t>
    </rPh>
    <rPh sb="3" eb="5">
      <t>イリグチ</t>
    </rPh>
    <rPh sb="5" eb="6">
      <t>キタ</t>
    </rPh>
    <phoneticPr fontId="1"/>
  </si>
  <si>
    <t>D309</t>
    <phoneticPr fontId="1"/>
  </si>
  <si>
    <t>大町</t>
    <rPh sb="0" eb="2">
      <t>オオマチ</t>
    </rPh>
    <phoneticPr fontId="1"/>
  </si>
  <si>
    <t>②東京インテリア</t>
    <rPh sb="1" eb="3">
      <t>トウキョウ</t>
    </rPh>
    <phoneticPr fontId="1"/>
  </si>
  <si>
    <t>小倉橋西</t>
    <rPh sb="0" eb="2">
      <t>オグラ</t>
    </rPh>
    <rPh sb="2" eb="3">
      <t>バシ</t>
    </rPh>
    <rPh sb="3" eb="4">
      <t>ニシ</t>
    </rPh>
    <phoneticPr fontId="1"/>
  </si>
  <si>
    <t>小倉橋を渡る</t>
    <rPh sb="0" eb="2">
      <t>オグラ</t>
    </rPh>
    <rPh sb="2" eb="3">
      <t>バシ</t>
    </rPh>
    <rPh sb="4" eb="5">
      <t>ワタ</t>
    </rPh>
    <phoneticPr fontId="1"/>
  </si>
  <si>
    <t>N293,N352</t>
    <phoneticPr fontId="1"/>
  </si>
  <si>
    <t>市役所前</t>
    <rPh sb="0" eb="3">
      <t>シヤクショ</t>
    </rPh>
    <rPh sb="3" eb="4">
      <t>マエ</t>
    </rPh>
    <phoneticPr fontId="1"/>
  </si>
  <si>
    <t>JR鹿沼駅前</t>
    <rPh sb="2" eb="4">
      <t>カヌマ</t>
    </rPh>
    <rPh sb="4" eb="6">
      <t>エキマエ</t>
    </rPh>
    <phoneticPr fontId="1"/>
  </si>
  <si>
    <t>正面　鹿沼駅</t>
    <rPh sb="0" eb="2">
      <t>ショウメン</t>
    </rPh>
    <rPh sb="3" eb="5">
      <t>カヌマ</t>
    </rPh>
    <rPh sb="5" eb="6">
      <t>エキ</t>
    </rPh>
    <phoneticPr fontId="1"/>
  </si>
  <si>
    <t>田野町</t>
    <rPh sb="0" eb="2">
      <t>タノ</t>
    </rPh>
    <rPh sb="2" eb="3">
      <t>マチ</t>
    </rPh>
    <phoneticPr fontId="1"/>
  </si>
  <si>
    <t>①セブンイレブン④ファミリーマート</t>
    <phoneticPr fontId="1"/>
  </si>
  <si>
    <t>田野町東</t>
    <rPh sb="0" eb="2">
      <t>タノ</t>
    </rPh>
    <rPh sb="2" eb="3">
      <t>マチ</t>
    </rPh>
    <rPh sb="3" eb="4">
      <t>ヒガシ</t>
    </rPh>
    <phoneticPr fontId="1"/>
  </si>
  <si>
    <t>finish</t>
    <phoneticPr fontId="1"/>
  </si>
  <si>
    <t>8:00まではセミナーハウス　その後サイクルピクニック内ブースへ</t>
    <rPh sb="17" eb="18">
      <t>ゴ</t>
    </rPh>
    <rPh sb="27" eb="28">
      <t>ナイ</t>
    </rPh>
    <phoneticPr fontId="1"/>
  </si>
  <si>
    <t>②「栃木県共立自動車学校」看板</t>
    <rPh sb="2" eb="5">
      <t>トチギケン</t>
    </rPh>
    <rPh sb="5" eb="7">
      <t>キョウリツ</t>
    </rPh>
    <rPh sb="7" eb="10">
      <t>ジドウシャ</t>
    </rPh>
    <rPh sb="10" eb="12">
      <t>ガッコウ</t>
    </rPh>
    <rPh sb="13" eb="15">
      <t>カンバン</t>
    </rPh>
    <phoneticPr fontId="1"/>
  </si>
  <si>
    <t>一時停止　→　正面「セキチュー」看板</t>
    <rPh sb="0" eb="2">
      <t>イチジ</t>
    </rPh>
    <rPh sb="2" eb="4">
      <t>テイシ</t>
    </rPh>
    <rPh sb="7" eb="9">
      <t>ショウメン</t>
    </rPh>
    <rPh sb="16" eb="18">
      <t>カンバン</t>
    </rPh>
    <phoneticPr fontId="1"/>
  </si>
  <si>
    <t>ややこしいけど、とりあえず道なり</t>
    <rPh sb="13" eb="14">
      <t>ミチ</t>
    </rPh>
    <phoneticPr fontId="1"/>
  </si>
  <si>
    <t>①寿し割烹大和</t>
    <rPh sb="1" eb="2">
      <t>ス</t>
    </rPh>
    <rPh sb="3" eb="5">
      <t>カッポウ</t>
    </rPh>
    <rPh sb="5" eb="7">
      <t>ヤマト</t>
    </rPh>
    <phoneticPr fontId="1"/>
  </si>
  <si>
    <t>←那須烏山　茂木　芳賀</t>
    <rPh sb="1" eb="5">
      <t>ナスカラスヤマ</t>
    </rPh>
    <rPh sb="6" eb="8">
      <t>モテギ</t>
    </rPh>
    <rPh sb="9" eb="11">
      <t>ハガ</t>
    </rPh>
    <phoneticPr fontId="1"/>
  </si>
  <si>
    <t>③Sunkus　宇都宮テクノ街道</t>
    <rPh sb="8" eb="11">
      <t>ウツノミヤ</t>
    </rPh>
    <rPh sb="14" eb="16">
      <t>カイドウ</t>
    </rPh>
    <phoneticPr fontId="1"/>
  </si>
  <si>
    <t>←茂木　祖母井</t>
    <rPh sb="1" eb="3">
      <t>モテギ</t>
    </rPh>
    <rPh sb="4" eb="7">
      <t>ウバガイ</t>
    </rPh>
    <phoneticPr fontId="1"/>
  </si>
  <si>
    <t>宇都宮I.C.→</t>
    <rPh sb="0" eb="3">
      <t>ウツノミヤ</t>
    </rPh>
    <phoneticPr fontId="1"/>
  </si>
  <si>
    <t>城里→</t>
    <rPh sb="0" eb="2">
      <t>シロサト</t>
    </rPh>
    <phoneticPr fontId="1"/>
  </si>
  <si>
    <t>水戸　笠間→</t>
    <rPh sb="0" eb="2">
      <t>ミト</t>
    </rPh>
    <rPh sb="3" eb="5">
      <t>カサマ</t>
    </rPh>
    <phoneticPr fontId="1"/>
  </si>
  <si>
    <t>③「水戸レイクス」看板</t>
    <rPh sb="2" eb="4">
      <t>ミト</t>
    </rPh>
    <rPh sb="9" eb="11">
      <t>カンバン</t>
    </rPh>
    <phoneticPr fontId="1"/>
  </si>
  <si>
    <t>←水戸</t>
    <rPh sb="1" eb="3">
      <t>ミト</t>
    </rPh>
    <phoneticPr fontId="1"/>
  </si>
  <si>
    <t>③「サザンヤード」看板</t>
    <rPh sb="9" eb="11">
      <t>カンバン</t>
    </rPh>
    <phoneticPr fontId="1"/>
  </si>
  <si>
    <t>③「種村獣医科医院」</t>
    <rPh sb="2" eb="4">
      <t>タネムラ</t>
    </rPh>
    <rPh sb="4" eb="5">
      <t>ケモノ</t>
    </rPh>
    <rPh sb="5" eb="7">
      <t>イカ</t>
    </rPh>
    <rPh sb="7" eb="9">
      <t>イイン</t>
    </rPh>
    <phoneticPr fontId="1"/>
  </si>
  <si>
    <t>うつのみやろまんちっく村</t>
    <rPh sb="11" eb="12">
      <t>ムラ</t>
    </rPh>
    <phoneticPr fontId="1"/>
  </si>
  <si>
    <t>←松が丘</t>
    <rPh sb="1" eb="2">
      <t>マツ</t>
    </rPh>
    <rPh sb="3" eb="4">
      <t>オカ</t>
    </rPh>
    <phoneticPr fontId="1"/>
  </si>
  <si>
    <t>道なりに踏切渡り左折　①ヨークベニマル</t>
    <rPh sb="0" eb="1">
      <t>ミチ</t>
    </rPh>
    <rPh sb="4" eb="6">
      <t>フミキリ</t>
    </rPh>
    <rPh sb="6" eb="7">
      <t>ワタ</t>
    </rPh>
    <rPh sb="8" eb="10">
      <t>サセツ</t>
    </rPh>
    <phoneticPr fontId="1"/>
  </si>
  <si>
    <t>2つ目の信号　左折通行止め</t>
    <rPh sb="2" eb="3">
      <t>メ</t>
    </rPh>
    <rPh sb="4" eb="6">
      <t>シンゴウ</t>
    </rPh>
    <rPh sb="7" eb="9">
      <t>サセツ</t>
    </rPh>
    <rPh sb="9" eb="11">
      <t>ツウコウ</t>
    </rPh>
    <rPh sb="11" eb="12">
      <t>ド</t>
    </rPh>
    <phoneticPr fontId="1"/>
  </si>
  <si>
    <t>←偕楽園　水戸市街</t>
    <rPh sb="1" eb="4">
      <t>カイラクエン</t>
    </rPh>
    <rPh sb="5" eb="9">
      <t>ミトシガイ</t>
    </rPh>
    <phoneticPr fontId="1"/>
  </si>
  <si>
    <t>①眼鏡市場②SUN POWERクリーニング</t>
    <rPh sb="1" eb="3">
      <t>メガネ</t>
    </rPh>
    <rPh sb="3" eb="5">
      <t>イチバ</t>
    </rPh>
    <phoneticPr fontId="1"/>
  </si>
  <si>
    <t>←水戸市街　偕楽園</t>
    <rPh sb="1" eb="5">
      <t>ミトシガイ</t>
    </rPh>
    <rPh sb="6" eb="9">
      <t>カイラクエン</t>
    </rPh>
    <phoneticPr fontId="1"/>
  </si>
  <si>
    <t>③鹿島自動車商会</t>
    <rPh sb="1" eb="3">
      <t>カシマ</t>
    </rPh>
    <rPh sb="3" eb="6">
      <t>ジドウシャ</t>
    </rPh>
    <rPh sb="6" eb="8">
      <t>ショウカイ</t>
    </rPh>
    <phoneticPr fontId="1"/>
  </si>
  <si>
    <t>徳川斉昭公・慶喜公像→</t>
    <rPh sb="0" eb="2">
      <t>トクガワ</t>
    </rPh>
    <rPh sb="2" eb="4">
      <t>ナリアキ</t>
    </rPh>
    <rPh sb="4" eb="5">
      <t>コウ</t>
    </rPh>
    <rPh sb="6" eb="8">
      <t>ヨシノブ</t>
    </rPh>
    <rPh sb="8" eb="9">
      <t>コウ</t>
    </rPh>
    <rPh sb="9" eb="10">
      <t>ゾウ</t>
    </rPh>
    <phoneticPr fontId="1"/>
  </si>
  <si>
    <t>千波公園へ</t>
    <rPh sb="0" eb="2">
      <t>センバ</t>
    </rPh>
    <rPh sb="2" eb="4">
      <t>コウエン</t>
    </rPh>
    <phoneticPr fontId="1"/>
  </si>
  <si>
    <t>鹿島　大洗　水戸大洗IC→</t>
    <rPh sb="0" eb="2">
      <t>カシマ</t>
    </rPh>
    <rPh sb="3" eb="5">
      <t>オオアライ</t>
    </rPh>
    <rPh sb="6" eb="8">
      <t>ミト</t>
    </rPh>
    <rPh sb="8" eb="10">
      <t>オオアライ</t>
    </rPh>
    <phoneticPr fontId="1"/>
  </si>
  <si>
    <t>←大洗市街</t>
    <rPh sb="1" eb="3">
      <t>オオアライ</t>
    </rPh>
    <rPh sb="3" eb="5">
      <t>シガイ</t>
    </rPh>
    <phoneticPr fontId="1"/>
  </si>
  <si>
    <t>Y</t>
    <phoneticPr fontId="1"/>
  </si>
  <si>
    <t>←大洗海岸　アクアワールド大洗</t>
    <rPh sb="1" eb="3">
      <t>オオアライ</t>
    </rPh>
    <rPh sb="3" eb="5">
      <t>カイガン</t>
    </rPh>
    <rPh sb="13" eb="15">
      <t>オオアライ</t>
    </rPh>
    <phoneticPr fontId="1"/>
  </si>
  <si>
    <t>①PC　④丸紅</t>
    <rPh sb="5" eb="7">
      <t>マルベニ</t>
    </rPh>
    <phoneticPr fontId="1"/>
  </si>
  <si>
    <t>←茨城</t>
    <rPh sb="1" eb="3">
      <t>イバラキ</t>
    </rPh>
    <phoneticPr fontId="1"/>
  </si>
  <si>
    <t>友部(空港)→</t>
    <rPh sb="0" eb="2">
      <t>トモベ</t>
    </rPh>
    <rPh sb="3" eb="5">
      <t>クウコウ</t>
    </rPh>
    <phoneticPr fontId="1"/>
  </si>
  <si>
    <t>←友部(空港)　R1 茨城</t>
    <rPh sb="1" eb="3">
      <t>トモベ</t>
    </rPh>
    <rPh sb="4" eb="6">
      <t>クウコウ</t>
    </rPh>
    <rPh sb="11" eb="13">
      <t>イバラキ</t>
    </rPh>
    <phoneticPr fontId="1"/>
  </si>
  <si>
    <t>←土浦　石岡</t>
    <rPh sb="1" eb="3">
      <t>ツチウラ</t>
    </rPh>
    <rPh sb="4" eb="6">
      <t>イシオカ</t>
    </rPh>
    <phoneticPr fontId="1"/>
  </si>
  <si>
    <t>④はなたつ</t>
    <phoneticPr fontId="1"/>
  </si>
  <si>
    <t>左側道から国道に合流</t>
    <rPh sb="0" eb="1">
      <t>ヒダリ</t>
    </rPh>
    <rPh sb="1" eb="3">
      <t>ソクドウ</t>
    </rPh>
    <rPh sb="5" eb="7">
      <t>コクドウ</t>
    </rPh>
    <rPh sb="8" eb="10">
      <t>ゴウリュウ</t>
    </rPh>
    <phoneticPr fontId="1"/>
  </si>
  <si>
    <t>笠間　笠間IC→</t>
    <rPh sb="0" eb="2">
      <t>カサマ</t>
    </rPh>
    <rPh sb="3" eb="5">
      <t>カサマ</t>
    </rPh>
    <phoneticPr fontId="1"/>
  </si>
  <si>
    <t>③山田うどん④日本キャタピラー</t>
    <rPh sb="1" eb="3">
      <t>ヤマダ</t>
    </rPh>
    <rPh sb="7" eb="9">
      <t>ニホン</t>
    </rPh>
    <phoneticPr fontId="1"/>
  </si>
  <si>
    <t>正面リカーショップはしもと</t>
    <rPh sb="0" eb="2">
      <t>ショウメン</t>
    </rPh>
    <phoneticPr fontId="1"/>
  </si>
  <si>
    <t>柿岡→</t>
    <rPh sb="0" eb="1">
      <t>カキ</t>
    </rPh>
    <rPh sb="1" eb="2">
      <t>オカ</t>
    </rPh>
    <phoneticPr fontId="1"/>
  </si>
  <si>
    <t>①魚留支店　④市村米穀店</t>
    <rPh sb="1" eb="2">
      <t>ウオ</t>
    </rPh>
    <rPh sb="2" eb="3">
      <t>トメ</t>
    </rPh>
    <rPh sb="3" eb="5">
      <t>シテン</t>
    </rPh>
    <rPh sb="7" eb="9">
      <t>イチムラ</t>
    </rPh>
    <rPh sb="9" eb="12">
      <t>ベイコクテン</t>
    </rPh>
    <phoneticPr fontId="1"/>
  </si>
  <si>
    <t>左側　奥にバッカスさいとう</t>
    <rPh sb="0" eb="2">
      <t>ヒダリガワ</t>
    </rPh>
    <rPh sb="3" eb="4">
      <t>オク</t>
    </rPh>
    <phoneticPr fontId="1"/>
  </si>
  <si>
    <t>塙世交差点</t>
    <rPh sb="0" eb="1">
      <t>ハナワ</t>
    </rPh>
    <rPh sb="1" eb="2">
      <t>ヨ</t>
    </rPh>
    <rPh sb="2" eb="5">
      <t>コウサテン</t>
    </rPh>
    <phoneticPr fontId="1"/>
  </si>
  <si>
    <t>←下妻　海老ヶ島</t>
    <rPh sb="1" eb="3">
      <t>シモツマ</t>
    </rPh>
    <rPh sb="4" eb="6">
      <t>エビ</t>
    </rPh>
    <rPh sb="7" eb="8">
      <t>シマ</t>
    </rPh>
    <phoneticPr fontId="1"/>
  </si>
  <si>
    <t>結城→</t>
    <rPh sb="0" eb="2">
      <t>ユウキ</t>
    </rPh>
    <phoneticPr fontId="1"/>
  </si>
  <si>
    <t>結城　国道50号→</t>
    <rPh sb="0" eb="2">
      <t>ユウキ</t>
    </rPh>
    <rPh sb="3" eb="5">
      <t>コクドウ</t>
    </rPh>
    <rPh sb="7" eb="8">
      <t>ゴウ</t>
    </rPh>
    <phoneticPr fontId="1"/>
  </si>
  <si>
    <t>←古河</t>
    <rPh sb="1" eb="3">
      <t>コガ</t>
    </rPh>
    <phoneticPr fontId="1"/>
  </si>
  <si>
    <t>①まるい②JA-SS</t>
    <phoneticPr fontId="1"/>
  </si>
  <si>
    <t>←古河　八千代</t>
    <rPh sb="1" eb="3">
      <t>コガ</t>
    </rPh>
    <rPh sb="4" eb="7">
      <t>ヤチヨ</t>
    </rPh>
    <phoneticPr fontId="1"/>
  </si>
  <si>
    <t>古河→</t>
    <rPh sb="0" eb="2">
      <t>コガ</t>
    </rPh>
    <phoneticPr fontId="1"/>
  </si>
  <si>
    <t>①ENEOS</t>
    <phoneticPr fontId="1"/>
  </si>
  <si>
    <t>8km 古河→</t>
    <rPh sb="4" eb="6">
      <t>コガ</t>
    </rPh>
    <phoneticPr fontId="1"/>
  </si>
  <si>
    <t>古河駅→</t>
    <rPh sb="0" eb="2">
      <t>コガ</t>
    </rPh>
    <rPh sb="2" eb="3">
      <t>エキ</t>
    </rPh>
    <phoneticPr fontId="1"/>
  </si>
  <si>
    <t>③あたご</t>
    <phoneticPr fontId="1"/>
  </si>
  <si>
    <t>←館林　古河駅</t>
    <rPh sb="1" eb="3">
      <t>タテバヤシ</t>
    </rPh>
    <rPh sb="4" eb="6">
      <t>コガ</t>
    </rPh>
    <rPh sb="6" eb="7">
      <t>エキ</t>
    </rPh>
    <phoneticPr fontId="1"/>
  </si>
  <si>
    <t>本町二丁目</t>
    <rPh sb="0" eb="2">
      <t>ホンチョウ</t>
    </rPh>
    <rPh sb="2" eb="5">
      <t>ニチョウメ</t>
    </rPh>
    <phoneticPr fontId="1"/>
  </si>
  <si>
    <t>北川辺　館林→</t>
    <rPh sb="0" eb="3">
      <t>キタカワベ</t>
    </rPh>
    <rPh sb="4" eb="6">
      <t>タテバヤシ</t>
    </rPh>
    <phoneticPr fontId="1"/>
  </si>
  <si>
    <t>②PC　①山田うどん</t>
    <rPh sb="5" eb="7">
      <t>ヤマダ</t>
    </rPh>
    <phoneticPr fontId="1"/>
  </si>
  <si>
    <t>①山道屋　手前に石柱　④地蔵</t>
    <rPh sb="1" eb="3">
      <t>ヤマミチ</t>
    </rPh>
    <rPh sb="3" eb="4">
      <t>ヤ</t>
    </rPh>
    <rPh sb="5" eb="7">
      <t>テマエ</t>
    </rPh>
    <rPh sb="8" eb="10">
      <t>セキチュウ</t>
    </rPh>
    <rPh sb="12" eb="14">
      <t>ジゾウ</t>
    </rPh>
    <phoneticPr fontId="1"/>
  </si>
  <si>
    <t>橋を渡った直後　②コスモ石油</t>
    <rPh sb="0" eb="1">
      <t>ハシ</t>
    </rPh>
    <rPh sb="2" eb="3">
      <t>ワタ</t>
    </rPh>
    <rPh sb="5" eb="7">
      <t>チョクゴ</t>
    </rPh>
    <rPh sb="12" eb="14">
      <t>セキユ</t>
    </rPh>
    <phoneticPr fontId="1"/>
  </si>
  <si>
    <t>奥側に歩道橋</t>
    <rPh sb="0" eb="2">
      <t>オクガワ</t>
    </rPh>
    <rPh sb="3" eb="6">
      <t>ホドウキョウ</t>
    </rPh>
    <phoneticPr fontId="1"/>
  </si>
  <si>
    <t>④日本料理　伊織　川沿いへ</t>
    <rPh sb="1" eb="3">
      <t>ニホン</t>
    </rPh>
    <rPh sb="3" eb="5">
      <t>リョウリ</t>
    </rPh>
    <rPh sb="6" eb="8">
      <t>イオリ</t>
    </rPh>
    <rPh sb="9" eb="11">
      <t>カワゾ</t>
    </rPh>
    <phoneticPr fontId="1"/>
  </si>
  <si>
    <t>桐生　松田→</t>
    <rPh sb="0" eb="2">
      <t>キリュウ</t>
    </rPh>
    <rPh sb="3" eb="5">
      <t>マツダ</t>
    </rPh>
    <phoneticPr fontId="1"/>
  </si>
  <si>
    <t>←前橋　桐生</t>
    <rPh sb="1" eb="3">
      <t>マエバシ</t>
    </rPh>
    <rPh sb="4" eb="6">
      <t>キリュウ</t>
    </rPh>
    <phoneticPr fontId="1"/>
  </si>
  <si>
    <t>③「長福院」看板</t>
    <rPh sb="2" eb="3">
      <t>チョウ</t>
    </rPh>
    <rPh sb="3" eb="4">
      <t>フク</t>
    </rPh>
    <rPh sb="4" eb="5">
      <t>イン</t>
    </rPh>
    <rPh sb="6" eb="8">
      <t>カンバン</t>
    </rPh>
    <phoneticPr fontId="1"/>
  </si>
  <si>
    <t>5km 桐生→</t>
    <rPh sb="4" eb="6">
      <t>キリュウ</t>
    </rPh>
    <phoneticPr fontId="1"/>
  </si>
  <si>
    <t>①「みやい」看板</t>
    <rPh sb="6" eb="8">
      <t>カンバン</t>
    </rPh>
    <phoneticPr fontId="1"/>
  </si>
  <si>
    <t>本町三丁目</t>
    <rPh sb="0" eb="2">
      <t>ホンチョウ</t>
    </rPh>
    <rPh sb="2" eb="5">
      <t>サンチョウメ</t>
    </rPh>
    <phoneticPr fontId="1"/>
  </si>
  <si>
    <t>①桐生信用金庫</t>
    <rPh sb="1" eb="3">
      <t>キリュウ</t>
    </rPh>
    <rPh sb="3" eb="5">
      <t>シンヨウ</t>
    </rPh>
    <rPh sb="5" eb="7">
      <t>キンコ</t>
    </rPh>
    <phoneticPr fontId="1"/>
  </si>
  <si>
    <t>前橋→</t>
    <rPh sb="0" eb="2">
      <t>マエバシ</t>
    </rPh>
    <phoneticPr fontId="1"/>
  </si>
  <si>
    <t>本町五丁目</t>
    <rPh sb="0" eb="2">
      <t>ホンチョウ</t>
    </rPh>
    <rPh sb="2" eb="5">
      <t>ゴチョウメ</t>
    </rPh>
    <phoneticPr fontId="1"/>
  </si>
  <si>
    <t>①桐生ガスプラザ・FM桐生　②三陽住建</t>
    <rPh sb="1" eb="3">
      <t>キリュウ</t>
    </rPh>
    <rPh sb="11" eb="13">
      <t>キリュウ</t>
    </rPh>
    <rPh sb="15" eb="17">
      <t>サンヨウ</t>
    </rPh>
    <rPh sb="17" eb="19">
      <t>ジュウケン</t>
    </rPh>
    <phoneticPr fontId="1"/>
  </si>
  <si>
    <t>渋川　溝呂木→</t>
    <rPh sb="0" eb="2">
      <t>シブカワ</t>
    </rPh>
    <rPh sb="3" eb="6">
      <t>ミゾロキ</t>
    </rPh>
    <phoneticPr fontId="1"/>
  </si>
  <si>
    <t>←前橋</t>
    <rPh sb="1" eb="3">
      <t>マエバシ</t>
    </rPh>
    <phoneticPr fontId="1"/>
  </si>
  <si>
    <t>高崎　前橋駅→</t>
    <rPh sb="0" eb="2">
      <t>タカサキ</t>
    </rPh>
    <rPh sb="3" eb="6">
      <t>マエバシエキ</t>
    </rPh>
    <phoneticPr fontId="1"/>
  </si>
  <si>
    <t>中央前橋駅前　右斜め奥へ　歩道橋くぐる</t>
    <rPh sb="0" eb="2">
      <t>チュウオウ</t>
    </rPh>
    <rPh sb="2" eb="6">
      <t>マエバシエキマエ</t>
    </rPh>
    <rPh sb="7" eb="8">
      <t>ミギ</t>
    </rPh>
    <rPh sb="8" eb="9">
      <t>ナナ</t>
    </rPh>
    <rPh sb="10" eb="11">
      <t>オク</t>
    </rPh>
    <rPh sb="13" eb="16">
      <t>ホドウキョウ</t>
    </rPh>
    <phoneticPr fontId="1"/>
  </si>
  <si>
    <t>←足利　桐生</t>
    <rPh sb="1" eb="3">
      <t>アシカガ</t>
    </rPh>
    <rPh sb="4" eb="6">
      <t>キリュウ</t>
    </rPh>
    <phoneticPr fontId="1"/>
  </si>
  <si>
    <t>歩道橋</t>
    <rPh sb="0" eb="3">
      <t>ホドウキョウ</t>
    </rPh>
    <phoneticPr fontId="1"/>
  </si>
  <si>
    <t>①贄田商店　右奥方向へ</t>
    <rPh sb="1" eb="2">
      <t>ニエ</t>
    </rPh>
    <rPh sb="2" eb="3">
      <t>タ</t>
    </rPh>
    <rPh sb="3" eb="5">
      <t>ショウテン</t>
    </rPh>
    <rPh sb="6" eb="7">
      <t>ミギ</t>
    </rPh>
    <rPh sb="7" eb="8">
      <t>オク</t>
    </rPh>
    <rPh sb="8" eb="10">
      <t>ホウコウ</t>
    </rPh>
    <phoneticPr fontId="1"/>
  </si>
  <si>
    <t>左側道へいかず本線へ合流</t>
    <rPh sb="0" eb="1">
      <t>ヒダリ</t>
    </rPh>
    <rPh sb="1" eb="3">
      <t>ソクドウ</t>
    </rPh>
    <rPh sb="7" eb="9">
      <t>ホンセン</t>
    </rPh>
    <rPh sb="10" eb="12">
      <t>ゴウリュウ</t>
    </rPh>
    <phoneticPr fontId="1"/>
  </si>
  <si>
    <t>跨線橋越えた後</t>
    <rPh sb="0" eb="3">
      <t>コセンキョウ</t>
    </rPh>
    <rPh sb="3" eb="4">
      <t>コ</t>
    </rPh>
    <rPh sb="6" eb="7">
      <t>アト</t>
    </rPh>
    <phoneticPr fontId="1"/>
  </si>
  <si>
    <t>③HONDA</t>
    <phoneticPr fontId="1"/>
  </si>
  <si>
    <t>本庄　児玉→↑</t>
    <rPh sb="0" eb="2">
      <t>ホンジョウ</t>
    </rPh>
    <rPh sb="3" eb="5">
      <t>コダマ</t>
    </rPh>
    <phoneticPr fontId="1"/>
  </si>
  <si>
    <t>②山形屋③群馬銀行</t>
    <rPh sb="1" eb="4">
      <t>ヤマガタヤ</t>
    </rPh>
    <rPh sb="5" eb="7">
      <t>グンマ</t>
    </rPh>
    <rPh sb="7" eb="9">
      <t>ギンコウ</t>
    </rPh>
    <phoneticPr fontId="1"/>
  </si>
  <si>
    <t>←児玉</t>
    <rPh sb="1" eb="3">
      <t>コダマ</t>
    </rPh>
    <phoneticPr fontId="1"/>
  </si>
  <si>
    <t>②タカハシ美容院　④相川金物店</t>
    <rPh sb="5" eb="8">
      <t>ビヨウイン</t>
    </rPh>
    <rPh sb="10" eb="12">
      <t>アイカワ</t>
    </rPh>
    <rPh sb="12" eb="14">
      <t>カナモノ</t>
    </rPh>
    <rPh sb="14" eb="15">
      <t>テン</t>
    </rPh>
    <phoneticPr fontId="1"/>
  </si>
  <si>
    <t>←本庄</t>
    <rPh sb="1" eb="3">
      <t>ホンジョウ</t>
    </rPh>
    <phoneticPr fontId="1"/>
  </si>
  <si>
    <t>セブンイレブン上里七本木南店</t>
    <rPh sb="7" eb="9">
      <t>ウエサト</t>
    </rPh>
    <rPh sb="9" eb="11">
      <t>ナナホン</t>
    </rPh>
    <rPh sb="11" eb="12">
      <t>ギ</t>
    </rPh>
    <rPh sb="12" eb="13">
      <t>ミナミ</t>
    </rPh>
    <rPh sb="13" eb="14">
      <t>ミセ</t>
    </rPh>
    <phoneticPr fontId="1"/>
  </si>
  <si>
    <t>①PC</t>
    <phoneticPr fontId="1"/>
  </si>
  <si>
    <t>本庄児玉IC→</t>
    <rPh sb="0" eb="2">
      <t>ホンジョウ</t>
    </rPh>
    <rPh sb="2" eb="4">
      <t>コダマ</t>
    </rPh>
    <phoneticPr fontId="1"/>
  </si>
  <si>
    <t>④藤田保育所</t>
    <rPh sb="1" eb="3">
      <t>フジタ</t>
    </rPh>
    <rPh sb="3" eb="5">
      <t>ホイク</t>
    </rPh>
    <rPh sb="5" eb="6">
      <t>ショ</t>
    </rPh>
    <phoneticPr fontId="1"/>
  </si>
  <si>
    <t>←境</t>
    <rPh sb="1" eb="2">
      <t>サカイ</t>
    </rPh>
    <phoneticPr fontId="1"/>
  </si>
  <si>
    <t>大間々　太田→</t>
    <rPh sb="0" eb="3">
      <t>オオママ</t>
    </rPh>
    <rPh sb="4" eb="6">
      <t>オオタ</t>
    </rPh>
    <phoneticPr fontId="1"/>
  </si>
  <si>
    <t>←大間々</t>
    <rPh sb="1" eb="4">
      <t>オオママ</t>
    </rPh>
    <phoneticPr fontId="1"/>
  </si>
  <si>
    <t>③「人形の富月」看板</t>
    <rPh sb="2" eb="4">
      <t>ニンギョウ</t>
    </rPh>
    <rPh sb="5" eb="6">
      <t>トミ</t>
    </rPh>
    <rPh sb="6" eb="7">
      <t>ツキ</t>
    </rPh>
    <rPh sb="8" eb="10">
      <t>カンバン</t>
    </rPh>
    <phoneticPr fontId="1"/>
  </si>
  <si>
    <t>太田→</t>
    <rPh sb="0" eb="2">
      <t>オオタ</t>
    </rPh>
    <phoneticPr fontId="1"/>
  </si>
  <si>
    <t>②ENEOS　③酒梵玉</t>
    <rPh sb="8" eb="9">
      <t>サケ</t>
    </rPh>
    <rPh sb="9" eb="10">
      <t>ボン</t>
    </rPh>
    <rPh sb="10" eb="11">
      <t>タマ</t>
    </rPh>
    <phoneticPr fontId="1"/>
  </si>
  <si>
    <t>←太田市街</t>
    <rPh sb="1" eb="5">
      <t>オオタシガイ</t>
    </rPh>
    <phoneticPr fontId="1"/>
  </si>
  <si>
    <t>道なり合流　③Rabbit</t>
    <rPh sb="0" eb="1">
      <t>ミチ</t>
    </rPh>
    <rPh sb="3" eb="5">
      <t>ゴウリュウ</t>
    </rPh>
    <phoneticPr fontId="1"/>
  </si>
  <si>
    <t>←桐生　足利</t>
    <rPh sb="1" eb="3">
      <t>キリュウ</t>
    </rPh>
    <rPh sb="4" eb="6">
      <t>アシカガ</t>
    </rPh>
    <phoneticPr fontId="1"/>
  </si>
  <si>
    <r>
      <t>④ワインと</t>
    </r>
    <r>
      <rPr>
        <strike/>
        <sz val="11"/>
        <color theme="1"/>
        <rFont val="ＭＳ Ｐゴシック"/>
        <family val="3"/>
        <charset val="128"/>
        <scheme val="minor"/>
      </rPr>
      <t>地酒</t>
    </r>
    <rPh sb="5" eb="7">
      <t>ジザケ</t>
    </rPh>
    <phoneticPr fontId="1"/>
  </si>
  <si>
    <t>佐野→</t>
    <rPh sb="0" eb="2">
      <t>サノ</t>
    </rPh>
    <phoneticPr fontId="1"/>
  </si>
  <si>
    <t>④スバル　手前と右側に歩道橋</t>
    <rPh sb="5" eb="7">
      <t>テマエ</t>
    </rPh>
    <rPh sb="8" eb="10">
      <t>ミギガワ</t>
    </rPh>
    <rPh sb="11" eb="14">
      <t>ホドウキョウ</t>
    </rPh>
    <phoneticPr fontId="1"/>
  </si>
  <si>
    <t>D8,D20,D128</t>
    <phoneticPr fontId="1"/>
  </si>
  <si>
    <t>←佐野(川崎橋)</t>
    <rPh sb="1" eb="3">
      <t>サノ</t>
    </rPh>
    <rPh sb="4" eb="6">
      <t>カワサキ</t>
    </rPh>
    <rPh sb="6" eb="7">
      <t>バシ</t>
    </rPh>
    <phoneticPr fontId="1"/>
  </si>
  <si>
    <t>佐野　田沼→</t>
    <rPh sb="0" eb="2">
      <t>サノ</t>
    </rPh>
    <rPh sb="3" eb="5">
      <t>タヌマ</t>
    </rPh>
    <phoneticPr fontId="1"/>
  </si>
  <si>
    <t>←田沼</t>
    <rPh sb="1" eb="3">
      <t>タヌマ</t>
    </rPh>
    <phoneticPr fontId="1"/>
  </si>
  <si>
    <t>②「寺岡山元三大師」看板</t>
    <rPh sb="2" eb="4">
      <t>テラオカ</t>
    </rPh>
    <rPh sb="4" eb="6">
      <t>ヤマモト</t>
    </rPh>
    <rPh sb="6" eb="7">
      <t>サン</t>
    </rPh>
    <rPh sb="7" eb="9">
      <t>ダイシ</t>
    </rPh>
    <rPh sb="10" eb="12">
      <t>カンバン</t>
    </rPh>
    <phoneticPr fontId="1"/>
  </si>
  <si>
    <t>↑佐野市街3km</t>
    <rPh sb="1" eb="5">
      <t>サノシガイ</t>
    </rPh>
    <phoneticPr fontId="1"/>
  </si>
  <si>
    <t>①PC　②学校</t>
    <rPh sb="5" eb="7">
      <t>ガッコウ</t>
    </rPh>
    <phoneticPr fontId="1"/>
  </si>
  <si>
    <t>←栃木市</t>
    <rPh sb="1" eb="4">
      <t>トチギシ</t>
    </rPh>
    <phoneticPr fontId="1"/>
  </si>
  <si>
    <t>②「江田クリニック」看板</t>
    <rPh sb="2" eb="4">
      <t>エダ</t>
    </rPh>
    <rPh sb="10" eb="12">
      <t>カンバン</t>
    </rPh>
    <phoneticPr fontId="1"/>
  </si>
  <si>
    <t>←宇都宮　鹿沼</t>
    <rPh sb="1" eb="4">
      <t>ウツノミヤ</t>
    </rPh>
    <rPh sb="5" eb="7">
      <t>カヌマ</t>
    </rPh>
    <phoneticPr fontId="1"/>
  </si>
  <si>
    <t>②とりせん③西松屋</t>
    <rPh sb="6" eb="9">
      <t>ニシマツヤ</t>
    </rPh>
    <phoneticPr fontId="1"/>
  </si>
  <si>
    <t>←鹿沼　北関東道</t>
    <rPh sb="1" eb="3">
      <t>カヌマ</t>
    </rPh>
    <rPh sb="4" eb="5">
      <t>キタ</t>
    </rPh>
    <rPh sb="5" eb="7">
      <t>カントウ</t>
    </rPh>
    <rPh sb="7" eb="8">
      <t>ドウ</t>
    </rPh>
    <phoneticPr fontId="1"/>
  </si>
  <si>
    <t>宇都宮　鹿沼→</t>
    <rPh sb="0" eb="3">
      <t>ウツノミヤ</t>
    </rPh>
    <rPh sb="4" eb="6">
      <t>カヌマ</t>
    </rPh>
    <phoneticPr fontId="1"/>
  </si>
  <si>
    <t>←日光　宇都宮　鹿沼市街</t>
    <rPh sb="1" eb="3">
      <t>ニッコウ</t>
    </rPh>
    <rPh sb="4" eb="7">
      <t>ウツノミヤ</t>
    </rPh>
    <rPh sb="8" eb="12">
      <t>カヌマシガイ</t>
    </rPh>
    <phoneticPr fontId="1"/>
  </si>
  <si>
    <t>道なり</t>
    <rPh sb="0" eb="1">
      <t>ミチ</t>
    </rPh>
    <phoneticPr fontId="1"/>
  </si>
  <si>
    <t>さくら　宇都宮→</t>
    <rPh sb="4" eb="7">
      <t>ウツノミヤ</t>
    </rPh>
    <phoneticPr fontId="1"/>
  </si>
  <si>
    <t>④黒川葬祭具社</t>
    <rPh sb="1" eb="3">
      <t>クロカワ</t>
    </rPh>
    <rPh sb="3" eb="5">
      <t>ソウサイ</t>
    </rPh>
    <rPh sb="5" eb="6">
      <t>グ</t>
    </rPh>
    <rPh sb="6" eb="7">
      <t>シャ</t>
    </rPh>
    <phoneticPr fontId="1"/>
  </si>
  <si>
    <t>←那珂川町　さくら</t>
    <rPh sb="1" eb="5">
      <t>ナカガワマチ</t>
    </rPh>
    <phoneticPr fontId="1"/>
  </si>
  <si>
    <t>那珂川町　さくら　宇都宮市街→</t>
    <rPh sb="0" eb="4">
      <t>ナカガワマチ</t>
    </rPh>
    <rPh sb="9" eb="14">
      <t>ウツノミヤシガイ</t>
    </rPh>
    <phoneticPr fontId="1"/>
  </si>
  <si>
    <t>ろまんちっく村へ　④「宇都宮牛」看板</t>
    <rPh sb="6" eb="7">
      <t>ムラ</t>
    </rPh>
    <rPh sb="11" eb="14">
      <t>ウツノミヤ</t>
    </rPh>
    <rPh sb="14" eb="15">
      <t>ギュウ</t>
    </rPh>
    <rPh sb="16" eb="18">
      <t>カンバン</t>
    </rPh>
    <phoneticPr fontId="1"/>
  </si>
  <si>
    <t>▼○</t>
    <phoneticPr fontId="1"/>
  </si>
  <si>
    <t>追分交差点</t>
    <rPh sb="0" eb="2">
      <t>オイワケ</t>
    </rPh>
    <rPh sb="2" eb="5">
      <t>コウサテン</t>
    </rPh>
    <phoneticPr fontId="1"/>
  </si>
  <si>
    <t>渋川→</t>
    <rPh sb="0" eb="2">
      <t>シブカワ</t>
    </rPh>
    <phoneticPr fontId="1"/>
  </si>
  <si>
    <t>①金子薬局　④しののめ信用金庫</t>
    <rPh sb="1" eb="3">
      <t>カネコ</t>
    </rPh>
    <rPh sb="3" eb="5">
      <t>ヤッキョク</t>
    </rPh>
    <rPh sb="11" eb="13">
      <t>シンヨウ</t>
    </rPh>
    <rPh sb="13" eb="15">
      <t>キンコ</t>
    </rPh>
    <phoneticPr fontId="1"/>
  </si>
  <si>
    <t>堤町3丁目</t>
    <rPh sb="0" eb="1">
      <t>ツツミ</t>
    </rPh>
    <rPh sb="1" eb="2">
      <t>マチ</t>
    </rPh>
    <rPh sb="3" eb="5">
      <t>チョウメ</t>
    </rPh>
    <phoneticPr fontId="1"/>
  </si>
  <si>
    <t>├</t>
    <phoneticPr fontId="1"/>
  </si>
  <si>
    <t>右</t>
    <rPh sb="0" eb="1">
      <t>ミギ</t>
    </rPh>
    <phoneticPr fontId="1"/>
  </si>
  <si>
    <t>○</t>
    <phoneticPr fontId="1"/>
  </si>
  <si>
    <t>D342</t>
    <phoneticPr fontId="1"/>
  </si>
  <si>
    <t>┤</t>
    <phoneticPr fontId="1"/>
  </si>
  <si>
    <t>左</t>
    <rPh sb="0" eb="1">
      <t>ヒダリ</t>
    </rPh>
    <phoneticPr fontId="1"/>
  </si>
  <si>
    <t>大間々三丁目</t>
    <rPh sb="0" eb="3">
      <t>オオママ</t>
    </rPh>
    <rPh sb="3" eb="6">
      <t>サンチョウメ</t>
    </rPh>
    <phoneticPr fontId="1"/>
  </si>
  <si>
    <t>┬</t>
    <phoneticPr fontId="1"/>
  </si>
  <si>
    <t>N122</t>
    <phoneticPr fontId="1"/>
  </si>
  <si>
    <t>┤X</t>
    <phoneticPr fontId="1"/>
  </si>
  <si>
    <t>Y</t>
    <phoneticPr fontId="1"/>
  </si>
  <si>
    <t>CRを降りる　左にクラブハウス</t>
    <rPh sb="3" eb="4">
      <t>オ</t>
    </rPh>
    <rPh sb="7" eb="8">
      <t>ヒダリ</t>
    </rPh>
    <phoneticPr fontId="1"/>
  </si>
  <si>
    <t>左にクラブハウス駐車場</t>
    <rPh sb="0" eb="1">
      <t>ヒダリ</t>
    </rPh>
    <rPh sb="8" eb="11">
      <t>チュウシャジョウ</t>
    </rPh>
    <phoneticPr fontId="1"/>
  </si>
  <si>
    <t>川内→</t>
    <rPh sb="0" eb="2">
      <t>カワウチ</t>
    </rPh>
    <phoneticPr fontId="1"/>
  </si>
  <si>
    <t>①KYGNUS④NISSAN　鉄道陸橋くぐった後</t>
    <rPh sb="15" eb="17">
      <t>テツドウ</t>
    </rPh>
    <rPh sb="17" eb="19">
      <t>リッキョウ</t>
    </rPh>
    <rPh sb="23" eb="24">
      <t>アト</t>
    </rPh>
    <phoneticPr fontId="1"/>
  </si>
  <si>
    <t>←太田　北関東道</t>
    <rPh sb="1" eb="3">
      <t>オオタ</t>
    </rPh>
    <rPh sb="4" eb="5">
      <t>キタ</t>
    </rPh>
    <rPh sb="5" eb="7">
      <t>カントウ</t>
    </rPh>
    <rPh sb="7" eb="8">
      <t>ドウ</t>
    </rPh>
    <phoneticPr fontId="1"/>
  </si>
  <si>
    <t>①第三新山車庫</t>
    <rPh sb="1" eb="3">
      <t>ダイサン</t>
    </rPh>
    <rPh sb="3" eb="4">
      <t>シン</t>
    </rPh>
    <rPh sb="4" eb="6">
      <t>ダシ</t>
    </rPh>
    <rPh sb="6" eb="7">
      <t>コ</t>
    </rPh>
    <phoneticPr fontId="1"/>
  </si>
  <si>
    <t>2018.4.24</t>
    <phoneticPr fontId="1"/>
  </si>
  <si>
    <t>橋を渡る</t>
    <rPh sb="0" eb="1">
      <t>ハシ</t>
    </rPh>
    <rPh sb="2" eb="3">
      <t>ワタ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</si>
</sst>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h:mm;@"/>
    <numFmt numFmtId="177" formatCode="0.0_ "/>
    <numFmt numFmtId="178" formatCode="0_ "/>
    <numFmt numFmtId="179" formatCode="dd/hh:mm;@"/>
    <numFmt numFmtId="180" formatCode="0.0"/>
  </numFmts>
  <fonts count="1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1"/>
      <color rgb="FF0070C0"/>
      <name val="ＭＳ Ｐゴシック"/>
      <family val="3"/>
      <charset val="128"/>
      <scheme val="minor"/>
    </font>
    <font>
      <b/>
      <sz val="11"/>
      <color rgb="FF00660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rgb="FF0000FF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trike/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07">
    <xf numFmtId="0" fontId="0" fillId="0" borderId="0" xfId="0"/>
    <xf numFmtId="0" fontId="0" fillId="0" borderId="0" xfId="0" applyFont="1" applyFill="1" applyAlignment="1">
      <alignment shrinkToFit="1"/>
    </xf>
    <xf numFmtId="177" fontId="4" fillId="0" borderId="4" xfId="0" applyNumberFormat="1" applyFont="1" applyFill="1" applyBorder="1" applyAlignment="1">
      <alignment shrinkToFit="1"/>
    </xf>
    <xf numFmtId="0" fontId="3" fillId="0" borderId="3" xfId="0" applyFont="1" applyFill="1" applyBorder="1" applyAlignment="1">
      <alignment shrinkToFit="1"/>
    </xf>
    <xf numFmtId="0" fontId="6" fillId="0" borderId="3" xfId="0" applyFont="1" applyFill="1" applyBorder="1" applyAlignment="1">
      <alignment shrinkToFit="1"/>
    </xf>
    <xf numFmtId="0" fontId="4" fillId="0" borderId="4" xfId="0" applyFont="1" applyFill="1" applyBorder="1" applyAlignment="1">
      <alignment shrinkToFit="1"/>
    </xf>
    <xf numFmtId="0" fontId="0" fillId="0" borderId="0" xfId="0" applyFont="1" applyFill="1" applyBorder="1" applyAlignment="1">
      <alignment shrinkToFit="1"/>
    </xf>
    <xf numFmtId="0" fontId="0" fillId="0" borderId="5" xfId="0" applyFont="1" applyFill="1" applyBorder="1" applyAlignment="1">
      <alignment shrinkToFit="1"/>
    </xf>
    <xf numFmtId="0" fontId="0" fillId="0" borderId="0" xfId="0" applyFont="1" applyFill="1" applyAlignment="1">
      <alignment horizontal="right" shrinkToFit="1"/>
    </xf>
    <xf numFmtId="0" fontId="0" fillId="0" borderId="0" xfId="0" applyFont="1" applyFill="1" applyAlignment="1">
      <alignment horizontal="center" shrinkToFit="1"/>
    </xf>
    <xf numFmtId="0" fontId="0" fillId="0" borderId="0" xfId="0" applyFont="1" applyFill="1" applyAlignment="1"/>
    <xf numFmtId="0" fontId="7" fillId="0" borderId="0" xfId="0" applyFont="1" applyFill="1" applyAlignment="1"/>
    <xf numFmtId="0" fontId="0" fillId="0" borderId="0" xfId="0" applyFont="1" applyFill="1" applyAlignment="1">
      <alignment shrinkToFit="1"/>
    </xf>
    <xf numFmtId="0" fontId="3" fillId="0" borderId="2" xfId="0" applyFont="1" applyFill="1" applyBorder="1" applyAlignment="1">
      <alignment shrinkToFit="1"/>
    </xf>
    <xf numFmtId="0" fontId="4" fillId="0" borderId="3" xfId="0" applyFont="1" applyFill="1" applyBorder="1" applyAlignment="1">
      <alignment shrinkToFit="1"/>
    </xf>
    <xf numFmtId="0" fontId="5" fillId="0" borderId="3" xfId="0" applyFont="1" applyFill="1" applyBorder="1" applyAlignment="1">
      <alignment shrinkToFit="1"/>
    </xf>
    <xf numFmtId="0" fontId="0" fillId="0" borderId="5" xfId="0" applyFont="1" applyFill="1" applyBorder="1" applyAlignment="1">
      <alignment horizontal="center" shrinkToFit="1"/>
    </xf>
    <xf numFmtId="0" fontId="0" fillId="0" borderId="0" xfId="0" applyFont="1" applyFill="1" applyBorder="1" applyAlignment="1">
      <alignment horizontal="right" shrinkToFit="1"/>
    </xf>
    <xf numFmtId="0" fontId="0" fillId="0" borderId="6" xfId="0" applyFont="1" applyFill="1" applyBorder="1" applyAlignment="1">
      <alignment horizontal="right" shrinkToFit="1"/>
    </xf>
    <xf numFmtId="0" fontId="0" fillId="0" borderId="6" xfId="0" applyFont="1" applyFill="1" applyBorder="1" applyAlignment="1">
      <alignment shrinkToFit="1"/>
    </xf>
    <xf numFmtId="0" fontId="0" fillId="0" borderId="7" xfId="0" applyFont="1" applyFill="1" applyBorder="1" applyAlignment="1">
      <alignment shrinkToFit="1"/>
    </xf>
    <xf numFmtId="20" fontId="5" fillId="0" borderId="3" xfId="0" applyNumberFormat="1" applyFont="1" applyFill="1" applyBorder="1" applyAlignment="1">
      <alignment shrinkToFit="1"/>
    </xf>
    <xf numFmtId="177" fontId="3" fillId="0" borderId="3" xfId="0" applyNumberFormat="1" applyFont="1" applyFill="1" applyBorder="1" applyAlignment="1">
      <alignment shrinkToFit="1"/>
    </xf>
    <xf numFmtId="177" fontId="6" fillId="0" borderId="3" xfId="0" applyNumberFormat="1" applyFont="1" applyFill="1" applyBorder="1" applyAlignment="1">
      <alignment shrinkToFit="1"/>
    </xf>
    <xf numFmtId="0" fontId="3" fillId="0" borderId="0" xfId="0" applyFont="1" applyFill="1" applyAlignment="1">
      <alignment horizontal="right" shrinkToFit="1"/>
    </xf>
    <xf numFmtId="0" fontId="0" fillId="0" borderId="0" xfId="0" applyFont="1" applyFill="1" applyAlignment="1">
      <alignment shrinkToFit="1"/>
    </xf>
    <xf numFmtId="0" fontId="0" fillId="0" borderId="0" xfId="0" applyFont="1" applyFill="1" applyAlignment="1">
      <alignment shrinkToFit="1"/>
    </xf>
    <xf numFmtId="0" fontId="0" fillId="0" borderId="0" xfId="0" applyFont="1" applyFill="1" applyAlignment="1">
      <alignment shrinkToFit="1"/>
    </xf>
    <xf numFmtId="0" fontId="3" fillId="0" borderId="0" xfId="0" applyFont="1" applyFill="1" applyAlignment="1">
      <alignment shrinkToFit="1"/>
    </xf>
    <xf numFmtId="0" fontId="0" fillId="0" borderId="0" xfId="0" applyFont="1"/>
    <xf numFmtId="0" fontId="0" fillId="2" borderId="0" xfId="0" applyFont="1" applyFill="1"/>
    <xf numFmtId="0" fontId="0" fillId="0" borderId="1" xfId="0" applyFont="1" applyBorder="1"/>
    <xf numFmtId="0" fontId="0" fillId="2" borderId="1" xfId="0" applyFont="1" applyFill="1" applyBorder="1"/>
    <xf numFmtId="179" fontId="0" fillId="0" borderId="1" xfId="0" applyNumberFormat="1" applyFont="1" applyBorder="1"/>
    <xf numFmtId="178" fontId="0" fillId="0" borderId="1" xfId="0" applyNumberFormat="1" applyFont="1" applyBorder="1"/>
    <xf numFmtId="176" fontId="0" fillId="0" borderId="1" xfId="0" applyNumberFormat="1" applyFont="1" applyBorder="1"/>
    <xf numFmtId="179" fontId="0" fillId="5" borderId="1" xfId="0" applyNumberFormat="1" applyFont="1" applyFill="1" applyBorder="1"/>
    <xf numFmtId="179" fontId="0" fillId="3" borderId="1" xfId="0" applyNumberFormat="1" applyFont="1" applyFill="1" applyBorder="1"/>
    <xf numFmtId="176" fontId="0" fillId="4" borderId="1" xfId="0" applyNumberFormat="1" applyFont="1" applyFill="1" applyBorder="1"/>
    <xf numFmtId="0" fontId="0" fillId="0" borderId="8" xfId="0" applyFont="1" applyBorder="1"/>
    <xf numFmtId="0" fontId="0" fillId="0" borderId="9" xfId="0" applyFont="1" applyBorder="1"/>
    <xf numFmtId="0" fontId="0" fillId="0" borderId="0" xfId="0" applyFont="1" applyFill="1" applyBorder="1"/>
    <xf numFmtId="0" fontId="0" fillId="0" borderId="0" xfId="0" applyFont="1" applyFill="1" applyBorder="1" applyAlignment="1">
      <alignment horizontal="center" shrinkToFit="1"/>
    </xf>
    <xf numFmtId="0" fontId="0" fillId="0" borderId="0" xfId="0" applyFont="1" applyFill="1" applyAlignment="1">
      <alignment horizontal="left" shrinkToFit="1"/>
    </xf>
    <xf numFmtId="0" fontId="0" fillId="0" borderId="0" xfId="0" applyFont="1" applyFill="1" applyBorder="1" applyAlignment="1">
      <alignment horizontal="left" shrinkToFit="1"/>
    </xf>
    <xf numFmtId="0" fontId="0" fillId="0" borderId="5" xfId="0" applyFont="1" applyFill="1" applyBorder="1" applyAlignment="1">
      <alignment horizontal="left" shrinkToFit="1"/>
    </xf>
    <xf numFmtId="0" fontId="0" fillId="0" borderId="6" xfId="0" applyFont="1" applyFill="1" applyBorder="1" applyAlignment="1">
      <alignment horizontal="left" shrinkToFit="1"/>
    </xf>
    <xf numFmtId="0" fontId="0" fillId="0" borderId="7" xfId="0" applyFont="1" applyFill="1" applyBorder="1" applyAlignment="1">
      <alignment horizontal="left" shrinkToFit="1"/>
    </xf>
    <xf numFmtId="0" fontId="3" fillId="0" borderId="2" xfId="0" applyFont="1" applyFill="1" applyBorder="1" applyAlignment="1">
      <alignment horizontal="left" shrinkToFit="1"/>
    </xf>
    <xf numFmtId="0" fontId="4" fillId="0" borderId="3" xfId="0" applyFont="1" applyFill="1" applyBorder="1" applyAlignment="1">
      <alignment horizontal="left" shrinkToFit="1"/>
    </xf>
    <xf numFmtId="20" fontId="5" fillId="0" borderId="3" xfId="0" applyNumberFormat="1" applyFont="1" applyFill="1" applyBorder="1" applyAlignment="1">
      <alignment horizontal="left" shrinkToFit="1"/>
    </xf>
    <xf numFmtId="177" fontId="3" fillId="0" borderId="3" xfId="0" applyNumberFormat="1" applyFont="1" applyFill="1" applyBorder="1" applyAlignment="1">
      <alignment horizontal="left" shrinkToFit="1"/>
    </xf>
    <xf numFmtId="177" fontId="6" fillId="0" borderId="3" xfId="0" applyNumberFormat="1" applyFont="1" applyFill="1" applyBorder="1" applyAlignment="1">
      <alignment horizontal="left" shrinkToFit="1"/>
    </xf>
    <xf numFmtId="177" fontId="4" fillId="0" borderId="4" xfId="0" applyNumberFormat="1" applyFont="1" applyFill="1" applyBorder="1" applyAlignment="1">
      <alignment horizontal="left" shrinkToFit="1"/>
    </xf>
    <xf numFmtId="0" fontId="0" fillId="0" borderId="1" xfId="0" applyFill="1" applyBorder="1" applyAlignment="1">
      <alignment shrinkToFit="1"/>
    </xf>
    <xf numFmtId="0" fontId="9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0" borderId="0" xfId="0" applyFill="1" applyBorder="1" applyAlignment="1">
      <alignment shrinkToFit="1"/>
    </xf>
    <xf numFmtId="0" fontId="0" fillId="0" borderId="0" xfId="0" applyFill="1" applyBorder="1" applyAlignment="1">
      <alignment horizontal="right" shrinkToFit="1"/>
    </xf>
    <xf numFmtId="0" fontId="0" fillId="0" borderId="7" xfId="0" applyFill="1" applyBorder="1" applyAlignment="1">
      <alignment horizontal="right" shrinkToFit="1"/>
    </xf>
    <xf numFmtId="0" fontId="0" fillId="0" borderId="6" xfId="0" applyFill="1" applyBorder="1" applyAlignment="1">
      <alignment shrinkToFit="1"/>
    </xf>
    <xf numFmtId="0" fontId="0" fillId="0" borderId="0" xfId="0" applyFill="1" applyAlignment="1">
      <alignment shrinkToFit="1"/>
    </xf>
    <xf numFmtId="0" fontId="0" fillId="0" borderId="5" xfId="0" applyFill="1" applyBorder="1" applyAlignment="1">
      <alignment horizontal="right" shrinkToFit="1"/>
    </xf>
    <xf numFmtId="180" fontId="0" fillId="0" borderId="1" xfId="0" applyNumberFormat="1" applyFill="1" applyBorder="1" applyAlignment="1">
      <alignment shrinkToFit="1"/>
    </xf>
    <xf numFmtId="177" fontId="0" fillId="0" borderId="1" xfId="0" applyNumberFormat="1" applyFill="1" applyBorder="1" applyAlignment="1">
      <alignment shrinkToFit="1"/>
    </xf>
    <xf numFmtId="0" fontId="0" fillId="0" borderId="1" xfId="0" applyNumberFormat="1" applyFill="1" applyBorder="1" applyAlignment="1">
      <alignment shrinkToFit="1"/>
    </xf>
    <xf numFmtId="179" fontId="0" fillId="0" borderId="1" xfId="0" applyNumberFormat="1" applyFill="1" applyBorder="1" applyAlignment="1">
      <alignment shrinkToFit="1"/>
    </xf>
    <xf numFmtId="0" fontId="0" fillId="0" borderId="0" xfId="0" applyNumberFormat="1" applyFill="1" applyAlignment="1">
      <alignment shrinkToFit="1"/>
    </xf>
    <xf numFmtId="0" fontId="0" fillId="0" borderId="0" xfId="0" applyFill="1"/>
    <xf numFmtId="0" fontId="0" fillId="0" borderId="0" xfId="0" applyFont="1" applyFill="1"/>
    <xf numFmtId="0" fontId="0" fillId="0" borderId="0" xfId="0" applyFont="1" applyFill="1" applyBorder="1" applyAlignment="1">
      <alignment horizontal="center"/>
    </xf>
    <xf numFmtId="0" fontId="0" fillId="2" borderId="8" xfId="0" applyFont="1" applyFill="1" applyBorder="1"/>
    <xf numFmtId="0" fontId="0" fillId="2" borderId="9" xfId="0" applyFont="1" applyFill="1" applyBorder="1"/>
    <xf numFmtId="0" fontId="0" fillId="2" borderId="1" xfId="0" applyFont="1" applyFill="1" applyBorder="1"/>
    <xf numFmtId="49" fontId="0" fillId="2" borderId="1" xfId="0" applyNumberFormat="1" applyFont="1" applyFill="1" applyBorder="1"/>
    <xf numFmtId="0" fontId="0" fillId="3" borderId="8" xfId="0" applyFont="1" applyFill="1" applyBorder="1"/>
    <xf numFmtId="0" fontId="0" fillId="3" borderId="9" xfId="0" applyFont="1" applyFill="1" applyBorder="1"/>
    <xf numFmtId="0" fontId="0" fillId="0" borderId="0" xfId="0" applyFont="1" applyAlignment="1">
      <alignment horizontal="center"/>
    </xf>
    <xf numFmtId="0" fontId="0" fillId="0" borderId="0" xfId="0" applyNumberFormat="1" applyFont="1"/>
    <xf numFmtId="0" fontId="0" fillId="0" borderId="1" xfId="0" applyFont="1" applyBorder="1" applyAlignment="1">
      <alignment horizontal="center"/>
    </xf>
    <xf numFmtId="0" fontId="0" fillId="3" borderId="1" xfId="0" applyFont="1" applyFill="1" applyBorder="1"/>
    <xf numFmtId="177" fontId="0" fillId="3" borderId="1" xfId="0" applyNumberFormat="1" applyFont="1" applyFill="1" applyBorder="1"/>
    <xf numFmtId="177" fontId="0" fillId="2" borderId="1" xfId="0" applyNumberFormat="1" applyFont="1" applyFill="1" applyBorder="1"/>
    <xf numFmtId="0" fontId="0" fillId="2" borderId="1" xfId="0" applyNumberFormat="1" applyFont="1" applyFill="1" applyBorder="1"/>
    <xf numFmtId="0" fontId="0" fillId="2" borderId="1" xfId="0" quotePrefix="1" applyFont="1" applyFill="1" applyBorder="1" applyAlignment="1">
      <alignment horizontal="center"/>
    </xf>
    <xf numFmtId="0" fontId="0" fillId="2" borderId="1" xfId="0" applyFont="1" applyFill="1" applyBorder="1" applyAlignment="1">
      <alignment wrapText="1"/>
    </xf>
    <xf numFmtId="177" fontId="0" fillId="2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shrinkToFit="1"/>
    </xf>
    <xf numFmtId="0" fontId="0" fillId="2" borderId="1" xfId="0" applyFont="1" applyFill="1" applyBorder="1"/>
    <xf numFmtId="14" fontId="0" fillId="2" borderId="1" xfId="0" applyNumberFormat="1" applyFont="1" applyFill="1" applyBorder="1"/>
    <xf numFmtId="0" fontId="0" fillId="2" borderId="1" xfId="0" applyFont="1" applyFill="1" applyBorder="1"/>
    <xf numFmtId="0" fontId="0" fillId="0" borderId="0" xfId="0" applyFont="1" applyFill="1"/>
    <xf numFmtId="20" fontId="0" fillId="2" borderId="1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" xfId="0" applyFill="1" applyBorder="1" applyAlignment="1">
      <alignment shrinkToFit="1"/>
    </xf>
    <xf numFmtId="20" fontId="0" fillId="0" borderId="1" xfId="0" applyNumberFormat="1" applyFill="1" applyBorder="1" applyAlignment="1">
      <alignment shrinkToFit="1"/>
    </xf>
    <xf numFmtId="14" fontId="0" fillId="0" borderId="8" xfId="0" applyNumberFormat="1" applyFill="1" applyBorder="1" applyAlignment="1">
      <alignment shrinkToFit="1"/>
    </xf>
    <xf numFmtId="14" fontId="0" fillId="0" borderId="9" xfId="0" applyNumberFormat="1" applyFill="1" applyBorder="1" applyAlignment="1">
      <alignment shrinkToFit="1"/>
    </xf>
    <xf numFmtId="0" fontId="8" fillId="0" borderId="0" xfId="0" applyFont="1" applyFill="1" applyBorder="1" applyAlignment="1">
      <alignment shrinkToFit="1"/>
    </xf>
    <xf numFmtId="0" fontId="8" fillId="0" borderId="5" xfId="0" applyFont="1" applyFill="1" applyBorder="1" applyAlignment="1">
      <alignment shrinkToFit="1"/>
    </xf>
    <xf numFmtId="0" fontId="3" fillId="0" borderId="10" xfId="0" applyFont="1" applyFill="1" applyBorder="1" applyAlignment="1">
      <alignment horizontal="left" shrinkToFit="1"/>
    </xf>
    <xf numFmtId="0" fontId="3" fillId="0" borderId="11" xfId="0" applyFont="1" applyFill="1" applyBorder="1" applyAlignment="1">
      <alignment horizontal="left" shrinkToFit="1"/>
    </xf>
    <xf numFmtId="0" fontId="8" fillId="0" borderId="0" xfId="0" applyFont="1" applyFill="1" applyBorder="1" applyAlignment="1">
      <alignment horizontal="left" shrinkToFit="1"/>
    </xf>
    <xf numFmtId="0" fontId="8" fillId="0" borderId="5" xfId="0" applyFont="1" applyFill="1" applyBorder="1" applyAlignment="1">
      <alignment horizontal="left" shrinkToFit="1"/>
    </xf>
    <xf numFmtId="0" fontId="3" fillId="0" borderId="10" xfId="0" applyFont="1" applyFill="1" applyBorder="1" applyAlignment="1">
      <alignment shrinkToFit="1"/>
    </xf>
    <xf numFmtId="0" fontId="3" fillId="0" borderId="11" xfId="0" applyFont="1" applyFill="1" applyBorder="1" applyAlignment="1">
      <alignment shrinkToFit="1"/>
    </xf>
    <xf numFmtId="0" fontId="0" fillId="0" borderId="0" xfId="0" applyFont="1" applyFill="1" applyAlignment="1">
      <alignment shrinkToFit="1"/>
    </xf>
  </cellXfs>
  <cellStyles count="2">
    <cellStyle name="標準" xfId="0" builtinId="0"/>
    <cellStyle name="標準 2" xfId="1" xr:uid="{00000000-0005-0000-0000-000001000000}"/>
  </cellStyles>
  <dxfs count="202"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Medium9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26" Type="http://schemas.openxmlformats.org/officeDocument/2006/relationships/image" Target="../media/image26.jpeg"/><Relationship Id="rId3" Type="http://schemas.openxmlformats.org/officeDocument/2006/relationships/image" Target="../media/image3.png"/><Relationship Id="rId21" Type="http://schemas.openxmlformats.org/officeDocument/2006/relationships/image" Target="../media/image21.png"/><Relationship Id="rId7" Type="http://schemas.openxmlformats.org/officeDocument/2006/relationships/image" Target="../media/image7.jpe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5" Type="http://schemas.openxmlformats.org/officeDocument/2006/relationships/image" Target="../media/image25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jpeg"/><Relationship Id="rId29" Type="http://schemas.openxmlformats.org/officeDocument/2006/relationships/image" Target="../media/image29.gif"/><Relationship Id="rId1" Type="http://schemas.openxmlformats.org/officeDocument/2006/relationships/image" Target="../media/image1.png"/><Relationship Id="rId6" Type="http://schemas.openxmlformats.org/officeDocument/2006/relationships/image" Target="../media/image6.gif"/><Relationship Id="rId11" Type="http://schemas.openxmlformats.org/officeDocument/2006/relationships/image" Target="../media/image11.jpeg"/><Relationship Id="rId24" Type="http://schemas.openxmlformats.org/officeDocument/2006/relationships/image" Target="../media/image24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28" Type="http://schemas.openxmlformats.org/officeDocument/2006/relationships/image" Target="../media/image28.png"/><Relationship Id="rId10" Type="http://schemas.openxmlformats.org/officeDocument/2006/relationships/image" Target="../media/image10.png"/><Relationship Id="rId19" Type="http://schemas.openxmlformats.org/officeDocument/2006/relationships/image" Target="../media/image19.svg"/><Relationship Id="rId4" Type="http://schemas.openxmlformats.org/officeDocument/2006/relationships/image" Target="../media/image4.jpeg"/><Relationship Id="rId9" Type="http://schemas.openxmlformats.org/officeDocument/2006/relationships/image" Target="../media/image9.gif"/><Relationship Id="rId14" Type="http://schemas.openxmlformats.org/officeDocument/2006/relationships/image" Target="../media/image14.svg"/><Relationship Id="rId22" Type="http://schemas.openxmlformats.org/officeDocument/2006/relationships/image" Target="../media/image22.png"/><Relationship Id="rId27" Type="http://schemas.openxmlformats.org/officeDocument/2006/relationships/image" Target="../media/image2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162718</xdr:colOff>
      <xdr:row>22</xdr:row>
      <xdr:rowOff>57150</xdr:rowOff>
    </xdr:from>
    <xdr:to>
      <xdr:col>20</xdr:col>
      <xdr:colOff>162718</xdr:colOff>
      <xdr:row>24</xdr:row>
      <xdr:rowOff>11906</xdr:rowOff>
    </xdr:to>
    <xdr:cxnSp macro="">
      <xdr:nvCxnSpPr>
        <xdr:cNvPr id="727" name="直線コネクタ 726">
          <a:extLst>
            <a:ext uri="{FF2B5EF4-FFF2-40B4-BE49-F238E27FC236}">
              <a16:creationId xmlns:a16="http://schemas.microsoft.com/office/drawing/2014/main" id="{02613AE5-3113-4F1D-93FF-78806427CD3D}"/>
            </a:ext>
          </a:extLst>
        </xdr:cNvPr>
        <xdr:cNvCxnSpPr/>
      </xdr:nvCxnSpPr>
      <xdr:spPr>
        <a:xfrm>
          <a:off x="17602993" y="3829050"/>
          <a:ext cx="0" cy="297656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581025</xdr:colOff>
      <xdr:row>26</xdr:row>
      <xdr:rowOff>47625</xdr:rowOff>
    </xdr:from>
    <xdr:to>
      <xdr:col>19</xdr:col>
      <xdr:colOff>885825</xdr:colOff>
      <xdr:row>28</xdr:row>
      <xdr:rowOff>123825</xdr:rowOff>
    </xdr:to>
    <xdr:sp macro="" textlink="">
      <xdr:nvSpPr>
        <xdr:cNvPr id="14" name="フリーフォーム: 図形 13">
          <a:extLst>
            <a:ext uri="{FF2B5EF4-FFF2-40B4-BE49-F238E27FC236}">
              <a16:creationId xmlns:a16="http://schemas.microsoft.com/office/drawing/2014/main" id="{36895DE1-FE85-4161-96B7-54DA6DC6651C}"/>
            </a:ext>
          </a:extLst>
        </xdr:cNvPr>
        <xdr:cNvSpPr/>
      </xdr:nvSpPr>
      <xdr:spPr>
        <a:xfrm>
          <a:off x="16992600" y="4505325"/>
          <a:ext cx="304800" cy="419100"/>
        </a:xfrm>
        <a:custGeom>
          <a:avLst/>
          <a:gdLst>
            <a:gd name="connsiteX0" fmla="*/ 0 w 304800"/>
            <a:gd name="connsiteY0" fmla="*/ 400050 h 419100"/>
            <a:gd name="connsiteX1" fmla="*/ 304800 w 304800"/>
            <a:gd name="connsiteY1" fmla="*/ 0 h 419100"/>
            <a:gd name="connsiteX2" fmla="*/ 304800 w 304800"/>
            <a:gd name="connsiteY2" fmla="*/ 419100 h 4191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304800" h="419100">
              <a:moveTo>
                <a:pt x="0" y="400050"/>
              </a:moveTo>
              <a:lnTo>
                <a:pt x="304800" y="0"/>
              </a:lnTo>
              <a:lnTo>
                <a:pt x="304800" y="419100"/>
              </a:lnTo>
            </a:path>
          </a:pathLst>
        </a:custGeom>
        <a:noFill/>
        <a:ln w="28575">
          <a:solidFill>
            <a:schemeClr val="tx1"/>
          </a:solidFill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550866</xdr:colOff>
      <xdr:row>37</xdr:row>
      <xdr:rowOff>15874</xdr:rowOff>
    </xdr:from>
    <xdr:to>
      <xdr:col>25</xdr:col>
      <xdr:colOff>809625</xdr:colOff>
      <xdr:row>42</xdr:row>
      <xdr:rowOff>139304</xdr:rowOff>
    </xdr:to>
    <xdr:sp macro="" textlink="">
      <xdr:nvSpPr>
        <xdr:cNvPr id="722" name="正方形/長方形 721">
          <a:extLst>
            <a:ext uri="{FF2B5EF4-FFF2-40B4-BE49-F238E27FC236}">
              <a16:creationId xmlns:a16="http://schemas.microsoft.com/office/drawing/2014/main" id="{DBDCFE22-4D01-4102-80B0-01E0A9022CB2}"/>
            </a:ext>
          </a:extLst>
        </xdr:cNvPr>
        <xdr:cNvSpPr/>
      </xdr:nvSpPr>
      <xdr:spPr>
        <a:xfrm rot="16200000">
          <a:off x="21878331" y="6720484"/>
          <a:ext cx="980680" cy="258759"/>
        </a:xfrm>
        <a:prstGeom prst="rect">
          <a:avLst/>
        </a:prstGeom>
        <a:gradFill>
          <a:gsLst>
            <a:gs pos="0">
              <a:schemeClr val="tx2">
                <a:lumMod val="60000"/>
                <a:lumOff val="4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tx2">
                <a:lumMod val="60000"/>
                <a:lumOff val="40000"/>
              </a:schemeClr>
            </a:gs>
          </a:gsLst>
          <a:lin ang="5400000" scaled="0"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25</xdr:col>
      <xdr:colOff>457201</xdr:colOff>
      <xdr:row>39</xdr:row>
      <xdr:rowOff>75422</xdr:rowOff>
    </xdr:from>
    <xdr:to>
      <xdr:col>25</xdr:col>
      <xdr:colOff>895351</xdr:colOff>
      <xdr:row>40</xdr:row>
      <xdr:rowOff>152400</xdr:rowOff>
    </xdr:to>
    <xdr:grpSp>
      <xdr:nvGrpSpPr>
        <xdr:cNvPr id="718" name="グループ化 4933">
          <a:extLst>
            <a:ext uri="{FF2B5EF4-FFF2-40B4-BE49-F238E27FC236}">
              <a16:creationId xmlns:a16="http://schemas.microsoft.com/office/drawing/2014/main" id="{86AB5488-B3E4-4590-9EA4-7CED45321F42}"/>
            </a:ext>
          </a:extLst>
        </xdr:cNvPr>
        <xdr:cNvGrpSpPr>
          <a:grpSpLocks/>
        </xdr:cNvGrpSpPr>
      </xdr:nvGrpSpPr>
      <xdr:grpSpPr bwMode="auto">
        <a:xfrm>
          <a:off x="22145626" y="6761972"/>
          <a:ext cx="438150" cy="248428"/>
          <a:chOff x="724766" y="3132726"/>
          <a:chExt cx="414304" cy="247650"/>
        </a:xfrm>
      </xdr:grpSpPr>
      <xdr:sp macro="" textlink="">
        <xdr:nvSpPr>
          <xdr:cNvPr id="719" name="正方形/長方形 718">
            <a:extLst>
              <a:ext uri="{FF2B5EF4-FFF2-40B4-BE49-F238E27FC236}">
                <a16:creationId xmlns:a16="http://schemas.microsoft.com/office/drawing/2014/main" id="{A6057370-BA82-4E8C-A1A4-5D3F870C76E0}"/>
              </a:ext>
            </a:extLst>
          </xdr:cNvPr>
          <xdr:cNvSpPr/>
        </xdr:nvSpPr>
        <xdr:spPr bwMode="auto">
          <a:xfrm rot="10800000">
            <a:off x="800094" y="3189876"/>
            <a:ext cx="263648" cy="1333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720" name="フリーフォーム 7">
            <a:extLst>
              <a:ext uri="{FF2B5EF4-FFF2-40B4-BE49-F238E27FC236}">
                <a16:creationId xmlns:a16="http://schemas.microsoft.com/office/drawing/2014/main" id="{E3E3DC1E-F1B1-4C9C-AEBD-10635179BA70}"/>
              </a:ext>
            </a:extLst>
          </xdr:cNvPr>
          <xdr:cNvSpPr/>
        </xdr:nvSpPr>
        <xdr:spPr bwMode="auto">
          <a:xfrm rot="5400000">
            <a:off x="903343" y="2954149"/>
            <a:ext cx="57150" cy="414304"/>
          </a:xfrm>
          <a:custGeom>
            <a:avLst/>
            <a:gdLst>
              <a:gd name="connsiteX0" fmla="*/ 0 w 114300"/>
              <a:gd name="connsiteY0" fmla="*/ 0 h 866775"/>
              <a:gd name="connsiteX1" fmla="*/ 114300 w 114300"/>
              <a:gd name="connsiteY1" fmla="*/ 133350 h 866775"/>
              <a:gd name="connsiteX2" fmla="*/ 114300 w 114300"/>
              <a:gd name="connsiteY2" fmla="*/ 752475 h 866775"/>
              <a:gd name="connsiteX3" fmla="*/ 9525 w 114300"/>
              <a:gd name="connsiteY3" fmla="*/ 866775 h 86677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14300" h="866775">
                <a:moveTo>
                  <a:pt x="0" y="0"/>
                </a:moveTo>
                <a:lnTo>
                  <a:pt x="114300" y="133350"/>
                </a:lnTo>
                <a:lnTo>
                  <a:pt x="114300" y="752475"/>
                </a:lnTo>
                <a:lnTo>
                  <a:pt x="9525" y="866775"/>
                </a:lnTo>
              </a:path>
            </a:pathLst>
          </a:cu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721" name="フリーフォーム 8">
            <a:extLst>
              <a:ext uri="{FF2B5EF4-FFF2-40B4-BE49-F238E27FC236}">
                <a16:creationId xmlns:a16="http://schemas.microsoft.com/office/drawing/2014/main" id="{53FF5A78-37BF-4E76-838A-51099802AC88}"/>
              </a:ext>
            </a:extLst>
          </xdr:cNvPr>
          <xdr:cNvSpPr/>
        </xdr:nvSpPr>
        <xdr:spPr bwMode="auto">
          <a:xfrm rot="5400000" flipH="1">
            <a:off x="903343" y="3144649"/>
            <a:ext cx="57150" cy="414304"/>
          </a:xfrm>
          <a:custGeom>
            <a:avLst/>
            <a:gdLst>
              <a:gd name="connsiteX0" fmla="*/ 0 w 114300"/>
              <a:gd name="connsiteY0" fmla="*/ 0 h 866775"/>
              <a:gd name="connsiteX1" fmla="*/ 114300 w 114300"/>
              <a:gd name="connsiteY1" fmla="*/ 133350 h 866775"/>
              <a:gd name="connsiteX2" fmla="*/ 114300 w 114300"/>
              <a:gd name="connsiteY2" fmla="*/ 752475 h 866775"/>
              <a:gd name="connsiteX3" fmla="*/ 9525 w 114300"/>
              <a:gd name="connsiteY3" fmla="*/ 866775 h 86677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14300" h="866775">
                <a:moveTo>
                  <a:pt x="0" y="0"/>
                </a:moveTo>
                <a:lnTo>
                  <a:pt x="114300" y="133350"/>
                </a:lnTo>
                <a:lnTo>
                  <a:pt x="114300" y="752475"/>
                </a:lnTo>
                <a:lnTo>
                  <a:pt x="9525" y="866775"/>
                </a:lnTo>
              </a:path>
            </a:pathLst>
          </a:cu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</xdr:grpSp>
    <xdr:clientData/>
  </xdr:twoCellAnchor>
  <xdr:twoCellAnchor>
    <xdr:from>
      <xdr:col>25</xdr:col>
      <xdr:colOff>647700</xdr:colOff>
      <xdr:row>44</xdr:row>
      <xdr:rowOff>133350</xdr:rowOff>
    </xdr:from>
    <xdr:to>
      <xdr:col>25</xdr:col>
      <xdr:colOff>647700</xdr:colOff>
      <xdr:row>46</xdr:row>
      <xdr:rowOff>80966</xdr:rowOff>
    </xdr:to>
    <xdr:cxnSp macro="">
      <xdr:nvCxnSpPr>
        <xdr:cNvPr id="710" name="直線コネクタ 709">
          <a:extLst>
            <a:ext uri="{FF2B5EF4-FFF2-40B4-BE49-F238E27FC236}">
              <a16:creationId xmlns:a16="http://schemas.microsoft.com/office/drawing/2014/main" id="{44827387-3A71-46BD-ACDB-326AC2492842}"/>
            </a:ext>
          </a:extLst>
        </xdr:cNvPr>
        <xdr:cNvCxnSpPr/>
      </xdr:nvCxnSpPr>
      <xdr:spPr>
        <a:xfrm flipV="1">
          <a:off x="22336125" y="7677150"/>
          <a:ext cx="0" cy="290516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10318</xdr:colOff>
      <xdr:row>9</xdr:row>
      <xdr:rowOff>148432</xdr:rowOff>
    </xdr:from>
    <xdr:to>
      <xdr:col>29</xdr:col>
      <xdr:colOff>10318</xdr:colOff>
      <xdr:row>12</xdr:row>
      <xdr:rowOff>78581</xdr:rowOff>
    </xdr:to>
    <xdr:cxnSp macro="">
      <xdr:nvCxnSpPr>
        <xdr:cNvPr id="670" name="直線コネクタ 669">
          <a:extLst>
            <a:ext uri="{FF2B5EF4-FFF2-40B4-BE49-F238E27FC236}">
              <a16:creationId xmlns:a16="http://schemas.microsoft.com/office/drawing/2014/main" id="{5FE51651-04D4-4F70-8408-E724847E6AEE}"/>
            </a:ext>
          </a:extLst>
        </xdr:cNvPr>
        <xdr:cNvCxnSpPr/>
      </xdr:nvCxnSpPr>
      <xdr:spPr>
        <a:xfrm>
          <a:off x="25365868" y="1691482"/>
          <a:ext cx="0" cy="444499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36</xdr:col>
      <xdr:colOff>555625</xdr:colOff>
      <xdr:row>51</xdr:row>
      <xdr:rowOff>168275</xdr:rowOff>
    </xdr:from>
    <xdr:to>
      <xdr:col>38</xdr:col>
      <xdr:colOff>94651</xdr:colOff>
      <xdr:row>53</xdr:row>
      <xdr:rowOff>87387</xdr:rowOff>
    </xdr:to>
    <xdr:pic>
      <xdr:nvPicPr>
        <xdr:cNvPr id="651" name="図 650">
          <a:extLst>
            <a:ext uri="{FF2B5EF4-FFF2-40B4-BE49-F238E27FC236}">
              <a16:creationId xmlns:a16="http://schemas.microsoft.com/office/drawing/2014/main" id="{9ABAA6CB-EED1-4A00-9A19-886432BB84C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370" t="34527" r="78811" b="15210"/>
        <a:stretch/>
      </xdr:blipFill>
      <xdr:spPr>
        <a:xfrm>
          <a:off x="32216725" y="8912225"/>
          <a:ext cx="1148751" cy="262012"/>
        </a:xfrm>
        <a:prstGeom prst="rect">
          <a:avLst/>
        </a:prstGeom>
      </xdr:spPr>
    </xdr:pic>
    <xdr:clientData/>
  </xdr:twoCellAnchor>
  <xdr:twoCellAnchor editAs="oneCell">
    <xdr:from>
      <xdr:col>35</xdr:col>
      <xdr:colOff>190501</xdr:colOff>
      <xdr:row>40</xdr:row>
      <xdr:rowOff>75932</xdr:rowOff>
    </xdr:from>
    <xdr:to>
      <xdr:col>35</xdr:col>
      <xdr:colOff>841375</xdr:colOff>
      <xdr:row>42</xdr:row>
      <xdr:rowOff>129016</xdr:rowOff>
    </xdr:to>
    <xdr:pic>
      <xdr:nvPicPr>
        <xdr:cNvPr id="612" name="図 611">
          <a:extLst>
            <a:ext uri="{FF2B5EF4-FFF2-40B4-BE49-F238E27FC236}">
              <a16:creationId xmlns:a16="http://schemas.microsoft.com/office/drawing/2014/main" id="{200AE941-118E-4A59-B3D5-7790A9A669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0822901" y="6933932"/>
          <a:ext cx="650874" cy="395984"/>
        </a:xfrm>
        <a:prstGeom prst="rect">
          <a:avLst/>
        </a:prstGeom>
      </xdr:spPr>
    </xdr:pic>
    <xdr:clientData/>
  </xdr:twoCellAnchor>
  <xdr:twoCellAnchor editAs="oneCell">
    <xdr:from>
      <xdr:col>34</xdr:col>
      <xdr:colOff>754064</xdr:colOff>
      <xdr:row>54</xdr:row>
      <xdr:rowOff>84138</xdr:rowOff>
    </xdr:from>
    <xdr:to>
      <xdr:col>35</xdr:col>
      <xdr:colOff>125413</xdr:colOff>
      <xdr:row>56</xdr:row>
      <xdr:rowOff>138112</xdr:rowOff>
    </xdr:to>
    <xdr:pic>
      <xdr:nvPicPr>
        <xdr:cNvPr id="601" name="図 600" descr="株式会社ラビット・カーネットワーク">
          <a:extLst>
            <a:ext uri="{FF2B5EF4-FFF2-40B4-BE49-F238E27FC236}">
              <a16:creationId xmlns:a16="http://schemas.microsoft.com/office/drawing/2014/main" id="{050B85B7-6737-4F3C-A8D3-48E3B6BCA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57764" y="9342438"/>
          <a:ext cx="400049" cy="3968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34</xdr:col>
      <xdr:colOff>484187</xdr:colOff>
      <xdr:row>53</xdr:row>
      <xdr:rowOff>36514</xdr:rowOff>
    </xdr:from>
    <xdr:to>
      <xdr:col>34</xdr:col>
      <xdr:colOff>992187</xdr:colOff>
      <xdr:row>56</xdr:row>
      <xdr:rowOff>115888</xdr:rowOff>
    </xdr:to>
    <xdr:cxnSp macro="">
      <xdr:nvCxnSpPr>
        <xdr:cNvPr id="596" name="直線コネクタ 595">
          <a:extLst>
            <a:ext uri="{FF2B5EF4-FFF2-40B4-BE49-F238E27FC236}">
              <a16:creationId xmlns:a16="http://schemas.microsoft.com/office/drawing/2014/main" id="{7BF2C68B-4C28-43B0-95DB-A92A9C001D1E}"/>
            </a:ext>
          </a:extLst>
        </xdr:cNvPr>
        <xdr:cNvCxnSpPr/>
      </xdr:nvCxnSpPr>
      <xdr:spPr>
        <a:xfrm flipH="1">
          <a:off x="30087887" y="9123364"/>
          <a:ext cx="508000" cy="593724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55562</xdr:colOff>
      <xdr:row>39</xdr:row>
      <xdr:rowOff>161925</xdr:rowOff>
    </xdr:from>
    <xdr:to>
      <xdr:col>32</xdr:col>
      <xdr:colOff>7938</xdr:colOff>
      <xdr:row>39</xdr:row>
      <xdr:rowOff>161925</xdr:rowOff>
    </xdr:to>
    <xdr:cxnSp macro="">
      <xdr:nvCxnSpPr>
        <xdr:cNvPr id="559" name="直線コネクタ 558">
          <a:extLst>
            <a:ext uri="{FF2B5EF4-FFF2-40B4-BE49-F238E27FC236}">
              <a16:creationId xmlns:a16="http://schemas.microsoft.com/office/drawing/2014/main" id="{86C7C09E-9756-407E-B00F-38EDB476C71A}"/>
            </a:ext>
          </a:extLst>
        </xdr:cNvPr>
        <xdr:cNvCxnSpPr/>
      </xdr:nvCxnSpPr>
      <xdr:spPr>
        <a:xfrm>
          <a:off x="27020837" y="6848475"/>
          <a:ext cx="981076" cy="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115889</xdr:colOff>
      <xdr:row>5</xdr:row>
      <xdr:rowOff>23812</xdr:rowOff>
    </xdr:from>
    <xdr:to>
      <xdr:col>29</xdr:col>
      <xdr:colOff>1011239</xdr:colOff>
      <xdr:row>7</xdr:row>
      <xdr:rowOff>95249</xdr:rowOff>
    </xdr:to>
    <xdr:sp macro="" textlink="">
      <xdr:nvSpPr>
        <xdr:cNvPr id="540" name="正方形/長方形 539">
          <a:extLst>
            <a:ext uri="{FF2B5EF4-FFF2-40B4-BE49-F238E27FC236}">
              <a16:creationId xmlns:a16="http://schemas.microsoft.com/office/drawing/2014/main" id="{7B9EEE1A-0229-4C56-9303-0AB223C3D964}"/>
            </a:ext>
          </a:extLst>
        </xdr:cNvPr>
        <xdr:cNvSpPr/>
      </xdr:nvSpPr>
      <xdr:spPr>
        <a:xfrm>
          <a:off x="24442739" y="881062"/>
          <a:ext cx="1924050" cy="414337"/>
        </a:xfrm>
        <a:prstGeom prst="rect">
          <a:avLst/>
        </a:prstGeom>
        <a:gradFill>
          <a:gsLst>
            <a:gs pos="0">
              <a:schemeClr val="tx2">
                <a:lumMod val="60000"/>
                <a:lumOff val="4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tx2">
                <a:lumMod val="60000"/>
                <a:lumOff val="40000"/>
              </a:schemeClr>
            </a:gs>
          </a:gsLst>
          <a:lin ang="5400000" scaled="0"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28</xdr:col>
      <xdr:colOff>917323</xdr:colOff>
      <xdr:row>4</xdr:row>
      <xdr:rowOff>53974</xdr:rowOff>
    </xdr:from>
    <xdr:to>
      <xdr:col>29</xdr:col>
      <xdr:colOff>143127</xdr:colOff>
      <xdr:row>8</xdr:row>
      <xdr:rowOff>66673</xdr:rowOff>
    </xdr:to>
    <xdr:grpSp>
      <xdr:nvGrpSpPr>
        <xdr:cNvPr id="541" name="グループ化 4933">
          <a:extLst>
            <a:ext uri="{FF2B5EF4-FFF2-40B4-BE49-F238E27FC236}">
              <a16:creationId xmlns:a16="http://schemas.microsoft.com/office/drawing/2014/main" id="{84A1C12D-9B39-4D43-AF2B-6882EACE6FCF}"/>
            </a:ext>
          </a:extLst>
        </xdr:cNvPr>
        <xdr:cNvGrpSpPr>
          <a:grpSpLocks/>
        </xdr:cNvGrpSpPr>
      </xdr:nvGrpSpPr>
      <xdr:grpSpPr bwMode="auto">
        <a:xfrm rot="16200000">
          <a:off x="25022175" y="961772"/>
          <a:ext cx="698499" cy="254504"/>
          <a:chOff x="724766" y="3132726"/>
          <a:chExt cx="414304" cy="247650"/>
        </a:xfrm>
      </xdr:grpSpPr>
      <xdr:sp macro="" textlink="">
        <xdr:nvSpPr>
          <xdr:cNvPr id="542" name="正方形/長方形 541">
            <a:extLst>
              <a:ext uri="{FF2B5EF4-FFF2-40B4-BE49-F238E27FC236}">
                <a16:creationId xmlns:a16="http://schemas.microsoft.com/office/drawing/2014/main" id="{19A00782-8D15-4101-9E95-9A24AB0474DA}"/>
              </a:ext>
            </a:extLst>
          </xdr:cNvPr>
          <xdr:cNvSpPr/>
        </xdr:nvSpPr>
        <xdr:spPr bwMode="auto">
          <a:xfrm rot="10800000">
            <a:off x="800094" y="3189876"/>
            <a:ext cx="263648" cy="1333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543" name="フリーフォーム 7">
            <a:extLst>
              <a:ext uri="{FF2B5EF4-FFF2-40B4-BE49-F238E27FC236}">
                <a16:creationId xmlns:a16="http://schemas.microsoft.com/office/drawing/2014/main" id="{FC21C56D-42A9-4655-8A62-D16899E7B94A}"/>
              </a:ext>
            </a:extLst>
          </xdr:cNvPr>
          <xdr:cNvSpPr/>
        </xdr:nvSpPr>
        <xdr:spPr bwMode="auto">
          <a:xfrm rot="5400000">
            <a:off x="903343" y="2954149"/>
            <a:ext cx="57150" cy="414304"/>
          </a:xfrm>
          <a:custGeom>
            <a:avLst/>
            <a:gdLst>
              <a:gd name="connsiteX0" fmla="*/ 0 w 114300"/>
              <a:gd name="connsiteY0" fmla="*/ 0 h 866775"/>
              <a:gd name="connsiteX1" fmla="*/ 114300 w 114300"/>
              <a:gd name="connsiteY1" fmla="*/ 133350 h 866775"/>
              <a:gd name="connsiteX2" fmla="*/ 114300 w 114300"/>
              <a:gd name="connsiteY2" fmla="*/ 752475 h 866775"/>
              <a:gd name="connsiteX3" fmla="*/ 9525 w 114300"/>
              <a:gd name="connsiteY3" fmla="*/ 866775 h 86677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14300" h="866775">
                <a:moveTo>
                  <a:pt x="0" y="0"/>
                </a:moveTo>
                <a:lnTo>
                  <a:pt x="114300" y="133350"/>
                </a:lnTo>
                <a:lnTo>
                  <a:pt x="114300" y="752475"/>
                </a:lnTo>
                <a:lnTo>
                  <a:pt x="9525" y="866775"/>
                </a:lnTo>
              </a:path>
            </a:pathLst>
          </a:cu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544" name="フリーフォーム 8">
            <a:extLst>
              <a:ext uri="{FF2B5EF4-FFF2-40B4-BE49-F238E27FC236}">
                <a16:creationId xmlns:a16="http://schemas.microsoft.com/office/drawing/2014/main" id="{A73AB1EC-7949-49D4-B8C3-812EA28EB2FF}"/>
              </a:ext>
            </a:extLst>
          </xdr:cNvPr>
          <xdr:cNvSpPr/>
        </xdr:nvSpPr>
        <xdr:spPr bwMode="auto">
          <a:xfrm rot="5400000" flipH="1">
            <a:off x="903343" y="3144649"/>
            <a:ext cx="57150" cy="414304"/>
          </a:xfrm>
          <a:custGeom>
            <a:avLst/>
            <a:gdLst>
              <a:gd name="connsiteX0" fmla="*/ 0 w 114300"/>
              <a:gd name="connsiteY0" fmla="*/ 0 h 866775"/>
              <a:gd name="connsiteX1" fmla="*/ 114300 w 114300"/>
              <a:gd name="connsiteY1" fmla="*/ 133350 h 866775"/>
              <a:gd name="connsiteX2" fmla="*/ 114300 w 114300"/>
              <a:gd name="connsiteY2" fmla="*/ 752475 h 866775"/>
              <a:gd name="connsiteX3" fmla="*/ 9525 w 114300"/>
              <a:gd name="connsiteY3" fmla="*/ 866775 h 86677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14300" h="866775">
                <a:moveTo>
                  <a:pt x="0" y="0"/>
                </a:moveTo>
                <a:lnTo>
                  <a:pt x="114300" y="133350"/>
                </a:lnTo>
                <a:lnTo>
                  <a:pt x="114300" y="752475"/>
                </a:lnTo>
                <a:lnTo>
                  <a:pt x="9525" y="866775"/>
                </a:lnTo>
              </a:path>
            </a:pathLst>
          </a:cu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</xdr:grpSp>
    <xdr:clientData/>
  </xdr:twoCellAnchor>
  <xdr:twoCellAnchor editAs="oneCell">
    <xdr:from>
      <xdr:col>28</xdr:col>
      <xdr:colOff>301626</xdr:colOff>
      <xdr:row>25</xdr:row>
      <xdr:rowOff>140175</xdr:rowOff>
    </xdr:from>
    <xdr:to>
      <xdr:col>28</xdr:col>
      <xdr:colOff>936627</xdr:colOff>
      <xdr:row>28</xdr:row>
      <xdr:rowOff>156045</xdr:rowOff>
    </xdr:to>
    <xdr:pic>
      <xdr:nvPicPr>
        <xdr:cNvPr id="522" name="図 521" descr="http://livedoor.blogimg.jp/logoya/imgs/6/6/662ec0b0.jpg">
          <a:extLst>
            <a:ext uri="{FF2B5EF4-FFF2-40B4-BE49-F238E27FC236}">
              <a16:creationId xmlns:a16="http://schemas.microsoft.com/office/drawing/2014/main" id="{D4F5001F-D9F8-4FD0-873A-9FB05FB65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28476" y="4426425"/>
          <a:ext cx="635001" cy="5302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28</xdr:col>
      <xdr:colOff>93662</xdr:colOff>
      <xdr:row>34</xdr:row>
      <xdr:rowOff>120650</xdr:rowOff>
    </xdr:from>
    <xdr:to>
      <xdr:col>29</xdr:col>
      <xdr:colOff>864962</xdr:colOff>
      <xdr:row>34</xdr:row>
      <xdr:rowOff>120650</xdr:rowOff>
    </xdr:to>
    <xdr:grpSp>
      <xdr:nvGrpSpPr>
        <xdr:cNvPr id="514" name="グループ化 33">
          <a:extLst>
            <a:ext uri="{FF2B5EF4-FFF2-40B4-BE49-F238E27FC236}">
              <a16:creationId xmlns:a16="http://schemas.microsoft.com/office/drawing/2014/main" id="{68B4BA30-C439-4A7A-9C3A-3D9AB2941E8D}"/>
            </a:ext>
          </a:extLst>
        </xdr:cNvPr>
        <xdr:cNvGrpSpPr>
          <a:grpSpLocks/>
        </xdr:cNvGrpSpPr>
      </xdr:nvGrpSpPr>
      <xdr:grpSpPr bwMode="auto">
        <a:xfrm>
          <a:off x="24420512" y="5949950"/>
          <a:ext cx="1800000" cy="0"/>
          <a:chOff x="228600" y="4181475"/>
          <a:chExt cx="1143000" cy="0"/>
        </a:xfrm>
      </xdr:grpSpPr>
      <xdr:cxnSp macro="">
        <xdr:nvCxnSpPr>
          <xdr:cNvPr id="515" name="直線コネクタ 514">
            <a:extLst>
              <a:ext uri="{FF2B5EF4-FFF2-40B4-BE49-F238E27FC236}">
                <a16:creationId xmlns:a16="http://schemas.microsoft.com/office/drawing/2014/main" id="{3398CFB7-0E49-4C61-9AE5-BED1CBA29F14}"/>
              </a:ext>
            </a:extLst>
          </xdr:cNvPr>
          <xdr:cNvCxnSpPr/>
        </xdr:nvCxnSpPr>
        <xdr:spPr>
          <a:xfrm flipH="1">
            <a:off x="228600" y="4181475"/>
            <a:ext cx="1143000" cy="0"/>
          </a:xfrm>
          <a:prstGeom prst="line">
            <a:avLst/>
          </a:prstGeom>
          <a:ln w="28575"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16" name="直線コネクタ 515">
            <a:extLst>
              <a:ext uri="{FF2B5EF4-FFF2-40B4-BE49-F238E27FC236}">
                <a16:creationId xmlns:a16="http://schemas.microsoft.com/office/drawing/2014/main" id="{A4CB87ED-47C9-489B-A569-1B5789F071C3}"/>
              </a:ext>
            </a:extLst>
          </xdr:cNvPr>
          <xdr:cNvCxnSpPr/>
        </xdr:nvCxnSpPr>
        <xdr:spPr>
          <a:xfrm flipH="1">
            <a:off x="228600" y="4181475"/>
            <a:ext cx="1143000" cy="0"/>
          </a:xfrm>
          <a:prstGeom prst="line">
            <a:avLst/>
          </a:prstGeom>
          <a:ln w="57150" cmpd="dbl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28</xdr:col>
      <xdr:colOff>928691</xdr:colOff>
      <xdr:row>33</xdr:row>
      <xdr:rowOff>145850</xdr:rowOff>
    </xdr:from>
    <xdr:to>
      <xdr:col>29</xdr:col>
      <xdr:colOff>119063</xdr:colOff>
      <xdr:row>35</xdr:row>
      <xdr:rowOff>124154</xdr:rowOff>
    </xdr:to>
    <xdr:grpSp>
      <xdr:nvGrpSpPr>
        <xdr:cNvPr id="510" name="グループ化 4933">
          <a:extLst>
            <a:ext uri="{FF2B5EF4-FFF2-40B4-BE49-F238E27FC236}">
              <a16:creationId xmlns:a16="http://schemas.microsoft.com/office/drawing/2014/main" id="{399B74D7-F17F-42D2-9105-14A1BA67CE01}"/>
            </a:ext>
          </a:extLst>
        </xdr:cNvPr>
        <xdr:cNvGrpSpPr>
          <a:grpSpLocks/>
        </xdr:cNvGrpSpPr>
      </xdr:nvGrpSpPr>
      <xdr:grpSpPr bwMode="auto">
        <a:xfrm rot="16427753">
          <a:off x="25204475" y="5854766"/>
          <a:ext cx="321204" cy="219072"/>
          <a:chOff x="724766" y="3132726"/>
          <a:chExt cx="414304" cy="247650"/>
        </a:xfrm>
      </xdr:grpSpPr>
      <xdr:sp macro="" textlink="">
        <xdr:nvSpPr>
          <xdr:cNvPr id="511" name="正方形/長方形 510">
            <a:extLst>
              <a:ext uri="{FF2B5EF4-FFF2-40B4-BE49-F238E27FC236}">
                <a16:creationId xmlns:a16="http://schemas.microsoft.com/office/drawing/2014/main" id="{36791C70-3748-4590-AC33-2863DEAA7C16}"/>
              </a:ext>
            </a:extLst>
          </xdr:cNvPr>
          <xdr:cNvSpPr/>
        </xdr:nvSpPr>
        <xdr:spPr bwMode="auto">
          <a:xfrm rot="10800000">
            <a:off x="800094" y="3189876"/>
            <a:ext cx="263648" cy="1333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512" name="フリーフォーム 7">
            <a:extLst>
              <a:ext uri="{FF2B5EF4-FFF2-40B4-BE49-F238E27FC236}">
                <a16:creationId xmlns:a16="http://schemas.microsoft.com/office/drawing/2014/main" id="{2DD9C7FE-E24E-4C09-83C3-E9E9DA5BEEF5}"/>
              </a:ext>
            </a:extLst>
          </xdr:cNvPr>
          <xdr:cNvSpPr/>
        </xdr:nvSpPr>
        <xdr:spPr bwMode="auto">
          <a:xfrm rot="5400000">
            <a:off x="903343" y="2954149"/>
            <a:ext cx="57150" cy="414304"/>
          </a:xfrm>
          <a:custGeom>
            <a:avLst/>
            <a:gdLst>
              <a:gd name="connsiteX0" fmla="*/ 0 w 114300"/>
              <a:gd name="connsiteY0" fmla="*/ 0 h 866775"/>
              <a:gd name="connsiteX1" fmla="*/ 114300 w 114300"/>
              <a:gd name="connsiteY1" fmla="*/ 133350 h 866775"/>
              <a:gd name="connsiteX2" fmla="*/ 114300 w 114300"/>
              <a:gd name="connsiteY2" fmla="*/ 752475 h 866775"/>
              <a:gd name="connsiteX3" fmla="*/ 9525 w 114300"/>
              <a:gd name="connsiteY3" fmla="*/ 866775 h 86677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14300" h="866775">
                <a:moveTo>
                  <a:pt x="0" y="0"/>
                </a:moveTo>
                <a:lnTo>
                  <a:pt x="114300" y="133350"/>
                </a:lnTo>
                <a:lnTo>
                  <a:pt x="114300" y="752475"/>
                </a:lnTo>
                <a:lnTo>
                  <a:pt x="9525" y="866775"/>
                </a:lnTo>
              </a:path>
            </a:pathLst>
          </a:cu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513" name="フリーフォーム 8">
            <a:extLst>
              <a:ext uri="{FF2B5EF4-FFF2-40B4-BE49-F238E27FC236}">
                <a16:creationId xmlns:a16="http://schemas.microsoft.com/office/drawing/2014/main" id="{2A3FF6A3-036E-485B-BDD0-4D719C63756C}"/>
              </a:ext>
            </a:extLst>
          </xdr:cNvPr>
          <xdr:cNvSpPr/>
        </xdr:nvSpPr>
        <xdr:spPr bwMode="auto">
          <a:xfrm rot="5400000" flipH="1">
            <a:off x="903343" y="3144649"/>
            <a:ext cx="57150" cy="414304"/>
          </a:xfrm>
          <a:custGeom>
            <a:avLst/>
            <a:gdLst>
              <a:gd name="connsiteX0" fmla="*/ 0 w 114300"/>
              <a:gd name="connsiteY0" fmla="*/ 0 h 866775"/>
              <a:gd name="connsiteX1" fmla="*/ 114300 w 114300"/>
              <a:gd name="connsiteY1" fmla="*/ 133350 h 866775"/>
              <a:gd name="connsiteX2" fmla="*/ 114300 w 114300"/>
              <a:gd name="connsiteY2" fmla="*/ 752475 h 866775"/>
              <a:gd name="connsiteX3" fmla="*/ 9525 w 114300"/>
              <a:gd name="connsiteY3" fmla="*/ 866775 h 86677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14300" h="866775">
                <a:moveTo>
                  <a:pt x="0" y="0"/>
                </a:moveTo>
                <a:lnTo>
                  <a:pt x="114300" y="133350"/>
                </a:lnTo>
                <a:lnTo>
                  <a:pt x="114300" y="752475"/>
                </a:lnTo>
                <a:lnTo>
                  <a:pt x="9525" y="866775"/>
                </a:lnTo>
              </a:path>
            </a:pathLst>
          </a:cu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</xdr:grpSp>
    <xdr:clientData/>
  </xdr:twoCellAnchor>
  <xdr:twoCellAnchor>
    <xdr:from>
      <xdr:col>29</xdr:col>
      <xdr:colOff>127001</xdr:colOff>
      <xdr:row>30</xdr:row>
      <xdr:rowOff>131763</xdr:rowOff>
    </xdr:from>
    <xdr:to>
      <xdr:col>29</xdr:col>
      <xdr:colOff>611188</xdr:colOff>
      <xdr:row>32</xdr:row>
      <xdr:rowOff>152402</xdr:rowOff>
    </xdr:to>
    <xdr:cxnSp macro="">
      <xdr:nvCxnSpPr>
        <xdr:cNvPr id="507" name="直線コネクタ 506">
          <a:extLst>
            <a:ext uri="{FF2B5EF4-FFF2-40B4-BE49-F238E27FC236}">
              <a16:creationId xmlns:a16="http://schemas.microsoft.com/office/drawing/2014/main" id="{282A4919-02C3-468D-B1AB-A3F32F8DF5C1}"/>
            </a:ext>
          </a:extLst>
        </xdr:cNvPr>
        <xdr:cNvCxnSpPr/>
      </xdr:nvCxnSpPr>
      <xdr:spPr>
        <a:xfrm flipV="1">
          <a:off x="25482551" y="5275263"/>
          <a:ext cx="484187" cy="363539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889000</xdr:colOff>
      <xdr:row>38</xdr:row>
      <xdr:rowOff>60325</xdr:rowOff>
    </xdr:from>
    <xdr:to>
      <xdr:col>29</xdr:col>
      <xdr:colOff>928688</xdr:colOff>
      <xdr:row>42</xdr:row>
      <xdr:rowOff>68263</xdr:rowOff>
    </xdr:to>
    <xdr:sp macro="" textlink="">
      <xdr:nvSpPr>
        <xdr:cNvPr id="308" name="フリーフォーム: 図形 307">
          <a:extLst>
            <a:ext uri="{FF2B5EF4-FFF2-40B4-BE49-F238E27FC236}">
              <a16:creationId xmlns:a16="http://schemas.microsoft.com/office/drawing/2014/main" id="{0199E87F-8A7E-4E00-9319-5F783851E622}"/>
            </a:ext>
          </a:extLst>
        </xdr:cNvPr>
        <xdr:cNvSpPr/>
      </xdr:nvSpPr>
      <xdr:spPr>
        <a:xfrm>
          <a:off x="25215850" y="6575425"/>
          <a:ext cx="1068388" cy="693738"/>
        </a:xfrm>
        <a:custGeom>
          <a:avLst/>
          <a:gdLst>
            <a:gd name="connsiteX0" fmla="*/ 1071563 w 1071563"/>
            <a:gd name="connsiteY0" fmla="*/ 706438 h 706438"/>
            <a:gd name="connsiteX1" fmla="*/ 277813 w 1071563"/>
            <a:gd name="connsiteY1" fmla="*/ 325438 h 706438"/>
            <a:gd name="connsiteX2" fmla="*/ 150813 w 1071563"/>
            <a:gd name="connsiteY2" fmla="*/ 412750 h 706438"/>
            <a:gd name="connsiteX3" fmla="*/ 0 w 1071563"/>
            <a:gd name="connsiteY3" fmla="*/ 0 h 706438"/>
            <a:gd name="connsiteX0" fmla="*/ 1071563 w 1071563"/>
            <a:gd name="connsiteY0" fmla="*/ 706438 h 706438"/>
            <a:gd name="connsiteX1" fmla="*/ 277813 w 1071563"/>
            <a:gd name="connsiteY1" fmla="*/ 325438 h 706438"/>
            <a:gd name="connsiteX2" fmla="*/ 150813 w 1071563"/>
            <a:gd name="connsiteY2" fmla="*/ 412750 h 706438"/>
            <a:gd name="connsiteX3" fmla="*/ 0 w 1071563"/>
            <a:gd name="connsiteY3" fmla="*/ 0 h 706438"/>
            <a:gd name="connsiteX0" fmla="*/ 1071563 w 1071563"/>
            <a:gd name="connsiteY0" fmla="*/ 706438 h 706438"/>
            <a:gd name="connsiteX1" fmla="*/ 277813 w 1071563"/>
            <a:gd name="connsiteY1" fmla="*/ 325438 h 706438"/>
            <a:gd name="connsiteX2" fmla="*/ 150813 w 1071563"/>
            <a:gd name="connsiteY2" fmla="*/ 412750 h 706438"/>
            <a:gd name="connsiteX3" fmla="*/ 0 w 1071563"/>
            <a:gd name="connsiteY3" fmla="*/ 0 h 706438"/>
            <a:gd name="connsiteX0" fmla="*/ 1071563 w 1071563"/>
            <a:gd name="connsiteY0" fmla="*/ 706438 h 706438"/>
            <a:gd name="connsiteX1" fmla="*/ 277813 w 1071563"/>
            <a:gd name="connsiteY1" fmla="*/ 325438 h 706438"/>
            <a:gd name="connsiteX2" fmla="*/ 150813 w 1071563"/>
            <a:gd name="connsiteY2" fmla="*/ 412750 h 706438"/>
            <a:gd name="connsiteX3" fmla="*/ 0 w 1071563"/>
            <a:gd name="connsiteY3" fmla="*/ 0 h 706438"/>
            <a:gd name="connsiteX0" fmla="*/ 1071563 w 1071563"/>
            <a:gd name="connsiteY0" fmla="*/ 706438 h 706438"/>
            <a:gd name="connsiteX1" fmla="*/ 277813 w 1071563"/>
            <a:gd name="connsiteY1" fmla="*/ 325438 h 706438"/>
            <a:gd name="connsiteX2" fmla="*/ 150813 w 1071563"/>
            <a:gd name="connsiteY2" fmla="*/ 412750 h 706438"/>
            <a:gd name="connsiteX3" fmla="*/ 0 w 1071563"/>
            <a:gd name="connsiteY3" fmla="*/ 0 h 70643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71563" h="706438">
              <a:moveTo>
                <a:pt x="1071563" y="706438"/>
              </a:moveTo>
              <a:cubicBezTo>
                <a:pt x="672043" y="611188"/>
                <a:pt x="407458" y="468313"/>
                <a:pt x="277813" y="325438"/>
              </a:cubicBezTo>
              <a:lnTo>
                <a:pt x="150813" y="412750"/>
              </a:lnTo>
              <a:cubicBezTo>
                <a:pt x="68792" y="298979"/>
                <a:pt x="2646" y="177271"/>
                <a:pt x="0" y="0"/>
              </a:cubicBezTo>
            </a:path>
          </a:pathLst>
        </a:custGeom>
        <a:noFill/>
        <a:ln w="28575">
          <a:solidFill>
            <a:schemeClr val="tx1"/>
          </a:solidFill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29</xdr:col>
      <xdr:colOff>50145</xdr:colOff>
      <xdr:row>43</xdr:row>
      <xdr:rowOff>159016</xdr:rowOff>
    </xdr:from>
    <xdr:to>
      <xdr:col>29</xdr:col>
      <xdr:colOff>693082</xdr:colOff>
      <xdr:row>45</xdr:row>
      <xdr:rowOff>61898</xdr:rowOff>
    </xdr:to>
    <xdr:sp macro="" textlink="">
      <xdr:nvSpPr>
        <xdr:cNvPr id="498" name="正方形/長方形 497">
          <a:extLst>
            <a:ext uri="{FF2B5EF4-FFF2-40B4-BE49-F238E27FC236}">
              <a16:creationId xmlns:a16="http://schemas.microsoft.com/office/drawing/2014/main" id="{66E301D0-0A34-4C77-8EDC-370D5BA3636B}"/>
            </a:ext>
          </a:extLst>
        </xdr:cNvPr>
        <xdr:cNvSpPr/>
      </xdr:nvSpPr>
      <xdr:spPr>
        <a:xfrm rot="19704602">
          <a:off x="25405695" y="7531366"/>
          <a:ext cx="642937" cy="245782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none" lIns="36000" tIns="0" rIns="36000" bIns="0" rtlCol="0" anchor="ctr"/>
        <a:lstStyle/>
        <a:p>
          <a:pPr algn="ctr"/>
          <a:r>
            <a:rPr kumimoji="1" lang="ja-JP" altLang="en-US" sz="1050">
              <a:solidFill>
                <a:schemeClr val="tx1"/>
              </a:solidFill>
            </a:rPr>
            <a:t>贄田商店</a:t>
          </a:r>
          <a:endParaRPr kumimoji="1" lang="en-US" altLang="ja-JP" sz="1050">
            <a:solidFill>
              <a:schemeClr val="tx1"/>
            </a:solidFill>
          </a:endParaRPr>
        </a:p>
      </xdr:txBody>
    </xdr:sp>
    <xdr:clientData/>
  </xdr:twoCellAnchor>
  <xdr:twoCellAnchor>
    <xdr:from>
      <xdr:col>28</xdr:col>
      <xdr:colOff>412750</xdr:colOff>
      <xdr:row>44</xdr:row>
      <xdr:rowOff>123825</xdr:rowOff>
    </xdr:from>
    <xdr:to>
      <xdr:col>29</xdr:col>
      <xdr:colOff>10670</xdr:colOff>
      <xdr:row>47</xdr:row>
      <xdr:rowOff>35497</xdr:rowOff>
    </xdr:to>
    <xdr:sp macro="" textlink="">
      <xdr:nvSpPr>
        <xdr:cNvPr id="497" name="フリーフォーム 54">
          <a:extLst>
            <a:ext uri="{FF2B5EF4-FFF2-40B4-BE49-F238E27FC236}">
              <a16:creationId xmlns:a16="http://schemas.microsoft.com/office/drawing/2014/main" id="{9496CB1E-BE5A-4FEF-BAE0-9A339BF6F71F}"/>
            </a:ext>
          </a:extLst>
        </xdr:cNvPr>
        <xdr:cNvSpPr/>
      </xdr:nvSpPr>
      <xdr:spPr>
        <a:xfrm>
          <a:off x="24739600" y="7667625"/>
          <a:ext cx="626620" cy="426022"/>
        </a:xfrm>
        <a:custGeom>
          <a:avLst/>
          <a:gdLst>
            <a:gd name="connsiteX0" fmla="*/ 0 w 796990"/>
            <a:gd name="connsiteY0" fmla="*/ 340179 h 340179"/>
            <a:gd name="connsiteX1" fmla="*/ 796990 w 796990"/>
            <a:gd name="connsiteY1" fmla="*/ 340179 h 340179"/>
            <a:gd name="connsiteX2" fmla="*/ 796990 w 796990"/>
            <a:gd name="connsiteY2" fmla="*/ 0 h 34017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796990" h="340179">
              <a:moveTo>
                <a:pt x="0" y="340179"/>
              </a:moveTo>
              <a:lnTo>
                <a:pt x="796990" y="340179"/>
              </a:lnTo>
              <a:lnTo>
                <a:pt x="796990" y="0"/>
              </a:lnTo>
            </a:path>
          </a:pathLst>
        </a:custGeom>
        <a:noFill/>
        <a:ln w="28575">
          <a:solidFill>
            <a:schemeClr val="tx1"/>
          </a:solidFill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28</xdr:col>
      <xdr:colOff>817563</xdr:colOff>
      <xdr:row>52</xdr:row>
      <xdr:rowOff>4763</xdr:rowOff>
    </xdr:from>
    <xdr:to>
      <xdr:col>29</xdr:col>
      <xdr:colOff>769938</xdr:colOff>
      <xdr:row>54</xdr:row>
      <xdr:rowOff>147638</xdr:rowOff>
    </xdr:to>
    <xdr:sp macro="" textlink="">
      <xdr:nvSpPr>
        <xdr:cNvPr id="256" name="フリーフォーム: 図形 255">
          <a:extLst>
            <a:ext uri="{FF2B5EF4-FFF2-40B4-BE49-F238E27FC236}">
              <a16:creationId xmlns:a16="http://schemas.microsoft.com/office/drawing/2014/main" id="{3A24041D-20BE-4896-A2E3-533CB26F8F72}"/>
            </a:ext>
          </a:extLst>
        </xdr:cNvPr>
        <xdr:cNvSpPr/>
      </xdr:nvSpPr>
      <xdr:spPr>
        <a:xfrm>
          <a:off x="25144413" y="8920163"/>
          <a:ext cx="981075" cy="485775"/>
        </a:xfrm>
        <a:custGeom>
          <a:avLst/>
          <a:gdLst>
            <a:gd name="connsiteX0" fmla="*/ 0 w 904875"/>
            <a:gd name="connsiteY0" fmla="*/ 0 h 341312"/>
            <a:gd name="connsiteX1" fmla="*/ 142875 w 904875"/>
            <a:gd name="connsiteY1" fmla="*/ 341312 h 341312"/>
            <a:gd name="connsiteX2" fmla="*/ 904875 w 904875"/>
            <a:gd name="connsiteY2" fmla="*/ 341312 h 341312"/>
            <a:gd name="connsiteX0" fmla="*/ 0 w 984250"/>
            <a:gd name="connsiteY0" fmla="*/ 0 h 330646"/>
            <a:gd name="connsiteX1" fmla="*/ 222250 w 984250"/>
            <a:gd name="connsiteY1" fmla="*/ 330646 h 330646"/>
            <a:gd name="connsiteX2" fmla="*/ 984250 w 984250"/>
            <a:gd name="connsiteY2" fmla="*/ 330646 h 33064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984250" h="330646">
              <a:moveTo>
                <a:pt x="0" y="0"/>
              </a:moveTo>
              <a:lnTo>
                <a:pt x="222250" y="330646"/>
              </a:lnTo>
              <a:lnTo>
                <a:pt x="984250" y="330646"/>
              </a:lnTo>
            </a:path>
          </a:pathLst>
        </a:custGeom>
        <a:noFill/>
        <a:ln w="28575">
          <a:solidFill>
            <a:schemeClr val="tx1"/>
          </a:solidFill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15876</xdr:colOff>
      <xdr:row>59</xdr:row>
      <xdr:rowOff>22225</xdr:rowOff>
    </xdr:from>
    <xdr:to>
      <xdr:col>28</xdr:col>
      <xdr:colOff>1023938</xdr:colOff>
      <xdr:row>62</xdr:row>
      <xdr:rowOff>69850</xdr:rowOff>
    </xdr:to>
    <xdr:sp macro="" textlink="">
      <xdr:nvSpPr>
        <xdr:cNvPr id="221" name="フリーフォーム: 図形 220">
          <a:extLst>
            <a:ext uri="{FF2B5EF4-FFF2-40B4-BE49-F238E27FC236}">
              <a16:creationId xmlns:a16="http://schemas.microsoft.com/office/drawing/2014/main" id="{A840AFA0-3381-41EA-8586-6AE0B8522E38}"/>
            </a:ext>
          </a:extLst>
        </xdr:cNvPr>
        <xdr:cNvSpPr/>
      </xdr:nvSpPr>
      <xdr:spPr>
        <a:xfrm>
          <a:off x="24342726" y="10137775"/>
          <a:ext cx="1008062" cy="561975"/>
        </a:xfrm>
        <a:custGeom>
          <a:avLst/>
          <a:gdLst>
            <a:gd name="connsiteX0" fmla="*/ 0 w 1031875"/>
            <a:gd name="connsiteY0" fmla="*/ 571500 h 571500"/>
            <a:gd name="connsiteX1" fmla="*/ 1031875 w 1031875"/>
            <a:gd name="connsiteY1" fmla="*/ 571500 h 571500"/>
            <a:gd name="connsiteX2" fmla="*/ 873125 w 1031875"/>
            <a:gd name="connsiteY2" fmla="*/ 0 h 5715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31875" h="571500">
              <a:moveTo>
                <a:pt x="0" y="571500"/>
              </a:moveTo>
              <a:lnTo>
                <a:pt x="1031875" y="571500"/>
              </a:lnTo>
              <a:lnTo>
                <a:pt x="873125" y="0"/>
              </a:lnTo>
            </a:path>
          </a:pathLst>
        </a:custGeom>
        <a:noFill/>
        <a:ln w="28575">
          <a:solidFill>
            <a:schemeClr val="tx1"/>
          </a:solidFill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984252</xdr:colOff>
      <xdr:row>52</xdr:row>
      <xdr:rowOff>60325</xdr:rowOff>
    </xdr:from>
    <xdr:to>
      <xdr:col>17</xdr:col>
      <xdr:colOff>295277</xdr:colOff>
      <xdr:row>54</xdr:row>
      <xdr:rowOff>25400</xdr:rowOff>
    </xdr:to>
    <xdr:sp macro="" textlink="">
      <xdr:nvSpPr>
        <xdr:cNvPr id="468" name="正方形/長方形 467">
          <a:extLst>
            <a:ext uri="{FF2B5EF4-FFF2-40B4-BE49-F238E27FC236}">
              <a16:creationId xmlns:a16="http://schemas.microsoft.com/office/drawing/2014/main" id="{BA19020B-7B34-4290-B905-64E4DBB3B849}"/>
            </a:ext>
          </a:extLst>
        </xdr:cNvPr>
        <xdr:cNvSpPr/>
      </xdr:nvSpPr>
      <xdr:spPr>
        <a:xfrm>
          <a:off x="14779627" y="9140825"/>
          <a:ext cx="342900" cy="314325"/>
        </a:xfrm>
        <a:prstGeom prst="rect">
          <a:avLst/>
        </a:prstGeom>
        <a:solidFill>
          <a:srgbClr val="FFFF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none" lIns="36000" tIns="0" rIns="36000" bIns="0" rtlCol="0" anchor="ctr"/>
        <a:lstStyle/>
        <a:p>
          <a:pPr algn="ctr"/>
          <a:r>
            <a:rPr kumimoji="1" lang="en-US" altLang="ja-JP" sz="1200">
              <a:solidFill>
                <a:srgbClr val="FF0000"/>
              </a:solidFill>
            </a:rPr>
            <a:t>PC2</a:t>
          </a:r>
          <a:endParaRPr kumimoji="1" lang="ja-JP" altLang="en-US" sz="1200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16</xdr:col>
      <xdr:colOff>574677</xdr:colOff>
      <xdr:row>51</xdr:row>
      <xdr:rowOff>161925</xdr:rowOff>
    </xdr:from>
    <xdr:to>
      <xdr:col>16</xdr:col>
      <xdr:colOff>971077</xdr:colOff>
      <xdr:row>54</xdr:row>
      <xdr:rowOff>36675</xdr:rowOff>
    </xdr:to>
    <xdr:pic>
      <xdr:nvPicPr>
        <xdr:cNvPr id="469" name="図 468">
          <a:extLst>
            <a:ext uri="{FF2B5EF4-FFF2-40B4-BE49-F238E27FC236}">
              <a16:creationId xmlns:a16="http://schemas.microsoft.com/office/drawing/2014/main" id="{0DA18868-DA57-4C18-ACA8-BA439A3C842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4370052" y="9067800"/>
          <a:ext cx="396400" cy="398625"/>
        </a:xfrm>
        <a:prstGeom prst="rect">
          <a:avLst/>
        </a:prstGeom>
      </xdr:spPr>
    </xdr:pic>
    <xdr:clientData/>
  </xdr:twoCellAnchor>
  <xdr:twoCellAnchor>
    <xdr:from>
      <xdr:col>25</xdr:col>
      <xdr:colOff>600075</xdr:colOff>
      <xdr:row>23</xdr:row>
      <xdr:rowOff>104775</xdr:rowOff>
    </xdr:from>
    <xdr:to>
      <xdr:col>25</xdr:col>
      <xdr:colOff>600075</xdr:colOff>
      <xdr:row>26</xdr:row>
      <xdr:rowOff>33340</xdr:rowOff>
    </xdr:to>
    <xdr:cxnSp macro="">
      <xdr:nvCxnSpPr>
        <xdr:cNvPr id="459" name="直線コネクタ 458">
          <a:extLst>
            <a:ext uri="{FF2B5EF4-FFF2-40B4-BE49-F238E27FC236}">
              <a16:creationId xmlns:a16="http://schemas.microsoft.com/office/drawing/2014/main" id="{0826F198-55ED-4B56-A9B5-2E0D0C69785D}"/>
            </a:ext>
          </a:extLst>
        </xdr:cNvPr>
        <xdr:cNvCxnSpPr/>
      </xdr:nvCxnSpPr>
      <xdr:spPr>
        <a:xfrm flipV="1">
          <a:off x="22288500" y="4048125"/>
          <a:ext cx="0" cy="442915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591480</xdr:colOff>
      <xdr:row>8</xdr:row>
      <xdr:rowOff>103061</xdr:rowOff>
    </xdr:from>
    <xdr:to>
      <xdr:col>22</xdr:col>
      <xdr:colOff>740199</xdr:colOff>
      <xdr:row>14</xdr:row>
      <xdr:rowOff>162607</xdr:rowOff>
    </xdr:to>
    <xdr:sp macro="" textlink="">
      <xdr:nvSpPr>
        <xdr:cNvPr id="416" name="正方形/長方形 415">
          <a:extLst>
            <a:ext uri="{FF2B5EF4-FFF2-40B4-BE49-F238E27FC236}">
              <a16:creationId xmlns:a16="http://schemas.microsoft.com/office/drawing/2014/main" id="{AED20646-25A8-4DDD-A62E-2624A4DF9903}"/>
            </a:ext>
          </a:extLst>
        </xdr:cNvPr>
        <xdr:cNvSpPr/>
      </xdr:nvSpPr>
      <xdr:spPr>
        <a:xfrm rot="17403090">
          <a:off x="19193942" y="1979349"/>
          <a:ext cx="1107296" cy="148719"/>
        </a:xfrm>
        <a:prstGeom prst="rect">
          <a:avLst/>
        </a:prstGeom>
        <a:gradFill>
          <a:gsLst>
            <a:gs pos="0">
              <a:schemeClr val="tx2">
                <a:lumMod val="60000"/>
                <a:lumOff val="4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tx2">
                <a:lumMod val="60000"/>
                <a:lumOff val="40000"/>
              </a:schemeClr>
            </a:gs>
          </a:gsLst>
          <a:lin ang="5400000" scaled="0"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22</xdr:col>
      <xdr:colOff>583008</xdr:colOff>
      <xdr:row>10</xdr:row>
      <xdr:rowOff>38240</xdr:rowOff>
    </xdr:from>
    <xdr:to>
      <xdr:col>22</xdr:col>
      <xdr:colOff>842569</xdr:colOff>
      <xdr:row>11</xdr:row>
      <xdr:rowOff>121294</xdr:rowOff>
    </xdr:to>
    <xdr:grpSp>
      <xdr:nvGrpSpPr>
        <xdr:cNvPr id="417" name="グループ化 4933">
          <a:extLst>
            <a:ext uri="{FF2B5EF4-FFF2-40B4-BE49-F238E27FC236}">
              <a16:creationId xmlns:a16="http://schemas.microsoft.com/office/drawing/2014/main" id="{18A08B51-F270-40BC-A3A7-955AE797B056}"/>
            </a:ext>
          </a:extLst>
        </xdr:cNvPr>
        <xdr:cNvGrpSpPr>
          <a:grpSpLocks/>
        </xdr:cNvGrpSpPr>
      </xdr:nvGrpSpPr>
      <xdr:grpSpPr bwMode="auto">
        <a:xfrm rot="12003090">
          <a:off x="19633008" y="1752740"/>
          <a:ext cx="259561" cy="254504"/>
          <a:chOff x="724766" y="3132726"/>
          <a:chExt cx="414304" cy="247650"/>
        </a:xfrm>
      </xdr:grpSpPr>
      <xdr:sp macro="" textlink="">
        <xdr:nvSpPr>
          <xdr:cNvPr id="418" name="正方形/長方形 417">
            <a:extLst>
              <a:ext uri="{FF2B5EF4-FFF2-40B4-BE49-F238E27FC236}">
                <a16:creationId xmlns:a16="http://schemas.microsoft.com/office/drawing/2014/main" id="{3C6C8FEC-35ED-4D88-A4F1-8F6A7AABC96C}"/>
              </a:ext>
            </a:extLst>
          </xdr:cNvPr>
          <xdr:cNvSpPr/>
        </xdr:nvSpPr>
        <xdr:spPr bwMode="auto">
          <a:xfrm rot="10800000">
            <a:off x="800094" y="3189876"/>
            <a:ext cx="263648" cy="1333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419" name="フリーフォーム 7">
            <a:extLst>
              <a:ext uri="{FF2B5EF4-FFF2-40B4-BE49-F238E27FC236}">
                <a16:creationId xmlns:a16="http://schemas.microsoft.com/office/drawing/2014/main" id="{6D87B44A-D69C-4E8E-B0A2-C57220D7CAA8}"/>
              </a:ext>
            </a:extLst>
          </xdr:cNvPr>
          <xdr:cNvSpPr/>
        </xdr:nvSpPr>
        <xdr:spPr bwMode="auto">
          <a:xfrm rot="5400000">
            <a:off x="903343" y="2954149"/>
            <a:ext cx="57150" cy="414304"/>
          </a:xfrm>
          <a:custGeom>
            <a:avLst/>
            <a:gdLst>
              <a:gd name="connsiteX0" fmla="*/ 0 w 114300"/>
              <a:gd name="connsiteY0" fmla="*/ 0 h 866775"/>
              <a:gd name="connsiteX1" fmla="*/ 114300 w 114300"/>
              <a:gd name="connsiteY1" fmla="*/ 133350 h 866775"/>
              <a:gd name="connsiteX2" fmla="*/ 114300 w 114300"/>
              <a:gd name="connsiteY2" fmla="*/ 752475 h 866775"/>
              <a:gd name="connsiteX3" fmla="*/ 9525 w 114300"/>
              <a:gd name="connsiteY3" fmla="*/ 866775 h 86677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14300" h="866775">
                <a:moveTo>
                  <a:pt x="0" y="0"/>
                </a:moveTo>
                <a:lnTo>
                  <a:pt x="114300" y="133350"/>
                </a:lnTo>
                <a:lnTo>
                  <a:pt x="114300" y="752475"/>
                </a:lnTo>
                <a:lnTo>
                  <a:pt x="9525" y="866775"/>
                </a:lnTo>
              </a:path>
            </a:pathLst>
          </a:cu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420" name="フリーフォーム 8">
            <a:extLst>
              <a:ext uri="{FF2B5EF4-FFF2-40B4-BE49-F238E27FC236}">
                <a16:creationId xmlns:a16="http://schemas.microsoft.com/office/drawing/2014/main" id="{4FD9554C-A4C0-4BDE-92B2-8297ABDC4E74}"/>
              </a:ext>
            </a:extLst>
          </xdr:cNvPr>
          <xdr:cNvSpPr/>
        </xdr:nvSpPr>
        <xdr:spPr bwMode="auto">
          <a:xfrm rot="5400000" flipH="1">
            <a:off x="903343" y="3144649"/>
            <a:ext cx="57150" cy="414304"/>
          </a:xfrm>
          <a:custGeom>
            <a:avLst/>
            <a:gdLst>
              <a:gd name="connsiteX0" fmla="*/ 0 w 114300"/>
              <a:gd name="connsiteY0" fmla="*/ 0 h 866775"/>
              <a:gd name="connsiteX1" fmla="*/ 114300 w 114300"/>
              <a:gd name="connsiteY1" fmla="*/ 133350 h 866775"/>
              <a:gd name="connsiteX2" fmla="*/ 114300 w 114300"/>
              <a:gd name="connsiteY2" fmla="*/ 752475 h 866775"/>
              <a:gd name="connsiteX3" fmla="*/ 9525 w 114300"/>
              <a:gd name="connsiteY3" fmla="*/ 866775 h 86677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14300" h="866775">
                <a:moveTo>
                  <a:pt x="0" y="0"/>
                </a:moveTo>
                <a:lnTo>
                  <a:pt x="114300" y="133350"/>
                </a:lnTo>
                <a:lnTo>
                  <a:pt x="114300" y="752475"/>
                </a:lnTo>
                <a:lnTo>
                  <a:pt x="9525" y="866775"/>
                </a:lnTo>
              </a:path>
            </a:pathLst>
          </a:cu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</xdr:grpSp>
    <xdr:clientData/>
  </xdr:twoCellAnchor>
  <xdr:twoCellAnchor>
    <xdr:from>
      <xdr:col>23</xdr:col>
      <xdr:colOff>4763</xdr:colOff>
      <xdr:row>11</xdr:row>
      <xdr:rowOff>111125</xdr:rowOff>
    </xdr:from>
    <xdr:to>
      <xdr:col>23</xdr:col>
      <xdr:colOff>722313</xdr:colOff>
      <xdr:row>13</xdr:row>
      <xdr:rowOff>23813</xdr:rowOff>
    </xdr:to>
    <xdr:cxnSp macro="">
      <xdr:nvCxnSpPr>
        <xdr:cNvPr id="413" name="直線コネクタ 412">
          <a:extLst>
            <a:ext uri="{FF2B5EF4-FFF2-40B4-BE49-F238E27FC236}">
              <a16:creationId xmlns:a16="http://schemas.microsoft.com/office/drawing/2014/main" id="{50691C42-1FCB-4533-8A8A-D42027072850}"/>
            </a:ext>
          </a:extLst>
        </xdr:cNvPr>
        <xdr:cNvCxnSpPr/>
      </xdr:nvCxnSpPr>
      <xdr:spPr>
        <a:xfrm>
          <a:off x="20118388" y="2032000"/>
          <a:ext cx="717550" cy="261938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222251</xdr:colOff>
      <xdr:row>16</xdr:row>
      <xdr:rowOff>55565</xdr:rowOff>
    </xdr:from>
    <xdr:to>
      <xdr:col>23</xdr:col>
      <xdr:colOff>2731</xdr:colOff>
      <xdr:row>20</xdr:row>
      <xdr:rowOff>30737</xdr:rowOff>
    </xdr:to>
    <xdr:sp macro="" textlink="">
      <xdr:nvSpPr>
        <xdr:cNvPr id="410" name="フリーフォーム 54">
          <a:extLst>
            <a:ext uri="{FF2B5EF4-FFF2-40B4-BE49-F238E27FC236}">
              <a16:creationId xmlns:a16="http://schemas.microsoft.com/office/drawing/2014/main" id="{0F035CCD-DFBD-482A-B17B-074EF2349045}"/>
            </a:ext>
          </a:extLst>
        </xdr:cNvPr>
        <xdr:cNvSpPr/>
      </xdr:nvSpPr>
      <xdr:spPr>
        <a:xfrm>
          <a:off x="19304001" y="2849565"/>
          <a:ext cx="812355" cy="673672"/>
        </a:xfrm>
        <a:custGeom>
          <a:avLst/>
          <a:gdLst>
            <a:gd name="connsiteX0" fmla="*/ 0 w 796990"/>
            <a:gd name="connsiteY0" fmla="*/ 340179 h 340179"/>
            <a:gd name="connsiteX1" fmla="*/ 796990 w 796990"/>
            <a:gd name="connsiteY1" fmla="*/ 340179 h 340179"/>
            <a:gd name="connsiteX2" fmla="*/ 796990 w 796990"/>
            <a:gd name="connsiteY2" fmla="*/ 0 h 340179"/>
            <a:gd name="connsiteX0" fmla="*/ 0 w 745968"/>
            <a:gd name="connsiteY0" fmla="*/ 526164 h 526164"/>
            <a:gd name="connsiteX1" fmla="*/ 745968 w 745968"/>
            <a:gd name="connsiteY1" fmla="*/ 340179 h 526164"/>
            <a:gd name="connsiteX2" fmla="*/ 745968 w 745968"/>
            <a:gd name="connsiteY2" fmla="*/ 0 h 52616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745968" h="526164">
              <a:moveTo>
                <a:pt x="0" y="526164"/>
              </a:moveTo>
              <a:lnTo>
                <a:pt x="745968" y="340179"/>
              </a:lnTo>
              <a:lnTo>
                <a:pt x="745968" y="0"/>
              </a:lnTo>
            </a:path>
          </a:pathLst>
        </a:custGeom>
        <a:noFill/>
        <a:ln w="28575">
          <a:solidFill>
            <a:schemeClr val="tx1"/>
          </a:solidFill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23</xdr:col>
      <xdr:colOff>7938</xdr:colOff>
      <xdr:row>39</xdr:row>
      <xdr:rowOff>119063</xdr:rowOff>
    </xdr:from>
    <xdr:to>
      <xdr:col>23</xdr:col>
      <xdr:colOff>174625</xdr:colOff>
      <xdr:row>40</xdr:row>
      <xdr:rowOff>103188</xdr:rowOff>
    </xdr:to>
    <xdr:cxnSp macro="">
      <xdr:nvCxnSpPr>
        <xdr:cNvPr id="400" name="直線コネクタ 399">
          <a:extLst>
            <a:ext uri="{FF2B5EF4-FFF2-40B4-BE49-F238E27FC236}">
              <a16:creationId xmlns:a16="http://schemas.microsoft.com/office/drawing/2014/main" id="{AE85658A-30D1-4CCD-BF3D-C7F012D1D261}"/>
            </a:ext>
          </a:extLst>
        </xdr:cNvPr>
        <xdr:cNvCxnSpPr/>
      </xdr:nvCxnSpPr>
      <xdr:spPr>
        <a:xfrm>
          <a:off x="20121563" y="6929438"/>
          <a:ext cx="166687" cy="15875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7938</xdr:colOff>
      <xdr:row>45</xdr:row>
      <xdr:rowOff>28575</xdr:rowOff>
    </xdr:from>
    <xdr:to>
      <xdr:col>23</xdr:col>
      <xdr:colOff>7938</xdr:colOff>
      <xdr:row>47</xdr:row>
      <xdr:rowOff>79375</xdr:rowOff>
    </xdr:to>
    <xdr:cxnSp macro="">
      <xdr:nvCxnSpPr>
        <xdr:cNvPr id="387" name="直線コネクタ 386">
          <a:extLst>
            <a:ext uri="{FF2B5EF4-FFF2-40B4-BE49-F238E27FC236}">
              <a16:creationId xmlns:a16="http://schemas.microsoft.com/office/drawing/2014/main" id="{6AFB5FDE-BEE5-4D1E-BC0F-CDBBD9E9FAF4}"/>
            </a:ext>
          </a:extLst>
        </xdr:cNvPr>
        <xdr:cNvCxnSpPr/>
      </xdr:nvCxnSpPr>
      <xdr:spPr>
        <a:xfrm flipV="1">
          <a:off x="20121563" y="7886700"/>
          <a:ext cx="0" cy="40005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912812</xdr:colOff>
      <xdr:row>5</xdr:row>
      <xdr:rowOff>95250</xdr:rowOff>
    </xdr:from>
    <xdr:to>
      <xdr:col>20</xdr:col>
      <xdr:colOff>119062</xdr:colOff>
      <xdr:row>5</xdr:row>
      <xdr:rowOff>95250</xdr:rowOff>
    </xdr:to>
    <xdr:cxnSp macro="">
      <xdr:nvCxnSpPr>
        <xdr:cNvPr id="375" name="直線コネクタ 374">
          <a:extLst>
            <a:ext uri="{FF2B5EF4-FFF2-40B4-BE49-F238E27FC236}">
              <a16:creationId xmlns:a16="http://schemas.microsoft.com/office/drawing/2014/main" id="{EE615D17-6492-433A-BBA7-A2E91D764CDE}"/>
            </a:ext>
          </a:extLst>
        </xdr:cNvPr>
        <xdr:cNvCxnSpPr/>
      </xdr:nvCxnSpPr>
      <xdr:spPr>
        <a:xfrm flipH="1">
          <a:off x="17351375" y="968375"/>
          <a:ext cx="238125" cy="0"/>
        </a:xfrm>
        <a:prstGeom prst="line">
          <a:avLst/>
        </a:prstGeom>
        <a:ln w="28575">
          <a:solidFill>
            <a:schemeClr val="bg1">
              <a:lumMod val="50000"/>
            </a:schemeClr>
          </a:solidFill>
          <a:headEnd type="oval"/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82551</xdr:colOff>
      <xdr:row>61</xdr:row>
      <xdr:rowOff>61914</xdr:rowOff>
    </xdr:from>
    <xdr:to>
      <xdr:col>23</xdr:col>
      <xdr:colOff>977901</xdr:colOff>
      <xdr:row>63</xdr:row>
      <xdr:rowOff>35720</xdr:rowOff>
    </xdr:to>
    <xdr:sp macro="" textlink="">
      <xdr:nvSpPr>
        <xdr:cNvPr id="365" name="正方形/長方形 364">
          <a:extLst>
            <a:ext uri="{FF2B5EF4-FFF2-40B4-BE49-F238E27FC236}">
              <a16:creationId xmlns:a16="http://schemas.microsoft.com/office/drawing/2014/main" id="{4B1653A9-062B-4865-89EC-2643277CBE24}"/>
            </a:ext>
          </a:extLst>
        </xdr:cNvPr>
        <xdr:cNvSpPr/>
      </xdr:nvSpPr>
      <xdr:spPr>
        <a:xfrm>
          <a:off x="19132551" y="10520364"/>
          <a:ext cx="1924050" cy="316706"/>
        </a:xfrm>
        <a:prstGeom prst="rect">
          <a:avLst/>
        </a:prstGeom>
        <a:gradFill>
          <a:gsLst>
            <a:gs pos="0">
              <a:schemeClr val="tx2">
                <a:lumMod val="60000"/>
                <a:lumOff val="4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tx2">
                <a:lumMod val="60000"/>
                <a:lumOff val="40000"/>
              </a:schemeClr>
            </a:gs>
          </a:gsLst>
          <a:lin ang="5400000" scaled="0"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22</xdr:col>
      <xdr:colOff>912560</xdr:colOff>
      <xdr:row>60</xdr:row>
      <xdr:rowOff>146049</xdr:rowOff>
    </xdr:from>
    <xdr:to>
      <xdr:col>23</xdr:col>
      <xdr:colOff>141539</xdr:colOff>
      <xdr:row>63</xdr:row>
      <xdr:rowOff>126998</xdr:rowOff>
    </xdr:to>
    <xdr:grpSp>
      <xdr:nvGrpSpPr>
        <xdr:cNvPr id="366" name="グループ化 4933">
          <a:extLst>
            <a:ext uri="{FF2B5EF4-FFF2-40B4-BE49-F238E27FC236}">
              <a16:creationId xmlns:a16="http://schemas.microsoft.com/office/drawing/2014/main" id="{4938396E-F7D9-45F7-B0F8-ABEB1D25D73F}"/>
            </a:ext>
          </a:extLst>
        </xdr:cNvPr>
        <xdr:cNvGrpSpPr>
          <a:grpSpLocks/>
        </xdr:cNvGrpSpPr>
      </xdr:nvGrpSpPr>
      <xdr:grpSpPr bwMode="auto">
        <a:xfrm rot="16200000">
          <a:off x="19843750" y="10551859"/>
          <a:ext cx="495299" cy="257679"/>
          <a:chOff x="724766" y="3132726"/>
          <a:chExt cx="414304" cy="247650"/>
        </a:xfrm>
      </xdr:grpSpPr>
      <xdr:sp macro="" textlink="">
        <xdr:nvSpPr>
          <xdr:cNvPr id="367" name="正方形/長方形 366">
            <a:extLst>
              <a:ext uri="{FF2B5EF4-FFF2-40B4-BE49-F238E27FC236}">
                <a16:creationId xmlns:a16="http://schemas.microsoft.com/office/drawing/2014/main" id="{F70D633A-2752-4C40-9163-678A125C2AF5}"/>
              </a:ext>
            </a:extLst>
          </xdr:cNvPr>
          <xdr:cNvSpPr/>
        </xdr:nvSpPr>
        <xdr:spPr bwMode="auto">
          <a:xfrm rot="10800000">
            <a:off x="781200" y="3189876"/>
            <a:ext cx="294794" cy="1333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368" name="フリーフォーム 7">
            <a:extLst>
              <a:ext uri="{FF2B5EF4-FFF2-40B4-BE49-F238E27FC236}">
                <a16:creationId xmlns:a16="http://schemas.microsoft.com/office/drawing/2014/main" id="{9589695F-E4C2-40A1-B031-A5B8697CDF0B}"/>
              </a:ext>
            </a:extLst>
          </xdr:cNvPr>
          <xdr:cNvSpPr/>
        </xdr:nvSpPr>
        <xdr:spPr bwMode="auto">
          <a:xfrm rot="5400000">
            <a:off x="903343" y="2954149"/>
            <a:ext cx="57150" cy="414304"/>
          </a:xfrm>
          <a:custGeom>
            <a:avLst/>
            <a:gdLst>
              <a:gd name="connsiteX0" fmla="*/ 0 w 114300"/>
              <a:gd name="connsiteY0" fmla="*/ 0 h 866775"/>
              <a:gd name="connsiteX1" fmla="*/ 114300 w 114300"/>
              <a:gd name="connsiteY1" fmla="*/ 133350 h 866775"/>
              <a:gd name="connsiteX2" fmla="*/ 114300 w 114300"/>
              <a:gd name="connsiteY2" fmla="*/ 752475 h 866775"/>
              <a:gd name="connsiteX3" fmla="*/ 9525 w 114300"/>
              <a:gd name="connsiteY3" fmla="*/ 866775 h 86677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14300" h="866775">
                <a:moveTo>
                  <a:pt x="0" y="0"/>
                </a:moveTo>
                <a:lnTo>
                  <a:pt x="114300" y="133350"/>
                </a:lnTo>
                <a:lnTo>
                  <a:pt x="114300" y="752475"/>
                </a:lnTo>
                <a:lnTo>
                  <a:pt x="9525" y="866775"/>
                </a:lnTo>
              </a:path>
            </a:pathLst>
          </a:cu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369" name="フリーフォーム 8">
            <a:extLst>
              <a:ext uri="{FF2B5EF4-FFF2-40B4-BE49-F238E27FC236}">
                <a16:creationId xmlns:a16="http://schemas.microsoft.com/office/drawing/2014/main" id="{E905293C-1B14-48D2-8503-F5C510AB17FE}"/>
              </a:ext>
            </a:extLst>
          </xdr:cNvPr>
          <xdr:cNvSpPr/>
        </xdr:nvSpPr>
        <xdr:spPr bwMode="auto">
          <a:xfrm rot="5400000" flipH="1">
            <a:off x="903343" y="3144649"/>
            <a:ext cx="57150" cy="414304"/>
          </a:xfrm>
          <a:custGeom>
            <a:avLst/>
            <a:gdLst>
              <a:gd name="connsiteX0" fmla="*/ 0 w 114300"/>
              <a:gd name="connsiteY0" fmla="*/ 0 h 866775"/>
              <a:gd name="connsiteX1" fmla="*/ 114300 w 114300"/>
              <a:gd name="connsiteY1" fmla="*/ 133350 h 866775"/>
              <a:gd name="connsiteX2" fmla="*/ 114300 w 114300"/>
              <a:gd name="connsiteY2" fmla="*/ 752475 h 866775"/>
              <a:gd name="connsiteX3" fmla="*/ 9525 w 114300"/>
              <a:gd name="connsiteY3" fmla="*/ 866775 h 86677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14300" h="866775">
                <a:moveTo>
                  <a:pt x="0" y="0"/>
                </a:moveTo>
                <a:lnTo>
                  <a:pt x="114300" y="133350"/>
                </a:lnTo>
                <a:lnTo>
                  <a:pt x="114300" y="752475"/>
                </a:lnTo>
                <a:lnTo>
                  <a:pt x="9525" y="866775"/>
                </a:lnTo>
              </a:path>
            </a:pathLst>
          </a:cu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</xdr:grpSp>
    <xdr:clientData/>
  </xdr:twoCellAnchor>
  <xdr:twoCellAnchor>
    <xdr:from>
      <xdr:col>19</xdr:col>
      <xdr:colOff>44450</xdr:colOff>
      <xdr:row>31</xdr:row>
      <xdr:rowOff>88900</xdr:rowOff>
    </xdr:from>
    <xdr:to>
      <xdr:col>20</xdr:col>
      <xdr:colOff>920750</xdr:colOff>
      <xdr:row>31</xdr:row>
      <xdr:rowOff>88900</xdr:rowOff>
    </xdr:to>
    <xdr:cxnSp macro="">
      <xdr:nvCxnSpPr>
        <xdr:cNvPr id="341" name="直線コネクタ 340">
          <a:extLst>
            <a:ext uri="{FF2B5EF4-FFF2-40B4-BE49-F238E27FC236}">
              <a16:creationId xmlns:a16="http://schemas.microsoft.com/office/drawing/2014/main" id="{04647F0D-1872-4EF5-BF99-7575AC46798A}"/>
            </a:ext>
          </a:extLst>
        </xdr:cNvPr>
        <xdr:cNvCxnSpPr/>
      </xdr:nvCxnSpPr>
      <xdr:spPr>
        <a:xfrm>
          <a:off x="16478250" y="5403850"/>
          <a:ext cx="1905000" cy="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44451</xdr:colOff>
      <xdr:row>32</xdr:row>
      <xdr:rowOff>88899</xdr:rowOff>
    </xdr:from>
    <xdr:to>
      <xdr:col>20</xdr:col>
      <xdr:colOff>939801</xdr:colOff>
      <xdr:row>35</xdr:row>
      <xdr:rowOff>0</xdr:rowOff>
    </xdr:to>
    <xdr:sp macro="" textlink="">
      <xdr:nvSpPr>
        <xdr:cNvPr id="336" name="正方形/長方形 335">
          <a:extLst>
            <a:ext uri="{FF2B5EF4-FFF2-40B4-BE49-F238E27FC236}">
              <a16:creationId xmlns:a16="http://schemas.microsoft.com/office/drawing/2014/main" id="{3D22B631-4A60-4ADB-A3CB-46AA5AADE67D}"/>
            </a:ext>
          </a:extLst>
        </xdr:cNvPr>
        <xdr:cNvSpPr/>
      </xdr:nvSpPr>
      <xdr:spPr>
        <a:xfrm>
          <a:off x="16478251" y="5575299"/>
          <a:ext cx="1924050" cy="425451"/>
        </a:xfrm>
        <a:prstGeom prst="rect">
          <a:avLst/>
        </a:prstGeom>
        <a:gradFill>
          <a:gsLst>
            <a:gs pos="0">
              <a:schemeClr val="tx2">
                <a:lumMod val="60000"/>
                <a:lumOff val="4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tx2">
                <a:lumMod val="60000"/>
                <a:lumOff val="40000"/>
              </a:schemeClr>
            </a:gs>
          </a:gsLst>
          <a:lin ang="5400000" scaled="0"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19</xdr:col>
      <xdr:colOff>544260</xdr:colOff>
      <xdr:row>31</xdr:row>
      <xdr:rowOff>133349</xdr:rowOff>
    </xdr:from>
    <xdr:to>
      <xdr:col>19</xdr:col>
      <xdr:colOff>801939</xdr:colOff>
      <xdr:row>35</xdr:row>
      <xdr:rowOff>146048</xdr:rowOff>
    </xdr:to>
    <xdr:grpSp>
      <xdr:nvGrpSpPr>
        <xdr:cNvPr id="337" name="グループ化 4933">
          <a:extLst>
            <a:ext uri="{FF2B5EF4-FFF2-40B4-BE49-F238E27FC236}">
              <a16:creationId xmlns:a16="http://schemas.microsoft.com/office/drawing/2014/main" id="{720AE5B7-4506-491D-8733-87454CE94226}"/>
            </a:ext>
          </a:extLst>
        </xdr:cNvPr>
        <xdr:cNvGrpSpPr>
          <a:grpSpLocks/>
        </xdr:cNvGrpSpPr>
      </xdr:nvGrpSpPr>
      <xdr:grpSpPr bwMode="auto">
        <a:xfrm rot="16200000">
          <a:off x="16735425" y="5668709"/>
          <a:ext cx="698499" cy="257679"/>
          <a:chOff x="724766" y="3132726"/>
          <a:chExt cx="414304" cy="247650"/>
        </a:xfrm>
      </xdr:grpSpPr>
      <xdr:sp macro="" textlink="">
        <xdr:nvSpPr>
          <xdr:cNvPr id="338" name="正方形/長方形 337">
            <a:extLst>
              <a:ext uri="{FF2B5EF4-FFF2-40B4-BE49-F238E27FC236}">
                <a16:creationId xmlns:a16="http://schemas.microsoft.com/office/drawing/2014/main" id="{323AFAAE-2BB6-42A3-BA50-0ED9851CD9B6}"/>
              </a:ext>
            </a:extLst>
          </xdr:cNvPr>
          <xdr:cNvSpPr/>
        </xdr:nvSpPr>
        <xdr:spPr bwMode="auto">
          <a:xfrm rot="10800000">
            <a:off x="800094" y="3189876"/>
            <a:ext cx="263648" cy="1333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339" name="フリーフォーム 7">
            <a:extLst>
              <a:ext uri="{FF2B5EF4-FFF2-40B4-BE49-F238E27FC236}">
                <a16:creationId xmlns:a16="http://schemas.microsoft.com/office/drawing/2014/main" id="{0F682126-457C-4A0D-82EF-72B3ED27A846}"/>
              </a:ext>
            </a:extLst>
          </xdr:cNvPr>
          <xdr:cNvSpPr/>
        </xdr:nvSpPr>
        <xdr:spPr bwMode="auto">
          <a:xfrm rot="5400000">
            <a:off x="903343" y="2954149"/>
            <a:ext cx="57150" cy="414304"/>
          </a:xfrm>
          <a:custGeom>
            <a:avLst/>
            <a:gdLst>
              <a:gd name="connsiteX0" fmla="*/ 0 w 114300"/>
              <a:gd name="connsiteY0" fmla="*/ 0 h 866775"/>
              <a:gd name="connsiteX1" fmla="*/ 114300 w 114300"/>
              <a:gd name="connsiteY1" fmla="*/ 133350 h 866775"/>
              <a:gd name="connsiteX2" fmla="*/ 114300 w 114300"/>
              <a:gd name="connsiteY2" fmla="*/ 752475 h 866775"/>
              <a:gd name="connsiteX3" fmla="*/ 9525 w 114300"/>
              <a:gd name="connsiteY3" fmla="*/ 866775 h 86677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14300" h="866775">
                <a:moveTo>
                  <a:pt x="0" y="0"/>
                </a:moveTo>
                <a:lnTo>
                  <a:pt x="114300" y="133350"/>
                </a:lnTo>
                <a:lnTo>
                  <a:pt x="114300" y="752475"/>
                </a:lnTo>
                <a:lnTo>
                  <a:pt x="9525" y="866775"/>
                </a:lnTo>
              </a:path>
            </a:pathLst>
          </a:cu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340" name="フリーフォーム 8">
            <a:extLst>
              <a:ext uri="{FF2B5EF4-FFF2-40B4-BE49-F238E27FC236}">
                <a16:creationId xmlns:a16="http://schemas.microsoft.com/office/drawing/2014/main" id="{FAF8163A-112A-4639-9B0C-20B36C434DA1}"/>
              </a:ext>
            </a:extLst>
          </xdr:cNvPr>
          <xdr:cNvSpPr/>
        </xdr:nvSpPr>
        <xdr:spPr bwMode="auto">
          <a:xfrm rot="5400000" flipH="1">
            <a:off x="903343" y="3144649"/>
            <a:ext cx="57150" cy="414304"/>
          </a:xfrm>
          <a:custGeom>
            <a:avLst/>
            <a:gdLst>
              <a:gd name="connsiteX0" fmla="*/ 0 w 114300"/>
              <a:gd name="connsiteY0" fmla="*/ 0 h 866775"/>
              <a:gd name="connsiteX1" fmla="*/ 114300 w 114300"/>
              <a:gd name="connsiteY1" fmla="*/ 133350 h 866775"/>
              <a:gd name="connsiteX2" fmla="*/ 114300 w 114300"/>
              <a:gd name="connsiteY2" fmla="*/ 752475 h 866775"/>
              <a:gd name="connsiteX3" fmla="*/ 9525 w 114300"/>
              <a:gd name="connsiteY3" fmla="*/ 866775 h 86677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14300" h="866775">
                <a:moveTo>
                  <a:pt x="0" y="0"/>
                </a:moveTo>
                <a:lnTo>
                  <a:pt x="114300" y="133350"/>
                </a:lnTo>
                <a:lnTo>
                  <a:pt x="114300" y="752475"/>
                </a:lnTo>
                <a:lnTo>
                  <a:pt x="9525" y="866775"/>
                </a:lnTo>
              </a:path>
            </a:pathLst>
          </a:cu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</xdr:grpSp>
    <xdr:clientData/>
  </xdr:twoCellAnchor>
  <xdr:twoCellAnchor>
    <xdr:from>
      <xdr:col>19</xdr:col>
      <xdr:colOff>851411</xdr:colOff>
      <xdr:row>38</xdr:row>
      <xdr:rowOff>0</xdr:rowOff>
    </xdr:from>
    <xdr:to>
      <xdr:col>20</xdr:col>
      <xdr:colOff>514349</xdr:colOff>
      <xdr:row>42</xdr:row>
      <xdr:rowOff>149673</xdr:rowOff>
    </xdr:to>
    <xdr:sp macro="" textlink="">
      <xdr:nvSpPr>
        <xdr:cNvPr id="329" name="正方形/長方形 328">
          <a:extLst>
            <a:ext uri="{FF2B5EF4-FFF2-40B4-BE49-F238E27FC236}">
              <a16:creationId xmlns:a16="http://schemas.microsoft.com/office/drawing/2014/main" id="{AF21D7C6-4B7D-4335-B217-39EBB58652A4}"/>
            </a:ext>
          </a:extLst>
        </xdr:cNvPr>
        <xdr:cNvSpPr/>
      </xdr:nvSpPr>
      <xdr:spPr>
        <a:xfrm rot="5400000">
          <a:off x="17213293" y="6587018"/>
          <a:ext cx="835473" cy="691638"/>
        </a:xfrm>
        <a:prstGeom prst="rect">
          <a:avLst/>
        </a:prstGeom>
        <a:gradFill>
          <a:gsLst>
            <a:gs pos="0">
              <a:schemeClr val="tx2">
                <a:lumMod val="60000"/>
                <a:lumOff val="4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tx2">
                <a:lumMod val="60000"/>
                <a:lumOff val="40000"/>
              </a:schemeClr>
            </a:gs>
          </a:gsLst>
          <a:lin ang="5400000" scaled="0"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19</xdr:col>
      <xdr:colOff>584200</xdr:colOff>
      <xdr:row>39</xdr:row>
      <xdr:rowOff>131348</xdr:rowOff>
    </xdr:from>
    <xdr:to>
      <xdr:col>20</xdr:col>
      <xdr:colOff>761999</xdr:colOff>
      <xdr:row>41</xdr:row>
      <xdr:rowOff>46127</xdr:rowOff>
    </xdr:to>
    <xdr:grpSp>
      <xdr:nvGrpSpPr>
        <xdr:cNvPr id="330" name="グループ化 4933">
          <a:extLst>
            <a:ext uri="{FF2B5EF4-FFF2-40B4-BE49-F238E27FC236}">
              <a16:creationId xmlns:a16="http://schemas.microsoft.com/office/drawing/2014/main" id="{8363F653-0941-45A6-954A-72DF9BAE067B}"/>
            </a:ext>
          </a:extLst>
        </xdr:cNvPr>
        <xdr:cNvGrpSpPr>
          <a:grpSpLocks/>
        </xdr:cNvGrpSpPr>
      </xdr:nvGrpSpPr>
      <xdr:grpSpPr bwMode="auto">
        <a:xfrm>
          <a:off x="16995775" y="6817898"/>
          <a:ext cx="1206499" cy="257679"/>
          <a:chOff x="724766" y="3132726"/>
          <a:chExt cx="414304" cy="247650"/>
        </a:xfrm>
      </xdr:grpSpPr>
      <xdr:sp macro="" textlink="">
        <xdr:nvSpPr>
          <xdr:cNvPr id="331" name="正方形/長方形 330">
            <a:extLst>
              <a:ext uri="{FF2B5EF4-FFF2-40B4-BE49-F238E27FC236}">
                <a16:creationId xmlns:a16="http://schemas.microsoft.com/office/drawing/2014/main" id="{DFE50735-6940-44CE-8CC2-30ADFB50B19D}"/>
              </a:ext>
            </a:extLst>
          </xdr:cNvPr>
          <xdr:cNvSpPr/>
        </xdr:nvSpPr>
        <xdr:spPr bwMode="auto">
          <a:xfrm rot="10800000">
            <a:off x="800094" y="3189876"/>
            <a:ext cx="263648" cy="1333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332" name="フリーフォーム 7">
            <a:extLst>
              <a:ext uri="{FF2B5EF4-FFF2-40B4-BE49-F238E27FC236}">
                <a16:creationId xmlns:a16="http://schemas.microsoft.com/office/drawing/2014/main" id="{C7A726FA-AF11-4EF4-B541-0C861B8987C4}"/>
              </a:ext>
            </a:extLst>
          </xdr:cNvPr>
          <xdr:cNvSpPr/>
        </xdr:nvSpPr>
        <xdr:spPr bwMode="auto">
          <a:xfrm rot="5400000">
            <a:off x="903343" y="2954149"/>
            <a:ext cx="57150" cy="414304"/>
          </a:xfrm>
          <a:custGeom>
            <a:avLst/>
            <a:gdLst>
              <a:gd name="connsiteX0" fmla="*/ 0 w 114300"/>
              <a:gd name="connsiteY0" fmla="*/ 0 h 866775"/>
              <a:gd name="connsiteX1" fmla="*/ 114300 w 114300"/>
              <a:gd name="connsiteY1" fmla="*/ 133350 h 866775"/>
              <a:gd name="connsiteX2" fmla="*/ 114300 w 114300"/>
              <a:gd name="connsiteY2" fmla="*/ 752475 h 866775"/>
              <a:gd name="connsiteX3" fmla="*/ 9525 w 114300"/>
              <a:gd name="connsiteY3" fmla="*/ 866775 h 86677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14300" h="866775">
                <a:moveTo>
                  <a:pt x="0" y="0"/>
                </a:moveTo>
                <a:lnTo>
                  <a:pt x="114300" y="133350"/>
                </a:lnTo>
                <a:lnTo>
                  <a:pt x="114300" y="752475"/>
                </a:lnTo>
                <a:lnTo>
                  <a:pt x="9525" y="866775"/>
                </a:lnTo>
              </a:path>
            </a:pathLst>
          </a:cu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333" name="フリーフォーム 8">
            <a:extLst>
              <a:ext uri="{FF2B5EF4-FFF2-40B4-BE49-F238E27FC236}">
                <a16:creationId xmlns:a16="http://schemas.microsoft.com/office/drawing/2014/main" id="{A7099861-23C1-4DCF-A7D6-7DFE4CED5B47}"/>
              </a:ext>
            </a:extLst>
          </xdr:cNvPr>
          <xdr:cNvSpPr/>
        </xdr:nvSpPr>
        <xdr:spPr bwMode="auto">
          <a:xfrm rot="5400000" flipH="1">
            <a:off x="903343" y="3144649"/>
            <a:ext cx="57150" cy="414304"/>
          </a:xfrm>
          <a:custGeom>
            <a:avLst/>
            <a:gdLst>
              <a:gd name="connsiteX0" fmla="*/ 0 w 114300"/>
              <a:gd name="connsiteY0" fmla="*/ 0 h 866775"/>
              <a:gd name="connsiteX1" fmla="*/ 114300 w 114300"/>
              <a:gd name="connsiteY1" fmla="*/ 133350 h 866775"/>
              <a:gd name="connsiteX2" fmla="*/ 114300 w 114300"/>
              <a:gd name="connsiteY2" fmla="*/ 752475 h 866775"/>
              <a:gd name="connsiteX3" fmla="*/ 9525 w 114300"/>
              <a:gd name="connsiteY3" fmla="*/ 866775 h 86677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14300" h="866775">
                <a:moveTo>
                  <a:pt x="0" y="0"/>
                </a:moveTo>
                <a:lnTo>
                  <a:pt x="114300" y="133350"/>
                </a:lnTo>
                <a:lnTo>
                  <a:pt x="114300" y="752475"/>
                </a:lnTo>
                <a:lnTo>
                  <a:pt x="9525" y="866775"/>
                </a:lnTo>
              </a:path>
            </a:pathLst>
          </a:cu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</xdr:grpSp>
    <xdr:clientData/>
  </xdr:twoCellAnchor>
  <xdr:twoCellAnchor>
    <xdr:from>
      <xdr:col>16</xdr:col>
      <xdr:colOff>135420</xdr:colOff>
      <xdr:row>59</xdr:row>
      <xdr:rowOff>30913</xdr:rowOff>
    </xdr:from>
    <xdr:to>
      <xdr:col>16</xdr:col>
      <xdr:colOff>857890</xdr:colOff>
      <xdr:row>62</xdr:row>
      <xdr:rowOff>66185</xdr:rowOff>
    </xdr:to>
    <xdr:sp macro="" textlink="">
      <xdr:nvSpPr>
        <xdr:cNvPr id="272" name="フリーフォーム 54">
          <a:extLst>
            <a:ext uri="{FF2B5EF4-FFF2-40B4-BE49-F238E27FC236}">
              <a16:creationId xmlns:a16="http://schemas.microsoft.com/office/drawing/2014/main" id="{0787E5AD-6B7B-45AB-9C7F-A7486917B6FC}"/>
            </a:ext>
          </a:extLst>
        </xdr:cNvPr>
        <xdr:cNvSpPr/>
      </xdr:nvSpPr>
      <xdr:spPr>
        <a:xfrm rot="14260207" flipH="1">
          <a:off x="14014044" y="10060039"/>
          <a:ext cx="549622" cy="722470"/>
        </a:xfrm>
        <a:custGeom>
          <a:avLst/>
          <a:gdLst>
            <a:gd name="connsiteX0" fmla="*/ 0 w 796990"/>
            <a:gd name="connsiteY0" fmla="*/ 340179 h 340179"/>
            <a:gd name="connsiteX1" fmla="*/ 796990 w 796990"/>
            <a:gd name="connsiteY1" fmla="*/ 340179 h 340179"/>
            <a:gd name="connsiteX2" fmla="*/ 796990 w 796990"/>
            <a:gd name="connsiteY2" fmla="*/ 0 h 34017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796990" h="340179">
              <a:moveTo>
                <a:pt x="0" y="340179"/>
              </a:moveTo>
              <a:lnTo>
                <a:pt x="796990" y="340179"/>
              </a:lnTo>
              <a:lnTo>
                <a:pt x="796990" y="0"/>
              </a:lnTo>
            </a:path>
          </a:pathLst>
        </a:custGeom>
        <a:noFill/>
        <a:ln w="28575">
          <a:solidFill>
            <a:schemeClr val="tx1"/>
          </a:solidFill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13</xdr:col>
      <xdr:colOff>990600</xdr:colOff>
      <xdr:row>2</xdr:row>
      <xdr:rowOff>165099</xdr:rowOff>
    </xdr:from>
    <xdr:to>
      <xdr:col>14</xdr:col>
      <xdr:colOff>628650</xdr:colOff>
      <xdr:row>4</xdr:row>
      <xdr:rowOff>139700</xdr:rowOff>
    </xdr:to>
    <xdr:sp macro="" textlink="">
      <xdr:nvSpPr>
        <xdr:cNvPr id="268" name="正方形/長方形 267">
          <a:extLst>
            <a:ext uri="{FF2B5EF4-FFF2-40B4-BE49-F238E27FC236}">
              <a16:creationId xmlns:a16="http://schemas.microsoft.com/office/drawing/2014/main" id="{DAE78F01-1218-4B55-A4B0-8C014082A635}"/>
            </a:ext>
          </a:extLst>
        </xdr:cNvPr>
        <xdr:cNvSpPr/>
      </xdr:nvSpPr>
      <xdr:spPr>
        <a:xfrm>
          <a:off x="12141200" y="507999"/>
          <a:ext cx="666750" cy="317501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none" lIns="36000" tIns="0" rIns="36000" bIns="0" rtlCol="0" anchor="ctr"/>
        <a:lstStyle/>
        <a:p>
          <a:pPr algn="ctr"/>
          <a:r>
            <a:rPr kumimoji="1" lang="ja-JP" altLang="en-US" sz="1050">
              <a:solidFill>
                <a:schemeClr val="tx1"/>
              </a:solidFill>
            </a:rPr>
            <a:t>魚留支店</a:t>
          </a:r>
          <a:endParaRPr kumimoji="1" lang="en-US" altLang="ja-JP" sz="1050">
            <a:solidFill>
              <a:schemeClr val="tx1"/>
            </a:solidFill>
          </a:endParaRPr>
        </a:p>
      </xdr:txBody>
    </xdr:sp>
    <xdr:clientData/>
  </xdr:twoCellAnchor>
  <xdr:twoCellAnchor>
    <xdr:from>
      <xdr:col>14</xdr:col>
      <xdr:colOff>120650</xdr:colOff>
      <xdr:row>6</xdr:row>
      <xdr:rowOff>12700</xdr:rowOff>
    </xdr:from>
    <xdr:to>
      <xdr:col>14</xdr:col>
      <xdr:colOff>927100</xdr:colOff>
      <xdr:row>7</xdr:row>
      <xdr:rowOff>146050</xdr:rowOff>
    </xdr:to>
    <xdr:sp macro="" textlink="">
      <xdr:nvSpPr>
        <xdr:cNvPr id="269" name="正方形/長方形 268">
          <a:extLst>
            <a:ext uri="{FF2B5EF4-FFF2-40B4-BE49-F238E27FC236}">
              <a16:creationId xmlns:a16="http://schemas.microsoft.com/office/drawing/2014/main" id="{74705660-FACD-4CC7-BDB4-E254D8DDA5B6}"/>
            </a:ext>
          </a:extLst>
        </xdr:cNvPr>
        <xdr:cNvSpPr/>
      </xdr:nvSpPr>
      <xdr:spPr>
        <a:xfrm>
          <a:off x="12299950" y="1041400"/>
          <a:ext cx="806450" cy="304800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none" lIns="36000" tIns="0" rIns="36000" bIns="0" rtlCol="0" anchor="ctr"/>
        <a:lstStyle/>
        <a:p>
          <a:pPr algn="ctr"/>
          <a:r>
            <a:rPr kumimoji="1" lang="ja-JP" altLang="en-US" sz="1050">
              <a:solidFill>
                <a:schemeClr val="tx1"/>
              </a:solidFill>
            </a:rPr>
            <a:t>市村米穀店</a:t>
          </a:r>
          <a:endParaRPr kumimoji="1" lang="en-US" altLang="ja-JP" sz="1050">
            <a:solidFill>
              <a:schemeClr val="tx1"/>
            </a:solidFill>
          </a:endParaRPr>
        </a:p>
      </xdr:txBody>
    </xdr:sp>
    <xdr:clientData/>
  </xdr:twoCellAnchor>
  <xdr:twoCellAnchor>
    <xdr:from>
      <xdr:col>14</xdr:col>
      <xdr:colOff>6350</xdr:colOff>
      <xdr:row>18</xdr:row>
      <xdr:rowOff>107950</xdr:rowOff>
    </xdr:from>
    <xdr:to>
      <xdr:col>14</xdr:col>
      <xdr:colOff>279400</xdr:colOff>
      <xdr:row>21</xdr:row>
      <xdr:rowOff>146050</xdr:rowOff>
    </xdr:to>
    <xdr:cxnSp macro="">
      <xdr:nvCxnSpPr>
        <xdr:cNvPr id="255" name="直線コネクタ 254">
          <a:extLst>
            <a:ext uri="{FF2B5EF4-FFF2-40B4-BE49-F238E27FC236}">
              <a16:creationId xmlns:a16="http://schemas.microsoft.com/office/drawing/2014/main" id="{E9694CA4-6202-4DC2-BFBF-D1F2D6E43C3F}"/>
            </a:ext>
          </a:extLst>
        </xdr:cNvPr>
        <xdr:cNvCxnSpPr/>
      </xdr:nvCxnSpPr>
      <xdr:spPr>
        <a:xfrm flipH="1" flipV="1">
          <a:off x="12185650" y="3194050"/>
          <a:ext cx="273050" cy="55245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152400</xdr:colOff>
      <xdr:row>54</xdr:row>
      <xdr:rowOff>146050</xdr:rowOff>
    </xdr:from>
    <xdr:to>
      <xdr:col>14</xdr:col>
      <xdr:colOff>920750</xdr:colOff>
      <xdr:row>54</xdr:row>
      <xdr:rowOff>146050</xdr:rowOff>
    </xdr:to>
    <xdr:cxnSp macro="">
      <xdr:nvCxnSpPr>
        <xdr:cNvPr id="217" name="直線コネクタ 216">
          <a:extLst>
            <a:ext uri="{FF2B5EF4-FFF2-40B4-BE49-F238E27FC236}">
              <a16:creationId xmlns:a16="http://schemas.microsoft.com/office/drawing/2014/main" id="{D00C9CA9-0916-4313-8CA9-5B4B97945461}"/>
            </a:ext>
          </a:extLst>
        </xdr:cNvPr>
        <xdr:cNvCxnSpPr/>
      </xdr:nvCxnSpPr>
      <xdr:spPr>
        <a:xfrm>
          <a:off x="11303000" y="9404350"/>
          <a:ext cx="1797050" cy="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869950</xdr:colOff>
      <xdr:row>4</xdr:row>
      <xdr:rowOff>101600</xdr:rowOff>
    </xdr:from>
    <xdr:to>
      <xdr:col>11</xdr:col>
      <xdr:colOff>355600</xdr:colOff>
      <xdr:row>6</xdr:row>
      <xdr:rowOff>88900</xdr:rowOff>
    </xdr:to>
    <xdr:cxnSp macro="">
      <xdr:nvCxnSpPr>
        <xdr:cNvPr id="196" name="直線コネクタ 195">
          <a:extLst>
            <a:ext uri="{FF2B5EF4-FFF2-40B4-BE49-F238E27FC236}">
              <a16:creationId xmlns:a16="http://schemas.microsoft.com/office/drawing/2014/main" id="{D86E1825-5775-4839-9D27-49E67B56536C}"/>
            </a:ext>
          </a:extLst>
        </xdr:cNvPr>
        <xdr:cNvCxnSpPr/>
      </xdr:nvCxnSpPr>
      <xdr:spPr>
        <a:xfrm flipH="1" flipV="1">
          <a:off x="9378950" y="787400"/>
          <a:ext cx="514350" cy="33020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469900</xdr:colOff>
      <xdr:row>20</xdr:row>
      <xdr:rowOff>0</xdr:rowOff>
    </xdr:from>
    <xdr:to>
      <xdr:col>11</xdr:col>
      <xdr:colOff>469900</xdr:colOff>
      <xdr:row>21</xdr:row>
      <xdr:rowOff>152400</xdr:rowOff>
    </xdr:to>
    <xdr:cxnSp macro="">
      <xdr:nvCxnSpPr>
        <xdr:cNvPr id="187" name="直線コネクタ 186">
          <a:extLst>
            <a:ext uri="{FF2B5EF4-FFF2-40B4-BE49-F238E27FC236}">
              <a16:creationId xmlns:a16="http://schemas.microsoft.com/office/drawing/2014/main" id="{F04480B7-2C6C-4C60-A34C-A4C3181F7C37}"/>
            </a:ext>
          </a:extLst>
        </xdr:cNvPr>
        <xdr:cNvCxnSpPr/>
      </xdr:nvCxnSpPr>
      <xdr:spPr>
        <a:xfrm flipV="1">
          <a:off x="10007600" y="3429000"/>
          <a:ext cx="0" cy="32385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146050</xdr:colOff>
      <xdr:row>38</xdr:row>
      <xdr:rowOff>57149</xdr:rowOff>
    </xdr:from>
    <xdr:to>
      <xdr:col>10</xdr:col>
      <xdr:colOff>958850</xdr:colOff>
      <xdr:row>40</xdr:row>
      <xdr:rowOff>44450</xdr:rowOff>
    </xdr:to>
    <xdr:sp macro="" textlink="">
      <xdr:nvSpPr>
        <xdr:cNvPr id="172" name="正方形/長方形 171">
          <a:extLst>
            <a:ext uri="{FF2B5EF4-FFF2-40B4-BE49-F238E27FC236}">
              <a16:creationId xmlns:a16="http://schemas.microsoft.com/office/drawing/2014/main" id="{5CD55566-AFB3-4A48-9CB0-90256B1265B8}"/>
            </a:ext>
          </a:extLst>
        </xdr:cNvPr>
        <xdr:cNvSpPr/>
      </xdr:nvSpPr>
      <xdr:spPr>
        <a:xfrm>
          <a:off x="8655050" y="6572249"/>
          <a:ext cx="812800" cy="330201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none" lIns="36000" tIns="0" rIns="36000" bIns="0" rtlCol="0" anchor="ctr"/>
        <a:lstStyle/>
        <a:p>
          <a:pPr algn="ctr"/>
          <a:r>
            <a:rPr kumimoji="1" lang="en-US" altLang="ja-JP" sz="1050">
              <a:solidFill>
                <a:schemeClr val="tx1"/>
              </a:solidFill>
            </a:rPr>
            <a:t>SUN POWER</a:t>
          </a:r>
        </a:p>
        <a:p>
          <a:pPr algn="ctr"/>
          <a:r>
            <a:rPr kumimoji="1" lang="ja-JP" altLang="en-US" sz="1050">
              <a:solidFill>
                <a:schemeClr val="tx1"/>
              </a:solidFill>
            </a:rPr>
            <a:t>クリーニング</a:t>
          </a:r>
          <a:endParaRPr kumimoji="1" lang="en-US" altLang="ja-JP" sz="1050">
            <a:solidFill>
              <a:schemeClr val="tx1"/>
            </a:solidFill>
          </a:endParaRPr>
        </a:p>
      </xdr:txBody>
    </xdr:sp>
    <xdr:clientData/>
  </xdr:twoCellAnchor>
  <xdr:twoCellAnchor>
    <xdr:from>
      <xdr:col>11</xdr:col>
      <xdr:colOff>6350</xdr:colOff>
      <xdr:row>61</xdr:row>
      <xdr:rowOff>0</xdr:rowOff>
    </xdr:from>
    <xdr:to>
      <xdr:col>11</xdr:col>
      <xdr:colOff>901700</xdr:colOff>
      <xdr:row>61</xdr:row>
      <xdr:rowOff>0</xdr:rowOff>
    </xdr:to>
    <xdr:cxnSp macro="">
      <xdr:nvCxnSpPr>
        <xdr:cNvPr id="142" name="直線コネクタ 141">
          <a:extLst>
            <a:ext uri="{FF2B5EF4-FFF2-40B4-BE49-F238E27FC236}">
              <a16:creationId xmlns:a16="http://schemas.microsoft.com/office/drawing/2014/main" id="{1E8474D1-843A-4CBB-B82E-B8332AD7786F}"/>
            </a:ext>
          </a:extLst>
        </xdr:cNvPr>
        <xdr:cNvCxnSpPr/>
      </xdr:nvCxnSpPr>
      <xdr:spPr>
        <a:xfrm>
          <a:off x="9544050" y="10458450"/>
          <a:ext cx="895350" cy="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838200</xdr:colOff>
      <xdr:row>5</xdr:row>
      <xdr:rowOff>0</xdr:rowOff>
    </xdr:from>
    <xdr:to>
      <xdr:col>8</xdr:col>
      <xdr:colOff>0</xdr:colOff>
      <xdr:row>7</xdr:row>
      <xdr:rowOff>133350</xdr:rowOff>
    </xdr:to>
    <xdr:cxnSp macro="">
      <xdr:nvCxnSpPr>
        <xdr:cNvPr id="139" name="直線コネクタ 138">
          <a:extLst>
            <a:ext uri="{FF2B5EF4-FFF2-40B4-BE49-F238E27FC236}">
              <a16:creationId xmlns:a16="http://schemas.microsoft.com/office/drawing/2014/main" id="{EAE61147-5AE3-49FF-ACD8-5C3C6FE2A1F0}"/>
            </a:ext>
          </a:extLst>
        </xdr:cNvPr>
        <xdr:cNvCxnSpPr/>
      </xdr:nvCxnSpPr>
      <xdr:spPr>
        <a:xfrm flipH="1">
          <a:off x="6705600" y="857250"/>
          <a:ext cx="190500" cy="47625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660400</xdr:colOff>
      <xdr:row>17</xdr:row>
      <xdr:rowOff>0</xdr:rowOff>
    </xdr:from>
    <xdr:to>
      <xdr:col>7</xdr:col>
      <xdr:colOff>977900</xdr:colOff>
      <xdr:row>19</xdr:row>
      <xdr:rowOff>12700</xdr:rowOff>
    </xdr:to>
    <xdr:cxnSp macro="">
      <xdr:nvCxnSpPr>
        <xdr:cNvPr id="128" name="直線コネクタ 127">
          <a:extLst>
            <a:ext uri="{FF2B5EF4-FFF2-40B4-BE49-F238E27FC236}">
              <a16:creationId xmlns:a16="http://schemas.microsoft.com/office/drawing/2014/main" id="{DDC39AFB-EB3D-4190-95BA-E8F0ACEF5639}"/>
            </a:ext>
          </a:extLst>
        </xdr:cNvPr>
        <xdr:cNvCxnSpPr/>
      </xdr:nvCxnSpPr>
      <xdr:spPr>
        <a:xfrm flipH="1" flipV="1">
          <a:off x="6527800" y="2914650"/>
          <a:ext cx="317500" cy="35560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19050</xdr:colOff>
      <xdr:row>33</xdr:row>
      <xdr:rowOff>6350</xdr:rowOff>
    </xdr:from>
    <xdr:to>
      <xdr:col>8</xdr:col>
      <xdr:colOff>0</xdr:colOff>
      <xdr:row>33</xdr:row>
      <xdr:rowOff>6350</xdr:rowOff>
    </xdr:to>
    <xdr:cxnSp macro="">
      <xdr:nvCxnSpPr>
        <xdr:cNvPr id="117" name="直線コネクタ 116">
          <a:extLst>
            <a:ext uri="{FF2B5EF4-FFF2-40B4-BE49-F238E27FC236}">
              <a16:creationId xmlns:a16="http://schemas.microsoft.com/office/drawing/2014/main" id="{C1E5F641-8830-4F26-BB58-6A970F3C4356}"/>
            </a:ext>
          </a:extLst>
        </xdr:cNvPr>
        <xdr:cNvCxnSpPr/>
      </xdr:nvCxnSpPr>
      <xdr:spPr>
        <a:xfrm flipH="1">
          <a:off x="5886450" y="5664200"/>
          <a:ext cx="1009650" cy="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974282</xdr:colOff>
      <xdr:row>25</xdr:row>
      <xdr:rowOff>162496</xdr:rowOff>
    </xdr:from>
    <xdr:to>
      <xdr:col>5</xdr:col>
      <xdr:colOff>952500</xdr:colOff>
      <xdr:row>28</xdr:row>
      <xdr:rowOff>133349</xdr:rowOff>
    </xdr:to>
    <xdr:sp macro="" textlink="">
      <xdr:nvSpPr>
        <xdr:cNvPr id="52" name="フリーフォーム 54">
          <a:extLst>
            <a:ext uri="{FF2B5EF4-FFF2-40B4-BE49-F238E27FC236}">
              <a16:creationId xmlns:a16="http://schemas.microsoft.com/office/drawing/2014/main" id="{A56EE215-7145-49D6-99C9-E68971BF29A5}"/>
            </a:ext>
          </a:extLst>
        </xdr:cNvPr>
        <xdr:cNvSpPr/>
      </xdr:nvSpPr>
      <xdr:spPr>
        <a:xfrm flipH="1" flipV="1">
          <a:off x="4200082" y="4448746"/>
          <a:ext cx="1006918" cy="485203"/>
        </a:xfrm>
        <a:custGeom>
          <a:avLst/>
          <a:gdLst>
            <a:gd name="connsiteX0" fmla="*/ 0 w 796990"/>
            <a:gd name="connsiteY0" fmla="*/ 340179 h 340179"/>
            <a:gd name="connsiteX1" fmla="*/ 796990 w 796990"/>
            <a:gd name="connsiteY1" fmla="*/ 340179 h 340179"/>
            <a:gd name="connsiteX2" fmla="*/ 796990 w 796990"/>
            <a:gd name="connsiteY2" fmla="*/ 0 h 34017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796990" h="340179">
              <a:moveTo>
                <a:pt x="0" y="340179"/>
              </a:moveTo>
              <a:lnTo>
                <a:pt x="796990" y="340179"/>
              </a:lnTo>
              <a:lnTo>
                <a:pt x="796990" y="0"/>
              </a:lnTo>
            </a:path>
          </a:pathLst>
        </a:custGeom>
        <a:noFill/>
        <a:ln w="28575">
          <a:solidFill>
            <a:schemeClr val="tx1"/>
          </a:solidFill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</xdr:col>
      <xdr:colOff>2733</xdr:colOff>
      <xdr:row>30</xdr:row>
      <xdr:rowOff>12700</xdr:rowOff>
    </xdr:from>
    <xdr:to>
      <xdr:col>5</xdr:col>
      <xdr:colOff>774698</xdr:colOff>
      <xdr:row>33</xdr:row>
      <xdr:rowOff>137097</xdr:rowOff>
    </xdr:to>
    <xdr:sp macro="" textlink="">
      <xdr:nvSpPr>
        <xdr:cNvPr id="46" name="フリーフォーム 54">
          <a:extLst>
            <a:ext uri="{FF2B5EF4-FFF2-40B4-BE49-F238E27FC236}">
              <a16:creationId xmlns:a16="http://schemas.microsoft.com/office/drawing/2014/main" id="{0C73460B-FE13-4BD6-A622-140A9B3ECA43}"/>
            </a:ext>
          </a:extLst>
        </xdr:cNvPr>
        <xdr:cNvSpPr/>
      </xdr:nvSpPr>
      <xdr:spPr>
        <a:xfrm flipH="1">
          <a:off x="4257233" y="5156200"/>
          <a:ext cx="771965" cy="638747"/>
        </a:xfrm>
        <a:custGeom>
          <a:avLst/>
          <a:gdLst>
            <a:gd name="connsiteX0" fmla="*/ 0 w 796990"/>
            <a:gd name="connsiteY0" fmla="*/ 340179 h 340179"/>
            <a:gd name="connsiteX1" fmla="*/ 796990 w 796990"/>
            <a:gd name="connsiteY1" fmla="*/ 340179 h 340179"/>
            <a:gd name="connsiteX2" fmla="*/ 796990 w 796990"/>
            <a:gd name="connsiteY2" fmla="*/ 0 h 34017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796990" h="340179">
              <a:moveTo>
                <a:pt x="0" y="340179"/>
              </a:moveTo>
              <a:lnTo>
                <a:pt x="796990" y="340179"/>
              </a:lnTo>
              <a:lnTo>
                <a:pt x="796990" y="0"/>
              </a:lnTo>
            </a:path>
          </a:pathLst>
        </a:custGeom>
        <a:noFill/>
        <a:ln w="28575">
          <a:solidFill>
            <a:schemeClr val="tx1"/>
          </a:solidFill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236000</xdr:colOff>
      <xdr:row>36</xdr:row>
      <xdr:rowOff>158749</xdr:rowOff>
    </xdr:from>
    <xdr:to>
      <xdr:col>5</xdr:col>
      <xdr:colOff>2735</xdr:colOff>
      <xdr:row>38</xdr:row>
      <xdr:rowOff>86296</xdr:rowOff>
    </xdr:to>
    <xdr:sp macro="" textlink="">
      <xdr:nvSpPr>
        <xdr:cNvPr id="40" name="フリーフォーム 54">
          <a:extLst>
            <a:ext uri="{FF2B5EF4-FFF2-40B4-BE49-F238E27FC236}">
              <a16:creationId xmlns:a16="http://schemas.microsoft.com/office/drawing/2014/main" id="{B3453E52-47AF-4E1A-9E07-2430756CF644}"/>
            </a:ext>
          </a:extLst>
        </xdr:cNvPr>
        <xdr:cNvSpPr/>
      </xdr:nvSpPr>
      <xdr:spPr>
        <a:xfrm>
          <a:off x="3461800" y="6330949"/>
          <a:ext cx="795435" cy="270447"/>
        </a:xfrm>
        <a:custGeom>
          <a:avLst/>
          <a:gdLst>
            <a:gd name="connsiteX0" fmla="*/ 0 w 796990"/>
            <a:gd name="connsiteY0" fmla="*/ 340179 h 340179"/>
            <a:gd name="connsiteX1" fmla="*/ 796990 w 796990"/>
            <a:gd name="connsiteY1" fmla="*/ 340179 h 340179"/>
            <a:gd name="connsiteX2" fmla="*/ 796990 w 796990"/>
            <a:gd name="connsiteY2" fmla="*/ 0 h 34017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796990" h="340179">
              <a:moveTo>
                <a:pt x="0" y="340179"/>
              </a:moveTo>
              <a:lnTo>
                <a:pt x="796990" y="340179"/>
              </a:lnTo>
              <a:lnTo>
                <a:pt x="796990" y="0"/>
              </a:lnTo>
            </a:path>
          </a:pathLst>
        </a:custGeom>
        <a:noFill/>
        <a:ln w="28575">
          <a:solidFill>
            <a:schemeClr val="tx1"/>
          </a:solidFill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95250</xdr:colOff>
      <xdr:row>54</xdr:row>
      <xdr:rowOff>0</xdr:rowOff>
    </xdr:from>
    <xdr:to>
      <xdr:col>4</xdr:col>
      <xdr:colOff>1022350</xdr:colOff>
      <xdr:row>54</xdr:row>
      <xdr:rowOff>0</xdr:rowOff>
    </xdr:to>
    <xdr:cxnSp macro="">
      <xdr:nvCxnSpPr>
        <xdr:cNvPr id="30" name="直線コネクタ 29">
          <a:extLst>
            <a:ext uri="{FF2B5EF4-FFF2-40B4-BE49-F238E27FC236}">
              <a16:creationId xmlns:a16="http://schemas.microsoft.com/office/drawing/2014/main" id="{CAF50AF8-6C41-4D8C-A924-BA3214287A27}"/>
            </a:ext>
          </a:extLst>
        </xdr:cNvPr>
        <xdr:cNvCxnSpPr/>
      </xdr:nvCxnSpPr>
      <xdr:spPr>
        <a:xfrm flipH="1">
          <a:off x="3321050" y="9258300"/>
          <a:ext cx="927100" cy="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248700</xdr:colOff>
      <xdr:row>9</xdr:row>
      <xdr:rowOff>137161</xdr:rowOff>
    </xdr:from>
    <xdr:to>
      <xdr:col>2</xdr:col>
      <xdr:colOff>15435</xdr:colOff>
      <xdr:row>12</xdr:row>
      <xdr:rowOff>73597</xdr:rowOff>
    </xdr:to>
    <xdr:sp macro="" textlink="">
      <xdr:nvSpPr>
        <xdr:cNvPr id="55" name="フリーフォーム 54">
          <a:extLst>
            <a:ext uri="{FF2B5EF4-FFF2-40B4-BE49-F238E27FC236}">
              <a16:creationId xmlns:a16="http://schemas.microsoft.com/office/drawing/2014/main" id="{00000000-0008-0000-0200-000037000000}"/>
            </a:ext>
          </a:extLst>
        </xdr:cNvPr>
        <xdr:cNvSpPr/>
      </xdr:nvSpPr>
      <xdr:spPr>
        <a:xfrm>
          <a:off x="782100" y="1623061"/>
          <a:ext cx="706535" cy="431736"/>
        </a:xfrm>
        <a:custGeom>
          <a:avLst/>
          <a:gdLst>
            <a:gd name="connsiteX0" fmla="*/ 0 w 796990"/>
            <a:gd name="connsiteY0" fmla="*/ 340179 h 340179"/>
            <a:gd name="connsiteX1" fmla="*/ 796990 w 796990"/>
            <a:gd name="connsiteY1" fmla="*/ 340179 h 340179"/>
            <a:gd name="connsiteX2" fmla="*/ 796990 w 796990"/>
            <a:gd name="connsiteY2" fmla="*/ 0 h 34017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796990" h="340179">
              <a:moveTo>
                <a:pt x="0" y="340179"/>
              </a:moveTo>
              <a:lnTo>
                <a:pt x="796990" y="340179"/>
              </a:lnTo>
              <a:lnTo>
                <a:pt x="796990" y="0"/>
              </a:lnTo>
            </a:path>
          </a:pathLst>
        </a:custGeom>
        <a:noFill/>
        <a:ln w="28575">
          <a:solidFill>
            <a:schemeClr val="tx1"/>
          </a:solidFill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</xdr:col>
      <xdr:colOff>133933</xdr:colOff>
      <xdr:row>12</xdr:row>
      <xdr:rowOff>143458</xdr:rowOff>
    </xdr:from>
    <xdr:to>
      <xdr:col>2</xdr:col>
      <xdr:colOff>629233</xdr:colOff>
      <xdr:row>14</xdr:row>
      <xdr:rowOff>114883</xdr:rowOff>
    </xdr:to>
    <xdr:sp macro="" textlink="">
      <xdr:nvSpPr>
        <xdr:cNvPr id="56" name="正方形/長方形 55">
          <a:extLst>
            <a:ext uri="{FF2B5EF4-FFF2-40B4-BE49-F238E27FC236}">
              <a16:creationId xmlns:a16="http://schemas.microsoft.com/office/drawing/2014/main" id="{00000000-0008-0000-0200-000038000000}"/>
            </a:ext>
          </a:extLst>
        </xdr:cNvPr>
        <xdr:cNvSpPr/>
      </xdr:nvSpPr>
      <xdr:spPr>
        <a:xfrm>
          <a:off x="1743658" y="2200858"/>
          <a:ext cx="495300" cy="314325"/>
        </a:xfrm>
        <a:prstGeom prst="rect">
          <a:avLst/>
        </a:prstGeom>
        <a:solidFill>
          <a:srgbClr val="FFFF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none" lIns="36000" tIns="0" rIns="36000" bIns="0" rtlCol="0" anchor="ctr"/>
        <a:lstStyle/>
        <a:p>
          <a:pPr algn="ctr"/>
          <a:r>
            <a:rPr kumimoji="1" lang="en-US" altLang="ja-JP" sz="1200">
              <a:solidFill>
                <a:srgbClr val="FF0000"/>
              </a:solidFill>
            </a:rPr>
            <a:t>PC</a:t>
          </a:r>
          <a:endParaRPr kumimoji="1" lang="ja-JP" altLang="en-US" sz="1200">
            <a:solidFill>
              <a:srgbClr val="FF0000"/>
            </a:solidFill>
          </a:endParaRPr>
        </a:p>
      </xdr:txBody>
    </xdr:sp>
    <xdr:clientData/>
  </xdr:twoCellAnchor>
  <xdr:twoCellAnchor>
    <xdr:from>
      <xdr:col>2</xdr:col>
      <xdr:colOff>95250</xdr:colOff>
      <xdr:row>19</xdr:row>
      <xdr:rowOff>114300</xdr:rowOff>
    </xdr:from>
    <xdr:to>
      <xdr:col>2</xdr:col>
      <xdr:colOff>925480</xdr:colOff>
      <xdr:row>21</xdr:row>
      <xdr:rowOff>85725</xdr:rowOff>
    </xdr:to>
    <xdr:sp macro="" textlink="">
      <xdr:nvSpPr>
        <xdr:cNvPr id="66" name="正方形/長方形 65">
          <a:extLst>
            <a:ext uri="{FF2B5EF4-FFF2-40B4-BE49-F238E27FC236}">
              <a16:creationId xmlns:a16="http://schemas.microsoft.com/office/drawing/2014/main" id="{00000000-0008-0000-0200-000042000000}"/>
            </a:ext>
          </a:extLst>
        </xdr:cNvPr>
        <xdr:cNvSpPr/>
      </xdr:nvSpPr>
      <xdr:spPr>
        <a:xfrm>
          <a:off x="1704975" y="3371850"/>
          <a:ext cx="830230" cy="314325"/>
        </a:xfrm>
        <a:prstGeom prst="rect">
          <a:avLst/>
        </a:prstGeom>
        <a:solidFill>
          <a:schemeClr val="accent3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none" lIns="36000" tIns="0" rIns="36000" bIns="0" rtlCol="0" anchor="ctr"/>
        <a:lstStyle/>
        <a:p>
          <a:pPr algn="ctr"/>
          <a:r>
            <a:rPr kumimoji="1" lang="ja-JP" altLang="en-US" sz="1050">
              <a:solidFill>
                <a:schemeClr val="tx1"/>
              </a:solidFill>
            </a:rPr>
            <a:t>施設・公園</a:t>
          </a:r>
        </a:p>
      </xdr:txBody>
    </xdr:sp>
    <xdr:clientData/>
  </xdr:twoCellAnchor>
  <xdr:twoCellAnchor>
    <xdr:from>
      <xdr:col>2</xdr:col>
      <xdr:colOff>224615</xdr:colOff>
      <xdr:row>15</xdr:row>
      <xdr:rowOff>66675</xdr:rowOff>
    </xdr:from>
    <xdr:to>
      <xdr:col>2</xdr:col>
      <xdr:colOff>796115</xdr:colOff>
      <xdr:row>17</xdr:row>
      <xdr:rowOff>47625</xdr:rowOff>
    </xdr:to>
    <xdr:grpSp>
      <xdr:nvGrpSpPr>
        <xdr:cNvPr id="9200" name="グループ化 26">
          <a:extLst>
            <a:ext uri="{FF2B5EF4-FFF2-40B4-BE49-F238E27FC236}">
              <a16:creationId xmlns:a16="http://schemas.microsoft.com/office/drawing/2014/main" id="{00000000-0008-0000-0200-0000F0230000}"/>
            </a:ext>
          </a:extLst>
        </xdr:cNvPr>
        <xdr:cNvGrpSpPr>
          <a:grpSpLocks/>
        </xdr:cNvGrpSpPr>
      </xdr:nvGrpSpPr>
      <xdr:grpSpPr bwMode="auto">
        <a:xfrm>
          <a:off x="1834340" y="2638425"/>
          <a:ext cx="571500" cy="323850"/>
          <a:chOff x="180975" y="3619500"/>
          <a:chExt cx="571500" cy="400050"/>
        </a:xfrm>
      </xdr:grpSpPr>
      <xdr:sp macro="" textlink="">
        <xdr:nvSpPr>
          <xdr:cNvPr id="69" name="正方形/長方形 68">
            <a:extLst>
              <a:ext uri="{FF2B5EF4-FFF2-40B4-BE49-F238E27FC236}">
                <a16:creationId xmlns:a16="http://schemas.microsoft.com/office/drawing/2014/main" id="{00000000-0008-0000-0200-000045000000}"/>
              </a:ext>
            </a:extLst>
          </xdr:cNvPr>
          <xdr:cNvSpPr/>
        </xdr:nvSpPr>
        <xdr:spPr>
          <a:xfrm>
            <a:off x="180975" y="3619500"/>
            <a:ext cx="571500" cy="317687"/>
          </a:xfrm>
          <a:prstGeom prst="rect">
            <a:avLst/>
          </a:prstGeom>
          <a:solidFill>
            <a:schemeClr val="tx2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36000" tIns="0" rIns="36000" bIns="0" rtlCol="0" anchor="ctr"/>
          <a:lstStyle/>
          <a:p>
            <a:pPr algn="ctr"/>
            <a:r>
              <a:rPr kumimoji="1" lang="ja-JP" altLang="en-US" sz="1050" b="1">
                <a:solidFill>
                  <a:schemeClr val="bg1"/>
                </a:solidFill>
              </a:rPr>
              <a:t>看板</a:t>
            </a:r>
          </a:p>
        </xdr:txBody>
      </xdr:sp>
      <xdr:cxnSp macro="">
        <xdr:nvCxnSpPr>
          <xdr:cNvPr id="70" name="直線コネクタ 69">
            <a:extLst>
              <a:ext uri="{FF2B5EF4-FFF2-40B4-BE49-F238E27FC236}">
                <a16:creationId xmlns:a16="http://schemas.microsoft.com/office/drawing/2014/main" id="{00000000-0008-0000-0200-000046000000}"/>
              </a:ext>
            </a:extLst>
          </xdr:cNvPr>
          <xdr:cNvCxnSpPr/>
        </xdr:nvCxnSpPr>
        <xdr:spPr>
          <a:xfrm>
            <a:off x="447675" y="3925421"/>
            <a:ext cx="0" cy="94129"/>
          </a:xfrm>
          <a:prstGeom prst="line">
            <a:avLst/>
          </a:prstGeom>
          <a:ln w="28575">
            <a:solidFill>
              <a:schemeClr val="accent6">
                <a:lumMod val="50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95250</xdr:colOff>
      <xdr:row>17</xdr:row>
      <xdr:rowOff>85725</xdr:rowOff>
    </xdr:from>
    <xdr:to>
      <xdr:col>2</xdr:col>
      <xdr:colOff>925480</xdr:colOff>
      <xdr:row>19</xdr:row>
      <xdr:rowOff>57150</xdr:rowOff>
    </xdr:to>
    <xdr:sp macro="" textlink="">
      <xdr:nvSpPr>
        <xdr:cNvPr id="90" name="正方形/長方形 89">
          <a:extLst>
            <a:ext uri="{FF2B5EF4-FFF2-40B4-BE49-F238E27FC236}">
              <a16:creationId xmlns:a16="http://schemas.microsoft.com/office/drawing/2014/main" id="{00000000-0008-0000-0200-00005A000000}"/>
            </a:ext>
          </a:extLst>
        </xdr:cNvPr>
        <xdr:cNvSpPr/>
      </xdr:nvSpPr>
      <xdr:spPr>
        <a:xfrm>
          <a:off x="1704975" y="3000375"/>
          <a:ext cx="830230" cy="314325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none" lIns="36000" tIns="0" rIns="36000" bIns="0" rtlCol="0" anchor="ctr"/>
        <a:lstStyle/>
        <a:p>
          <a:pPr algn="ctr"/>
          <a:r>
            <a:rPr kumimoji="1" lang="ja-JP" altLang="en-US" sz="1050">
              <a:solidFill>
                <a:schemeClr val="tx1"/>
              </a:solidFill>
            </a:rPr>
            <a:t>店舗・建物</a:t>
          </a:r>
          <a:endParaRPr kumimoji="1" lang="en-US" altLang="ja-JP" sz="105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19245</xdr:colOff>
      <xdr:row>12</xdr:row>
      <xdr:rowOff>79504</xdr:rowOff>
    </xdr:from>
    <xdr:to>
      <xdr:col>2</xdr:col>
      <xdr:colOff>903709</xdr:colOff>
      <xdr:row>14</xdr:row>
      <xdr:rowOff>152400</xdr:rowOff>
    </xdr:to>
    <xdr:sp macro="" textlink="">
      <xdr:nvSpPr>
        <xdr:cNvPr id="101" name="フリーフォーム 100">
          <a:extLst>
            <a:ext uri="{FF2B5EF4-FFF2-40B4-BE49-F238E27FC236}">
              <a16:creationId xmlns:a16="http://schemas.microsoft.com/office/drawing/2014/main" id="{00000000-0008-0000-0200-000065000000}"/>
            </a:ext>
          </a:extLst>
        </xdr:cNvPr>
        <xdr:cNvSpPr/>
      </xdr:nvSpPr>
      <xdr:spPr>
        <a:xfrm>
          <a:off x="1628970" y="2136904"/>
          <a:ext cx="884464" cy="415796"/>
        </a:xfrm>
        <a:custGeom>
          <a:avLst/>
          <a:gdLst>
            <a:gd name="connsiteX0" fmla="*/ 0 w 1078852"/>
            <a:gd name="connsiteY0" fmla="*/ 466531 h 466531"/>
            <a:gd name="connsiteX1" fmla="*/ 0 w 1078852"/>
            <a:gd name="connsiteY1" fmla="*/ 0 h 466531"/>
            <a:gd name="connsiteX2" fmla="*/ 1078852 w 1078852"/>
            <a:gd name="connsiteY2" fmla="*/ 0 h 46653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78852" h="466531">
              <a:moveTo>
                <a:pt x="0" y="466531"/>
              </a:moveTo>
              <a:lnTo>
                <a:pt x="0" y="0"/>
              </a:lnTo>
              <a:lnTo>
                <a:pt x="1078852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</xdr:col>
      <xdr:colOff>234421</xdr:colOff>
      <xdr:row>11</xdr:row>
      <xdr:rowOff>57150</xdr:rowOff>
    </xdr:from>
    <xdr:to>
      <xdr:col>2</xdr:col>
      <xdr:colOff>628029</xdr:colOff>
      <xdr:row>12</xdr:row>
      <xdr:rowOff>123878</xdr:rowOff>
    </xdr:to>
    <xdr:sp macro="" textlink="">
      <xdr:nvSpPr>
        <xdr:cNvPr id="106" name="フリーフォーム 105">
          <a:extLst>
            <a:ext uri="{FF2B5EF4-FFF2-40B4-BE49-F238E27FC236}">
              <a16:creationId xmlns:a16="http://schemas.microsoft.com/office/drawing/2014/main" id="{00000000-0008-0000-0200-00006A000000}"/>
            </a:ext>
          </a:extLst>
        </xdr:cNvPr>
        <xdr:cNvSpPr/>
      </xdr:nvSpPr>
      <xdr:spPr>
        <a:xfrm>
          <a:off x="1844146" y="1943100"/>
          <a:ext cx="393608" cy="238178"/>
        </a:xfrm>
        <a:custGeom>
          <a:avLst/>
          <a:gdLst>
            <a:gd name="connsiteX0" fmla="*/ 365709 w 731419"/>
            <a:gd name="connsiteY0" fmla="*/ 701621 h 701622"/>
            <a:gd name="connsiteX1" fmla="*/ 723619 w 731419"/>
            <a:gd name="connsiteY1" fmla="*/ 81053 h 701622"/>
            <a:gd name="connsiteX2" fmla="*/ 7800 w 731419"/>
            <a:gd name="connsiteY2" fmla="*/ 75280 h 701622"/>
            <a:gd name="connsiteX3" fmla="*/ 365709 w 731419"/>
            <a:gd name="connsiteY3" fmla="*/ 701621 h 701622"/>
            <a:gd name="connsiteX0" fmla="*/ 401872 w 767582"/>
            <a:gd name="connsiteY0" fmla="*/ 728815 h 728816"/>
            <a:gd name="connsiteX1" fmla="*/ 759782 w 767582"/>
            <a:gd name="connsiteY1" fmla="*/ 108247 h 728816"/>
            <a:gd name="connsiteX2" fmla="*/ 43963 w 767582"/>
            <a:gd name="connsiteY2" fmla="*/ 102474 h 728816"/>
            <a:gd name="connsiteX3" fmla="*/ 401872 w 767582"/>
            <a:gd name="connsiteY3" fmla="*/ 728815 h 728816"/>
            <a:gd name="connsiteX0" fmla="*/ 401872 w 767582"/>
            <a:gd name="connsiteY0" fmla="*/ 762923 h 762924"/>
            <a:gd name="connsiteX1" fmla="*/ 759782 w 767582"/>
            <a:gd name="connsiteY1" fmla="*/ 142355 h 762924"/>
            <a:gd name="connsiteX2" fmla="*/ 43963 w 767582"/>
            <a:gd name="connsiteY2" fmla="*/ 136582 h 762924"/>
            <a:gd name="connsiteX3" fmla="*/ 401872 w 767582"/>
            <a:gd name="connsiteY3" fmla="*/ 762923 h 762924"/>
            <a:gd name="connsiteX0" fmla="*/ 401872 w 799759"/>
            <a:gd name="connsiteY0" fmla="*/ 762923 h 762924"/>
            <a:gd name="connsiteX1" fmla="*/ 759782 w 799759"/>
            <a:gd name="connsiteY1" fmla="*/ 142355 h 762924"/>
            <a:gd name="connsiteX2" fmla="*/ 43963 w 799759"/>
            <a:gd name="connsiteY2" fmla="*/ 136582 h 762924"/>
            <a:gd name="connsiteX3" fmla="*/ 401872 w 799759"/>
            <a:gd name="connsiteY3" fmla="*/ 762923 h 762924"/>
            <a:gd name="connsiteX0" fmla="*/ 401872 w 799759"/>
            <a:gd name="connsiteY0" fmla="*/ 755635 h 755636"/>
            <a:gd name="connsiteX1" fmla="*/ 759782 w 799759"/>
            <a:gd name="connsiteY1" fmla="*/ 135067 h 755636"/>
            <a:gd name="connsiteX2" fmla="*/ 43963 w 799759"/>
            <a:gd name="connsiteY2" fmla="*/ 129294 h 755636"/>
            <a:gd name="connsiteX3" fmla="*/ 401872 w 799759"/>
            <a:gd name="connsiteY3" fmla="*/ 755635 h 755636"/>
            <a:gd name="connsiteX0" fmla="*/ 401872 w 803745"/>
            <a:gd name="connsiteY0" fmla="*/ 755635 h 755636"/>
            <a:gd name="connsiteX1" fmla="*/ 759782 w 803745"/>
            <a:gd name="connsiteY1" fmla="*/ 135067 h 755636"/>
            <a:gd name="connsiteX2" fmla="*/ 43963 w 803745"/>
            <a:gd name="connsiteY2" fmla="*/ 129294 h 755636"/>
            <a:gd name="connsiteX3" fmla="*/ 401872 w 803745"/>
            <a:gd name="connsiteY3" fmla="*/ 755635 h 755636"/>
            <a:gd name="connsiteX0" fmla="*/ 401872 w 797791"/>
            <a:gd name="connsiteY0" fmla="*/ 755635 h 755636"/>
            <a:gd name="connsiteX1" fmla="*/ 759782 w 797791"/>
            <a:gd name="connsiteY1" fmla="*/ 135067 h 755636"/>
            <a:gd name="connsiteX2" fmla="*/ 43963 w 797791"/>
            <a:gd name="connsiteY2" fmla="*/ 129294 h 755636"/>
            <a:gd name="connsiteX3" fmla="*/ 401872 w 797791"/>
            <a:gd name="connsiteY3" fmla="*/ 755635 h 75563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797791" h="755636">
              <a:moveTo>
                <a:pt x="401872" y="755635"/>
              </a:moveTo>
              <a:cubicBezTo>
                <a:pt x="521175" y="756597"/>
                <a:pt x="921722" y="297134"/>
                <a:pt x="759782" y="135067"/>
              </a:cubicBezTo>
              <a:cubicBezTo>
                <a:pt x="575109" y="-46220"/>
                <a:pt x="222955" y="-41900"/>
                <a:pt x="43963" y="129294"/>
              </a:cubicBezTo>
              <a:cubicBezTo>
                <a:pt x="-135029" y="300488"/>
                <a:pt x="282569" y="754673"/>
                <a:pt x="401872" y="755635"/>
              </a:cubicBezTo>
              <a:close/>
            </a:path>
          </a:pathLst>
        </a:cu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36000" rtlCol="0" anchor="ctr"/>
        <a:lstStyle/>
        <a:p>
          <a:pPr algn="ctr"/>
          <a:r>
            <a:rPr kumimoji="1" lang="en-US" altLang="ja-JP" sz="1200" b="1"/>
            <a:t>294</a:t>
          </a:r>
          <a:endParaRPr kumimoji="1" lang="ja-JP" altLang="en-US" sz="1200" b="1"/>
        </a:p>
      </xdr:txBody>
    </xdr:sp>
    <xdr:clientData/>
  </xdr:twoCellAnchor>
  <xdr:twoCellAnchor>
    <xdr:from>
      <xdr:col>1</xdr:col>
      <xdr:colOff>792481</xdr:colOff>
      <xdr:row>9</xdr:row>
      <xdr:rowOff>161925</xdr:rowOff>
    </xdr:from>
    <xdr:to>
      <xdr:col>2</xdr:col>
      <xdr:colOff>131447</xdr:colOff>
      <xdr:row>11</xdr:row>
      <xdr:rowOff>7545</xdr:rowOff>
    </xdr:to>
    <xdr:sp macro="" textlink="">
      <xdr:nvSpPr>
        <xdr:cNvPr id="95" name="六角形 94">
          <a:extLst>
            <a:ext uri="{FF2B5EF4-FFF2-40B4-BE49-F238E27FC236}">
              <a16:creationId xmlns:a16="http://schemas.microsoft.com/office/drawing/2014/main" id="{00000000-0008-0000-0200-00005F000000}"/>
            </a:ext>
          </a:extLst>
        </xdr:cNvPr>
        <xdr:cNvSpPr/>
      </xdr:nvSpPr>
      <xdr:spPr>
        <a:xfrm>
          <a:off x="1373506" y="1704975"/>
          <a:ext cx="367666" cy="188520"/>
        </a:xfrm>
        <a:prstGeom prst="hexagon">
          <a:avLst/>
        </a:pr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0" rtlCol="0" anchor="ctr"/>
        <a:lstStyle/>
        <a:p>
          <a:pPr algn="ctr"/>
          <a:r>
            <a:rPr kumimoji="1" lang="en-US" altLang="ja-JP" sz="1200" b="1"/>
            <a:t>333</a:t>
          </a:r>
          <a:endParaRPr kumimoji="1" lang="ja-JP" altLang="en-US" sz="1200" b="1"/>
        </a:p>
      </xdr:txBody>
    </xdr:sp>
    <xdr:clientData/>
  </xdr:twoCellAnchor>
  <xdr:twoCellAnchor>
    <xdr:from>
      <xdr:col>1</xdr:col>
      <xdr:colOff>9525</xdr:colOff>
      <xdr:row>17</xdr:row>
      <xdr:rowOff>104775</xdr:rowOff>
    </xdr:from>
    <xdr:to>
      <xdr:col>1</xdr:col>
      <xdr:colOff>1019175</xdr:colOff>
      <xdr:row>19</xdr:row>
      <xdr:rowOff>3110</xdr:rowOff>
    </xdr:to>
    <xdr:sp macro="" textlink="">
      <xdr:nvSpPr>
        <xdr:cNvPr id="107" name="正方形/長方形 106">
          <a:extLst>
            <a:ext uri="{FF2B5EF4-FFF2-40B4-BE49-F238E27FC236}">
              <a16:creationId xmlns:a16="http://schemas.microsoft.com/office/drawing/2014/main" id="{00000000-0008-0000-0200-00006B000000}"/>
            </a:ext>
          </a:extLst>
        </xdr:cNvPr>
        <xdr:cNvSpPr/>
      </xdr:nvSpPr>
      <xdr:spPr>
        <a:xfrm>
          <a:off x="590550" y="3019425"/>
          <a:ext cx="1009650" cy="241235"/>
        </a:xfrm>
        <a:prstGeom prst="rect">
          <a:avLst/>
        </a:prstGeom>
        <a:gradFill>
          <a:gsLst>
            <a:gs pos="0">
              <a:schemeClr val="tx2">
                <a:lumMod val="60000"/>
                <a:lumOff val="4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tx2">
                <a:lumMod val="60000"/>
                <a:lumOff val="40000"/>
              </a:schemeClr>
            </a:gs>
          </a:gsLst>
          <a:lin ang="5400000" scaled="0"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</xdr:col>
      <xdr:colOff>590550</xdr:colOff>
      <xdr:row>17</xdr:row>
      <xdr:rowOff>9525</xdr:rowOff>
    </xdr:from>
    <xdr:to>
      <xdr:col>1</xdr:col>
      <xdr:colOff>838200</xdr:colOff>
      <xdr:row>19</xdr:row>
      <xdr:rowOff>85725</xdr:rowOff>
    </xdr:to>
    <xdr:grpSp>
      <xdr:nvGrpSpPr>
        <xdr:cNvPr id="108" name="グループ化 4933">
          <a:extLst>
            <a:ext uri="{FF2B5EF4-FFF2-40B4-BE49-F238E27FC236}">
              <a16:creationId xmlns:a16="http://schemas.microsoft.com/office/drawing/2014/main" id="{00000000-0008-0000-0200-00006C000000}"/>
            </a:ext>
          </a:extLst>
        </xdr:cNvPr>
        <xdr:cNvGrpSpPr>
          <a:grpSpLocks/>
        </xdr:cNvGrpSpPr>
      </xdr:nvGrpSpPr>
      <xdr:grpSpPr bwMode="auto">
        <a:xfrm rot="-5400000">
          <a:off x="1085850" y="3009900"/>
          <a:ext cx="419100" cy="247650"/>
          <a:chOff x="724766" y="3132726"/>
          <a:chExt cx="414304" cy="247650"/>
        </a:xfrm>
      </xdr:grpSpPr>
      <xdr:sp macro="" textlink="">
        <xdr:nvSpPr>
          <xdr:cNvPr id="109" name="正方形/長方形 108">
            <a:extLst>
              <a:ext uri="{FF2B5EF4-FFF2-40B4-BE49-F238E27FC236}">
                <a16:creationId xmlns:a16="http://schemas.microsoft.com/office/drawing/2014/main" id="{00000000-0008-0000-0200-00006D000000}"/>
              </a:ext>
            </a:extLst>
          </xdr:cNvPr>
          <xdr:cNvSpPr/>
        </xdr:nvSpPr>
        <xdr:spPr bwMode="auto">
          <a:xfrm rot="10800000">
            <a:off x="800094" y="3189876"/>
            <a:ext cx="263648" cy="1333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110" name="フリーフォーム 109">
            <a:extLst>
              <a:ext uri="{FF2B5EF4-FFF2-40B4-BE49-F238E27FC236}">
                <a16:creationId xmlns:a16="http://schemas.microsoft.com/office/drawing/2014/main" id="{00000000-0008-0000-0200-00006E000000}"/>
              </a:ext>
            </a:extLst>
          </xdr:cNvPr>
          <xdr:cNvSpPr/>
        </xdr:nvSpPr>
        <xdr:spPr bwMode="auto">
          <a:xfrm rot="5400000">
            <a:off x="903343" y="2954149"/>
            <a:ext cx="57150" cy="414304"/>
          </a:xfrm>
          <a:custGeom>
            <a:avLst/>
            <a:gdLst>
              <a:gd name="connsiteX0" fmla="*/ 0 w 114300"/>
              <a:gd name="connsiteY0" fmla="*/ 0 h 866775"/>
              <a:gd name="connsiteX1" fmla="*/ 114300 w 114300"/>
              <a:gd name="connsiteY1" fmla="*/ 133350 h 866775"/>
              <a:gd name="connsiteX2" fmla="*/ 114300 w 114300"/>
              <a:gd name="connsiteY2" fmla="*/ 752475 h 866775"/>
              <a:gd name="connsiteX3" fmla="*/ 9525 w 114300"/>
              <a:gd name="connsiteY3" fmla="*/ 866775 h 86677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14300" h="866775">
                <a:moveTo>
                  <a:pt x="0" y="0"/>
                </a:moveTo>
                <a:lnTo>
                  <a:pt x="114300" y="133350"/>
                </a:lnTo>
                <a:lnTo>
                  <a:pt x="114300" y="752475"/>
                </a:lnTo>
                <a:lnTo>
                  <a:pt x="9525" y="866775"/>
                </a:lnTo>
              </a:path>
            </a:pathLst>
          </a:cu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111" name="フリーフォーム 110">
            <a:extLst>
              <a:ext uri="{FF2B5EF4-FFF2-40B4-BE49-F238E27FC236}">
                <a16:creationId xmlns:a16="http://schemas.microsoft.com/office/drawing/2014/main" id="{00000000-0008-0000-0200-00006F000000}"/>
              </a:ext>
            </a:extLst>
          </xdr:cNvPr>
          <xdr:cNvSpPr/>
        </xdr:nvSpPr>
        <xdr:spPr bwMode="auto">
          <a:xfrm rot="5400000" flipH="1">
            <a:off x="903343" y="3144649"/>
            <a:ext cx="57150" cy="414304"/>
          </a:xfrm>
          <a:custGeom>
            <a:avLst/>
            <a:gdLst>
              <a:gd name="connsiteX0" fmla="*/ 0 w 114300"/>
              <a:gd name="connsiteY0" fmla="*/ 0 h 866775"/>
              <a:gd name="connsiteX1" fmla="*/ 114300 w 114300"/>
              <a:gd name="connsiteY1" fmla="*/ 133350 h 866775"/>
              <a:gd name="connsiteX2" fmla="*/ 114300 w 114300"/>
              <a:gd name="connsiteY2" fmla="*/ 752475 h 866775"/>
              <a:gd name="connsiteX3" fmla="*/ 9525 w 114300"/>
              <a:gd name="connsiteY3" fmla="*/ 866775 h 86677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14300" h="866775">
                <a:moveTo>
                  <a:pt x="0" y="0"/>
                </a:moveTo>
                <a:lnTo>
                  <a:pt x="114300" y="133350"/>
                </a:lnTo>
                <a:lnTo>
                  <a:pt x="114300" y="752475"/>
                </a:lnTo>
                <a:lnTo>
                  <a:pt x="9525" y="866775"/>
                </a:lnTo>
              </a:path>
            </a:pathLst>
          </a:cu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</xdr:grpSp>
    <xdr:clientData/>
  </xdr:twoCellAnchor>
  <xdr:twoCellAnchor>
    <xdr:from>
      <xdr:col>1</xdr:col>
      <xdr:colOff>714375</xdr:colOff>
      <xdr:row>15</xdr:row>
      <xdr:rowOff>0</xdr:rowOff>
    </xdr:from>
    <xdr:to>
      <xdr:col>1</xdr:col>
      <xdr:colOff>714375</xdr:colOff>
      <xdr:row>20</xdr:row>
      <xdr:rowOff>76200</xdr:rowOff>
    </xdr:to>
    <xdr:cxnSp macro="">
      <xdr:nvCxnSpPr>
        <xdr:cNvPr id="12" name="直線矢印コネクタ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CxnSpPr/>
      </xdr:nvCxnSpPr>
      <xdr:spPr>
        <a:xfrm flipV="1">
          <a:off x="1295400" y="2571750"/>
          <a:ext cx="0" cy="933450"/>
        </a:xfrm>
        <a:prstGeom prst="straightConnector1">
          <a:avLst/>
        </a:prstGeom>
        <a:ln w="57150">
          <a:solidFill>
            <a:srgbClr val="FF0000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581025</xdr:colOff>
      <xdr:row>16</xdr:row>
      <xdr:rowOff>80010</xdr:rowOff>
    </xdr:from>
    <xdr:to>
      <xdr:col>1</xdr:col>
      <xdr:colOff>857250</xdr:colOff>
      <xdr:row>16</xdr:row>
      <xdr:rowOff>127635</xdr:rowOff>
    </xdr:to>
    <xdr:sp macro="" textlink="">
      <xdr:nvSpPr>
        <xdr:cNvPr id="91" name="フリーフォーム 90">
          <a:extLst>
            <a:ext uri="{FF2B5EF4-FFF2-40B4-BE49-F238E27FC236}">
              <a16:creationId xmlns:a16="http://schemas.microsoft.com/office/drawing/2014/main" id="{00000000-0008-0000-0200-00005B000000}"/>
            </a:ext>
          </a:extLst>
        </xdr:cNvPr>
        <xdr:cNvSpPr/>
      </xdr:nvSpPr>
      <xdr:spPr>
        <a:xfrm>
          <a:off x="1162050" y="2823210"/>
          <a:ext cx="276225" cy="47625"/>
        </a:xfrm>
        <a:custGeom>
          <a:avLst/>
          <a:gdLst>
            <a:gd name="connsiteX0" fmla="*/ 0 w 514350"/>
            <a:gd name="connsiteY0" fmla="*/ 85725 h 85725"/>
            <a:gd name="connsiteX1" fmla="*/ 114300 w 514350"/>
            <a:gd name="connsiteY1" fmla="*/ 0 h 85725"/>
            <a:gd name="connsiteX2" fmla="*/ 428625 w 514350"/>
            <a:gd name="connsiteY2" fmla="*/ 0 h 85725"/>
            <a:gd name="connsiteX3" fmla="*/ 514350 w 514350"/>
            <a:gd name="connsiteY3" fmla="*/ 85725 h 857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514350" h="85725">
              <a:moveTo>
                <a:pt x="0" y="85725"/>
              </a:moveTo>
              <a:lnTo>
                <a:pt x="114300" y="0"/>
              </a:lnTo>
              <a:lnTo>
                <a:pt x="428625" y="0"/>
              </a:lnTo>
              <a:lnTo>
                <a:pt x="514350" y="85725"/>
              </a:lnTo>
            </a:path>
          </a:pathLst>
        </a:custGeom>
        <a:noFill/>
        <a:ln w="19050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</xdr:col>
      <xdr:colOff>963083</xdr:colOff>
      <xdr:row>12</xdr:row>
      <xdr:rowOff>0</xdr:rowOff>
    </xdr:from>
    <xdr:to>
      <xdr:col>2</xdr:col>
      <xdr:colOff>114383</xdr:colOff>
      <xdr:row>13</xdr:row>
      <xdr:rowOff>8551</xdr:rowOff>
    </xdr:to>
    <xdr:sp macro="" textlink="">
      <xdr:nvSpPr>
        <xdr:cNvPr id="270" name="円/楕円 44">
          <a:extLst>
            <a:ext uri="{FF2B5EF4-FFF2-40B4-BE49-F238E27FC236}">
              <a16:creationId xmlns:a16="http://schemas.microsoft.com/office/drawing/2014/main" id="{4E472CBE-0B2B-45F6-B281-3FC805B3D188}"/>
            </a:ext>
          </a:extLst>
        </xdr:cNvPr>
        <xdr:cNvSpPr/>
      </xdr:nvSpPr>
      <xdr:spPr>
        <a:xfrm>
          <a:off x="1544108" y="2057400"/>
          <a:ext cx="180000" cy="180001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523875</xdr:colOff>
      <xdr:row>62</xdr:row>
      <xdr:rowOff>0</xdr:rowOff>
    </xdr:from>
    <xdr:to>
      <xdr:col>4</xdr:col>
      <xdr:colOff>523875</xdr:colOff>
      <xdr:row>63</xdr:row>
      <xdr:rowOff>142875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E3C2CFEA-868D-4297-8271-E37EDE3C9F5C}"/>
            </a:ext>
          </a:extLst>
        </xdr:cNvPr>
        <xdr:cNvCxnSpPr/>
      </xdr:nvCxnSpPr>
      <xdr:spPr>
        <a:xfrm>
          <a:off x="3746500" y="10826750"/>
          <a:ext cx="0" cy="31750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358775</xdr:colOff>
      <xdr:row>62</xdr:row>
      <xdr:rowOff>28575</xdr:rowOff>
    </xdr:from>
    <xdr:to>
      <xdr:col>4</xdr:col>
      <xdr:colOff>657225</xdr:colOff>
      <xdr:row>62</xdr:row>
      <xdr:rowOff>28575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DF17B4AF-6644-42E2-B8CF-DE43D16E773B}"/>
            </a:ext>
          </a:extLst>
        </xdr:cNvPr>
        <xdr:cNvCxnSpPr/>
      </xdr:nvCxnSpPr>
      <xdr:spPr>
        <a:xfrm>
          <a:off x="3581400" y="10855325"/>
          <a:ext cx="298450" cy="0"/>
        </a:xfrm>
        <a:prstGeom prst="line">
          <a:avLst/>
        </a:prstGeom>
        <a:ln w="28575">
          <a:solidFill>
            <a:srgbClr val="00B050"/>
          </a:solidFill>
          <a:headEnd type="oval"/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523875</xdr:colOff>
      <xdr:row>59</xdr:row>
      <xdr:rowOff>19051</xdr:rowOff>
    </xdr:from>
    <xdr:to>
      <xdr:col>4</xdr:col>
      <xdr:colOff>523875</xdr:colOff>
      <xdr:row>62</xdr:row>
      <xdr:rowOff>0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0C320418-1047-476F-A5C1-E8E4EA39D298}"/>
            </a:ext>
          </a:extLst>
        </xdr:cNvPr>
        <xdr:cNvCxnSpPr/>
      </xdr:nvCxnSpPr>
      <xdr:spPr>
        <a:xfrm flipV="1">
          <a:off x="3746500" y="10321926"/>
          <a:ext cx="0" cy="504824"/>
        </a:xfrm>
        <a:prstGeom prst="straightConnector1">
          <a:avLst/>
        </a:prstGeom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195</xdr:colOff>
      <xdr:row>54</xdr:row>
      <xdr:rowOff>12829</xdr:rowOff>
    </xdr:from>
    <xdr:to>
      <xdr:col>5</xdr:col>
      <xdr:colOff>884659</xdr:colOff>
      <xdr:row>56</xdr:row>
      <xdr:rowOff>85725</xdr:rowOff>
    </xdr:to>
    <xdr:sp macro="" textlink="">
      <xdr:nvSpPr>
        <xdr:cNvPr id="28" name="フリーフォーム 100">
          <a:extLst>
            <a:ext uri="{FF2B5EF4-FFF2-40B4-BE49-F238E27FC236}">
              <a16:creationId xmlns:a16="http://schemas.microsoft.com/office/drawing/2014/main" id="{A11840EE-64CF-4157-8956-151877E9A0F6}"/>
            </a:ext>
          </a:extLst>
        </xdr:cNvPr>
        <xdr:cNvSpPr/>
      </xdr:nvSpPr>
      <xdr:spPr>
        <a:xfrm>
          <a:off x="4248345" y="9271129"/>
          <a:ext cx="884464" cy="415796"/>
        </a:xfrm>
        <a:custGeom>
          <a:avLst/>
          <a:gdLst>
            <a:gd name="connsiteX0" fmla="*/ 0 w 1078852"/>
            <a:gd name="connsiteY0" fmla="*/ 466531 h 466531"/>
            <a:gd name="connsiteX1" fmla="*/ 0 w 1078852"/>
            <a:gd name="connsiteY1" fmla="*/ 0 h 466531"/>
            <a:gd name="connsiteX2" fmla="*/ 1078852 w 1078852"/>
            <a:gd name="connsiteY2" fmla="*/ 0 h 46653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78852" h="466531">
              <a:moveTo>
                <a:pt x="0" y="466531"/>
              </a:moveTo>
              <a:lnTo>
                <a:pt x="0" y="0"/>
              </a:lnTo>
              <a:lnTo>
                <a:pt x="1078852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944033</xdr:colOff>
      <xdr:row>53</xdr:row>
      <xdr:rowOff>85725</xdr:rowOff>
    </xdr:from>
    <xdr:to>
      <xdr:col>5</xdr:col>
      <xdr:colOff>95333</xdr:colOff>
      <xdr:row>54</xdr:row>
      <xdr:rowOff>94276</xdr:rowOff>
    </xdr:to>
    <xdr:sp macro="" textlink="">
      <xdr:nvSpPr>
        <xdr:cNvPr id="29" name="円/楕円 44">
          <a:extLst>
            <a:ext uri="{FF2B5EF4-FFF2-40B4-BE49-F238E27FC236}">
              <a16:creationId xmlns:a16="http://schemas.microsoft.com/office/drawing/2014/main" id="{B1B94254-9AAB-4939-96FC-3708DBC2EB58}"/>
            </a:ext>
          </a:extLst>
        </xdr:cNvPr>
        <xdr:cNvSpPr/>
      </xdr:nvSpPr>
      <xdr:spPr>
        <a:xfrm>
          <a:off x="4163483" y="9172575"/>
          <a:ext cx="180000" cy="180001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</xdr:col>
      <xdr:colOff>6350</xdr:colOff>
      <xdr:row>44</xdr:row>
      <xdr:rowOff>69850</xdr:rowOff>
    </xdr:from>
    <xdr:to>
      <xdr:col>5</xdr:col>
      <xdr:colOff>6350</xdr:colOff>
      <xdr:row>46</xdr:row>
      <xdr:rowOff>158750</xdr:rowOff>
    </xdr:to>
    <xdr:cxnSp macro="">
      <xdr:nvCxnSpPr>
        <xdr:cNvPr id="33" name="直線コネクタ 32">
          <a:extLst>
            <a:ext uri="{FF2B5EF4-FFF2-40B4-BE49-F238E27FC236}">
              <a16:creationId xmlns:a16="http://schemas.microsoft.com/office/drawing/2014/main" id="{89D6259C-CA45-4F25-95AB-1806EA615FD7}"/>
            </a:ext>
          </a:extLst>
        </xdr:cNvPr>
        <xdr:cNvCxnSpPr/>
      </xdr:nvCxnSpPr>
      <xdr:spPr>
        <a:xfrm flipV="1">
          <a:off x="4260850" y="7613650"/>
          <a:ext cx="0" cy="43180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195</xdr:colOff>
      <xdr:row>47</xdr:row>
      <xdr:rowOff>128</xdr:rowOff>
    </xdr:from>
    <xdr:to>
      <xdr:col>5</xdr:col>
      <xdr:colOff>884659</xdr:colOff>
      <xdr:row>49</xdr:row>
      <xdr:rowOff>139699</xdr:rowOff>
    </xdr:to>
    <xdr:sp macro="" textlink="">
      <xdr:nvSpPr>
        <xdr:cNvPr id="34" name="フリーフォーム 100">
          <a:extLst>
            <a:ext uri="{FF2B5EF4-FFF2-40B4-BE49-F238E27FC236}">
              <a16:creationId xmlns:a16="http://schemas.microsoft.com/office/drawing/2014/main" id="{0F3BC74E-A32F-4447-A3A3-B558BCA4A1CB}"/>
            </a:ext>
          </a:extLst>
        </xdr:cNvPr>
        <xdr:cNvSpPr/>
      </xdr:nvSpPr>
      <xdr:spPr>
        <a:xfrm>
          <a:off x="4254695" y="8058278"/>
          <a:ext cx="884464" cy="482471"/>
        </a:xfrm>
        <a:custGeom>
          <a:avLst/>
          <a:gdLst>
            <a:gd name="connsiteX0" fmla="*/ 0 w 1078852"/>
            <a:gd name="connsiteY0" fmla="*/ 466531 h 466531"/>
            <a:gd name="connsiteX1" fmla="*/ 0 w 1078852"/>
            <a:gd name="connsiteY1" fmla="*/ 0 h 466531"/>
            <a:gd name="connsiteX2" fmla="*/ 1078852 w 1078852"/>
            <a:gd name="connsiteY2" fmla="*/ 0 h 46653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78852" h="466531">
              <a:moveTo>
                <a:pt x="0" y="466531"/>
              </a:moveTo>
              <a:lnTo>
                <a:pt x="0" y="0"/>
              </a:lnTo>
              <a:lnTo>
                <a:pt x="1078852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944033</xdr:colOff>
      <xdr:row>46</xdr:row>
      <xdr:rowOff>73025</xdr:rowOff>
    </xdr:from>
    <xdr:to>
      <xdr:col>5</xdr:col>
      <xdr:colOff>95333</xdr:colOff>
      <xdr:row>47</xdr:row>
      <xdr:rowOff>81576</xdr:rowOff>
    </xdr:to>
    <xdr:sp macro="" textlink="">
      <xdr:nvSpPr>
        <xdr:cNvPr id="35" name="円/楕円 44">
          <a:extLst>
            <a:ext uri="{FF2B5EF4-FFF2-40B4-BE49-F238E27FC236}">
              <a16:creationId xmlns:a16="http://schemas.microsoft.com/office/drawing/2014/main" id="{8AF8C88E-D191-494A-816A-98841554AADC}"/>
            </a:ext>
          </a:extLst>
        </xdr:cNvPr>
        <xdr:cNvSpPr/>
      </xdr:nvSpPr>
      <xdr:spPr>
        <a:xfrm>
          <a:off x="4169833" y="7959725"/>
          <a:ext cx="180000" cy="180001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95250</xdr:colOff>
      <xdr:row>41</xdr:row>
      <xdr:rowOff>19050</xdr:rowOff>
    </xdr:from>
    <xdr:to>
      <xdr:col>5</xdr:col>
      <xdr:colOff>939800</xdr:colOff>
      <xdr:row>41</xdr:row>
      <xdr:rowOff>19050</xdr:rowOff>
    </xdr:to>
    <xdr:cxnSp macro="">
      <xdr:nvCxnSpPr>
        <xdr:cNvPr id="37" name="直線コネクタ 36">
          <a:extLst>
            <a:ext uri="{FF2B5EF4-FFF2-40B4-BE49-F238E27FC236}">
              <a16:creationId xmlns:a16="http://schemas.microsoft.com/office/drawing/2014/main" id="{CB4EAF65-2582-4304-81B2-8CB09D0415DF}"/>
            </a:ext>
          </a:extLst>
        </xdr:cNvPr>
        <xdr:cNvCxnSpPr/>
      </xdr:nvCxnSpPr>
      <xdr:spPr>
        <a:xfrm flipH="1">
          <a:off x="3321050" y="7048500"/>
          <a:ext cx="1873250" cy="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195</xdr:colOff>
      <xdr:row>38</xdr:row>
      <xdr:rowOff>95378</xdr:rowOff>
    </xdr:from>
    <xdr:to>
      <xdr:col>5</xdr:col>
      <xdr:colOff>884659</xdr:colOff>
      <xdr:row>42</xdr:row>
      <xdr:rowOff>139699</xdr:rowOff>
    </xdr:to>
    <xdr:sp macro="" textlink="">
      <xdr:nvSpPr>
        <xdr:cNvPr id="38" name="フリーフォーム 100">
          <a:extLst>
            <a:ext uri="{FF2B5EF4-FFF2-40B4-BE49-F238E27FC236}">
              <a16:creationId xmlns:a16="http://schemas.microsoft.com/office/drawing/2014/main" id="{B1B033F9-87FC-43D1-86D9-64E3A9C4A12F}"/>
            </a:ext>
          </a:extLst>
        </xdr:cNvPr>
        <xdr:cNvSpPr/>
      </xdr:nvSpPr>
      <xdr:spPr>
        <a:xfrm>
          <a:off x="4254695" y="6610478"/>
          <a:ext cx="884464" cy="730121"/>
        </a:xfrm>
        <a:custGeom>
          <a:avLst/>
          <a:gdLst>
            <a:gd name="connsiteX0" fmla="*/ 0 w 1078852"/>
            <a:gd name="connsiteY0" fmla="*/ 466531 h 466531"/>
            <a:gd name="connsiteX1" fmla="*/ 0 w 1078852"/>
            <a:gd name="connsiteY1" fmla="*/ 0 h 466531"/>
            <a:gd name="connsiteX2" fmla="*/ 1078852 w 1078852"/>
            <a:gd name="connsiteY2" fmla="*/ 0 h 46653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78852" h="466531">
              <a:moveTo>
                <a:pt x="0" y="466531"/>
              </a:moveTo>
              <a:lnTo>
                <a:pt x="0" y="0"/>
              </a:lnTo>
              <a:lnTo>
                <a:pt x="1078852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944033</xdr:colOff>
      <xdr:row>37</xdr:row>
      <xdr:rowOff>168275</xdr:rowOff>
    </xdr:from>
    <xdr:to>
      <xdr:col>5</xdr:col>
      <xdr:colOff>95333</xdr:colOff>
      <xdr:row>39</xdr:row>
      <xdr:rowOff>5376</xdr:rowOff>
    </xdr:to>
    <xdr:sp macro="" textlink="">
      <xdr:nvSpPr>
        <xdr:cNvPr id="39" name="円/楕円 44">
          <a:extLst>
            <a:ext uri="{FF2B5EF4-FFF2-40B4-BE49-F238E27FC236}">
              <a16:creationId xmlns:a16="http://schemas.microsoft.com/office/drawing/2014/main" id="{56878190-4AFF-4C67-BE03-4BA232496363}"/>
            </a:ext>
          </a:extLst>
        </xdr:cNvPr>
        <xdr:cNvSpPr/>
      </xdr:nvSpPr>
      <xdr:spPr>
        <a:xfrm>
          <a:off x="4169833" y="6511925"/>
          <a:ext cx="180000" cy="180001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956733</xdr:colOff>
      <xdr:row>40</xdr:row>
      <xdr:rowOff>117475</xdr:rowOff>
    </xdr:from>
    <xdr:to>
      <xdr:col>5</xdr:col>
      <xdr:colOff>72033</xdr:colOff>
      <xdr:row>41</xdr:row>
      <xdr:rowOff>90025</xdr:rowOff>
    </xdr:to>
    <xdr:sp macro="" textlink="">
      <xdr:nvSpPr>
        <xdr:cNvPr id="42" name="円/楕円 44">
          <a:extLst>
            <a:ext uri="{FF2B5EF4-FFF2-40B4-BE49-F238E27FC236}">
              <a16:creationId xmlns:a16="http://schemas.microsoft.com/office/drawing/2014/main" id="{170ED399-964F-4165-86F3-3A543E5F0F3B}"/>
            </a:ext>
          </a:extLst>
        </xdr:cNvPr>
        <xdr:cNvSpPr/>
      </xdr:nvSpPr>
      <xdr:spPr>
        <a:xfrm>
          <a:off x="4182533" y="6975475"/>
          <a:ext cx="144000" cy="144000"/>
        </a:xfrm>
        <a:prstGeom prst="ellipse">
          <a:avLst/>
        </a:prstGeom>
        <a:solidFill>
          <a:schemeClr val="bg1"/>
        </a:solidFill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107950</xdr:colOff>
      <xdr:row>39</xdr:row>
      <xdr:rowOff>50800</xdr:rowOff>
    </xdr:from>
    <xdr:to>
      <xdr:col>5</xdr:col>
      <xdr:colOff>927100</xdr:colOff>
      <xdr:row>40</xdr:row>
      <xdr:rowOff>88901</xdr:rowOff>
    </xdr:to>
    <xdr:sp macro="" textlink="">
      <xdr:nvSpPr>
        <xdr:cNvPr id="43" name="正方形/長方形 42">
          <a:extLst>
            <a:ext uri="{FF2B5EF4-FFF2-40B4-BE49-F238E27FC236}">
              <a16:creationId xmlns:a16="http://schemas.microsoft.com/office/drawing/2014/main" id="{EE2BE7FF-3295-4C17-9475-71286CF9C885}"/>
            </a:ext>
          </a:extLst>
        </xdr:cNvPr>
        <xdr:cNvSpPr/>
      </xdr:nvSpPr>
      <xdr:spPr>
        <a:xfrm>
          <a:off x="3333750" y="6737350"/>
          <a:ext cx="1847850" cy="209551"/>
        </a:xfrm>
        <a:prstGeom prst="rect">
          <a:avLst/>
        </a:prstGeom>
        <a:solidFill>
          <a:schemeClr val="accent3">
            <a:lumMod val="50000"/>
          </a:schemeClr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>
              <a:solidFill>
                <a:schemeClr val="bg1"/>
              </a:solidFill>
            </a:rPr>
            <a:t>日光道</a:t>
          </a:r>
        </a:p>
      </xdr:txBody>
    </xdr:sp>
    <xdr:clientData/>
  </xdr:twoCellAnchor>
  <xdr:twoCellAnchor>
    <xdr:from>
      <xdr:col>4</xdr:col>
      <xdr:colOff>76199</xdr:colOff>
      <xdr:row>33</xdr:row>
      <xdr:rowOff>139829</xdr:rowOff>
    </xdr:from>
    <xdr:to>
      <xdr:col>5</xdr:col>
      <xdr:colOff>194</xdr:colOff>
      <xdr:row>35</xdr:row>
      <xdr:rowOff>114300</xdr:rowOff>
    </xdr:to>
    <xdr:sp macro="" textlink="">
      <xdr:nvSpPr>
        <xdr:cNvPr id="44" name="フリーフォーム 100">
          <a:extLst>
            <a:ext uri="{FF2B5EF4-FFF2-40B4-BE49-F238E27FC236}">
              <a16:creationId xmlns:a16="http://schemas.microsoft.com/office/drawing/2014/main" id="{F15D5367-8F84-4295-B9FE-AFF5982ADEFD}"/>
            </a:ext>
          </a:extLst>
        </xdr:cNvPr>
        <xdr:cNvSpPr/>
      </xdr:nvSpPr>
      <xdr:spPr>
        <a:xfrm flipH="1">
          <a:off x="3301999" y="5797679"/>
          <a:ext cx="952695" cy="317371"/>
        </a:xfrm>
        <a:custGeom>
          <a:avLst/>
          <a:gdLst>
            <a:gd name="connsiteX0" fmla="*/ 0 w 1078852"/>
            <a:gd name="connsiteY0" fmla="*/ 466531 h 466531"/>
            <a:gd name="connsiteX1" fmla="*/ 0 w 1078852"/>
            <a:gd name="connsiteY1" fmla="*/ 0 h 466531"/>
            <a:gd name="connsiteX2" fmla="*/ 1078852 w 1078852"/>
            <a:gd name="connsiteY2" fmla="*/ 0 h 46653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78852" h="466531">
              <a:moveTo>
                <a:pt x="0" y="466531"/>
              </a:moveTo>
              <a:lnTo>
                <a:pt x="0" y="0"/>
              </a:lnTo>
              <a:lnTo>
                <a:pt x="1078852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944033</xdr:colOff>
      <xdr:row>33</xdr:row>
      <xdr:rowOff>41275</xdr:rowOff>
    </xdr:from>
    <xdr:to>
      <xdr:col>5</xdr:col>
      <xdr:colOff>95333</xdr:colOff>
      <xdr:row>34</xdr:row>
      <xdr:rowOff>49826</xdr:rowOff>
    </xdr:to>
    <xdr:sp macro="" textlink="">
      <xdr:nvSpPr>
        <xdr:cNvPr id="45" name="円/楕円 44">
          <a:extLst>
            <a:ext uri="{FF2B5EF4-FFF2-40B4-BE49-F238E27FC236}">
              <a16:creationId xmlns:a16="http://schemas.microsoft.com/office/drawing/2014/main" id="{CFA3F702-007E-4275-9B97-98F79E7C0CA7}"/>
            </a:ext>
          </a:extLst>
        </xdr:cNvPr>
        <xdr:cNvSpPr/>
      </xdr:nvSpPr>
      <xdr:spPr>
        <a:xfrm>
          <a:off x="4169833" y="5699125"/>
          <a:ext cx="180000" cy="180001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</xdr:col>
      <xdr:colOff>133350</xdr:colOff>
      <xdr:row>29</xdr:row>
      <xdr:rowOff>165100</xdr:rowOff>
    </xdr:from>
    <xdr:to>
      <xdr:col>5</xdr:col>
      <xdr:colOff>349250</xdr:colOff>
      <xdr:row>35</xdr:row>
      <xdr:rowOff>139700</xdr:rowOff>
    </xdr:to>
    <xdr:sp macro="" textlink="">
      <xdr:nvSpPr>
        <xdr:cNvPr id="47" name="正方形/長方形 46">
          <a:extLst>
            <a:ext uri="{FF2B5EF4-FFF2-40B4-BE49-F238E27FC236}">
              <a16:creationId xmlns:a16="http://schemas.microsoft.com/office/drawing/2014/main" id="{72411CD0-7BEE-442B-8025-473493DE9A2B}"/>
            </a:ext>
          </a:extLst>
        </xdr:cNvPr>
        <xdr:cNvSpPr/>
      </xdr:nvSpPr>
      <xdr:spPr>
        <a:xfrm>
          <a:off x="4387850" y="5137150"/>
          <a:ext cx="215900" cy="1003300"/>
        </a:xfrm>
        <a:prstGeom prst="rect">
          <a:avLst/>
        </a:prstGeom>
        <a:solidFill>
          <a:schemeClr val="accent3">
            <a:lumMod val="50000"/>
          </a:schemeClr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>
              <a:solidFill>
                <a:schemeClr val="bg1"/>
              </a:solidFill>
            </a:rPr>
            <a:t>日光道</a:t>
          </a:r>
        </a:p>
      </xdr:txBody>
    </xdr:sp>
    <xdr:clientData/>
  </xdr:twoCellAnchor>
  <xdr:twoCellAnchor>
    <xdr:from>
      <xdr:col>4</xdr:col>
      <xdr:colOff>93630</xdr:colOff>
      <xdr:row>30</xdr:row>
      <xdr:rowOff>69851</xdr:rowOff>
    </xdr:from>
    <xdr:to>
      <xdr:col>4</xdr:col>
      <xdr:colOff>952500</xdr:colOff>
      <xdr:row>32</xdr:row>
      <xdr:rowOff>168275</xdr:rowOff>
    </xdr:to>
    <xdr:grpSp>
      <xdr:nvGrpSpPr>
        <xdr:cNvPr id="48" name="グループ化 26">
          <a:extLst>
            <a:ext uri="{FF2B5EF4-FFF2-40B4-BE49-F238E27FC236}">
              <a16:creationId xmlns:a16="http://schemas.microsoft.com/office/drawing/2014/main" id="{6B7CCD3B-F00A-4764-B91F-7AE4C5EE1E44}"/>
            </a:ext>
          </a:extLst>
        </xdr:cNvPr>
        <xdr:cNvGrpSpPr>
          <a:grpSpLocks/>
        </xdr:cNvGrpSpPr>
      </xdr:nvGrpSpPr>
      <xdr:grpSpPr bwMode="auto">
        <a:xfrm>
          <a:off x="3313080" y="5213351"/>
          <a:ext cx="858870" cy="441324"/>
          <a:chOff x="37290" y="3474385"/>
          <a:chExt cx="858870" cy="545165"/>
        </a:xfrm>
      </xdr:grpSpPr>
      <xdr:sp macro="" textlink="">
        <xdr:nvSpPr>
          <xdr:cNvPr id="49" name="正方形/長方形 48">
            <a:extLst>
              <a:ext uri="{FF2B5EF4-FFF2-40B4-BE49-F238E27FC236}">
                <a16:creationId xmlns:a16="http://schemas.microsoft.com/office/drawing/2014/main" id="{C83B2B9E-24F1-49DC-86EB-F60220129831}"/>
              </a:ext>
            </a:extLst>
          </xdr:cNvPr>
          <xdr:cNvSpPr/>
        </xdr:nvSpPr>
        <xdr:spPr>
          <a:xfrm>
            <a:off x="37290" y="3474385"/>
            <a:ext cx="858870" cy="462803"/>
          </a:xfrm>
          <a:prstGeom prst="rect">
            <a:avLst/>
          </a:prstGeom>
          <a:solidFill>
            <a:schemeClr val="tx2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36000" tIns="0" rIns="36000" bIns="0" rtlCol="0" anchor="ctr"/>
          <a:lstStyle/>
          <a:p>
            <a:pPr algn="ctr"/>
            <a:r>
              <a:rPr kumimoji="1" lang="ja-JP" altLang="en-US" sz="1050" b="1">
                <a:solidFill>
                  <a:schemeClr val="bg1"/>
                </a:solidFill>
              </a:rPr>
              <a:t>栃木県共立</a:t>
            </a:r>
            <a:endParaRPr kumimoji="1" lang="en-US" altLang="ja-JP" sz="1050" b="1">
              <a:solidFill>
                <a:schemeClr val="bg1"/>
              </a:solidFill>
            </a:endParaRPr>
          </a:p>
          <a:p>
            <a:pPr algn="ctr"/>
            <a:r>
              <a:rPr kumimoji="1" lang="ja-JP" altLang="en-US" sz="1050" b="1">
                <a:solidFill>
                  <a:schemeClr val="bg1"/>
                </a:solidFill>
              </a:rPr>
              <a:t>自動車学校</a:t>
            </a:r>
          </a:p>
        </xdr:txBody>
      </xdr:sp>
      <xdr:cxnSp macro="">
        <xdr:nvCxnSpPr>
          <xdr:cNvPr id="50" name="直線コネクタ 49">
            <a:extLst>
              <a:ext uri="{FF2B5EF4-FFF2-40B4-BE49-F238E27FC236}">
                <a16:creationId xmlns:a16="http://schemas.microsoft.com/office/drawing/2014/main" id="{17C39134-550C-4199-8C8C-707210944E66}"/>
              </a:ext>
            </a:extLst>
          </xdr:cNvPr>
          <xdr:cNvCxnSpPr/>
        </xdr:nvCxnSpPr>
        <xdr:spPr>
          <a:xfrm>
            <a:off x="447675" y="3925421"/>
            <a:ext cx="0" cy="94129"/>
          </a:xfrm>
          <a:prstGeom prst="line">
            <a:avLst/>
          </a:prstGeom>
          <a:ln w="28575">
            <a:solidFill>
              <a:schemeClr val="accent6">
                <a:lumMod val="50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971550</xdr:colOff>
      <xdr:row>23</xdr:row>
      <xdr:rowOff>0</xdr:rowOff>
    </xdr:from>
    <xdr:to>
      <xdr:col>5</xdr:col>
      <xdr:colOff>552450</xdr:colOff>
      <xdr:row>28</xdr:row>
      <xdr:rowOff>152400</xdr:rowOff>
    </xdr:to>
    <xdr:sp macro="" textlink="">
      <xdr:nvSpPr>
        <xdr:cNvPr id="15" name="フリーフォーム: 図形 14">
          <a:extLst>
            <a:ext uri="{FF2B5EF4-FFF2-40B4-BE49-F238E27FC236}">
              <a16:creationId xmlns:a16="http://schemas.microsoft.com/office/drawing/2014/main" id="{5006EF4C-7826-479D-B547-CCC09604CD90}"/>
            </a:ext>
          </a:extLst>
        </xdr:cNvPr>
        <xdr:cNvSpPr/>
      </xdr:nvSpPr>
      <xdr:spPr>
        <a:xfrm>
          <a:off x="4197350" y="3943350"/>
          <a:ext cx="609600" cy="1009650"/>
        </a:xfrm>
        <a:custGeom>
          <a:avLst/>
          <a:gdLst>
            <a:gd name="connsiteX0" fmla="*/ 666750 w 666750"/>
            <a:gd name="connsiteY0" fmla="*/ 1009650 h 1009650"/>
            <a:gd name="connsiteX1" fmla="*/ 666750 w 666750"/>
            <a:gd name="connsiteY1" fmla="*/ 508000 h 1009650"/>
            <a:gd name="connsiteX2" fmla="*/ 0 w 666750"/>
            <a:gd name="connsiteY2" fmla="*/ 508000 h 1009650"/>
            <a:gd name="connsiteX3" fmla="*/ 0 w 666750"/>
            <a:gd name="connsiteY3" fmla="*/ 0 h 10096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666750" h="1009650">
              <a:moveTo>
                <a:pt x="666750" y="1009650"/>
              </a:moveTo>
              <a:lnTo>
                <a:pt x="666750" y="508000"/>
              </a:lnTo>
              <a:lnTo>
                <a:pt x="0" y="508000"/>
              </a:lnTo>
              <a:lnTo>
                <a:pt x="0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254000</xdr:colOff>
      <xdr:row>26</xdr:row>
      <xdr:rowOff>63500</xdr:rowOff>
    </xdr:from>
    <xdr:to>
      <xdr:col>5</xdr:col>
      <xdr:colOff>485909</xdr:colOff>
      <xdr:row>27</xdr:row>
      <xdr:rowOff>98401</xdr:rowOff>
    </xdr:to>
    <xdr:sp macro="" textlink="">
      <xdr:nvSpPr>
        <xdr:cNvPr id="53" name="二等辺三角形 52">
          <a:extLst>
            <a:ext uri="{FF2B5EF4-FFF2-40B4-BE49-F238E27FC236}">
              <a16:creationId xmlns:a16="http://schemas.microsoft.com/office/drawing/2014/main" id="{9526FA60-53BA-4F49-8809-F93857C60E44}"/>
            </a:ext>
          </a:extLst>
        </xdr:cNvPr>
        <xdr:cNvSpPr/>
      </xdr:nvSpPr>
      <xdr:spPr bwMode="auto">
        <a:xfrm flipV="1">
          <a:off x="4508500" y="4521200"/>
          <a:ext cx="231909" cy="206351"/>
        </a:xfrm>
        <a:prstGeom prst="triangle">
          <a:avLst/>
        </a:prstGeom>
        <a:solidFill>
          <a:srgbClr val="FF0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none" rtlCol="0" anchor="ctr"/>
        <a:lstStyle/>
        <a:p>
          <a:pPr algn="ctr"/>
          <a:endParaRPr kumimoji="1" lang="ja-JP" altLang="en-US" sz="800"/>
        </a:p>
      </xdr:txBody>
    </xdr:sp>
    <xdr:clientData/>
  </xdr:twoCellAnchor>
  <xdr:twoCellAnchor>
    <xdr:from>
      <xdr:col>3</xdr:col>
      <xdr:colOff>582580</xdr:colOff>
      <xdr:row>24</xdr:row>
      <xdr:rowOff>165101</xdr:rowOff>
    </xdr:from>
    <xdr:to>
      <xdr:col>4</xdr:col>
      <xdr:colOff>857250</xdr:colOff>
      <xdr:row>27</xdr:row>
      <xdr:rowOff>92075</xdr:rowOff>
    </xdr:to>
    <xdr:grpSp>
      <xdr:nvGrpSpPr>
        <xdr:cNvPr id="54" name="グループ化 26">
          <a:extLst>
            <a:ext uri="{FF2B5EF4-FFF2-40B4-BE49-F238E27FC236}">
              <a16:creationId xmlns:a16="http://schemas.microsoft.com/office/drawing/2014/main" id="{1FDBBF98-FB0E-433D-BF0D-FDA24C502658}"/>
            </a:ext>
          </a:extLst>
        </xdr:cNvPr>
        <xdr:cNvGrpSpPr>
          <a:grpSpLocks/>
        </xdr:cNvGrpSpPr>
      </xdr:nvGrpSpPr>
      <xdr:grpSpPr bwMode="auto">
        <a:xfrm>
          <a:off x="3221005" y="4279901"/>
          <a:ext cx="855695" cy="441324"/>
          <a:chOff x="37290" y="3474385"/>
          <a:chExt cx="858870" cy="545165"/>
        </a:xfrm>
      </xdr:grpSpPr>
      <xdr:sp macro="" textlink="">
        <xdr:nvSpPr>
          <xdr:cNvPr id="57" name="正方形/長方形 56">
            <a:extLst>
              <a:ext uri="{FF2B5EF4-FFF2-40B4-BE49-F238E27FC236}">
                <a16:creationId xmlns:a16="http://schemas.microsoft.com/office/drawing/2014/main" id="{1F49DE02-85D3-4D03-B588-0334C5513E0D}"/>
              </a:ext>
            </a:extLst>
          </xdr:cNvPr>
          <xdr:cNvSpPr/>
        </xdr:nvSpPr>
        <xdr:spPr>
          <a:xfrm>
            <a:off x="37290" y="3474385"/>
            <a:ext cx="858870" cy="462803"/>
          </a:xfrm>
          <a:prstGeom prst="rect">
            <a:avLst/>
          </a:prstGeom>
          <a:solidFill>
            <a:schemeClr val="tx2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36000" tIns="0" rIns="36000" bIns="0" rtlCol="0" anchor="ctr"/>
          <a:lstStyle/>
          <a:p>
            <a:pPr algn="ctr"/>
            <a:endParaRPr kumimoji="1" lang="ja-JP" altLang="en-US" sz="1050" b="1">
              <a:solidFill>
                <a:schemeClr val="bg1"/>
              </a:solidFill>
            </a:endParaRPr>
          </a:p>
        </xdr:txBody>
      </xdr:sp>
      <xdr:cxnSp macro="">
        <xdr:nvCxnSpPr>
          <xdr:cNvPr id="58" name="直線コネクタ 57">
            <a:extLst>
              <a:ext uri="{FF2B5EF4-FFF2-40B4-BE49-F238E27FC236}">
                <a16:creationId xmlns:a16="http://schemas.microsoft.com/office/drawing/2014/main" id="{78366F7C-22B5-48C4-858E-6B6C4B744300}"/>
              </a:ext>
            </a:extLst>
          </xdr:cNvPr>
          <xdr:cNvCxnSpPr/>
        </xdr:nvCxnSpPr>
        <xdr:spPr>
          <a:xfrm>
            <a:off x="447675" y="3925421"/>
            <a:ext cx="0" cy="94129"/>
          </a:xfrm>
          <a:prstGeom prst="line">
            <a:avLst/>
          </a:prstGeom>
          <a:ln w="28575">
            <a:solidFill>
              <a:schemeClr val="accent6">
                <a:lumMod val="50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4</xdr:col>
      <xdr:colOff>19050</xdr:colOff>
      <xdr:row>25</xdr:row>
      <xdr:rowOff>38101</xdr:rowOff>
    </xdr:from>
    <xdr:to>
      <xdr:col>4</xdr:col>
      <xdr:colOff>838200</xdr:colOff>
      <xdr:row>26</xdr:row>
      <xdr:rowOff>130561</xdr:rowOff>
    </xdr:to>
    <xdr:pic>
      <xdr:nvPicPr>
        <xdr:cNvPr id="59" name="図 58" descr="ホームセンター セキチュー【暮らしもっと楽しく、快適な住まいづくりのお手伝い】">
          <a:extLst>
            <a:ext uri="{FF2B5EF4-FFF2-40B4-BE49-F238E27FC236}">
              <a16:creationId xmlns:a16="http://schemas.microsoft.com/office/drawing/2014/main" id="{C4445508-AD60-4C45-977A-0A0585D69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4850" y="4324351"/>
          <a:ext cx="819150" cy="2639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886883</xdr:colOff>
      <xdr:row>25</xdr:row>
      <xdr:rowOff>85725</xdr:rowOff>
    </xdr:from>
    <xdr:to>
      <xdr:col>5</xdr:col>
      <xdr:colOff>38183</xdr:colOff>
      <xdr:row>26</xdr:row>
      <xdr:rowOff>94276</xdr:rowOff>
    </xdr:to>
    <xdr:sp macro="" textlink="">
      <xdr:nvSpPr>
        <xdr:cNvPr id="60" name="円/楕円 44">
          <a:extLst>
            <a:ext uri="{FF2B5EF4-FFF2-40B4-BE49-F238E27FC236}">
              <a16:creationId xmlns:a16="http://schemas.microsoft.com/office/drawing/2014/main" id="{55DB109E-084A-48C0-959F-2322FD242764}"/>
            </a:ext>
          </a:extLst>
        </xdr:cNvPr>
        <xdr:cNvSpPr/>
      </xdr:nvSpPr>
      <xdr:spPr>
        <a:xfrm>
          <a:off x="4112683" y="4371975"/>
          <a:ext cx="180000" cy="180001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</xdr:col>
      <xdr:colOff>82550</xdr:colOff>
      <xdr:row>17</xdr:row>
      <xdr:rowOff>50800</xdr:rowOff>
    </xdr:from>
    <xdr:to>
      <xdr:col>5</xdr:col>
      <xdr:colOff>317500</xdr:colOff>
      <xdr:row>19</xdr:row>
      <xdr:rowOff>152400</xdr:rowOff>
    </xdr:to>
    <xdr:sp macro="" textlink="">
      <xdr:nvSpPr>
        <xdr:cNvPr id="17" name="フリーフォーム: 図形 16">
          <a:extLst>
            <a:ext uri="{FF2B5EF4-FFF2-40B4-BE49-F238E27FC236}">
              <a16:creationId xmlns:a16="http://schemas.microsoft.com/office/drawing/2014/main" id="{B38A23EC-3439-4717-AF51-F05D11D7A2DC}"/>
            </a:ext>
          </a:extLst>
        </xdr:cNvPr>
        <xdr:cNvSpPr/>
      </xdr:nvSpPr>
      <xdr:spPr>
        <a:xfrm>
          <a:off x="4337050" y="2965450"/>
          <a:ext cx="234950" cy="444500"/>
        </a:xfrm>
        <a:custGeom>
          <a:avLst/>
          <a:gdLst>
            <a:gd name="connsiteX0" fmla="*/ 234950 w 361950"/>
            <a:gd name="connsiteY0" fmla="*/ 0 h 660400"/>
            <a:gd name="connsiteX1" fmla="*/ 0 w 361950"/>
            <a:gd name="connsiteY1" fmla="*/ 323850 h 660400"/>
            <a:gd name="connsiteX2" fmla="*/ 361950 w 361950"/>
            <a:gd name="connsiteY2" fmla="*/ 660400 h 660400"/>
            <a:gd name="connsiteX0" fmla="*/ 234950 w 234950"/>
            <a:gd name="connsiteY0" fmla="*/ 0 h 444500"/>
            <a:gd name="connsiteX1" fmla="*/ 0 w 234950"/>
            <a:gd name="connsiteY1" fmla="*/ 323850 h 444500"/>
            <a:gd name="connsiteX2" fmla="*/ 139700 w 234950"/>
            <a:gd name="connsiteY2" fmla="*/ 444500 h 4445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34950" h="444500">
              <a:moveTo>
                <a:pt x="234950" y="0"/>
              </a:moveTo>
              <a:lnTo>
                <a:pt x="0" y="323850"/>
              </a:lnTo>
              <a:lnTo>
                <a:pt x="139700" y="444500"/>
              </a:lnTo>
            </a:path>
          </a:pathLst>
        </a:custGeom>
        <a:noFill/>
        <a:ln w="28575">
          <a:solidFill>
            <a:schemeClr val="tx1"/>
          </a:solidFill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901700</xdr:colOff>
      <xdr:row>19</xdr:row>
      <xdr:rowOff>31750</xdr:rowOff>
    </xdr:from>
    <xdr:to>
      <xdr:col>5</xdr:col>
      <xdr:colOff>431800</xdr:colOff>
      <xdr:row>21</xdr:row>
      <xdr:rowOff>0</xdr:rowOff>
    </xdr:to>
    <xdr:cxnSp macro="">
      <xdr:nvCxnSpPr>
        <xdr:cNvPr id="21" name="直線コネクタ 20">
          <a:extLst>
            <a:ext uri="{FF2B5EF4-FFF2-40B4-BE49-F238E27FC236}">
              <a16:creationId xmlns:a16="http://schemas.microsoft.com/office/drawing/2014/main" id="{7B006067-618D-4302-AA27-F3E05C8D0DFA}"/>
            </a:ext>
          </a:extLst>
        </xdr:cNvPr>
        <xdr:cNvCxnSpPr/>
      </xdr:nvCxnSpPr>
      <xdr:spPr>
        <a:xfrm flipV="1">
          <a:off x="4127500" y="3289300"/>
          <a:ext cx="558800" cy="31115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679450</xdr:colOff>
      <xdr:row>16</xdr:row>
      <xdr:rowOff>139700</xdr:rowOff>
    </xdr:from>
    <xdr:to>
      <xdr:col>5</xdr:col>
      <xdr:colOff>95250</xdr:colOff>
      <xdr:row>21</xdr:row>
      <xdr:rowOff>152400</xdr:rowOff>
    </xdr:to>
    <xdr:sp macro="" textlink="">
      <xdr:nvSpPr>
        <xdr:cNvPr id="16" name="フリーフォーム: 図形 15">
          <a:extLst>
            <a:ext uri="{FF2B5EF4-FFF2-40B4-BE49-F238E27FC236}">
              <a16:creationId xmlns:a16="http://schemas.microsoft.com/office/drawing/2014/main" id="{BDCA5324-1472-46E9-8537-997A3CE3213B}"/>
            </a:ext>
          </a:extLst>
        </xdr:cNvPr>
        <xdr:cNvSpPr/>
      </xdr:nvSpPr>
      <xdr:spPr>
        <a:xfrm>
          <a:off x="3905250" y="2882900"/>
          <a:ext cx="444500" cy="869950"/>
        </a:xfrm>
        <a:custGeom>
          <a:avLst/>
          <a:gdLst>
            <a:gd name="connsiteX0" fmla="*/ 0 w 234950"/>
            <a:gd name="connsiteY0" fmla="*/ 730250 h 730250"/>
            <a:gd name="connsiteX1" fmla="*/ 0 w 234950"/>
            <a:gd name="connsiteY1" fmla="*/ 457200 h 730250"/>
            <a:gd name="connsiteX2" fmla="*/ 234950 w 234950"/>
            <a:gd name="connsiteY2" fmla="*/ 203200 h 730250"/>
            <a:gd name="connsiteX3" fmla="*/ 6350 w 234950"/>
            <a:gd name="connsiteY3" fmla="*/ 0 h 730250"/>
            <a:gd name="connsiteX0" fmla="*/ 146050 w 381000"/>
            <a:gd name="connsiteY0" fmla="*/ 869950 h 869950"/>
            <a:gd name="connsiteX1" fmla="*/ 146050 w 381000"/>
            <a:gd name="connsiteY1" fmla="*/ 596900 h 869950"/>
            <a:gd name="connsiteX2" fmla="*/ 381000 w 381000"/>
            <a:gd name="connsiteY2" fmla="*/ 342900 h 869950"/>
            <a:gd name="connsiteX3" fmla="*/ 0 w 381000"/>
            <a:gd name="connsiteY3" fmla="*/ 0 h 869950"/>
            <a:gd name="connsiteX0" fmla="*/ 146050 w 444500"/>
            <a:gd name="connsiteY0" fmla="*/ 869950 h 869950"/>
            <a:gd name="connsiteX1" fmla="*/ 146050 w 444500"/>
            <a:gd name="connsiteY1" fmla="*/ 596900 h 869950"/>
            <a:gd name="connsiteX2" fmla="*/ 444500 w 444500"/>
            <a:gd name="connsiteY2" fmla="*/ 400050 h 869950"/>
            <a:gd name="connsiteX3" fmla="*/ 0 w 444500"/>
            <a:gd name="connsiteY3" fmla="*/ 0 h 869950"/>
            <a:gd name="connsiteX0" fmla="*/ 146050 w 444500"/>
            <a:gd name="connsiteY0" fmla="*/ 869950 h 869950"/>
            <a:gd name="connsiteX1" fmla="*/ 146050 w 444500"/>
            <a:gd name="connsiteY1" fmla="*/ 596900 h 869950"/>
            <a:gd name="connsiteX2" fmla="*/ 444500 w 444500"/>
            <a:gd name="connsiteY2" fmla="*/ 400050 h 869950"/>
            <a:gd name="connsiteX3" fmla="*/ 0 w 444500"/>
            <a:gd name="connsiteY3" fmla="*/ 0 h 869950"/>
            <a:gd name="connsiteX0" fmla="*/ 146050 w 444500"/>
            <a:gd name="connsiteY0" fmla="*/ 869950 h 869950"/>
            <a:gd name="connsiteX1" fmla="*/ 146050 w 444500"/>
            <a:gd name="connsiteY1" fmla="*/ 596900 h 869950"/>
            <a:gd name="connsiteX2" fmla="*/ 444500 w 444500"/>
            <a:gd name="connsiteY2" fmla="*/ 400050 h 869950"/>
            <a:gd name="connsiteX3" fmla="*/ 0 w 444500"/>
            <a:gd name="connsiteY3" fmla="*/ 0 h 8699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444500" h="869950">
              <a:moveTo>
                <a:pt x="146050" y="869950"/>
              </a:moveTo>
              <a:lnTo>
                <a:pt x="146050" y="596900"/>
              </a:lnTo>
              <a:cubicBezTo>
                <a:pt x="302683" y="594783"/>
                <a:pt x="376767" y="529167"/>
                <a:pt x="444500" y="400050"/>
              </a:cubicBezTo>
              <a:lnTo>
                <a:pt x="0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107950</xdr:colOff>
      <xdr:row>8</xdr:row>
      <xdr:rowOff>165100</xdr:rowOff>
    </xdr:from>
    <xdr:to>
      <xdr:col>5</xdr:col>
      <xdr:colOff>2732</xdr:colOff>
      <xdr:row>11</xdr:row>
      <xdr:rowOff>168847</xdr:rowOff>
    </xdr:to>
    <xdr:sp macro="" textlink="">
      <xdr:nvSpPr>
        <xdr:cNvPr id="65" name="フリーフォーム 54">
          <a:extLst>
            <a:ext uri="{FF2B5EF4-FFF2-40B4-BE49-F238E27FC236}">
              <a16:creationId xmlns:a16="http://schemas.microsoft.com/office/drawing/2014/main" id="{FCA1B7FA-7AF8-4017-B5BC-5139D430D841}"/>
            </a:ext>
          </a:extLst>
        </xdr:cNvPr>
        <xdr:cNvSpPr/>
      </xdr:nvSpPr>
      <xdr:spPr>
        <a:xfrm>
          <a:off x="3333750" y="1536700"/>
          <a:ext cx="923482" cy="518097"/>
        </a:xfrm>
        <a:custGeom>
          <a:avLst/>
          <a:gdLst>
            <a:gd name="connsiteX0" fmla="*/ 0 w 796990"/>
            <a:gd name="connsiteY0" fmla="*/ 340179 h 340179"/>
            <a:gd name="connsiteX1" fmla="*/ 796990 w 796990"/>
            <a:gd name="connsiteY1" fmla="*/ 340179 h 340179"/>
            <a:gd name="connsiteX2" fmla="*/ 796990 w 796990"/>
            <a:gd name="connsiteY2" fmla="*/ 0 h 34017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796990" h="340179">
              <a:moveTo>
                <a:pt x="0" y="340179"/>
              </a:moveTo>
              <a:lnTo>
                <a:pt x="796990" y="340179"/>
              </a:lnTo>
              <a:lnTo>
                <a:pt x="796990" y="0"/>
              </a:lnTo>
            </a:path>
          </a:pathLst>
        </a:custGeom>
        <a:noFill/>
        <a:ln w="28575">
          <a:solidFill>
            <a:schemeClr val="tx1"/>
          </a:solidFill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</xdr:col>
      <xdr:colOff>192</xdr:colOff>
      <xdr:row>12</xdr:row>
      <xdr:rowOff>129</xdr:rowOff>
    </xdr:from>
    <xdr:to>
      <xdr:col>5</xdr:col>
      <xdr:colOff>958849</xdr:colOff>
      <xdr:row>14</xdr:row>
      <xdr:rowOff>146050</xdr:rowOff>
    </xdr:to>
    <xdr:sp macro="" textlink="">
      <xdr:nvSpPr>
        <xdr:cNvPr id="67" name="フリーフォーム 100">
          <a:extLst>
            <a:ext uri="{FF2B5EF4-FFF2-40B4-BE49-F238E27FC236}">
              <a16:creationId xmlns:a16="http://schemas.microsoft.com/office/drawing/2014/main" id="{6D8D26D0-133B-4F82-A089-55F0B1B0A34B}"/>
            </a:ext>
          </a:extLst>
        </xdr:cNvPr>
        <xdr:cNvSpPr/>
      </xdr:nvSpPr>
      <xdr:spPr>
        <a:xfrm>
          <a:off x="4254692" y="2057529"/>
          <a:ext cx="958657" cy="488821"/>
        </a:xfrm>
        <a:custGeom>
          <a:avLst/>
          <a:gdLst>
            <a:gd name="connsiteX0" fmla="*/ 0 w 1078852"/>
            <a:gd name="connsiteY0" fmla="*/ 466531 h 466531"/>
            <a:gd name="connsiteX1" fmla="*/ 0 w 1078852"/>
            <a:gd name="connsiteY1" fmla="*/ 0 h 466531"/>
            <a:gd name="connsiteX2" fmla="*/ 1078852 w 1078852"/>
            <a:gd name="connsiteY2" fmla="*/ 0 h 46653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78852" h="466531">
              <a:moveTo>
                <a:pt x="0" y="466531"/>
              </a:moveTo>
              <a:lnTo>
                <a:pt x="0" y="0"/>
              </a:lnTo>
              <a:lnTo>
                <a:pt x="1078852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944033</xdr:colOff>
      <xdr:row>11</xdr:row>
      <xdr:rowOff>73025</xdr:rowOff>
    </xdr:from>
    <xdr:to>
      <xdr:col>5</xdr:col>
      <xdr:colOff>95333</xdr:colOff>
      <xdr:row>12</xdr:row>
      <xdr:rowOff>81576</xdr:rowOff>
    </xdr:to>
    <xdr:sp macro="" textlink="">
      <xdr:nvSpPr>
        <xdr:cNvPr id="68" name="円/楕円 44">
          <a:extLst>
            <a:ext uri="{FF2B5EF4-FFF2-40B4-BE49-F238E27FC236}">
              <a16:creationId xmlns:a16="http://schemas.microsoft.com/office/drawing/2014/main" id="{AF3C86C7-5BE8-4896-9993-787370B04810}"/>
            </a:ext>
          </a:extLst>
        </xdr:cNvPr>
        <xdr:cNvSpPr/>
      </xdr:nvSpPr>
      <xdr:spPr>
        <a:xfrm>
          <a:off x="4169833" y="1958975"/>
          <a:ext cx="180000" cy="180001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 editAs="oneCell">
    <xdr:from>
      <xdr:col>5</xdr:col>
      <xdr:colOff>133350</xdr:colOff>
      <xdr:row>8</xdr:row>
      <xdr:rowOff>146050</xdr:rowOff>
    </xdr:from>
    <xdr:to>
      <xdr:col>5</xdr:col>
      <xdr:colOff>733425</xdr:colOff>
      <xdr:row>11</xdr:row>
      <xdr:rowOff>132233</xdr:rowOff>
    </xdr:to>
    <xdr:pic>
      <xdr:nvPicPr>
        <xdr:cNvPr id="71" name="図 70" descr="http://livedoor.blogimg.jp/logoya/imgs/6/6/662ec0b0.jpg">
          <a:extLst>
            <a:ext uri="{FF2B5EF4-FFF2-40B4-BE49-F238E27FC236}">
              <a16:creationId xmlns:a16="http://schemas.microsoft.com/office/drawing/2014/main" id="{84F5AB10-DF16-4F62-872E-ECF4CAB83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7850" y="1517650"/>
          <a:ext cx="600075" cy="5005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2732</xdr:colOff>
      <xdr:row>2</xdr:row>
      <xdr:rowOff>44450</xdr:rowOff>
    </xdr:from>
    <xdr:to>
      <xdr:col>5</xdr:col>
      <xdr:colOff>971549</xdr:colOff>
      <xdr:row>5</xdr:row>
      <xdr:rowOff>168847</xdr:rowOff>
    </xdr:to>
    <xdr:sp macro="" textlink="">
      <xdr:nvSpPr>
        <xdr:cNvPr id="72" name="フリーフォーム 54">
          <a:extLst>
            <a:ext uri="{FF2B5EF4-FFF2-40B4-BE49-F238E27FC236}">
              <a16:creationId xmlns:a16="http://schemas.microsoft.com/office/drawing/2014/main" id="{A0C33DFB-F390-4105-B58A-F0222D02B07D}"/>
            </a:ext>
          </a:extLst>
        </xdr:cNvPr>
        <xdr:cNvSpPr/>
      </xdr:nvSpPr>
      <xdr:spPr>
        <a:xfrm flipH="1">
          <a:off x="4257232" y="387350"/>
          <a:ext cx="968817" cy="638747"/>
        </a:xfrm>
        <a:custGeom>
          <a:avLst/>
          <a:gdLst>
            <a:gd name="connsiteX0" fmla="*/ 0 w 796990"/>
            <a:gd name="connsiteY0" fmla="*/ 340179 h 340179"/>
            <a:gd name="connsiteX1" fmla="*/ 796990 w 796990"/>
            <a:gd name="connsiteY1" fmla="*/ 340179 h 340179"/>
            <a:gd name="connsiteX2" fmla="*/ 796990 w 796990"/>
            <a:gd name="connsiteY2" fmla="*/ 0 h 34017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796990" h="340179">
              <a:moveTo>
                <a:pt x="0" y="340179"/>
              </a:moveTo>
              <a:lnTo>
                <a:pt x="796990" y="340179"/>
              </a:lnTo>
              <a:lnTo>
                <a:pt x="796990" y="0"/>
              </a:lnTo>
            </a:path>
          </a:pathLst>
        </a:custGeom>
        <a:noFill/>
        <a:ln w="28575">
          <a:solidFill>
            <a:schemeClr val="tx1"/>
          </a:solidFill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76199</xdr:colOff>
      <xdr:row>6</xdr:row>
      <xdr:rowOff>129</xdr:rowOff>
    </xdr:from>
    <xdr:to>
      <xdr:col>5</xdr:col>
      <xdr:colOff>194</xdr:colOff>
      <xdr:row>7</xdr:row>
      <xdr:rowOff>146050</xdr:rowOff>
    </xdr:to>
    <xdr:sp macro="" textlink="">
      <xdr:nvSpPr>
        <xdr:cNvPr id="73" name="フリーフォーム 100">
          <a:extLst>
            <a:ext uri="{FF2B5EF4-FFF2-40B4-BE49-F238E27FC236}">
              <a16:creationId xmlns:a16="http://schemas.microsoft.com/office/drawing/2014/main" id="{9C4E87B8-3543-4649-AD84-92F5E37C1134}"/>
            </a:ext>
          </a:extLst>
        </xdr:cNvPr>
        <xdr:cNvSpPr/>
      </xdr:nvSpPr>
      <xdr:spPr>
        <a:xfrm flipH="1">
          <a:off x="3301999" y="1028829"/>
          <a:ext cx="952695" cy="317371"/>
        </a:xfrm>
        <a:custGeom>
          <a:avLst/>
          <a:gdLst>
            <a:gd name="connsiteX0" fmla="*/ 0 w 1078852"/>
            <a:gd name="connsiteY0" fmla="*/ 466531 h 466531"/>
            <a:gd name="connsiteX1" fmla="*/ 0 w 1078852"/>
            <a:gd name="connsiteY1" fmla="*/ 0 h 466531"/>
            <a:gd name="connsiteX2" fmla="*/ 1078852 w 1078852"/>
            <a:gd name="connsiteY2" fmla="*/ 0 h 46653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78852" h="466531">
              <a:moveTo>
                <a:pt x="0" y="466531"/>
              </a:moveTo>
              <a:lnTo>
                <a:pt x="0" y="0"/>
              </a:lnTo>
              <a:lnTo>
                <a:pt x="1078852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944033</xdr:colOff>
      <xdr:row>5</xdr:row>
      <xdr:rowOff>73025</xdr:rowOff>
    </xdr:from>
    <xdr:to>
      <xdr:col>5</xdr:col>
      <xdr:colOff>95333</xdr:colOff>
      <xdr:row>6</xdr:row>
      <xdr:rowOff>81576</xdr:rowOff>
    </xdr:to>
    <xdr:sp macro="" textlink="">
      <xdr:nvSpPr>
        <xdr:cNvPr id="74" name="円/楕円 44">
          <a:extLst>
            <a:ext uri="{FF2B5EF4-FFF2-40B4-BE49-F238E27FC236}">
              <a16:creationId xmlns:a16="http://schemas.microsoft.com/office/drawing/2014/main" id="{1F1A3535-6D28-44EA-A410-BD9B3F991CD0}"/>
            </a:ext>
          </a:extLst>
        </xdr:cNvPr>
        <xdr:cNvSpPr/>
      </xdr:nvSpPr>
      <xdr:spPr>
        <a:xfrm>
          <a:off x="4169833" y="930275"/>
          <a:ext cx="180000" cy="180001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 editAs="oneCell">
    <xdr:from>
      <xdr:col>4</xdr:col>
      <xdr:colOff>12701</xdr:colOff>
      <xdr:row>2</xdr:row>
      <xdr:rowOff>133350</xdr:rowOff>
    </xdr:from>
    <xdr:to>
      <xdr:col>4</xdr:col>
      <xdr:colOff>946151</xdr:colOff>
      <xdr:row>5</xdr:row>
      <xdr:rowOff>60870</xdr:rowOff>
    </xdr:to>
    <xdr:pic>
      <xdr:nvPicPr>
        <xdr:cNvPr id="75" name="図 74" descr="http://karaokemanekineko.jp/common/img/shop/map-img.png">
          <a:extLst>
            <a:ext uri="{FF2B5EF4-FFF2-40B4-BE49-F238E27FC236}">
              <a16:creationId xmlns:a16="http://schemas.microsoft.com/office/drawing/2014/main" id="{C44F29A0-F8B1-4906-B08B-BB0F16E31AA3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39" t="11000" r="30827" b="9000"/>
        <a:stretch/>
      </xdr:blipFill>
      <xdr:spPr bwMode="auto">
        <a:xfrm>
          <a:off x="3238501" y="476250"/>
          <a:ext cx="933450" cy="4418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25400</xdr:colOff>
      <xdr:row>3</xdr:row>
      <xdr:rowOff>68114</xdr:rowOff>
    </xdr:from>
    <xdr:to>
      <xdr:col>5</xdr:col>
      <xdr:colOff>1016000</xdr:colOff>
      <xdr:row>4</xdr:row>
      <xdr:rowOff>136575</xdr:rowOff>
    </xdr:to>
    <xdr:pic>
      <xdr:nvPicPr>
        <xdr:cNvPr id="76" name="図 75" descr="オータニ">
          <a:extLst>
            <a:ext uri="{FF2B5EF4-FFF2-40B4-BE49-F238E27FC236}">
              <a16:creationId xmlns:a16="http://schemas.microsoft.com/office/drawing/2014/main" id="{E0E4FC0E-95D2-4B04-BBDB-5F4CB3B39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9900" y="582464"/>
          <a:ext cx="990600" cy="2399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107950</xdr:colOff>
      <xdr:row>58</xdr:row>
      <xdr:rowOff>6350</xdr:rowOff>
    </xdr:from>
    <xdr:to>
      <xdr:col>8</xdr:col>
      <xdr:colOff>2732</xdr:colOff>
      <xdr:row>61</xdr:row>
      <xdr:rowOff>10097</xdr:rowOff>
    </xdr:to>
    <xdr:sp macro="" textlink="">
      <xdr:nvSpPr>
        <xdr:cNvPr id="77" name="フリーフォーム 54">
          <a:extLst>
            <a:ext uri="{FF2B5EF4-FFF2-40B4-BE49-F238E27FC236}">
              <a16:creationId xmlns:a16="http://schemas.microsoft.com/office/drawing/2014/main" id="{DB322492-1A4D-427C-8FF8-5F36E248410F}"/>
            </a:ext>
          </a:extLst>
        </xdr:cNvPr>
        <xdr:cNvSpPr/>
      </xdr:nvSpPr>
      <xdr:spPr>
        <a:xfrm>
          <a:off x="5975350" y="9950450"/>
          <a:ext cx="923482" cy="518097"/>
        </a:xfrm>
        <a:custGeom>
          <a:avLst/>
          <a:gdLst>
            <a:gd name="connsiteX0" fmla="*/ 0 w 796990"/>
            <a:gd name="connsiteY0" fmla="*/ 340179 h 340179"/>
            <a:gd name="connsiteX1" fmla="*/ 796990 w 796990"/>
            <a:gd name="connsiteY1" fmla="*/ 340179 h 340179"/>
            <a:gd name="connsiteX2" fmla="*/ 796990 w 796990"/>
            <a:gd name="connsiteY2" fmla="*/ 0 h 34017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796990" h="340179">
              <a:moveTo>
                <a:pt x="0" y="340179"/>
              </a:moveTo>
              <a:lnTo>
                <a:pt x="796990" y="340179"/>
              </a:lnTo>
              <a:lnTo>
                <a:pt x="796990" y="0"/>
              </a:lnTo>
            </a:path>
          </a:pathLst>
        </a:custGeom>
        <a:noFill/>
        <a:ln w="28575">
          <a:solidFill>
            <a:schemeClr val="tx1"/>
          </a:solidFill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8</xdr:col>
      <xdr:colOff>192</xdr:colOff>
      <xdr:row>61</xdr:row>
      <xdr:rowOff>12829</xdr:rowOff>
    </xdr:from>
    <xdr:to>
      <xdr:col>8</xdr:col>
      <xdr:colOff>958849</xdr:colOff>
      <xdr:row>63</xdr:row>
      <xdr:rowOff>158750</xdr:rowOff>
    </xdr:to>
    <xdr:sp macro="" textlink="">
      <xdr:nvSpPr>
        <xdr:cNvPr id="78" name="フリーフォーム 100">
          <a:extLst>
            <a:ext uri="{FF2B5EF4-FFF2-40B4-BE49-F238E27FC236}">
              <a16:creationId xmlns:a16="http://schemas.microsoft.com/office/drawing/2014/main" id="{31BD3CB9-12CC-4485-A84E-95BBFA21CDEE}"/>
            </a:ext>
          </a:extLst>
        </xdr:cNvPr>
        <xdr:cNvSpPr/>
      </xdr:nvSpPr>
      <xdr:spPr>
        <a:xfrm>
          <a:off x="6896292" y="10471279"/>
          <a:ext cx="958657" cy="488821"/>
        </a:xfrm>
        <a:custGeom>
          <a:avLst/>
          <a:gdLst>
            <a:gd name="connsiteX0" fmla="*/ 0 w 1078852"/>
            <a:gd name="connsiteY0" fmla="*/ 466531 h 466531"/>
            <a:gd name="connsiteX1" fmla="*/ 0 w 1078852"/>
            <a:gd name="connsiteY1" fmla="*/ 0 h 466531"/>
            <a:gd name="connsiteX2" fmla="*/ 1078852 w 1078852"/>
            <a:gd name="connsiteY2" fmla="*/ 0 h 46653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78852" h="466531">
              <a:moveTo>
                <a:pt x="0" y="466531"/>
              </a:moveTo>
              <a:lnTo>
                <a:pt x="0" y="0"/>
              </a:lnTo>
              <a:lnTo>
                <a:pt x="1078852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</xdr:col>
      <xdr:colOff>944033</xdr:colOff>
      <xdr:row>60</xdr:row>
      <xdr:rowOff>85725</xdr:rowOff>
    </xdr:from>
    <xdr:to>
      <xdr:col>8</xdr:col>
      <xdr:colOff>95333</xdr:colOff>
      <xdr:row>61</xdr:row>
      <xdr:rowOff>94276</xdr:rowOff>
    </xdr:to>
    <xdr:sp macro="" textlink="">
      <xdr:nvSpPr>
        <xdr:cNvPr id="79" name="円/楕円 44">
          <a:extLst>
            <a:ext uri="{FF2B5EF4-FFF2-40B4-BE49-F238E27FC236}">
              <a16:creationId xmlns:a16="http://schemas.microsoft.com/office/drawing/2014/main" id="{964DC931-57CD-4F23-A902-45F1B89B6358}"/>
            </a:ext>
          </a:extLst>
        </xdr:cNvPr>
        <xdr:cNvSpPr/>
      </xdr:nvSpPr>
      <xdr:spPr>
        <a:xfrm>
          <a:off x="6811433" y="10372725"/>
          <a:ext cx="180000" cy="180001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8</xdr:col>
      <xdr:colOff>88900</xdr:colOff>
      <xdr:row>58</xdr:row>
      <xdr:rowOff>31751</xdr:rowOff>
    </xdr:from>
    <xdr:to>
      <xdr:col>8</xdr:col>
      <xdr:colOff>919130</xdr:colOff>
      <xdr:row>60</xdr:row>
      <xdr:rowOff>69851</xdr:rowOff>
    </xdr:to>
    <xdr:sp macro="" textlink="">
      <xdr:nvSpPr>
        <xdr:cNvPr id="80" name="正方形/長方形 79">
          <a:extLst>
            <a:ext uri="{FF2B5EF4-FFF2-40B4-BE49-F238E27FC236}">
              <a16:creationId xmlns:a16="http://schemas.microsoft.com/office/drawing/2014/main" id="{4626EA18-601E-4501-B9DB-450053CFEB3C}"/>
            </a:ext>
          </a:extLst>
        </xdr:cNvPr>
        <xdr:cNvSpPr/>
      </xdr:nvSpPr>
      <xdr:spPr>
        <a:xfrm>
          <a:off x="6985000" y="9975851"/>
          <a:ext cx="830230" cy="381000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none" lIns="36000" tIns="0" rIns="36000" bIns="0" rtlCol="0" anchor="ctr"/>
        <a:lstStyle/>
        <a:p>
          <a:pPr algn="ctr"/>
          <a:r>
            <a:rPr kumimoji="1" lang="ja-JP" altLang="en-US" sz="1050">
              <a:solidFill>
                <a:schemeClr val="tx1"/>
              </a:solidFill>
            </a:rPr>
            <a:t>寿し割烹</a:t>
          </a:r>
          <a:endParaRPr kumimoji="1" lang="en-US" altLang="ja-JP" sz="1050">
            <a:solidFill>
              <a:schemeClr val="tx1"/>
            </a:solidFill>
          </a:endParaRPr>
        </a:p>
        <a:p>
          <a:pPr algn="ctr"/>
          <a:r>
            <a:rPr kumimoji="1" lang="ja-JP" altLang="en-US" sz="1050">
              <a:solidFill>
                <a:schemeClr val="tx1"/>
              </a:solidFill>
            </a:rPr>
            <a:t>大和</a:t>
          </a:r>
          <a:endParaRPr kumimoji="1" lang="en-US" altLang="ja-JP" sz="1050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498032</xdr:colOff>
      <xdr:row>52</xdr:row>
      <xdr:rowOff>0</xdr:rowOff>
    </xdr:from>
    <xdr:to>
      <xdr:col>8</xdr:col>
      <xdr:colOff>1016000</xdr:colOff>
      <xdr:row>54</xdr:row>
      <xdr:rowOff>3747</xdr:rowOff>
    </xdr:to>
    <xdr:sp macro="" textlink="">
      <xdr:nvSpPr>
        <xdr:cNvPr id="81" name="フリーフォーム 54">
          <a:extLst>
            <a:ext uri="{FF2B5EF4-FFF2-40B4-BE49-F238E27FC236}">
              <a16:creationId xmlns:a16="http://schemas.microsoft.com/office/drawing/2014/main" id="{1166A523-4044-43CE-9370-ABBEFF723847}"/>
            </a:ext>
          </a:extLst>
        </xdr:cNvPr>
        <xdr:cNvSpPr/>
      </xdr:nvSpPr>
      <xdr:spPr>
        <a:xfrm flipH="1">
          <a:off x="7394132" y="8915400"/>
          <a:ext cx="517968" cy="346647"/>
        </a:xfrm>
        <a:custGeom>
          <a:avLst/>
          <a:gdLst>
            <a:gd name="connsiteX0" fmla="*/ 0 w 796990"/>
            <a:gd name="connsiteY0" fmla="*/ 340179 h 340179"/>
            <a:gd name="connsiteX1" fmla="*/ 796990 w 796990"/>
            <a:gd name="connsiteY1" fmla="*/ 340179 h 340179"/>
            <a:gd name="connsiteX2" fmla="*/ 796990 w 796990"/>
            <a:gd name="connsiteY2" fmla="*/ 0 h 34017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796990" h="340179">
              <a:moveTo>
                <a:pt x="0" y="340179"/>
              </a:moveTo>
              <a:lnTo>
                <a:pt x="796990" y="340179"/>
              </a:lnTo>
              <a:lnTo>
                <a:pt x="796990" y="0"/>
              </a:lnTo>
            </a:path>
          </a:pathLst>
        </a:custGeom>
        <a:noFill/>
        <a:ln w="28575">
          <a:solidFill>
            <a:schemeClr val="tx1"/>
          </a:solidFill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340178</xdr:colOff>
      <xdr:row>54</xdr:row>
      <xdr:rowOff>6479</xdr:rowOff>
    </xdr:from>
    <xdr:to>
      <xdr:col>8</xdr:col>
      <xdr:colOff>495492</xdr:colOff>
      <xdr:row>56</xdr:row>
      <xdr:rowOff>152400</xdr:rowOff>
    </xdr:to>
    <xdr:sp macro="" textlink="">
      <xdr:nvSpPr>
        <xdr:cNvPr id="82" name="フリーフォーム 100">
          <a:extLst>
            <a:ext uri="{FF2B5EF4-FFF2-40B4-BE49-F238E27FC236}">
              <a16:creationId xmlns:a16="http://schemas.microsoft.com/office/drawing/2014/main" id="{1732B44F-D3F3-478F-8FEE-D89B58EA344D}"/>
            </a:ext>
          </a:extLst>
        </xdr:cNvPr>
        <xdr:cNvSpPr/>
      </xdr:nvSpPr>
      <xdr:spPr>
        <a:xfrm flipH="1">
          <a:off x="5646964" y="9558693"/>
          <a:ext cx="1774564" cy="499707"/>
        </a:xfrm>
        <a:custGeom>
          <a:avLst/>
          <a:gdLst>
            <a:gd name="connsiteX0" fmla="*/ 0 w 1078852"/>
            <a:gd name="connsiteY0" fmla="*/ 466531 h 466531"/>
            <a:gd name="connsiteX1" fmla="*/ 0 w 1078852"/>
            <a:gd name="connsiteY1" fmla="*/ 0 h 466531"/>
            <a:gd name="connsiteX2" fmla="*/ 1078852 w 1078852"/>
            <a:gd name="connsiteY2" fmla="*/ 0 h 46653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78852" h="466531">
              <a:moveTo>
                <a:pt x="0" y="466531"/>
              </a:moveTo>
              <a:lnTo>
                <a:pt x="0" y="0"/>
              </a:lnTo>
              <a:lnTo>
                <a:pt x="1078852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8</xdr:col>
      <xdr:colOff>410633</xdr:colOff>
      <xdr:row>53</xdr:row>
      <xdr:rowOff>79375</xdr:rowOff>
    </xdr:from>
    <xdr:to>
      <xdr:col>8</xdr:col>
      <xdr:colOff>590633</xdr:colOff>
      <xdr:row>54</xdr:row>
      <xdr:rowOff>87926</xdr:rowOff>
    </xdr:to>
    <xdr:sp macro="" textlink="">
      <xdr:nvSpPr>
        <xdr:cNvPr id="83" name="円/楕円 44">
          <a:extLst>
            <a:ext uri="{FF2B5EF4-FFF2-40B4-BE49-F238E27FC236}">
              <a16:creationId xmlns:a16="http://schemas.microsoft.com/office/drawing/2014/main" id="{C11D2E55-6CE4-4076-8D97-3541FA2AFFAD}"/>
            </a:ext>
          </a:extLst>
        </xdr:cNvPr>
        <xdr:cNvSpPr/>
      </xdr:nvSpPr>
      <xdr:spPr>
        <a:xfrm>
          <a:off x="7306733" y="9166225"/>
          <a:ext cx="180000" cy="180001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 editAs="oneCell">
    <xdr:from>
      <xdr:col>8</xdr:col>
      <xdr:colOff>25401</xdr:colOff>
      <xdr:row>54</xdr:row>
      <xdr:rowOff>101729</xdr:rowOff>
    </xdr:from>
    <xdr:to>
      <xdr:col>8</xdr:col>
      <xdr:colOff>381868</xdr:colOff>
      <xdr:row>56</xdr:row>
      <xdr:rowOff>84934</xdr:rowOff>
    </xdr:to>
    <xdr:pic>
      <xdr:nvPicPr>
        <xdr:cNvPr id="84" name="図 83">
          <a:extLst>
            <a:ext uri="{FF2B5EF4-FFF2-40B4-BE49-F238E27FC236}">
              <a16:creationId xmlns:a16="http://schemas.microsoft.com/office/drawing/2014/main" id="{4A3B7CEA-F474-4CF2-92D0-6ECDC1A6F2A4}"/>
            </a:ext>
          </a:extLst>
        </xdr:cNvPr>
        <xdr:cNvPicPr>
          <a:picLocks/>
        </xdr:cNvPicPr>
      </xdr:nvPicPr>
      <xdr:blipFill rotWithShape="1"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6921501" y="9360029"/>
          <a:ext cx="356467" cy="326105"/>
        </a:xfrm>
        <a:prstGeom prst="rect">
          <a:avLst/>
        </a:prstGeom>
      </xdr:spPr>
    </xdr:pic>
    <xdr:clientData/>
  </xdr:twoCellAnchor>
  <xdr:twoCellAnchor>
    <xdr:from>
      <xdr:col>5</xdr:col>
      <xdr:colOff>202671</xdr:colOff>
      <xdr:row>53</xdr:row>
      <xdr:rowOff>76200</xdr:rowOff>
    </xdr:from>
    <xdr:to>
      <xdr:col>5</xdr:col>
      <xdr:colOff>596279</xdr:colOff>
      <xdr:row>54</xdr:row>
      <xdr:rowOff>142928</xdr:rowOff>
    </xdr:to>
    <xdr:sp macro="" textlink="">
      <xdr:nvSpPr>
        <xdr:cNvPr id="85" name="フリーフォーム 105">
          <a:extLst>
            <a:ext uri="{FF2B5EF4-FFF2-40B4-BE49-F238E27FC236}">
              <a16:creationId xmlns:a16="http://schemas.microsoft.com/office/drawing/2014/main" id="{424F61E5-6C58-44FB-B3FE-BD1E8B92DC95}"/>
            </a:ext>
          </a:extLst>
        </xdr:cNvPr>
        <xdr:cNvSpPr/>
      </xdr:nvSpPr>
      <xdr:spPr>
        <a:xfrm>
          <a:off x="4457171" y="9163050"/>
          <a:ext cx="393608" cy="238178"/>
        </a:xfrm>
        <a:custGeom>
          <a:avLst/>
          <a:gdLst>
            <a:gd name="connsiteX0" fmla="*/ 365709 w 731419"/>
            <a:gd name="connsiteY0" fmla="*/ 701621 h 701622"/>
            <a:gd name="connsiteX1" fmla="*/ 723619 w 731419"/>
            <a:gd name="connsiteY1" fmla="*/ 81053 h 701622"/>
            <a:gd name="connsiteX2" fmla="*/ 7800 w 731419"/>
            <a:gd name="connsiteY2" fmla="*/ 75280 h 701622"/>
            <a:gd name="connsiteX3" fmla="*/ 365709 w 731419"/>
            <a:gd name="connsiteY3" fmla="*/ 701621 h 701622"/>
            <a:gd name="connsiteX0" fmla="*/ 401872 w 767582"/>
            <a:gd name="connsiteY0" fmla="*/ 728815 h 728816"/>
            <a:gd name="connsiteX1" fmla="*/ 759782 w 767582"/>
            <a:gd name="connsiteY1" fmla="*/ 108247 h 728816"/>
            <a:gd name="connsiteX2" fmla="*/ 43963 w 767582"/>
            <a:gd name="connsiteY2" fmla="*/ 102474 h 728816"/>
            <a:gd name="connsiteX3" fmla="*/ 401872 w 767582"/>
            <a:gd name="connsiteY3" fmla="*/ 728815 h 728816"/>
            <a:gd name="connsiteX0" fmla="*/ 401872 w 767582"/>
            <a:gd name="connsiteY0" fmla="*/ 762923 h 762924"/>
            <a:gd name="connsiteX1" fmla="*/ 759782 w 767582"/>
            <a:gd name="connsiteY1" fmla="*/ 142355 h 762924"/>
            <a:gd name="connsiteX2" fmla="*/ 43963 w 767582"/>
            <a:gd name="connsiteY2" fmla="*/ 136582 h 762924"/>
            <a:gd name="connsiteX3" fmla="*/ 401872 w 767582"/>
            <a:gd name="connsiteY3" fmla="*/ 762923 h 762924"/>
            <a:gd name="connsiteX0" fmla="*/ 401872 w 799759"/>
            <a:gd name="connsiteY0" fmla="*/ 762923 h 762924"/>
            <a:gd name="connsiteX1" fmla="*/ 759782 w 799759"/>
            <a:gd name="connsiteY1" fmla="*/ 142355 h 762924"/>
            <a:gd name="connsiteX2" fmla="*/ 43963 w 799759"/>
            <a:gd name="connsiteY2" fmla="*/ 136582 h 762924"/>
            <a:gd name="connsiteX3" fmla="*/ 401872 w 799759"/>
            <a:gd name="connsiteY3" fmla="*/ 762923 h 762924"/>
            <a:gd name="connsiteX0" fmla="*/ 401872 w 799759"/>
            <a:gd name="connsiteY0" fmla="*/ 755635 h 755636"/>
            <a:gd name="connsiteX1" fmla="*/ 759782 w 799759"/>
            <a:gd name="connsiteY1" fmla="*/ 135067 h 755636"/>
            <a:gd name="connsiteX2" fmla="*/ 43963 w 799759"/>
            <a:gd name="connsiteY2" fmla="*/ 129294 h 755636"/>
            <a:gd name="connsiteX3" fmla="*/ 401872 w 799759"/>
            <a:gd name="connsiteY3" fmla="*/ 755635 h 755636"/>
            <a:gd name="connsiteX0" fmla="*/ 401872 w 803745"/>
            <a:gd name="connsiteY0" fmla="*/ 755635 h 755636"/>
            <a:gd name="connsiteX1" fmla="*/ 759782 w 803745"/>
            <a:gd name="connsiteY1" fmla="*/ 135067 h 755636"/>
            <a:gd name="connsiteX2" fmla="*/ 43963 w 803745"/>
            <a:gd name="connsiteY2" fmla="*/ 129294 h 755636"/>
            <a:gd name="connsiteX3" fmla="*/ 401872 w 803745"/>
            <a:gd name="connsiteY3" fmla="*/ 755635 h 755636"/>
            <a:gd name="connsiteX0" fmla="*/ 401872 w 797791"/>
            <a:gd name="connsiteY0" fmla="*/ 755635 h 755636"/>
            <a:gd name="connsiteX1" fmla="*/ 759782 w 797791"/>
            <a:gd name="connsiteY1" fmla="*/ 135067 h 755636"/>
            <a:gd name="connsiteX2" fmla="*/ 43963 w 797791"/>
            <a:gd name="connsiteY2" fmla="*/ 129294 h 755636"/>
            <a:gd name="connsiteX3" fmla="*/ 401872 w 797791"/>
            <a:gd name="connsiteY3" fmla="*/ 755635 h 75563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797791" h="755636">
              <a:moveTo>
                <a:pt x="401872" y="755635"/>
              </a:moveTo>
              <a:cubicBezTo>
                <a:pt x="521175" y="756597"/>
                <a:pt x="921722" y="297134"/>
                <a:pt x="759782" y="135067"/>
              </a:cubicBezTo>
              <a:cubicBezTo>
                <a:pt x="575109" y="-46220"/>
                <a:pt x="222955" y="-41900"/>
                <a:pt x="43963" y="129294"/>
              </a:cubicBezTo>
              <a:cubicBezTo>
                <a:pt x="-135029" y="300488"/>
                <a:pt x="282569" y="754673"/>
                <a:pt x="401872" y="755635"/>
              </a:cubicBezTo>
              <a:close/>
            </a:path>
          </a:pathLst>
        </a:cu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36000" rtlCol="0" anchor="ctr"/>
        <a:lstStyle/>
        <a:p>
          <a:pPr algn="ctr"/>
          <a:r>
            <a:rPr kumimoji="1" lang="en-US" altLang="ja-JP" sz="1200" b="1"/>
            <a:t>293</a:t>
          </a:r>
          <a:endParaRPr kumimoji="1" lang="ja-JP" altLang="en-US" sz="1200" b="1"/>
        </a:p>
      </xdr:txBody>
    </xdr:sp>
    <xdr:clientData/>
  </xdr:twoCellAnchor>
  <xdr:twoCellAnchor>
    <xdr:from>
      <xdr:col>5</xdr:col>
      <xdr:colOff>228071</xdr:colOff>
      <xdr:row>37</xdr:row>
      <xdr:rowOff>127000</xdr:rowOff>
    </xdr:from>
    <xdr:to>
      <xdr:col>5</xdr:col>
      <xdr:colOff>621679</xdr:colOff>
      <xdr:row>39</xdr:row>
      <xdr:rowOff>22278</xdr:rowOff>
    </xdr:to>
    <xdr:sp macro="" textlink="">
      <xdr:nvSpPr>
        <xdr:cNvPr id="86" name="フリーフォーム 105">
          <a:extLst>
            <a:ext uri="{FF2B5EF4-FFF2-40B4-BE49-F238E27FC236}">
              <a16:creationId xmlns:a16="http://schemas.microsoft.com/office/drawing/2014/main" id="{10F76C86-1D6D-41A4-A7A3-6934A79E44FA}"/>
            </a:ext>
          </a:extLst>
        </xdr:cNvPr>
        <xdr:cNvSpPr/>
      </xdr:nvSpPr>
      <xdr:spPr>
        <a:xfrm>
          <a:off x="4482571" y="6470650"/>
          <a:ext cx="393608" cy="238178"/>
        </a:xfrm>
        <a:custGeom>
          <a:avLst/>
          <a:gdLst>
            <a:gd name="connsiteX0" fmla="*/ 365709 w 731419"/>
            <a:gd name="connsiteY0" fmla="*/ 701621 h 701622"/>
            <a:gd name="connsiteX1" fmla="*/ 723619 w 731419"/>
            <a:gd name="connsiteY1" fmla="*/ 81053 h 701622"/>
            <a:gd name="connsiteX2" fmla="*/ 7800 w 731419"/>
            <a:gd name="connsiteY2" fmla="*/ 75280 h 701622"/>
            <a:gd name="connsiteX3" fmla="*/ 365709 w 731419"/>
            <a:gd name="connsiteY3" fmla="*/ 701621 h 701622"/>
            <a:gd name="connsiteX0" fmla="*/ 401872 w 767582"/>
            <a:gd name="connsiteY0" fmla="*/ 728815 h 728816"/>
            <a:gd name="connsiteX1" fmla="*/ 759782 w 767582"/>
            <a:gd name="connsiteY1" fmla="*/ 108247 h 728816"/>
            <a:gd name="connsiteX2" fmla="*/ 43963 w 767582"/>
            <a:gd name="connsiteY2" fmla="*/ 102474 h 728816"/>
            <a:gd name="connsiteX3" fmla="*/ 401872 w 767582"/>
            <a:gd name="connsiteY3" fmla="*/ 728815 h 728816"/>
            <a:gd name="connsiteX0" fmla="*/ 401872 w 767582"/>
            <a:gd name="connsiteY0" fmla="*/ 762923 h 762924"/>
            <a:gd name="connsiteX1" fmla="*/ 759782 w 767582"/>
            <a:gd name="connsiteY1" fmla="*/ 142355 h 762924"/>
            <a:gd name="connsiteX2" fmla="*/ 43963 w 767582"/>
            <a:gd name="connsiteY2" fmla="*/ 136582 h 762924"/>
            <a:gd name="connsiteX3" fmla="*/ 401872 w 767582"/>
            <a:gd name="connsiteY3" fmla="*/ 762923 h 762924"/>
            <a:gd name="connsiteX0" fmla="*/ 401872 w 799759"/>
            <a:gd name="connsiteY0" fmla="*/ 762923 h 762924"/>
            <a:gd name="connsiteX1" fmla="*/ 759782 w 799759"/>
            <a:gd name="connsiteY1" fmla="*/ 142355 h 762924"/>
            <a:gd name="connsiteX2" fmla="*/ 43963 w 799759"/>
            <a:gd name="connsiteY2" fmla="*/ 136582 h 762924"/>
            <a:gd name="connsiteX3" fmla="*/ 401872 w 799759"/>
            <a:gd name="connsiteY3" fmla="*/ 762923 h 762924"/>
            <a:gd name="connsiteX0" fmla="*/ 401872 w 799759"/>
            <a:gd name="connsiteY0" fmla="*/ 755635 h 755636"/>
            <a:gd name="connsiteX1" fmla="*/ 759782 w 799759"/>
            <a:gd name="connsiteY1" fmla="*/ 135067 h 755636"/>
            <a:gd name="connsiteX2" fmla="*/ 43963 w 799759"/>
            <a:gd name="connsiteY2" fmla="*/ 129294 h 755636"/>
            <a:gd name="connsiteX3" fmla="*/ 401872 w 799759"/>
            <a:gd name="connsiteY3" fmla="*/ 755635 h 755636"/>
            <a:gd name="connsiteX0" fmla="*/ 401872 w 803745"/>
            <a:gd name="connsiteY0" fmla="*/ 755635 h 755636"/>
            <a:gd name="connsiteX1" fmla="*/ 759782 w 803745"/>
            <a:gd name="connsiteY1" fmla="*/ 135067 h 755636"/>
            <a:gd name="connsiteX2" fmla="*/ 43963 w 803745"/>
            <a:gd name="connsiteY2" fmla="*/ 129294 h 755636"/>
            <a:gd name="connsiteX3" fmla="*/ 401872 w 803745"/>
            <a:gd name="connsiteY3" fmla="*/ 755635 h 755636"/>
            <a:gd name="connsiteX0" fmla="*/ 401872 w 797791"/>
            <a:gd name="connsiteY0" fmla="*/ 755635 h 755636"/>
            <a:gd name="connsiteX1" fmla="*/ 759782 w 797791"/>
            <a:gd name="connsiteY1" fmla="*/ 135067 h 755636"/>
            <a:gd name="connsiteX2" fmla="*/ 43963 w 797791"/>
            <a:gd name="connsiteY2" fmla="*/ 129294 h 755636"/>
            <a:gd name="connsiteX3" fmla="*/ 401872 w 797791"/>
            <a:gd name="connsiteY3" fmla="*/ 755635 h 75563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797791" h="755636">
              <a:moveTo>
                <a:pt x="401872" y="755635"/>
              </a:moveTo>
              <a:cubicBezTo>
                <a:pt x="521175" y="756597"/>
                <a:pt x="921722" y="297134"/>
                <a:pt x="759782" y="135067"/>
              </a:cubicBezTo>
              <a:cubicBezTo>
                <a:pt x="575109" y="-46220"/>
                <a:pt x="222955" y="-41900"/>
                <a:pt x="43963" y="129294"/>
              </a:cubicBezTo>
              <a:cubicBezTo>
                <a:pt x="-135029" y="300488"/>
                <a:pt x="282569" y="754673"/>
                <a:pt x="401872" y="755635"/>
              </a:cubicBezTo>
              <a:close/>
            </a:path>
          </a:pathLst>
        </a:cu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36000" rtlCol="0" anchor="ctr"/>
        <a:lstStyle/>
        <a:p>
          <a:pPr algn="ctr"/>
          <a:r>
            <a:rPr kumimoji="1" lang="en-US" altLang="ja-JP" sz="1200" b="1"/>
            <a:t>119</a:t>
          </a:r>
          <a:endParaRPr kumimoji="1" lang="ja-JP" altLang="en-US" sz="1200" b="1"/>
        </a:p>
      </xdr:txBody>
    </xdr:sp>
    <xdr:clientData/>
  </xdr:twoCellAnchor>
  <xdr:twoCellAnchor>
    <xdr:from>
      <xdr:col>5</xdr:col>
      <xdr:colOff>24131</xdr:colOff>
      <xdr:row>22</xdr:row>
      <xdr:rowOff>149225</xdr:rowOff>
    </xdr:from>
    <xdr:to>
      <xdr:col>5</xdr:col>
      <xdr:colOff>391797</xdr:colOff>
      <xdr:row>23</xdr:row>
      <xdr:rowOff>166295</xdr:rowOff>
    </xdr:to>
    <xdr:sp macro="" textlink="">
      <xdr:nvSpPr>
        <xdr:cNvPr id="87" name="六角形 86">
          <a:extLst>
            <a:ext uri="{FF2B5EF4-FFF2-40B4-BE49-F238E27FC236}">
              <a16:creationId xmlns:a16="http://schemas.microsoft.com/office/drawing/2014/main" id="{440F9985-9795-4B31-B20F-1BFA8748C381}"/>
            </a:ext>
          </a:extLst>
        </xdr:cNvPr>
        <xdr:cNvSpPr/>
      </xdr:nvSpPr>
      <xdr:spPr>
        <a:xfrm>
          <a:off x="4278631" y="3921125"/>
          <a:ext cx="367666" cy="188520"/>
        </a:xfrm>
        <a:prstGeom prst="hexagon">
          <a:avLst/>
        </a:pr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0" rtlCol="0" anchor="ctr"/>
        <a:lstStyle/>
        <a:p>
          <a:pPr algn="ctr"/>
          <a:r>
            <a:rPr kumimoji="1" lang="en-US" altLang="ja-JP" sz="1200" b="1"/>
            <a:t>157</a:t>
          </a:r>
          <a:endParaRPr kumimoji="1" lang="ja-JP" altLang="en-US" sz="1200" b="1"/>
        </a:p>
      </xdr:txBody>
    </xdr:sp>
    <xdr:clientData/>
  </xdr:twoCellAnchor>
  <xdr:twoCellAnchor>
    <xdr:from>
      <xdr:col>4</xdr:col>
      <xdr:colOff>328931</xdr:colOff>
      <xdr:row>17</xdr:row>
      <xdr:rowOff>15875</xdr:rowOff>
    </xdr:from>
    <xdr:to>
      <xdr:col>4</xdr:col>
      <xdr:colOff>696597</xdr:colOff>
      <xdr:row>18</xdr:row>
      <xdr:rowOff>32945</xdr:rowOff>
    </xdr:to>
    <xdr:sp macro="" textlink="">
      <xdr:nvSpPr>
        <xdr:cNvPr id="88" name="六角形 87">
          <a:extLst>
            <a:ext uri="{FF2B5EF4-FFF2-40B4-BE49-F238E27FC236}">
              <a16:creationId xmlns:a16="http://schemas.microsoft.com/office/drawing/2014/main" id="{E859CECF-EDBC-4A7A-8218-E1492C9D307A}"/>
            </a:ext>
          </a:extLst>
        </xdr:cNvPr>
        <xdr:cNvSpPr/>
      </xdr:nvSpPr>
      <xdr:spPr>
        <a:xfrm>
          <a:off x="3554731" y="2930525"/>
          <a:ext cx="367666" cy="188520"/>
        </a:xfrm>
        <a:prstGeom prst="hexagon">
          <a:avLst/>
        </a:pr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0" rtlCol="0" anchor="ctr"/>
        <a:lstStyle/>
        <a:p>
          <a:pPr algn="ctr"/>
          <a:r>
            <a:rPr kumimoji="1" lang="en-US" altLang="ja-JP" sz="1200" b="1"/>
            <a:t>157</a:t>
          </a:r>
          <a:endParaRPr kumimoji="1" lang="ja-JP" altLang="en-US" sz="1200" b="1"/>
        </a:p>
      </xdr:txBody>
    </xdr:sp>
    <xdr:clientData/>
  </xdr:twoCellAnchor>
  <xdr:twoCellAnchor>
    <xdr:from>
      <xdr:col>5</xdr:col>
      <xdr:colOff>316231</xdr:colOff>
      <xdr:row>11</xdr:row>
      <xdr:rowOff>117475</xdr:rowOff>
    </xdr:from>
    <xdr:to>
      <xdr:col>5</xdr:col>
      <xdr:colOff>683897</xdr:colOff>
      <xdr:row>12</xdr:row>
      <xdr:rowOff>134545</xdr:rowOff>
    </xdr:to>
    <xdr:sp macro="" textlink="">
      <xdr:nvSpPr>
        <xdr:cNvPr id="89" name="六角形 88">
          <a:extLst>
            <a:ext uri="{FF2B5EF4-FFF2-40B4-BE49-F238E27FC236}">
              <a16:creationId xmlns:a16="http://schemas.microsoft.com/office/drawing/2014/main" id="{45E1FDC8-4C0A-4BB4-BD7E-3A23BD889768}"/>
            </a:ext>
          </a:extLst>
        </xdr:cNvPr>
        <xdr:cNvSpPr/>
      </xdr:nvSpPr>
      <xdr:spPr>
        <a:xfrm>
          <a:off x="4570731" y="2003425"/>
          <a:ext cx="367666" cy="188520"/>
        </a:xfrm>
        <a:prstGeom prst="hexagon">
          <a:avLst/>
        </a:pr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0" rtlCol="0" anchor="ctr"/>
        <a:lstStyle/>
        <a:p>
          <a:pPr algn="ctr"/>
          <a:r>
            <a:rPr kumimoji="1" lang="en-US" altLang="ja-JP" sz="1200" b="1"/>
            <a:t>157</a:t>
          </a:r>
          <a:endParaRPr kumimoji="1" lang="ja-JP" altLang="en-US" sz="1200" b="1"/>
        </a:p>
      </xdr:txBody>
    </xdr:sp>
    <xdr:clientData/>
  </xdr:twoCellAnchor>
  <xdr:twoCellAnchor>
    <xdr:from>
      <xdr:col>4</xdr:col>
      <xdr:colOff>443231</xdr:colOff>
      <xdr:row>5</xdr:row>
      <xdr:rowOff>79375</xdr:rowOff>
    </xdr:from>
    <xdr:to>
      <xdr:col>4</xdr:col>
      <xdr:colOff>810897</xdr:colOff>
      <xdr:row>6</xdr:row>
      <xdr:rowOff>96445</xdr:rowOff>
    </xdr:to>
    <xdr:sp macro="" textlink="">
      <xdr:nvSpPr>
        <xdr:cNvPr id="92" name="六角形 91">
          <a:extLst>
            <a:ext uri="{FF2B5EF4-FFF2-40B4-BE49-F238E27FC236}">
              <a16:creationId xmlns:a16="http://schemas.microsoft.com/office/drawing/2014/main" id="{80D380E1-CE61-455B-A287-96FF34F093E6}"/>
            </a:ext>
          </a:extLst>
        </xdr:cNvPr>
        <xdr:cNvSpPr/>
      </xdr:nvSpPr>
      <xdr:spPr>
        <a:xfrm>
          <a:off x="3669031" y="936625"/>
          <a:ext cx="367666" cy="188520"/>
        </a:xfrm>
        <a:prstGeom prst="hexagon">
          <a:avLst/>
        </a:pr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0" rtlCol="0" anchor="ctr"/>
        <a:lstStyle/>
        <a:p>
          <a:pPr algn="ctr"/>
          <a:r>
            <a:rPr kumimoji="1" lang="en-US" altLang="ja-JP" sz="1200" b="1"/>
            <a:t>73</a:t>
          </a:r>
          <a:endParaRPr kumimoji="1" lang="ja-JP" altLang="en-US" sz="1200" b="1"/>
        </a:p>
      </xdr:txBody>
    </xdr:sp>
    <xdr:clientData/>
  </xdr:twoCellAnchor>
  <xdr:twoCellAnchor>
    <xdr:from>
      <xdr:col>7</xdr:col>
      <xdr:colOff>551181</xdr:colOff>
      <xdr:row>52</xdr:row>
      <xdr:rowOff>79375</xdr:rowOff>
    </xdr:from>
    <xdr:to>
      <xdr:col>7</xdr:col>
      <xdr:colOff>918847</xdr:colOff>
      <xdr:row>53</xdr:row>
      <xdr:rowOff>96445</xdr:rowOff>
    </xdr:to>
    <xdr:sp macro="" textlink="">
      <xdr:nvSpPr>
        <xdr:cNvPr id="93" name="六角形 92">
          <a:extLst>
            <a:ext uri="{FF2B5EF4-FFF2-40B4-BE49-F238E27FC236}">
              <a16:creationId xmlns:a16="http://schemas.microsoft.com/office/drawing/2014/main" id="{47FBB91C-E93C-490E-8D76-D4ADCCFFEF9A}"/>
            </a:ext>
          </a:extLst>
        </xdr:cNvPr>
        <xdr:cNvSpPr/>
      </xdr:nvSpPr>
      <xdr:spPr>
        <a:xfrm>
          <a:off x="6418581" y="8994775"/>
          <a:ext cx="367666" cy="188520"/>
        </a:xfrm>
        <a:prstGeom prst="hexagon">
          <a:avLst/>
        </a:pr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0" rtlCol="0" anchor="ctr"/>
        <a:lstStyle/>
        <a:p>
          <a:pPr algn="ctr"/>
          <a:r>
            <a:rPr kumimoji="1" lang="en-US" altLang="ja-JP" sz="1200" b="1"/>
            <a:t>64</a:t>
          </a:r>
          <a:endParaRPr kumimoji="1" lang="ja-JP" altLang="en-US" sz="1200" b="1"/>
        </a:p>
      </xdr:txBody>
    </xdr:sp>
    <xdr:clientData/>
  </xdr:twoCellAnchor>
  <xdr:twoCellAnchor>
    <xdr:from>
      <xdr:col>8</xdr:col>
      <xdr:colOff>2732</xdr:colOff>
      <xdr:row>45</xdr:row>
      <xdr:rowOff>0</xdr:rowOff>
    </xdr:from>
    <xdr:to>
      <xdr:col>8</xdr:col>
      <xdr:colOff>965200</xdr:colOff>
      <xdr:row>47</xdr:row>
      <xdr:rowOff>86297</xdr:rowOff>
    </xdr:to>
    <xdr:sp macro="" textlink="">
      <xdr:nvSpPr>
        <xdr:cNvPr id="94" name="フリーフォーム 54">
          <a:extLst>
            <a:ext uri="{FF2B5EF4-FFF2-40B4-BE49-F238E27FC236}">
              <a16:creationId xmlns:a16="http://schemas.microsoft.com/office/drawing/2014/main" id="{2A6F77F7-2395-49E8-9210-DE4AF96F54CC}"/>
            </a:ext>
          </a:extLst>
        </xdr:cNvPr>
        <xdr:cNvSpPr/>
      </xdr:nvSpPr>
      <xdr:spPr>
        <a:xfrm flipH="1">
          <a:off x="6898832" y="7715250"/>
          <a:ext cx="962468" cy="429197"/>
        </a:xfrm>
        <a:custGeom>
          <a:avLst/>
          <a:gdLst>
            <a:gd name="connsiteX0" fmla="*/ 0 w 796990"/>
            <a:gd name="connsiteY0" fmla="*/ 340179 h 340179"/>
            <a:gd name="connsiteX1" fmla="*/ 796990 w 796990"/>
            <a:gd name="connsiteY1" fmla="*/ 340179 h 340179"/>
            <a:gd name="connsiteX2" fmla="*/ 796990 w 796990"/>
            <a:gd name="connsiteY2" fmla="*/ 0 h 34017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796990" h="340179">
              <a:moveTo>
                <a:pt x="0" y="340179"/>
              </a:moveTo>
              <a:lnTo>
                <a:pt x="796990" y="340179"/>
              </a:lnTo>
              <a:lnTo>
                <a:pt x="796990" y="0"/>
              </a:lnTo>
            </a:path>
          </a:pathLst>
        </a:custGeom>
        <a:noFill/>
        <a:ln w="28575">
          <a:solidFill>
            <a:schemeClr val="tx1"/>
          </a:solidFill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</xdr:col>
      <xdr:colOff>44451</xdr:colOff>
      <xdr:row>47</xdr:row>
      <xdr:rowOff>89029</xdr:rowOff>
    </xdr:from>
    <xdr:to>
      <xdr:col>8</xdr:col>
      <xdr:colOff>193</xdr:colOff>
      <xdr:row>49</xdr:row>
      <xdr:rowOff>165100</xdr:rowOff>
    </xdr:to>
    <xdr:sp macro="" textlink="">
      <xdr:nvSpPr>
        <xdr:cNvPr id="96" name="フリーフォーム 100">
          <a:extLst>
            <a:ext uri="{FF2B5EF4-FFF2-40B4-BE49-F238E27FC236}">
              <a16:creationId xmlns:a16="http://schemas.microsoft.com/office/drawing/2014/main" id="{BAD50A8F-20DA-4A43-97B8-99839D662E5B}"/>
            </a:ext>
          </a:extLst>
        </xdr:cNvPr>
        <xdr:cNvSpPr/>
      </xdr:nvSpPr>
      <xdr:spPr>
        <a:xfrm flipH="1">
          <a:off x="5911851" y="8147179"/>
          <a:ext cx="984442" cy="418971"/>
        </a:xfrm>
        <a:custGeom>
          <a:avLst/>
          <a:gdLst>
            <a:gd name="connsiteX0" fmla="*/ 0 w 1078852"/>
            <a:gd name="connsiteY0" fmla="*/ 466531 h 466531"/>
            <a:gd name="connsiteX1" fmla="*/ 0 w 1078852"/>
            <a:gd name="connsiteY1" fmla="*/ 0 h 466531"/>
            <a:gd name="connsiteX2" fmla="*/ 1078852 w 1078852"/>
            <a:gd name="connsiteY2" fmla="*/ 0 h 46653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78852" h="466531">
              <a:moveTo>
                <a:pt x="0" y="466531"/>
              </a:moveTo>
              <a:lnTo>
                <a:pt x="0" y="0"/>
              </a:lnTo>
              <a:lnTo>
                <a:pt x="1078852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</xdr:col>
      <xdr:colOff>944033</xdr:colOff>
      <xdr:row>46</xdr:row>
      <xdr:rowOff>161925</xdr:rowOff>
    </xdr:from>
    <xdr:to>
      <xdr:col>8</xdr:col>
      <xdr:colOff>95333</xdr:colOff>
      <xdr:row>47</xdr:row>
      <xdr:rowOff>170476</xdr:rowOff>
    </xdr:to>
    <xdr:sp macro="" textlink="">
      <xdr:nvSpPr>
        <xdr:cNvPr id="97" name="円/楕円 44">
          <a:extLst>
            <a:ext uri="{FF2B5EF4-FFF2-40B4-BE49-F238E27FC236}">
              <a16:creationId xmlns:a16="http://schemas.microsoft.com/office/drawing/2014/main" id="{98A26B15-2303-4B96-B5EE-E112FFA3A481}"/>
            </a:ext>
          </a:extLst>
        </xdr:cNvPr>
        <xdr:cNvSpPr/>
      </xdr:nvSpPr>
      <xdr:spPr>
        <a:xfrm>
          <a:off x="6811433" y="8048625"/>
          <a:ext cx="180000" cy="180001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</xdr:col>
      <xdr:colOff>278131</xdr:colOff>
      <xdr:row>46</xdr:row>
      <xdr:rowOff>161925</xdr:rowOff>
    </xdr:from>
    <xdr:to>
      <xdr:col>7</xdr:col>
      <xdr:colOff>645797</xdr:colOff>
      <xdr:row>48</xdr:row>
      <xdr:rowOff>7545</xdr:rowOff>
    </xdr:to>
    <xdr:sp macro="" textlink="">
      <xdr:nvSpPr>
        <xdr:cNvPr id="98" name="六角形 97">
          <a:extLst>
            <a:ext uri="{FF2B5EF4-FFF2-40B4-BE49-F238E27FC236}">
              <a16:creationId xmlns:a16="http://schemas.microsoft.com/office/drawing/2014/main" id="{667DF5E7-CAAA-4C1C-9771-CF999B8331CD}"/>
            </a:ext>
          </a:extLst>
        </xdr:cNvPr>
        <xdr:cNvSpPr/>
      </xdr:nvSpPr>
      <xdr:spPr>
        <a:xfrm>
          <a:off x="6145531" y="8048625"/>
          <a:ext cx="367666" cy="188520"/>
        </a:xfrm>
        <a:prstGeom prst="hexagon">
          <a:avLst/>
        </a:pr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0" rtlCol="0" anchor="ctr"/>
        <a:lstStyle/>
        <a:p>
          <a:pPr algn="ctr"/>
          <a:r>
            <a:rPr kumimoji="1" lang="en-US" altLang="ja-JP" sz="1200" b="1"/>
            <a:t>64</a:t>
          </a:r>
          <a:endParaRPr kumimoji="1" lang="ja-JP" altLang="en-US" sz="1200" b="1"/>
        </a:p>
      </xdr:txBody>
    </xdr:sp>
    <xdr:clientData/>
  </xdr:twoCellAnchor>
  <xdr:twoCellAnchor>
    <xdr:from>
      <xdr:col>7</xdr:col>
      <xdr:colOff>9400</xdr:colOff>
      <xdr:row>53</xdr:row>
      <xdr:rowOff>79375</xdr:rowOff>
    </xdr:from>
    <xdr:to>
      <xdr:col>8</xdr:col>
      <xdr:colOff>381001</xdr:colOff>
      <xdr:row>54</xdr:row>
      <xdr:rowOff>96445</xdr:rowOff>
    </xdr:to>
    <xdr:sp macro="" textlink="">
      <xdr:nvSpPr>
        <xdr:cNvPr id="99" name="六角形 98">
          <a:extLst>
            <a:ext uri="{FF2B5EF4-FFF2-40B4-BE49-F238E27FC236}">
              <a16:creationId xmlns:a16="http://schemas.microsoft.com/office/drawing/2014/main" id="{96C6D446-6ABE-42AF-844E-2486388205C9}"/>
            </a:ext>
          </a:extLst>
        </xdr:cNvPr>
        <xdr:cNvSpPr/>
      </xdr:nvSpPr>
      <xdr:spPr>
        <a:xfrm>
          <a:off x="5859129" y="9212722"/>
          <a:ext cx="1399298" cy="189397"/>
        </a:xfrm>
        <a:prstGeom prst="hexagon">
          <a:avLst/>
        </a:pr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none" lIns="0" tIns="0" rIns="0" bIns="0" rtlCol="0" anchor="ctr"/>
        <a:lstStyle/>
        <a:p>
          <a:pPr algn="ctr"/>
          <a:r>
            <a:rPr kumimoji="1" lang="ja-JP" altLang="en-US" sz="1050" b="1"/>
            <a:t>宇都宮テクノ街道</a:t>
          </a:r>
        </a:p>
      </xdr:txBody>
    </xdr:sp>
    <xdr:clientData/>
  </xdr:twoCellAnchor>
  <xdr:twoCellAnchor editAs="oneCell">
    <xdr:from>
      <xdr:col>7</xdr:col>
      <xdr:colOff>19050</xdr:colOff>
      <xdr:row>48</xdr:row>
      <xdr:rowOff>57150</xdr:rowOff>
    </xdr:from>
    <xdr:to>
      <xdr:col>7</xdr:col>
      <xdr:colOff>990600</xdr:colOff>
      <xdr:row>49</xdr:row>
      <xdr:rowOff>22860</xdr:rowOff>
    </xdr:to>
    <xdr:pic>
      <xdr:nvPicPr>
        <xdr:cNvPr id="100" name="図 99" descr="http://images.gofreedownload.net/honda-95443.jpg">
          <a:extLst>
            <a:ext uri="{FF2B5EF4-FFF2-40B4-BE49-F238E27FC236}">
              <a16:creationId xmlns:a16="http://schemas.microsoft.com/office/drawing/2014/main" id="{E45DEE9E-192A-435A-BDEB-67242443EF77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42588" b="43294"/>
        <a:stretch/>
      </xdr:blipFill>
      <xdr:spPr bwMode="auto">
        <a:xfrm>
          <a:off x="5886450" y="8286750"/>
          <a:ext cx="97155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234950</xdr:colOff>
      <xdr:row>45</xdr:row>
      <xdr:rowOff>31749</xdr:rowOff>
    </xdr:from>
    <xdr:to>
      <xdr:col>8</xdr:col>
      <xdr:colOff>938180</xdr:colOff>
      <xdr:row>47</xdr:row>
      <xdr:rowOff>19050</xdr:rowOff>
    </xdr:to>
    <xdr:sp macro="" textlink="">
      <xdr:nvSpPr>
        <xdr:cNvPr id="102" name="正方形/長方形 101">
          <a:extLst>
            <a:ext uri="{FF2B5EF4-FFF2-40B4-BE49-F238E27FC236}">
              <a16:creationId xmlns:a16="http://schemas.microsoft.com/office/drawing/2014/main" id="{57EEB5A6-F3D5-43D5-B4A4-839B7AE616E3}"/>
            </a:ext>
          </a:extLst>
        </xdr:cNvPr>
        <xdr:cNvSpPr/>
      </xdr:nvSpPr>
      <xdr:spPr>
        <a:xfrm>
          <a:off x="7131050" y="7746999"/>
          <a:ext cx="703230" cy="330201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none" lIns="36000" tIns="0" rIns="36000" bIns="0" rtlCol="0" anchor="ctr"/>
        <a:lstStyle/>
        <a:p>
          <a:pPr algn="ctr"/>
          <a:r>
            <a:rPr kumimoji="1" lang="ja-JP" altLang="en-US" sz="1050">
              <a:solidFill>
                <a:schemeClr val="tx1"/>
              </a:solidFill>
            </a:rPr>
            <a:t>山王テック</a:t>
          </a:r>
          <a:endParaRPr kumimoji="1" lang="en-US" altLang="ja-JP" sz="105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8</xdr:col>
      <xdr:colOff>44450</xdr:colOff>
      <xdr:row>48</xdr:row>
      <xdr:rowOff>57150</xdr:rowOff>
    </xdr:from>
    <xdr:to>
      <xdr:col>8</xdr:col>
      <xdr:colOff>1016000</xdr:colOff>
      <xdr:row>49</xdr:row>
      <xdr:rowOff>22860</xdr:rowOff>
    </xdr:to>
    <xdr:pic>
      <xdr:nvPicPr>
        <xdr:cNvPr id="103" name="図 102" descr="http://images.gofreedownload.net/honda-95443.jpg">
          <a:extLst>
            <a:ext uri="{FF2B5EF4-FFF2-40B4-BE49-F238E27FC236}">
              <a16:creationId xmlns:a16="http://schemas.microsoft.com/office/drawing/2014/main" id="{C3191C91-E0BA-4EC7-9BAD-DA87FEC50441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42588" b="43294"/>
        <a:stretch/>
      </xdr:blipFill>
      <xdr:spPr bwMode="auto">
        <a:xfrm>
          <a:off x="6940550" y="8286750"/>
          <a:ext cx="97155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107950</xdr:colOff>
      <xdr:row>37</xdr:row>
      <xdr:rowOff>6350</xdr:rowOff>
    </xdr:from>
    <xdr:to>
      <xdr:col>8</xdr:col>
      <xdr:colOff>2732</xdr:colOff>
      <xdr:row>40</xdr:row>
      <xdr:rowOff>10097</xdr:rowOff>
    </xdr:to>
    <xdr:sp macro="" textlink="">
      <xdr:nvSpPr>
        <xdr:cNvPr id="104" name="フリーフォーム 54">
          <a:extLst>
            <a:ext uri="{FF2B5EF4-FFF2-40B4-BE49-F238E27FC236}">
              <a16:creationId xmlns:a16="http://schemas.microsoft.com/office/drawing/2014/main" id="{30768B78-F5EA-45EE-800D-D35E50B5FB69}"/>
            </a:ext>
          </a:extLst>
        </xdr:cNvPr>
        <xdr:cNvSpPr/>
      </xdr:nvSpPr>
      <xdr:spPr>
        <a:xfrm>
          <a:off x="5975350" y="6350000"/>
          <a:ext cx="923482" cy="518097"/>
        </a:xfrm>
        <a:custGeom>
          <a:avLst/>
          <a:gdLst>
            <a:gd name="connsiteX0" fmla="*/ 0 w 796990"/>
            <a:gd name="connsiteY0" fmla="*/ 340179 h 340179"/>
            <a:gd name="connsiteX1" fmla="*/ 796990 w 796990"/>
            <a:gd name="connsiteY1" fmla="*/ 340179 h 340179"/>
            <a:gd name="connsiteX2" fmla="*/ 796990 w 796990"/>
            <a:gd name="connsiteY2" fmla="*/ 0 h 34017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796990" h="340179">
              <a:moveTo>
                <a:pt x="0" y="340179"/>
              </a:moveTo>
              <a:lnTo>
                <a:pt x="796990" y="340179"/>
              </a:lnTo>
              <a:lnTo>
                <a:pt x="796990" y="0"/>
              </a:lnTo>
            </a:path>
          </a:pathLst>
        </a:custGeom>
        <a:noFill/>
        <a:ln w="28575">
          <a:solidFill>
            <a:schemeClr val="tx1"/>
          </a:solidFill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8</xdr:col>
      <xdr:colOff>192</xdr:colOff>
      <xdr:row>40</xdr:row>
      <xdr:rowOff>12829</xdr:rowOff>
    </xdr:from>
    <xdr:to>
      <xdr:col>8</xdr:col>
      <xdr:colOff>958849</xdr:colOff>
      <xdr:row>42</xdr:row>
      <xdr:rowOff>158750</xdr:rowOff>
    </xdr:to>
    <xdr:sp macro="" textlink="">
      <xdr:nvSpPr>
        <xdr:cNvPr id="105" name="フリーフォーム 100">
          <a:extLst>
            <a:ext uri="{FF2B5EF4-FFF2-40B4-BE49-F238E27FC236}">
              <a16:creationId xmlns:a16="http://schemas.microsoft.com/office/drawing/2014/main" id="{1B1CC26B-CC8B-444F-BAC5-552FAD6161A1}"/>
            </a:ext>
          </a:extLst>
        </xdr:cNvPr>
        <xdr:cNvSpPr/>
      </xdr:nvSpPr>
      <xdr:spPr>
        <a:xfrm>
          <a:off x="6896292" y="6870829"/>
          <a:ext cx="958657" cy="488821"/>
        </a:xfrm>
        <a:custGeom>
          <a:avLst/>
          <a:gdLst>
            <a:gd name="connsiteX0" fmla="*/ 0 w 1078852"/>
            <a:gd name="connsiteY0" fmla="*/ 466531 h 466531"/>
            <a:gd name="connsiteX1" fmla="*/ 0 w 1078852"/>
            <a:gd name="connsiteY1" fmla="*/ 0 h 466531"/>
            <a:gd name="connsiteX2" fmla="*/ 1078852 w 1078852"/>
            <a:gd name="connsiteY2" fmla="*/ 0 h 46653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78852" h="466531">
              <a:moveTo>
                <a:pt x="0" y="466531"/>
              </a:moveTo>
              <a:lnTo>
                <a:pt x="0" y="0"/>
              </a:lnTo>
              <a:lnTo>
                <a:pt x="1078852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</xdr:col>
      <xdr:colOff>944033</xdr:colOff>
      <xdr:row>39</xdr:row>
      <xdr:rowOff>85725</xdr:rowOff>
    </xdr:from>
    <xdr:to>
      <xdr:col>8</xdr:col>
      <xdr:colOff>95333</xdr:colOff>
      <xdr:row>40</xdr:row>
      <xdr:rowOff>94276</xdr:rowOff>
    </xdr:to>
    <xdr:sp macro="" textlink="">
      <xdr:nvSpPr>
        <xdr:cNvPr id="112" name="円/楕円 44">
          <a:extLst>
            <a:ext uri="{FF2B5EF4-FFF2-40B4-BE49-F238E27FC236}">
              <a16:creationId xmlns:a16="http://schemas.microsoft.com/office/drawing/2014/main" id="{96561CFE-2D90-424A-B327-99628E3C5342}"/>
            </a:ext>
          </a:extLst>
        </xdr:cNvPr>
        <xdr:cNvSpPr/>
      </xdr:nvSpPr>
      <xdr:spPr>
        <a:xfrm>
          <a:off x="6811433" y="6772275"/>
          <a:ext cx="180000" cy="180001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8</xdr:col>
      <xdr:colOff>252731</xdr:colOff>
      <xdr:row>39</xdr:row>
      <xdr:rowOff>92075</xdr:rowOff>
    </xdr:from>
    <xdr:to>
      <xdr:col>8</xdr:col>
      <xdr:colOff>620397</xdr:colOff>
      <xdr:row>40</xdr:row>
      <xdr:rowOff>109145</xdr:rowOff>
    </xdr:to>
    <xdr:sp macro="" textlink="">
      <xdr:nvSpPr>
        <xdr:cNvPr id="113" name="六角形 112">
          <a:extLst>
            <a:ext uri="{FF2B5EF4-FFF2-40B4-BE49-F238E27FC236}">
              <a16:creationId xmlns:a16="http://schemas.microsoft.com/office/drawing/2014/main" id="{0C79C377-80A8-4009-B8AF-3D966E23D9BC}"/>
            </a:ext>
          </a:extLst>
        </xdr:cNvPr>
        <xdr:cNvSpPr/>
      </xdr:nvSpPr>
      <xdr:spPr>
        <a:xfrm>
          <a:off x="7148831" y="6778625"/>
          <a:ext cx="367666" cy="188520"/>
        </a:xfrm>
        <a:prstGeom prst="hexagon">
          <a:avLst/>
        </a:pr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0" rtlCol="0" anchor="ctr"/>
        <a:lstStyle/>
        <a:p>
          <a:pPr algn="ctr"/>
          <a:r>
            <a:rPr kumimoji="1" lang="en-US" altLang="ja-JP" sz="1200" b="1"/>
            <a:t>51</a:t>
          </a:r>
          <a:endParaRPr kumimoji="1" lang="ja-JP" altLang="en-US" sz="1200" b="1"/>
        </a:p>
      </xdr:txBody>
    </xdr:sp>
    <xdr:clientData/>
  </xdr:twoCellAnchor>
  <xdr:twoCellAnchor>
    <xdr:from>
      <xdr:col>8</xdr:col>
      <xdr:colOff>192</xdr:colOff>
      <xdr:row>33</xdr:row>
      <xdr:rowOff>6479</xdr:rowOff>
    </xdr:from>
    <xdr:to>
      <xdr:col>8</xdr:col>
      <xdr:colOff>958849</xdr:colOff>
      <xdr:row>35</xdr:row>
      <xdr:rowOff>152400</xdr:rowOff>
    </xdr:to>
    <xdr:sp macro="" textlink="">
      <xdr:nvSpPr>
        <xdr:cNvPr id="114" name="フリーフォーム 100">
          <a:extLst>
            <a:ext uri="{FF2B5EF4-FFF2-40B4-BE49-F238E27FC236}">
              <a16:creationId xmlns:a16="http://schemas.microsoft.com/office/drawing/2014/main" id="{2A1BC507-B8D5-408B-8FF5-9E85EBE8FEFD}"/>
            </a:ext>
          </a:extLst>
        </xdr:cNvPr>
        <xdr:cNvSpPr/>
      </xdr:nvSpPr>
      <xdr:spPr>
        <a:xfrm>
          <a:off x="6896292" y="5664329"/>
          <a:ext cx="958657" cy="488821"/>
        </a:xfrm>
        <a:custGeom>
          <a:avLst/>
          <a:gdLst>
            <a:gd name="connsiteX0" fmla="*/ 0 w 1078852"/>
            <a:gd name="connsiteY0" fmla="*/ 466531 h 466531"/>
            <a:gd name="connsiteX1" fmla="*/ 0 w 1078852"/>
            <a:gd name="connsiteY1" fmla="*/ 0 h 466531"/>
            <a:gd name="connsiteX2" fmla="*/ 1078852 w 1078852"/>
            <a:gd name="connsiteY2" fmla="*/ 0 h 46653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78852" h="466531">
              <a:moveTo>
                <a:pt x="0" y="466531"/>
              </a:moveTo>
              <a:lnTo>
                <a:pt x="0" y="0"/>
              </a:lnTo>
              <a:lnTo>
                <a:pt x="1078852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</xdr:col>
      <xdr:colOff>944033</xdr:colOff>
      <xdr:row>32</xdr:row>
      <xdr:rowOff>79375</xdr:rowOff>
    </xdr:from>
    <xdr:to>
      <xdr:col>8</xdr:col>
      <xdr:colOff>95333</xdr:colOff>
      <xdr:row>33</xdr:row>
      <xdr:rowOff>87926</xdr:rowOff>
    </xdr:to>
    <xdr:sp macro="" textlink="">
      <xdr:nvSpPr>
        <xdr:cNvPr id="115" name="円/楕円 44">
          <a:extLst>
            <a:ext uri="{FF2B5EF4-FFF2-40B4-BE49-F238E27FC236}">
              <a16:creationId xmlns:a16="http://schemas.microsoft.com/office/drawing/2014/main" id="{D9B91C0F-279F-4319-BC24-CDF50CDE15A9}"/>
            </a:ext>
          </a:extLst>
        </xdr:cNvPr>
        <xdr:cNvSpPr/>
      </xdr:nvSpPr>
      <xdr:spPr>
        <a:xfrm>
          <a:off x="6811433" y="5565775"/>
          <a:ext cx="180000" cy="180001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8</xdr:col>
      <xdr:colOff>252731</xdr:colOff>
      <xdr:row>32</xdr:row>
      <xdr:rowOff>85725</xdr:rowOff>
    </xdr:from>
    <xdr:to>
      <xdr:col>8</xdr:col>
      <xdr:colOff>620397</xdr:colOff>
      <xdr:row>33</xdr:row>
      <xdr:rowOff>102795</xdr:rowOff>
    </xdr:to>
    <xdr:sp macro="" textlink="">
      <xdr:nvSpPr>
        <xdr:cNvPr id="116" name="六角形 115">
          <a:extLst>
            <a:ext uri="{FF2B5EF4-FFF2-40B4-BE49-F238E27FC236}">
              <a16:creationId xmlns:a16="http://schemas.microsoft.com/office/drawing/2014/main" id="{13B1A9FE-6C95-4342-B68E-43A357F4CE36}"/>
            </a:ext>
          </a:extLst>
        </xdr:cNvPr>
        <xdr:cNvSpPr/>
      </xdr:nvSpPr>
      <xdr:spPr>
        <a:xfrm>
          <a:off x="7148831" y="5572125"/>
          <a:ext cx="367666" cy="188520"/>
        </a:xfrm>
        <a:prstGeom prst="hexagon">
          <a:avLst/>
        </a:pr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0" rtlCol="0" anchor="ctr"/>
        <a:lstStyle/>
        <a:p>
          <a:pPr algn="ctr"/>
          <a:r>
            <a:rPr kumimoji="1" lang="en-US" altLang="ja-JP" sz="1200" b="1"/>
            <a:t>51</a:t>
          </a:r>
          <a:endParaRPr kumimoji="1" lang="ja-JP" altLang="en-US" sz="1200" b="1"/>
        </a:p>
      </xdr:txBody>
    </xdr:sp>
    <xdr:clientData/>
  </xdr:twoCellAnchor>
  <xdr:twoCellAnchor>
    <xdr:from>
      <xdr:col>6</xdr:col>
      <xdr:colOff>582580</xdr:colOff>
      <xdr:row>33</xdr:row>
      <xdr:rowOff>104775</xdr:rowOff>
    </xdr:from>
    <xdr:to>
      <xdr:col>7</xdr:col>
      <xdr:colOff>946150</xdr:colOff>
      <xdr:row>35</xdr:row>
      <xdr:rowOff>85725</xdr:rowOff>
    </xdr:to>
    <xdr:grpSp>
      <xdr:nvGrpSpPr>
        <xdr:cNvPr id="118" name="グループ化 26">
          <a:extLst>
            <a:ext uri="{FF2B5EF4-FFF2-40B4-BE49-F238E27FC236}">
              <a16:creationId xmlns:a16="http://schemas.microsoft.com/office/drawing/2014/main" id="{7A4DC673-0428-48E1-9665-03B1320F1A20}"/>
            </a:ext>
          </a:extLst>
        </xdr:cNvPr>
        <xdr:cNvGrpSpPr>
          <a:grpSpLocks/>
        </xdr:cNvGrpSpPr>
      </xdr:nvGrpSpPr>
      <xdr:grpSpPr bwMode="auto">
        <a:xfrm>
          <a:off x="5859430" y="5762625"/>
          <a:ext cx="944595" cy="323850"/>
          <a:chOff x="-7160" y="3619500"/>
          <a:chExt cx="947770" cy="400050"/>
        </a:xfrm>
      </xdr:grpSpPr>
      <xdr:sp macro="" textlink="">
        <xdr:nvSpPr>
          <xdr:cNvPr id="119" name="正方形/長方形 118">
            <a:extLst>
              <a:ext uri="{FF2B5EF4-FFF2-40B4-BE49-F238E27FC236}">
                <a16:creationId xmlns:a16="http://schemas.microsoft.com/office/drawing/2014/main" id="{9AA7B0A5-EA0D-40E9-B569-D57F145B6127}"/>
              </a:ext>
            </a:extLst>
          </xdr:cNvPr>
          <xdr:cNvSpPr/>
        </xdr:nvSpPr>
        <xdr:spPr>
          <a:xfrm>
            <a:off x="-7160" y="3619500"/>
            <a:ext cx="947770" cy="317687"/>
          </a:xfrm>
          <a:prstGeom prst="rect">
            <a:avLst/>
          </a:prstGeom>
          <a:solidFill>
            <a:schemeClr val="tx2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36000" tIns="0" rIns="36000" bIns="0" rtlCol="0" anchor="ctr"/>
          <a:lstStyle/>
          <a:p>
            <a:pPr algn="ctr"/>
            <a:r>
              <a:rPr kumimoji="1" lang="ja-JP" altLang="en-US" sz="1050" b="1">
                <a:solidFill>
                  <a:schemeClr val="bg1"/>
                </a:solidFill>
              </a:rPr>
              <a:t>水戸レイクス</a:t>
            </a:r>
          </a:p>
        </xdr:txBody>
      </xdr:sp>
      <xdr:cxnSp macro="">
        <xdr:nvCxnSpPr>
          <xdr:cNvPr id="120" name="直線コネクタ 119">
            <a:extLst>
              <a:ext uri="{FF2B5EF4-FFF2-40B4-BE49-F238E27FC236}">
                <a16:creationId xmlns:a16="http://schemas.microsoft.com/office/drawing/2014/main" id="{C198E71F-1F51-49F9-A62E-D5E8A338789C}"/>
              </a:ext>
            </a:extLst>
          </xdr:cNvPr>
          <xdr:cNvCxnSpPr/>
        </xdr:nvCxnSpPr>
        <xdr:spPr>
          <a:xfrm>
            <a:off x="447675" y="3925421"/>
            <a:ext cx="0" cy="94129"/>
          </a:xfrm>
          <a:prstGeom prst="line">
            <a:avLst/>
          </a:prstGeom>
          <a:ln w="28575">
            <a:solidFill>
              <a:schemeClr val="accent6">
                <a:lumMod val="50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8</xdr:col>
      <xdr:colOff>0</xdr:colOff>
      <xdr:row>23</xdr:row>
      <xdr:rowOff>146050</xdr:rowOff>
    </xdr:from>
    <xdr:to>
      <xdr:col>8</xdr:col>
      <xdr:colOff>0</xdr:colOff>
      <xdr:row>26</xdr:row>
      <xdr:rowOff>19050</xdr:rowOff>
    </xdr:to>
    <xdr:cxnSp macro="">
      <xdr:nvCxnSpPr>
        <xdr:cNvPr id="121" name="直線コネクタ 120">
          <a:extLst>
            <a:ext uri="{FF2B5EF4-FFF2-40B4-BE49-F238E27FC236}">
              <a16:creationId xmlns:a16="http://schemas.microsoft.com/office/drawing/2014/main" id="{B8C16423-F2C4-48EF-895E-BFF66E27590F}"/>
            </a:ext>
          </a:extLst>
        </xdr:cNvPr>
        <xdr:cNvCxnSpPr/>
      </xdr:nvCxnSpPr>
      <xdr:spPr>
        <a:xfrm flipV="1">
          <a:off x="6896100" y="4089400"/>
          <a:ext cx="0" cy="38735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63500</xdr:colOff>
      <xdr:row>26</xdr:row>
      <xdr:rowOff>19179</xdr:rowOff>
    </xdr:from>
    <xdr:to>
      <xdr:col>8</xdr:col>
      <xdr:colOff>193</xdr:colOff>
      <xdr:row>28</xdr:row>
      <xdr:rowOff>165100</xdr:rowOff>
    </xdr:to>
    <xdr:sp macro="" textlink="">
      <xdr:nvSpPr>
        <xdr:cNvPr id="122" name="フリーフォーム 100">
          <a:extLst>
            <a:ext uri="{FF2B5EF4-FFF2-40B4-BE49-F238E27FC236}">
              <a16:creationId xmlns:a16="http://schemas.microsoft.com/office/drawing/2014/main" id="{835DBB2F-887F-4BC7-829E-CF3A7AD9C175}"/>
            </a:ext>
          </a:extLst>
        </xdr:cNvPr>
        <xdr:cNvSpPr/>
      </xdr:nvSpPr>
      <xdr:spPr>
        <a:xfrm flipH="1">
          <a:off x="5930900" y="4476879"/>
          <a:ext cx="965393" cy="488821"/>
        </a:xfrm>
        <a:custGeom>
          <a:avLst/>
          <a:gdLst>
            <a:gd name="connsiteX0" fmla="*/ 0 w 1078852"/>
            <a:gd name="connsiteY0" fmla="*/ 466531 h 466531"/>
            <a:gd name="connsiteX1" fmla="*/ 0 w 1078852"/>
            <a:gd name="connsiteY1" fmla="*/ 0 h 466531"/>
            <a:gd name="connsiteX2" fmla="*/ 1078852 w 1078852"/>
            <a:gd name="connsiteY2" fmla="*/ 0 h 46653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78852" h="466531">
              <a:moveTo>
                <a:pt x="0" y="466531"/>
              </a:moveTo>
              <a:lnTo>
                <a:pt x="0" y="0"/>
              </a:lnTo>
              <a:lnTo>
                <a:pt x="1078852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</xdr:col>
      <xdr:colOff>944033</xdr:colOff>
      <xdr:row>25</xdr:row>
      <xdr:rowOff>92075</xdr:rowOff>
    </xdr:from>
    <xdr:to>
      <xdr:col>8</xdr:col>
      <xdr:colOff>95333</xdr:colOff>
      <xdr:row>26</xdr:row>
      <xdr:rowOff>100626</xdr:rowOff>
    </xdr:to>
    <xdr:sp macro="" textlink="">
      <xdr:nvSpPr>
        <xdr:cNvPr id="123" name="円/楕円 44">
          <a:extLst>
            <a:ext uri="{FF2B5EF4-FFF2-40B4-BE49-F238E27FC236}">
              <a16:creationId xmlns:a16="http://schemas.microsoft.com/office/drawing/2014/main" id="{2135AD59-81C8-4A75-8149-39659E524D8A}"/>
            </a:ext>
          </a:extLst>
        </xdr:cNvPr>
        <xdr:cNvSpPr/>
      </xdr:nvSpPr>
      <xdr:spPr>
        <a:xfrm>
          <a:off x="6811433" y="4378325"/>
          <a:ext cx="180000" cy="180001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</xdr:col>
      <xdr:colOff>379731</xdr:colOff>
      <xdr:row>25</xdr:row>
      <xdr:rowOff>98425</xdr:rowOff>
    </xdr:from>
    <xdr:to>
      <xdr:col>7</xdr:col>
      <xdr:colOff>747397</xdr:colOff>
      <xdr:row>26</xdr:row>
      <xdr:rowOff>115495</xdr:rowOff>
    </xdr:to>
    <xdr:sp macro="" textlink="">
      <xdr:nvSpPr>
        <xdr:cNvPr id="124" name="六角形 123">
          <a:extLst>
            <a:ext uri="{FF2B5EF4-FFF2-40B4-BE49-F238E27FC236}">
              <a16:creationId xmlns:a16="http://schemas.microsoft.com/office/drawing/2014/main" id="{082E40F7-D701-40BF-955B-80CD45397626}"/>
            </a:ext>
          </a:extLst>
        </xdr:cNvPr>
        <xdr:cNvSpPr/>
      </xdr:nvSpPr>
      <xdr:spPr>
        <a:xfrm>
          <a:off x="6247131" y="4384675"/>
          <a:ext cx="367666" cy="188520"/>
        </a:xfrm>
        <a:prstGeom prst="hexagon">
          <a:avLst/>
        </a:pr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0" rtlCol="0" anchor="ctr"/>
        <a:lstStyle/>
        <a:p>
          <a:pPr algn="ctr"/>
          <a:r>
            <a:rPr kumimoji="1" lang="en-US" altLang="ja-JP" sz="1200" b="1"/>
            <a:t>51</a:t>
          </a:r>
          <a:endParaRPr kumimoji="1" lang="ja-JP" altLang="en-US" sz="1200" b="1"/>
        </a:p>
      </xdr:txBody>
    </xdr:sp>
    <xdr:clientData/>
  </xdr:twoCellAnchor>
  <xdr:twoCellAnchor>
    <xdr:from>
      <xdr:col>6</xdr:col>
      <xdr:colOff>582580</xdr:colOff>
      <xdr:row>26</xdr:row>
      <xdr:rowOff>155575</xdr:rowOff>
    </xdr:from>
    <xdr:to>
      <xdr:col>7</xdr:col>
      <xdr:colOff>946150</xdr:colOff>
      <xdr:row>28</xdr:row>
      <xdr:rowOff>136525</xdr:rowOff>
    </xdr:to>
    <xdr:grpSp>
      <xdr:nvGrpSpPr>
        <xdr:cNvPr id="125" name="グループ化 26">
          <a:extLst>
            <a:ext uri="{FF2B5EF4-FFF2-40B4-BE49-F238E27FC236}">
              <a16:creationId xmlns:a16="http://schemas.microsoft.com/office/drawing/2014/main" id="{9328A532-E987-437B-8623-8A788F1187B0}"/>
            </a:ext>
          </a:extLst>
        </xdr:cNvPr>
        <xdr:cNvGrpSpPr>
          <a:grpSpLocks/>
        </xdr:cNvGrpSpPr>
      </xdr:nvGrpSpPr>
      <xdr:grpSpPr bwMode="auto">
        <a:xfrm>
          <a:off x="5859430" y="4613275"/>
          <a:ext cx="944595" cy="323850"/>
          <a:chOff x="-7160" y="3619500"/>
          <a:chExt cx="947770" cy="400050"/>
        </a:xfrm>
      </xdr:grpSpPr>
      <xdr:sp macro="" textlink="">
        <xdr:nvSpPr>
          <xdr:cNvPr id="126" name="正方形/長方形 125">
            <a:extLst>
              <a:ext uri="{FF2B5EF4-FFF2-40B4-BE49-F238E27FC236}">
                <a16:creationId xmlns:a16="http://schemas.microsoft.com/office/drawing/2014/main" id="{1B3DBA39-D978-4694-8D39-DA2E3E59DAAE}"/>
              </a:ext>
            </a:extLst>
          </xdr:cNvPr>
          <xdr:cNvSpPr/>
        </xdr:nvSpPr>
        <xdr:spPr>
          <a:xfrm>
            <a:off x="-7160" y="3619500"/>
            <a:ext cx="947770" cy="317687"/>
          </a:xfrm>
          <a:prstGeom prst="rect">
            <a:avLst/>
          </a:prstGeom>
          <a:solidFill>
            <a:schemeClr val="tx2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36000" tIns="0" rIns="36000" bIns="0" rtlCol="0" anchor="ctr"/>
          <a:lstStyle/>
          <a:p>
            <a:pPr algn="ctr"/>
            <a:r>
              <a:rPr kumimoji="1" lang="ja-JP" altLang="en-US" sz="1050" b="1">
                <a:solidFill>
                  <a:schemeClr val="bg1"/>
                </a:solidFill>
              </a:rPr>
              <a:t>サザンヤード</a:t>
            </a:r>
          </a:p>
        </xdr:txBody>
      </xdr:sp>
      <xdr:cxnSp macro="">
        <xdr:nvCxnSpPr>
          <xdr:cNvPr id="127" name="直線コネクタ 126">
            <a:extLst>
              <a:ext uri="{FF2B5EF4-FFF2-40B4-BE49-F238E27FC236}">
                <a16:creationId xmlns:a16="http://schemas.microsoft.com/office/drawing/2014/main" id="{DA5B2B73-EA83-40E1-A5B7-31070DE435E1}"/>
              </a:ext>
            </a:extLst>
          </xdr:cNvPr>
          <xdr:cNvCxnSpPr/>
        </xdr:nvCxnSpPr>
        <xdr:spPr>
          <a:xfrm>
            <a:off x="447675" y="3925421"/>
            <a:ext cx="0" cy="94129"/>
          </a:xfrm>
          <a:prstGeom prst="line">
            <a:avLst/>
          </a:prstGeom>
          <a:ln w="28575">
            <a:solidFill>
              <a:schemeClr val="accent6">
                <a:lumMod val="50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7</xdr:col>
      <xdr:colOff>977900</xdr:colOff>
      <xdr:row>16</xdr:row>
      <xdr:rowOff>165100</xdr:rowOff>
    </xdr:from>
    <xdr:to>
      <xdr:col>8</xdr:col>
      <xdr:colOff>266700</xdr:colOff>
      <xdr:row>21</xdr:row>
      <xdr:rowOff>158750</xdr:rowOff>
    </xdr:to>
    <xdr:sp macro="" textlink="">
      <xdr:nvSpPr>
        <xdr:cNvPr id="24" name="フリーフォーム: 図形 23">
          <a:extLst>
            <a:ext uri="{FF2B5EF4-FFF2-40B4-BE49-F238E27FC236}">
              <a16:creationId xmlns:a16="http://schemas.microsoft.com/office/drawing/2014/main" id="{9B2606A3-3A89-464E-8D11-12C4B1500219}"/>
            </a:ext>
          </a:extLst>
        </xdr:cNvPr>
        <xdr:cNvSpPr/>
      </xdr:nvSpPr>
      <xdr:spPr>
        <a:xfrm>
          <a:off x="6845300" y="2908300"/>
          <a:ext cx="317500" cy="850900"/>
        </a:xfrm>
        <a:custGeom>
          <a:avLst/>
          <a:gdLst>
            <a:gd name="connsiteX0" fmla="*/ 50800 w 317500"/>
            <a:gd name="connsiteY0" fmla="*/ 850900 h 850900"/>
            <a:gd name="connsiteX1" fmla="*/ 0 w 317500"/>
            <a:gd name="connsiteY1" fmla="*/ 355600 h 850900"/>
            <a:gd name="connsiteX2" fmla="*/ 317500 w 317500"/>
            <a:gd name="connsiteY2" fmla="*/ 0 h 850900"/>
            <a:gd name="connsiteX0" fmla="*/ 50800 w 317500"/>
            <a:gd name="connsiteY0" fmla="*/ 850900 h 850900"/>
            <a:gd name="connsiteX1" fmla="*/ 0 w 317500"/>
            <a:gd name="connsiteY1" fmla="*/ 355600 h 850900"/>
            <a:gd name="connsiteX2" fmla="*/ 317500 w 317500"/>
            <a:gd name="connsiteY2" fmla="*/ 0 h 850900"/>
            <a:gd name="connsiteX0" fmla="*/ 50800 w 317500"/>
            <a:gd name="connsiteY0" fmla="*/ 850900 h 850900"/>
            <a:gd name="connsiteX1" fmla="*/ 0 w 317500"/>
            <a:gd name="connsiteY1" fmla="*/ 355600 h 850900"/>
            <a:gd name="connsiteX2" fmla="*/ 317500 w 317500"/>
            <a:gd name="connsiteY2" fmla="*/ 0 h 850900"/>
            <a:gd name="connsiteX0" fmla="*/ 50800 w 317500"/>
            <a:gd name="connsiteY0" fmla="*/ 850900 h 850900"/>
            <a:gd name="connsiteX1" fmla="*/ 0 w 317500"/>
            <a:gd name="connsiteY1" fmla="*/ 355600 h 850900"/>
            <a:gd name="connsiteX2" fmla="*/ 317500 w 317500"/>
            <a:gd name="connsiteY2" fmla="*/ 0 h 850900"/>
            <a:gd name="connsiteX0" fmla="*/ 50800 w 317500"/>
            <a:gd name="connsiteY0" fmla="*/ 850900 h 850900"/>
            <a:gd name="connsiteX1" fmla="*/ 0 w 317500"/>
            <a:gd name="connsiteY1" fmla="*/ 355600 h 850900"/>
            <a:gd name="connsiteX2" fmla="*/ 317500 w 317500"/>
            <a:gd name="connsiteY2" fmla="*/ 0 h 850900"/>
            <a:gd name="connsiteX0" fmla="*/ 50800 w 317500"/>
            <a:gd name="connsiteY0" fmla="*/ 850900 h 850900"/>
            <a:gd name="connsiteX1" fmla="*/ 0 w 317500"/>
            <a:gd name="connsiteY1" fmla="*/ 355600 h 850900"/>
            <a:gd name="connsiteX2" fmla="*/ 317500 w 317500"/>
            <a:gd name="connsiteY2" fmla="*/ 0 h 850900"/>
            <a:gd name="connsiteX0" fmla="*/ 50800 w 317500"/>
            <a:gd name="connsiteY0" fmla="*/ 850900 h 850900"/>
            <a:gd name="connsiteX1" fmla="*/ 0 w 317500"/>
            <a:gd name="connsiteY1" fmla="*/ 355600 h 850900"/>
            <a:gd name="connsiteX2" fmla="*/ 317500 w 317500"/>
            <a:gd name="connsiteY2" fmla="*/ 0 h 850900"/>
            <a:gd name="connsiteX0" fmla="*/ 50800 w 317500"/>
            <a:gd name="connsiteY0" fmla="*/ 850900 h 850900"/>
            <a:gd name="connsiteX1" fmla="*/ 0 w 317500"/>
            <a:gd name="connsiteY1" fmla="*/ 355600 h 850900"/>
            <a:gd name="connsiteX2" fmla="*/ 317500 w 317500"/>
            <a:gd name="connsiteY2" fmla="*/ 0 h 8509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317500" h="850900">
              <a:moveTo>
                <a:pt x="50800" y="850900"/>
              </a:moveTo>
              <a:cubicBezTo>
                <a:pt x="46567" y="552450"/>
                <a:pt x="48683" y="419100"/>
                <a:pt x="0" y="355600"/>
              </a:cubicBezTo>
              <a:lnTo>
                <a:pt x="317500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7</xdr:col>
      <xdr:colOff>612322</xdr:colOff>
      <xdr:row>15</xdr:row>
      <xdr:rowOff>95250</xdr:rowOff>
    </xdr:from>
    <xdr:ext cx="1355051" cy="275717"/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76AAA24E-D3C3-45DE-A0FE-88B3243F0D6A}"/>
            </a:ext>
          </a:extLst>
        </xdr:cNvPr>
        <xdr:cNvSpPr txBox="1"/>
      </xdr:nvSpPr>
      <xdr:spPr>
        <a:xfrm>
          <a:off x="6504215" y="2748643"/>
          <a:ext cx="1355051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遠くに常磐道みえる</a:t>
          </a:r>
        </a:p>
      </xdr:txBody>
    </xdr:sp>
    <xdr:clientData/>
  </xdr:oneCellAnchor>
  <xdr:twoCellAnchor>
    <xdr:from>
      <xdr:col>7</xdr:col>
      <xdr:colOff>647700</xdr:colOff>
      <xdr:row>20</xdr:row>
      <xdr:rowOff>0</xdr:rowOff>
    </xdr:from>
    <xdr:to>
      <xdr:col>7</xdr:col>
      <xdr:colOff>900673</xdr:colOff>
      <xdr:row>21</xdr:row>
      <xdr:rowOff>79700</xdr:rowOff>
    </xdr:to>
    <xdr:sp macro="" textlink="">
      <xdr:nvSpPr>
        <xdr:cNvPr id="129" name="円/楕円 106">
          <a:extLst>
            <a:ext uri="{FF2B5EF4-FFF2-40B4-BE49-F238E27FC236}">
              <a16:creationId xmlns:a16="http://schemas.microsoft.com/office/drawing/2014/main" id="{F531B977-EF7E-4234-8F22-1D61597CE0F3}"/>
            </a:ext>
          </a:extLst>
        </xdr:cNvPr>
        <xdr:cNvSpPr/>
      </xdr:nvSpPr>
      <xdr:spPr>
        <a:xfrm>
          <a:off x="6515100" y="3429000"/>
          <a:ext cx="252973" cy="251150"/>
        </a:xfrm>
        <a:prstGeom prst="ellipse">
          <a:avLst/>
        </a:prstGeom>
        <a:noFill/>
        <a:ln w="28575">
          <a:solidFill>
            <a:schemeClr val="tx1"/>
          </a:solidFill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HGｺﾞｼｯｸE" panose="020B0909000000000000" pitchFamily="49" charset="-128"/>
              <a:ea typeface="HGｺﾞｼｯｸE" panose="020B0909000000000000" pitchFamily="49" charset="-128"/>
            </a:rPr>
            <a:t>文</a:t>
          </a:r>
        </a:p>
      </xdr:txBody>
    </xdr:sp>
    <xdr:clientData/>
  </xdr:twoCellAnchor>
  <xdr:oneCellAnchor>
    <xdr:from>
      <xdr:col>6</xdr:col>
      <xdr:colOff>533400</xdr:colOff>
      <xdr:row>18</xdr:row>
      <xdr:rowOff>69850</xdr:rowOff>
    </xdr:from>
    <xdr:ext cx="1031051" cy="275717"/>
    <xdr:sp macro="" textlink="">
      <xdr:nvSpPr>
        <xdr:cNvPr id="130" name="テキスト ボックス 129">
          <a:extLst>
            <a:ext uri="{FF2B5EF4-FFF2-40B4-BE49-F238E27FC236}">
              <a16:creationId xmlns:a16="http://schemas.microsoft.com/office/drawing/2014/main" id="{77FA2C38-2323-408D-857C-7940CB07452A}"/>
            </a:ext>
          </a:extLst>
        </xdr:cNvPr>
        <xdr:cNvSpPr txBox="1"/>
      </xdr:nvSpPr>
      <xdr:spPr>
        <a:xfrm>
          <a:off x="5816600" y="3155950"/>
          <a:ext cx="1031051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特別支援学校</a:t>
          </a:r>
        </a:p>
      </xdr:txBody>
    </xdr:sp>
    <xdr:clientData/>
  </xdr:oneCellAnchor>
  <xdr:twoCellAnchor>
    <xdr:from>
      <xdr:col>7</xdr:col>
      <xdr:colOff>114300</xdr:colOff>
      <xdr:row>8</xdr:row>
      <xdr:rowOff>165100</xdr:rowOff>
    </xdr:from>
    <xdr:to>
      <xdr:col>8</xdr:col>
      <xdr:colOff>9082</xdr:colOff>
      <xdr:row>11</xdr:row>
      <xdr:rowOff>168847</xdr:rowOff>
    </xdr:to>
    <xdr:sp macro="" textlink="">
      <xdr:nvSpPr>
        <xdr:cNvPr id="131" name="フリーフォーム 54">
          <a:extLst>
            <a:ext uri="{FF2B5EF4-FFF2-40B4-BE49-F238E27FC236}">
              <a16:creationId xmlns:a16="http://schemas.microsoft.com/office/drawing/2014/main" id="{78F6E087-7637-4B3C-B81B-0BA13B1F2280}"/>
            </a:ext>
          </a:extLst>
        </xdr:cNvPr>
        <xdr:cNvSpPr/>
      </xdr:nvSpPr>
      <xdr:spPr>
        <a:xfrm>
          <a:off x="5981700" y="1536700"/>
          <a:ext cx="923482" cy="518097"/>
        </a:xfrm>
        <a:custGeom>
          <a:avLst/>
          <a:gdLst>
            <a:gd name="connsiteX0" fmla="*/ 0 w 796990"/>
            <a:gd name="connsiteY0" fmla="*/ 340179 h 340179"/>
            <a:gd name="connsiteX1" fmla="*/ 796990 w 796990"/>
            <a:gd name="connsiteY1" fmla="*/ 340179 h 340179"/>
            <a:gd name="connsiteX2" fmla="*/ 796990 w 796990"/>
            <a:gd name="connsiteY2" fmla="*/ 0 h 34017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796990" h="340179">
              <a:moveTo>
                <a:pt x="0" y="340179"/>
              </a:moveTo>
              <a:lnTo>
                <a:pt x="796990" y="340179"/>
              </a:lnTo>
              <a:lnTo>
                <a:pt x="796990" y="0"/>
              </a:lnTo>
            </a:path>
          </a:pathLst>
        </a:custGeom>
        <a:noFill/>
        <a:ln w="28575">
          <a:solidFill>
            <a:schemeClr val="tx1"/>
          </a:solidFill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8</xdr:col>
      <xdr:colOff>6542</xdr:colOff>
      <xdr:row>12</xdr:row>
      <xdr:rowOff>129</xdr:rowOff>
    </xdr:from>
    <xdr:to>
      <xdr:col>8</xdr:col>
      <xdr:colOff>965199</xdr:colOff>
      <xdr:row>14</xdr:row>
      <xdr:rowOff>146050</xdr:rowOff>
    </xdr:to>
    <xdr:sp macro="" textlink="">
      <xdr:nvSpPr>
        <xdr:cNvPr id="132" name="フリーフォーム 100">
          <a:extLst>
            <a:ext uri="{FF2B5EF4-FFF2-40B4-BE49-F238E27FC236}">
              <a16:creationId xmlns:a16="http://schemas.microsoft.com/office/drawing/2014/main" id="{CDF18C82-A319-4C29-9D46-38D6F66EE6B2}"/>
            </a:ext>
          </a:extLst>
        </xdr:cNvPr>
        <xdr:cNvSpPr/>
      </xdr:nvSpPr>
      <xdr:spPr>
        <a:xfrm>
          <a:off x="6902642" y="2057529"/>
          <a:ext cx="958657" cy="488821"/>
        </a:xfrm>
        <a:custGeom>
          <a:avLst/>
          <a:gdLst>
            <a:gd name="connsiteX0" fmla="*/ 0 w 1078852"/>
            <a:gd name="connsiteY0" fmla="*/ 466531 h 466531"/>
            <a:gd name="connsiteX1" fmla="*/ 0 w 1078852"/>
            <a:gd name="connsiteY1" fmla="*/ 0 h 466531"/>
            <a:gd name="connsiteX2" fmla="*/ 1078852 w 1078852"/>
            <a:gd name="connsiteY2" fmla="*/ 0 h 46653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78852" h="466531">
              <a:moveTo>
                <a:pt x="0" y="466531"/>
              </a:moveTo>
              <a:lnTo>
                <a:pt x="0" y="0"/>
              </a:lnTo>
              <a:lnTo>
                <a:pt x="1078852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</xdr:col>
      <xdr:colOff>950383</xdr:colOff>
      <xdr:row>11</xdr:row>
      <xdr:rowOff>73025</xdr:rowOff>
    </xdr:from>
    <xdr:to>
      <xdr:col>8</xdr:col>
      <xdr:colOff>101683</xdr:colOff>
      <xdr:row>12</xdr:row>
      <xdr:rowOff>81576</xdr:rowOff>
    </xdr:to>
    <xdr:sp macro="" textlink="">
      <xdr:nvSpPr>
        <xdr:cNvPr id="133" name="円/楕円 44">
          <a:extLst>
            <a:ext uri="{FF2B5EF4-FFF2-40B4-BE49-F238E27FC236}">
              <a16:creationId xmlns:a16="http://schemas.microsoft.com/office/drawing/2014/main" id="{C0FF3F9D-A199-46FA-88A0-DE93CEA83DF1}"/>
            </a:ext>
          </a:extLst>
        </xdr:cNvPr>
        <xdr:cNvSpPr/>
      </xdr:nvSpPr>
      <xdr:spPr>
        <a:xfrm>
          <a:off x="6817783" y="1958975"/>
          <a:ext cx="180000" cy="180001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544480</xdr:colOff>
      <xdr:row>12</xdr:row>
      <xdr:rowOff>85725</xdr:rowOff>
    </xdr:from>
    <xdr:to>
      <xdr:col>7</xdr:col>
      <xdr:colOff>984250</xdr:colOff>
      <xdr:row>14</xdr:row>
      <xdr:rowOff>66675</xdr:rowOff>
    </xdr:to>
    <xdr:grpSp>
      <xdr:nvGrpSpPr>
        <xdr:cNvPr id="134" name="グループ化 26">
          <a:extLst>
            <a:ext uri="{FF2B5EF4-FFF2-40B4-BE49-F238E27FC236}">
              <a16:creationId xmlns:a16="http://schemas.microsoft.com/office/drawing/2014/main" id="{D153FCC0-49CC-484C-864F-07433CD0019E}"/>
            </a:ext>
          </a:extLst>
        </xdr:cNvPr>
        <xdr:cNvGrpSpPr>
          <a:grpSpLocks/>
        </xdr:cNvGrpSpPr>
      </xdr:nvGrpSpPr>
      <xdr:grpSpPr bwMode="auto">
        <a:xfrm>
          <a:off x="5821330" y="2143125"/>
          <a:ext cx="1020795" cy="323850"/>
          <a:chOff x="-45260" y="3619500"/>
          <a:chExt cx="1023970" cy="400050"/>
        </a:xfrm>
      </xdr:grpSpPr>
      <xdr:sp macro="" textlink="">
        <xdr:nvSpPr>
          <xdr:cNvPr id="135" name="正方形/長方形 134">
            <a:extLst>
              <a:ext uri="{FF2B5EF4-FFF2-40B4-BE49-F238E27FC236}">
                <a16:creationId xmlns:a16="http://schemas.microsoft.com/office/drawing/2014/main" id="{33E32B09-57A0-41C6-A371-B941B4671C50}"/>
              </a:ext>
            </a:extLst>
          </xdr:cNvPr>
          <xdr:cNvSpPr/>
        </xdr:nvSpPr>
        <xdr:spPr>
          <a:xfrm>
            <a:off x="-45260" y="3619500"/>
            <a:ext cx="1023970" cy="317687"/>
          </a:xfrm>
          <a:prstGeom prst="rect">
            <a:avLst/>
          </a:prstGeom>
          <a:solidFill>
            <a:schemeClr val="tx2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36000" tIns="0" rIns="36000" bIns="0" rtlCol="0" anchor="ctr"/>
          <a:lstStyle/>
          <a:p>
            <a:pPr algn="ctr"/>
            <a:r>
              <a:rPr kumimoji="1" lang="ja-JP" altLang="en-US" sz="1050" b="1">
                <a:solidFill>
                  <a:schemeClr val="bg1"/>
                </a:solidFill>
              </a:rPr>
              <a:t>種村獣医科医院</a:t>
            </a:r>
          </a:p>
        </xdr:txBody>
      </xdr:sp>
      <xdr:cxnSp macro="">
        <xdr:nvCxnSpPr>
          <xdr:cNvPr id="136" name="直線コネクタ 135">
            <a:extLst>
              <a:ext uri="{FF2B5EF4-FFF2-40B4-BE49-F238E27FC236}">
                <a16:creationId xmlns:a16="http://schemas.microsoft.com/office/drawing/2014/main" id="{01E2FCEE-269E-4DAC-9379-74F80B5C26B0}"/>
              </a:ext>
            </a:extLst>
          </xdr:cNvPr>
          <xdr:cNvCxnSpPr/>
        </xdr:nvCxnSpPr>
        <xdr:spPr>
          <a:xfrm>
            <a:off x="447675" y="3925421"/>
            <a:ext cx="0" cy="94129"/>
          </a:xfrm>
          <a:prstGeom prst="line">
            <a:avLst/>
          </a:prstGeom>
          <a:ln w="28575">
            <a:solidFill>
              <a:schemeClr val="accent6">
                <a:lumMod val="50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8</xdr:col>
      <xdr:colOff>6350</xdr:colOff>
      <xdr:row>2</xdr:row>
      <xdr:rowOff>38100</xdr:rowOff>
    </xdr:from>
    <xdr:to>
      <xdr:col>8</xdr:col>
      <xdr:colOff>228600</xdr:colOff>
      <xdr:row>7</xdr:row>
      <xdr:rowOff>146050</xdr:rowOff>
    </xdr:to>
    <xdr:sp macro="" textlink="">
      <xdr:nvSpPr>
        <xdr:cNvPr id="31" name="フリーフォーム: 図形 30">
          <a:extLst>
            <a:ext uri="{FF2B5EF4-FFF2-40B4-BE49-F238E27FC236}">
              <a16:creationId xmlns:a16="http://schemas.microsoft.com/office/drawing/2014/main" id="{D9EF4108-F4A3-4F20-A20C-DDBBDF5F6D89}"/>
            </a:ext>
          </a:extLst>
        </xdr:cNvPr>
        <xdr:cNvSpPr/>
      </xdr:nvSpPr>
      <xdr:spPr>
        <a:xfrm>
          <a:off x="6902450" y="381000"/>
          <a:ext cx="222250" cy="965200"/>
        </a:xfrm>
        <a:custGeom>
          <a:avLst/>
          <a:gdLst>
            <a:gd name="connsiteX0" fmla="*/ 88900 w 222250"/>
            <a:gd name="connsiteY0" fmla="*/ 965200 h 965200"/>
            <a:gd name="connsiteX1" fmla="*/ 0 w 222250"/>
            <a:gd name="connsiteY1" fmla="*/ 476250 h 965200"/>
            <a:gd name="connsiteX2" fmla="*/ 222250 w 222250"/>
            <a:gd name="connsiteY2" fmla="*/ 0 h 965200"/>
            <a:gd name="connsiteX0" fmla="*/ 88900 w 222250"/>
            <a:gd name="connsiteY0" fmla="*/ 965200 h 965200"/>
            <a:gd name="connsiteX1" fmla="*/ 0 w 222250"/>
            <a:gd name="connsiteY1" fmla="*/ 476250 h 965200"/>
            <a:gd name="connsiteX2" fmla="*/ 222250 w 222250"/>
            <a:gd name="connsiteY2" fmla="*/ 0 h 965200"/>
            <a:gd name="connsiteX0" fmla="*/ 88900 w 222250"/>
            <a:gd name="connsiteY0" fmla="*/ 965200 h 965200"/>
            <a:gd name="connsiteX1" fmla="*/ 0 w 222250"/>
            <a:gd name="connsiteY1" fmla="*/ 476250 h 965200"/>
            <a:gd name="connsiteX2" fmla="*/ 222250 w 222250"/>
            <a:gd name="connsiteY2" fmla="*/ 0 h 9652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22250" h="965200">
              <a:moveTo>
                <a:pt x="88900" y="965200"/>
              </a:moveTo>
              <a:cubicBezTo>
                <a:pt x="91017" y="789517"/>
                <a:pt x="99483" y="550333"/>
                <a:pt x="0" y="476250"/>
              </a:cubicBezTo>
              <a:lnTo>
                <a:pt x="222250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950383</xdr:colOff>
      <xdr:row>4</xdr:row>
      <xdr:rowOff>79375</xdr:rowOff>
    </xdr:from>
    <xdr:to>
      <xdr:col>8</xdr:col>
      <xdr:colOff>101683</xdr:colOff>
      <xdr:row>5</xdr:row>
      <xdr:rowOff>87926</xdr:rowOff>
    </xdr:to>
    <xdr:sp macro="" textlink="">
      <xdr:nvSpPr>
        <xdr:cNvPr id="138" name="円/楕円 44">
          <a:extLst>
            <a:ext uri="{FF2B5EF4-FFF2-40B4-BE49-F238E27FC236}">
              <a16:creationId xmlns:a16="http://schemas.microsoft.com/office/drawing/2014/main" id="{6C6F8C83-1D43-484C-A493-AE118708F866}"/>
            </a:ext>
          </a:extLst>
        </xdr:cNvPr>
        <xdr:cNvSpPr/>
      </xdr:nvSpPr>
      <xdr:spPr>
        <a:xfrm>
          <a:off x="6817783" y="765175"/>
          <a:ext cx="180000" cy="180001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50801</xdr:colOff>
      <xdr:row>61</xdr:row>
      <xdr:rowOff>129</xdr:rowOff>
    </xdr:from>
    <xdr:to>
      <xdr:col>11</xdr:col>
      <xdr:colOff>193</xdr:colOff>
      <xdr:row>63</xdr:row>
      <xdr:rowOff>146050</xdr:rowOff>
    </xdr:to>
    <xdr:sp macro="" textlink="">
      <xdr:nvSpPr>
        <xdr:cNvPr id="140" name="フリーフォーム 100">
          <a:extLst>
            <a:ext uri="{FF2B5EF4-FFF2-40B4-BE49-F238E27FC236}">
              <a16:creationId xmlns:a16="http://schemas.microsoft.com/office/drawing/2014/main" id="{9C08AD72-87F7-407D-853B-5288059A8BD7}"/>
            </a:ext>
          </a:extLst>
        </xdr:cNvPr>
        <xdr:cNvSpPr/>
      </xdr:nvSpPr>
      <xdr:spPr>
        <a:xfrm flipH="1">
          <a:off x="8559801" y="10458579"/>
          <a:ext cx="978092" cy="488821"/>
        </a:xfrm>
        <a:custGeom>
          <a:avLst/>
          <a:gdLst>
            <a:gd name="connsiteX0" fmla="*/ 0 w 1078852"/>
            <a:gd name="connsiteY0" fmla="*/ 466531 h 466531"/>
            <a:gd name="connsiteX1" fmla="*/ 0 w 1078852"/>
            <a:gd name="connsiteY1" fmla="*/ 0 h 466531"/>
            <a:gd name="connsiteX2" fmla="*/ 1078852 w 1078852"/>
            <a:gd name="connsiteY2" fmla="*/ 0 h 46653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78852" h="466531">
              <a:moveTo>
                <a:pt x="0" y="466531"/>
              </a:moveTo>
              <a:lnTo>
                <a:pt x="0" y="0"/>
              </a:lnTo>
              <a:lnTo>
                <a:pt x="1078852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944033</xdr:colOff>
      <xdr:row>60</xdr:row>
      <xdr:rowOff>79375</xdr:rowOff>
    </xdr:from>
    <xdr:to>
      <xdr:col>11</xdr:col>
      <xdr:colOff>95333</xdr:colOff>
      <xdr:row>61</xdr:row>
      <xdr:rowOff>87926</xdr:rowOff>
    </xdr:to>
    <xdr:sp macro="" textlink="">
      <xdr:nvSpPr>
        <xdr:cNvPr id="141" name="円/楕円 44">
          <a:extLst>
            <a:ext uri="{FF2B5EF4-FFF2-40B4-BE49-F238E27FC236}">
              <a16:creationId xmlns:a16="http://schemas.microsoft.com/office/drawing/2014/main" id="{6722FF6F-AD3D-4035-9B58-0B3EBB39047E}"/>
            </a:ext>
          </a:extLst>
        </xdr:cNvPr>
        <xdr:cNvSpPr/>
      </xdr:nvSpPr>
      <xdr:spPr>
        <a:xfrm>
          <a:off x="9453033" y="10366375"/>
          <a:ext cx="180000" cy="180001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69849</xdr:colOff>
      <xdr:row>59</xdr:row>
      <xdr:rowOff>76200</xdr:rowOff>
    </xdr:from>
    <xdr:to>
      <xdr:col>11</xdr:col>
      <xdr:colOff>841149</xdr:colOff>
      <xdr:row>59</xdr:row>
      <xdr:rowOff>76200</xdr:rowOff>
    </xdr:to>
    <xdr:grpSp>
      <xdr:nvGrpSpPr>
        <xdr:cNvPr id="143" name="グループ化 33">
          <a:extLst>
            <a:ext uri="{FF2B5EF4-FFF2-40B4-BE49-F238E27FC236}">
              <a16:creationId xmlns:a16="http://schemas.microsoft.com/office/drawing/2014/main" id="{226703C0-6F22-4A32-8DA6-18DF48500EB7}"/>
            </a:ext>
          </a:extLst>
        </xdr:cNvPr>
        <xdr:cNvGrpSpPr>
          <a:grpSpLocks/>
        </xdr:cNvGrpSpPr>
      </xdr:nvGrpSpPr>
      <xdr:grpSpPr bwMode="auto">
        <a:xfrm>
          <a:off x="8566149" y="10191750"/>
          <a:ext cx="1800000" cy="0"/>
          <a:chOff x="228600" y="4181475"/>
          <a:chExt cx="1143000" cy="0"/>
        </a:xfrm>
      </xdr:grpSpPr>
      <xdr:cxnSp macro="">
        <xdr:nvCxnSpPr>
          <xdr:cNvPr id="144" name="直線コネクタ 143">
            <a:extLst>
              <a:ext uri="{FF2B5EF4-FFF2-40B4-BE49-F238E27FC236}">
                <a16:creationId xmlns:a16="http://schemas.microsoft.com/office/drawing/2014/main" id="{6601A47C-7B68-49A8-AE79-4D82EE8C7B9B}"/>
              </a:ext>
            </a:extLst>
          </xdr:cNvPr>
          <xdr:cNvCxnSpPr/>
        </xdr:nvCxnSpPr>
        <xdr:spPr>
          <a:xfrm flipH="1">
            <a:off x="228600" y="4181475"/>
            <a:ext cx="1143000" cy="0"/>
          </a:xfrm>
          <a:prstGeom prst="line">
            <a:avLst/>
          </a:prstGeom>
          <a:ln w="28575"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5" name="直線コネクタ 144">
            <a:extLst>
              <a:ext uri="{FF2B5EF4-FFF2-40B4-BE49-F238E27FC236}">
                <a16:creationId xmlns:a16="http://schemas.microsoft.com/office/drawing/2014/main" id="{BE0AB974-066C-439C-876F-EB68C7B86149}"/>
              </a:ext>
            </a:extLst>
          </xdr:cNvPr>
          <xdr:cNvCxnSpPr/>
        </xdr:nvCxnSpPr>
        <xdr:spPr>
          <a:xfrm flipH="1">
            <a:off x="228600" y="4181475"/>
            <a:ext cx="1143000" cy="0"/>
          </a:xfrm>
          <a:prstGeom prst="line">
            <a:avLst/>
          </a:prstGeom>
          <a:ln w="57150" cmpd="dbl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10</xdr:col>
      <xdr:colOff>768673</xdr:colOff>
      <xdr:row>58</xdr:row>
      <xdr:rowOff>152400</xdr:rowOff>
    </xdr:from>
    <xdr:to>
      <xdr:col>11</xdr:col>
      <xdr:colOff>237412</xdr:colOff>
      <xdr:row>59</xdr:row>
      <xdr:rowOff>161926</xdr:rowOff>
    </xdr:to>
    <xdr:sp macro="" textlink="">
      <xdr:nvSpPr>
        <xdr:cNvPr id="146" name="正方形/長方形 145">
          <a:extLst>
            <a:ext uri="{FF2B5EF4-FFF2-40B4-BE49-F238E27FC236}">
              <a16:creationId xmlns:a16="http://schemas.microsoft.com/office/drawing/2014/main" id="{14187B4C-91A4-4027-86A0-A99D513A9484}"/>
            </a:ext>
          </a:extLst>
        </xdr:cNvPr>
        <xdr:cNvSpPr/>
      </xdr:nvSpPr>
      <xdr:spPr>
        <a:xfrm>
          <a:off x="9277673" y="10096500"/>
          <a:ext cx="497439" cy="180976"/>
        </a:xfrm>
        <a:prstGeom prst="rect">
          <a:avLst/>
        </a:prstGeom>
        <a:solidFill>
          <a:sysClr val="window" lastClr="FFFFFF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none" lIns="36000" tIns="0" rIns="36000" bIns="0" rtlCol="0" anchor="ctr"/>
        <a:lstStyle/>
        <a:p>
          <a:pPr algn="ctr"/>
          <a:r>
            <a:rPr kumimoji="1" lang="ja-JP" altLang="en-US" sz="1050">
              <a:solidFill>
                <a:schemeClr val="tx1"/>
              </a:solidFill>
            </a:rPr>
            <a:t>赤塚</a:t>
          </a:r>
        </a:p>
      </xdr:txBody>
    </xdr:sp>
    <xdr:clientData/>
  </xdr:twoCellAnchor>
  <xdr:twoCellAnchor>
    <xdr:from>
      <xdr:col>10</xdr:col>
      <xdr:colOff>660400</xdr:colOff>
      <xdr:row>51</xdr:row>
      <xdr:rowOff>0</xdr:rowOff>
    </xdr:from>
    <xdr:to>
      <xdr:col>11</xdr:col>
      <xdr:colOff>666750</xdr:colOff>
      <xdr:row>54</xdr:row>
      <xdr:rowOff>57150</xdr:rowOff>
    </xdr:to>
    <xdr:sp macro="" textlink="">
      <xdr:nvSpPr>
        <xdr:cNvPr id="9188" name="フリーフォーム: 図形 9187">
          <a:extLst>
            <a:ext uri="{FF2B5EF4-FFF2-40B4-BE49-F238E27FC236}">
              <a16:creationId xmlns:a16="http://schemas.microsoft.com/office/drawing/2014/main" id="{18545A47-B234-46CC-A780-9F552AAE1190}"/>
            </a:ext>
          </a:extLst>
        </xdr:cNvPr>
        <xdr:cNvSpPr/>
      </xdr:nvSpPr>
      <xdr:spPr>
        <a:xfrm>
          <a:off x="9169400" y="8743950"/>
          <a:ext cx="1035050" cy="571500"/>
        </a:xfrm>
        <a:custGeom>
          <a:avLst/>
          <a:gdLst>
            <a:gd name="connsiteX0" fmla="*/ 1035050 w 1035050"/>
            <a:gd name="connsiteY0" fmla="*/ 431800 h 571500"/>
            <a:gd name="connsiteX1" fmla="*/ 533400 w 1035050"/>
            <a:gd name="connsiteY1" fmla="*/ 406400 h 571500"/>
            <a:gd name="connsiteX2" fmla="*/ 107950 w 1035050"/>
            <a:gd name="connsiteY2" fmla="*/ 571500 h 571500"/>
            <a:gd name="connsiteX3" fmla="*/ 107950 w 1035050"/>
            <a:gd name="connsiteY3" fmla="*/ 298450 h 571500"/>
            <a:gd name="connsiteX4" fmla="*/ 0 w 1035050"/>
            <a:gd name="connsiteY4" fmla="*/ 0 h 5715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035050" h="571500">
              <a:moveTo>
                <a:pt x="1035050" y="431800"/>
              </a:moveTo>
              <a:lnTo>
                <a:pt x="533400" y="406400"/>
              </a:lnTo>
              <a:lnTo>
                <a:pt x="107950" y="571500"/>
              </a:lnTo>
              <a:lnTo>
                <a:pt x="107950" y="298450"/>
              </a:lnTo>
              <a:lnTo>
                <a:pt x="0" y="0"/>
              </a:lnTo>
            </a:path>
          </a:pathLst>
        </a:custGeom>
        <a:noFill/>
        <a:ln w="28575">
          <a:solidFill>
            <a:schemeClr val="tx1"/>
          </a:solidFill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29267</xdr:colOff>
      <xdr:row>50</xdr:row>
      <xdr:rowOff>105348</xdr:rowOff>
    </xdr:from>
    <xdr:to>
      <xdr:col>11</xdr:col>
      <xdr:colOff>29267</xdr:colOff>
      <xdr:row>56</xdr:row>
      <xdr:rowOff>156648</xdr:rowOff>
    </xdr:to>
    <xdr:grpSp>
      <xdr:nvGrpSpPr>
        <xdr:cNvPr id="147" name="グループ化 33">
          <a:extLst>
            <a:ext uri="{FF2B5EF4-FFF2-40B4-BE49-F238E27FC236}">
              <a16:creationId xmlns:a16="http://schemas.microsoft.com/office/drawing/2014/main" id="{5DA77188-9B90-466A-BCDF-CD27C0CC1DAF}"/>
            </a:ext>
          </a:extLst>
        </xdr:cNvPr>
        <xdr:cNvGrpSpPr>
          <a:grpSpLocks/>
        </xdr:cNvGrpSpPr>
      </xdr:nvGrpSpPr>
      <xdr:grpSpPr bwMode="auto">
        <a:xfrm rot="4217217">
          <a:off x="9014267" y="9217848"/>
          <a:ext cx="1080000" cy="0"/>
          <a:chOff x="228600" y="4181475"/>
          <a:chExt cx="1143000" cy="0"/>
        </a:xfrm>
      </xdr:grpSpPr>
      <xdr:cxnSp macro="">
        <xdr:nvCxnSpPr>
          <xdr:cNvPr id="148" name="直線コネクタ 147">
            <a:extLst>
              <a:ext uri="{FF2B5EF4-FFF2-40B4-BE49-F238E27FC236}">
                <a16:creationId xmlns:a16="http://schemas.microsoft.com/office/drawing/2014/main" id="{8EA34D1B-7C89-4089-B7F4-C2C03A1D271C}"/>
              </a:ext>
            </a:extLst>
          </xdr:cNvPr>
          <xdr:cNvCxnSpPr/>
        </xdr:nvCxnSpPr>
        <xdr:spPr>
          <a:xfrm flipH="1">
            <a:off x="228600" y="4181475"/>
            <a:ext cx="1143000" cy="0"/>
          </a:xfrm>
          <a:prstGeom prst="line">
            <a:avLst/>
          </a:prstGeom>
          <a:ln w="28575"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9" name="直線コネクタ 148">
            <a:extLst>
              <a:ext uri="{FF2B5EF4-FFF2-40B4-BE49-F238E27FC236}">
                <a16:creationId xmlns:a16="http://schemas.microsoft.com/office/drawing/2014/main" id="{F56696E0-88D1-444D-AC45-B7A147C765DD}"/>
              </a:ext>
            </a:extLst>
          </xdr:cNvPr>
          <xdr:cNvCxnSpPr/>
        </xdr:nvCxnSpPr>
        <xdr:spPr>
          <a:xfrm flipH="1">
            <a:off x="228600" y="4181475"/>
            <a:ext cx="1143000" cy="0"/>
          </a:xfrm>
          <a:prstGeom prst="line">
            <a:avLst/>
          </a:prstGeom>
          <a:ln w="57150" cmpd="dbl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10</xdr:col>
      <xdr:colOff>774700</xdr:colOff>
      <xdr:row>50</xdr:row>
      <xdr:rowOff>63500</xdr:rowOff>
    </xdr:from>
    <xdr:to>
      <xdr:col>11</xdr:col>
      <xdr:colOff>171450</xdr:colOff>
      <xdr:row>56</xdr:row>
      <xdr:rowOff>152400</xdr:rowOff>
    </xdr:to>
    <xdr:sp macro="" textlink="">
      <xdr:nvSpPr>
        <xdr:cNvPr id="9187" name="フリーフォーム: 図形 9186">
          <a:extLst>
            <a:ext uri="{FF2B5EF4-FFF2-40B4-BE49-F238E27FC236}">
              <a16:creationId xmlns:a16="http://schemas.microsoft.com/office/drawing/2014/main" id="{E7FED1C4-B93F-4079-B675-7984BA9CE4EA}"/>
            </a:ext>
          </a:extLst>
        </xdr:cNvPr>
        <xdr:cNvSpPr/>
      </xdr:nvSpPr>
      <xdr:spPr>
        <a:xfrm>
          <a:off x="9283700" y="8636000"/>
          <a:ext cx="425450" cy="1117600"/>
        </a:xfrm>
        <a:custGeom>
          <a:avLst/>
          <a:gdLst>
            <a:gd name="connsiteX0" fmla="*/ 0 w 425450"/>
            <a:gd name="connsiteY0" fmla="*/ 1117600 h 1117600"/>
            <a:gd name="connsiteX1" fmla="*/ 0 w 425450"/>
            <a:gd name="connsiteY1" fmla="*/ 679450 h 1117600"/>
            <a:gd name="connsiteX2" fmla="*/ 425450 w 425450"/>
            <a:gd name="connsiteY2" fmla="*/ 514350 h 1117600"/>
            <a:gd name="connsiteX3" fmla="*/ 228600 w 425450"/>
            <a:gd name="connsiteY3" fmla="*/ 0 h 11176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425450" h="1117600">
              <a:moveTo>
                <a:pt x="0" y="1117600"/>
              </a:moveTo>
              <a:lnTo>
                <a:pt x="0" y="679450"/>
              </a:lnTo>
              <a:lnTo>
                <a:pt x="425450" y="514350"/>
              </a:lnTo>
              <a:lnTo>
                <a:pt x="228600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831850</xdr:colOff>
      <xdr:row>54</xdr:row>
      <xdr:rowOff>101600</xdr:rowOff>
    </xdr:from>
    <xdr:to>
      <xdr:col>11</xdr:col>
      <xdr:colOff>2630</xdr:colOff>
      <xdr:row>56</xdr:row>
      <xdr:rowOff>30001</xdr:rowOff>
    </xdr:to>
    <xdr:grpSp>
      <xdr:nvGrpSpPr>
        <xdr:cNvPr id="150" name="グループ化 149">
          <a:extLst>
            <a:ext uri="{FF2B5EF4-FFF2-40B4-BE49-F238E27FC236}">
              <a16:creationId xmlns:a16="http://schemas.microsoft.com/office/drawing/2014/main" id="{B4AB4F5B-A12C-4FD9-B8EF-D583ED664C0D}"/>
            </a:ext>
          </a:extLst>
        </xdr:cNvPr>
        <xdr:cNvGrpSpPr/>
      </xdr:nvGrpSpPr>
      <xdr:grpSpPr>
        <a:xfrm>
          <a:off x="9328150" y="9359900"/>
          <a:ext cx="199480" cy="271301"/>
          <a:chOff x="8914188" y="3195602"/>
          <a:chExt cx="300668" cy="407176"/>
        </a:xfrm>
      </xdr:grpSpPr>
      <xdr:cxnSp macro="">
        <xdr:nvCxnSpPr>
          <xdr:cNvPr id="151" name="直線コネクタ 150">
            <a:extLst>
              <a:ext uri="{FF2B5EF4-FFF2-40B4-BE49-F238E27FC236}">
                <a16:creationId xmlns:a16="http://schemas.microsoft.com/office/drawing/2014/main" id="{FC5BD8DA-DE1F-43A6-B9BB-CFF9CF60A887}"/>
              </a:ext>
            </a:extLst>
          </xdr:cNvPr>
          <xdr:cNvCxnSpPr/>
        </xdr:nvCxnSpPr>
        <xdr:spPr>
          <a:xfrm flipV="1">
            <a:off x="9066929" y="3282853"/>
            <a:ext cx="0" cy="319925"/>
          </a:xfrm>
          <a:prstGeom prst="line">
            <a:avLst/>
          </a:prstGeom>
          <a:ln w="285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2" name="直線コネクタ 151">
            <a:extLst>
              <a:ext uri="{FF2B5EF4-FFF2-40B4-BE49-F238E27FC236}">
                <a16:creationId xmlns:a16="http://schemas.microsoft.com/office/drawing/2014/main" id="{2AB08175-367B-4D35-84C4-BF796F7D791E}"/>
              </a:ext>
            </a:extLst>
          </xdr:cNvPr>
          <xdr:cNvCxnSpPr/>
        </xdr:nvCxnSpPr>
        <xdr:spPr>
          <a:xfrm flipV="1">
            <a:off x="8914188" y="3195602"/>
            <a:ext cx="300668" cy="175149"/>
          </a:xfrm>
          <a:prstGeom prst="line">
            <a:avLst/>
          </a:prstGeom>
          <a:ln w="285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3" name="直線コネクタ 152">
            <a:extLst>
              <a:ext uri="{FF2B5EF4-FFF2-40B4-BE49-F238E27FC236}">
                <a16:creationId xmlns:a16="http://schemas.microsoft.com/office/drawing/2014/main" id="{AAA1A7F4-BDA2-440B-BF8D-7023216EF062}"/>
              </a:ext>
            </a:extLst>
          </xdr:cNvPr>
          <xdr:cNvCxnSpPr/>
        </xdr:nvCxnSpPr>
        <xdr:spPr>
          <a:xfrm flipH="1" flipV="1">
            <a:off x="8914188" y="3195602"/>
            <a:ext cx="300668" cy="175149"/>
          </a:xfrm>
          <a:prstGeom prst="line">
            <a:avLst/>
          </a:prstGeom>
          <a:ln w="285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54" name="楕円 153">
            <a:extLst>
              <a:ext uri="{FF2B5EF4-FFF2-40B4-BE49-F238E27FC236}">
                <a16:creationId xmlns:a16="http://schemas.microsoft.com/office/drawing/2014/main" id="{4A511794-7A6F-4153-8961-BE538A596FA0}"/>
              </a:ext>
            </a:extLst>
          </xdr:cNvPr>
          <xdr:cNvSpPr/>
        </xdr:nvSpPr>
        <xdr:spPr>
          <a:xfrm>
            <a:off x="8917874" y="3377378"/>
            <a:ext cx="119970" cy="119970"/>
          </a:xfrm>
          <a:prstGeom prst="ellipse">
            <a:avLst/>
          </a:prstGeom>
          <a:solidFill>
            <a:srgbClr val="FF0000"/>
          </a:solidFill>
          <a:ln w="285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55" name="楕円 154">
            <a:extLst>
              <a:ext uri="{FF2B5EF4-FFF2-40B4-BE49-F238E27FC236}">
                <a16:creationId xmlns:a16="http://schemas.microsoft.com/office/drawing/2014/main" id="{0BD10FB5-60AC-4D90-968F-72B709504D9A}"/>
              </a:ext>
            </a:extLst>
          </xdr:cNvPr>
          <xdr:cNvSpPr/>
        </xdr:nvSpPr>
        <xdr:spPr>
          <a:xfrm>
            <a:off x="9092375" y="3377378"/>
            <a:ext cx="119970" cy="119970"/>
          </a:xfrm>
          <a:prstGeom prst="ellipse">
            <a:avLst/>
          </a:prstGeom>
          <a:solidFill>
            <a:srgbClr val="FF0000"/>
          </a:solidFill>
          <a:ln w="285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11</xdr:col>
      <xdr:colOff>279400</xdr:colOff>
      <xdr:row>53</xdr:row>
      <xdr:rowOff>133350</xdr:rowOff>
    </xdr:from>
    <xdr:to>
      <xdr:col>11</xdr:col>
      <xdr:colOff>730195</xdr:colOff>
      <xdr:row>56</xdr:row>
      <xdr:rowOff>134079</xdr:rowOff>
    </xdr:to>
    <xdr:grpSp>
      <xdr:nvGrpSpPr>
        <xdr:cNvPr id="156" name="グループ化 155">
          <a:extLst>
            <a:ext uri="{FF2B5EF4-FFF2-40B4-BE49-F238E27FC236}">
              <a16:creationId xmlns:a16="http://schemas.microsoft.com/office/drawing/2014/main" id="{5566C4AB-AC7A-4F41-9346-31D03B2E1FAE}"/>
            </a:ext>
          </a:extLst>
        </xdr:cNvPr>
        <xdr:cNvGrpSpPr/>
      </xdr:nvGrpSpPr>
      <xdr:grpSpPr>
        <a:xfrm>
          <a:off x="9804400" y="9220200"/>
          <a:ext cx="450795" cy="515079"/>
          <a:chOff x="13001625" y="6705601"/>
          <a:chExt cx="695325" cy="794479"/>
        </a:xfrm>
      </xdr:grpSpPr>
      <xdr:pic>
        <xdr:nvPicPr>
          <xdr:cNvPr id="157" name="図 156" descr="York benimaru typo.svg">
            <a:extLst>
              <a:ext uri="{FF2B5EF4-FFF2-40B4-BE49-F238E27FC236}">
                <a16:creationId xmlns:a16="http://schemas.microsoft.com/office/drawing/2014/main" id="{B9C1EF4D-4503-44B6-9DF5-C50103178F9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001625" y="7381875"/>
            <a:ext cx="695325" cy="11820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58" name="グラフィックス 157">
            <a:extLst>
              <a:ext uri="{FF2B5EF4-FFF2-40B4-BE49-F238E27FC236}">
                <a16:creationId xmlns:a16="http://schemas.microsoft.com/office/drawing/2014/main" id="{1D3B46F1-3A95-41C9-B08D-FB83A767E1E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3">
            <a:extLst>
              <a:ext uri="{96DAC541-7B7A-43D3-8B79-37D633B846F1}">
                <asvg:svgBlip xmlns:asvg="http://schemas.microsoft.com/office/drawing/2016/SVG/main" r:embed="rId14"/>
              </a:ext>
            </a:extLst>
          </a:blip>
          <a:stretch>
            <a:fillRect/>
          </a:stretch>
        </xdr:blipFill>
        <xdr:spPr>
          <a:xfrm>
            <a:off x="13011150" y="6705601"/>
            <a:ext cx="685800" cy="685800"/>
          </a:xfrm>
          <a:prstGeom prst="rect">
            <a:avLst/>
          </a:prstGeom>
        </xdr:spPr>
      </xdr:pic>
    </xdr:grpSp>
    <xdr:clientData/>
  </xdr:twoCellAnchor>
  <xdr:twoCellAnchor>
    <xdr:from>
      <xdr:col>10</xdr:col>
      <xdr:colOff>812800</xdr:colOff>
      <xdr:row>44</xdr:row>
      <xdr:rowOff>6350</xdr:rowOff>
    </xdr:from>
    <xdr:to>
      <xdr:col>11</xdr:col>
      <xdr:colOff>2732</xdr:colOff>
      <xdr:row>45</xdr:row>
      <xdr:rowOff>168847</xdr:rowOff>
    </xdr:to>
    <xdr:sp macro="" textlink="">
      <xdr:nvSpPr>
        <xdr:cNvPr id="159" name="フリーフォーム 54">
          <a:extLst>
            <a:ext uri="{FF2B5EF4-FFF2-40B4-BE49-F238E27FC236}">
              <a16:creationId xmlns:a16="http://schemas.microsoft.com/office/drawing/2014/main" id="{9EE916AB-8B0D-49FC-8268-F6D4EF05402D}"/>
            </a:ext>
          </a:extLst>
        </xdr:cNvPr>
        <xdr:cNvSpPr/>
      </xdr:nvSpPr>
      <xdr:spPr>
        <a:xfrm>
          <a:off x="9321800" y="7550150"/>
          <a:ext cx="218632" cy="333947"/>
        </a:xfrm>
        <a:custGeom>
          <a:avLst/>
          <a:gdLst>
            <a:gd name="connsiteX0" fmla="*/ 0 w 796990"/>
            <a:gd name="connsiteY0" fmla="*/ 340179 h 340179"/>
            <a:gd name="connsiteX1" fmla="*/ 796990 w 796990"/>
            <a:gd name="connsiteY1" fmla="*/ 340179 h 340179"/>
            <a:gd name="connsiteX2" fmla="*/ 796990 w 796990"/>
            <a:gd name="connsiteY2" fmla="*/ 0 h 340179"/>
            <a:gd name="connsiteX0" fmla="*/ 0 w 796990"/>
            <a:gd name="connsiteY0" fmla="*/ 269025 h 340179"/>
            <a:gd name="connsiteX1" fmla="*/ 796990 w 796990"/>
            <a:gd name="connsiteY1" fmla="*/ 340179 h 340179"/>
            <a:gd name="connsiteX2" fmla="*/ 796990 w 796990"/>
            <a:gd name="connsiteY2" fmla="*/ 0 h 34017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796990" h="340179">
              <a:moveTo>
                <a:pt x="0" y="269025"/>
              </a:moveTo>
              <a:lnTo>
                <a:pt x="796990" y="340179"/>
              </a:lnTo>
              <a:lnTo>
                <a:pt x="796990" y="0"/>
              </a:lnTo>
            </a:path>
          </a:pathLst>
        </a:custGeom>
        <a:noFill/>
        <a:ln w="28575">
          <a:solidFill>
            <a:schemeClr val="tx1"/>
          </a:solidFill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11</xdr:col>
      <xdr:colOff>192</xdr:colOff>
      <xdr:row>46</xdr:row>
      <xdr:rowOff>129</xdr:rowOff>
    </xdr:from>
    <xdr:to>
      <xdr:col>11</xdr:col>
      <xdr:colOff>958849</xdr:colOff>
      <xdr:row>49</xdr:row>
      <xdr:rowOff>146050</xdr:rowOff>
    </xdr:to>
    <xdr:sp macro="" textlink="">
      <xdr:nvSpPr>
        <xdr:cNvPr id="160" name="フリーフォーム 100">
          <a:extLst>
            <a:ext uri="{FF2B5EF4-FFF2-40B4-BE49-F238E27FC236}">
              <a16:creationId xmlns:a16="http://schemas.microsoft.com/office/drawing/2014/main" id="{67B339C1-CCE2-48B6-A6C1-ADB430CB1CC4}"/>
            </a:ext>
          </a:extLst>
        </xdr:cNvPr>
        <xdr:cNvSpPr/>
      </xdr:nvSpPr>
      <xdr:spPr>
        <a:xfrm>
          <a:off x="9537892" y="7886829"/>
          <a:ext cx="958657" cy="660271"/>
        </a:xfrm>
        <a:custGeom>
          <a:avLst/>
          <a:gdLst>
            <a:gd name="connsiteX0" fmla="*/ 0 w 1078852"/>
            <a:gd name="connsiteY0" fmla="*/ 466531 h 466531"/>
            <a:gd name="connsiteX1" fmla="*/ 0 w 1078852"/>
            <a:gd name="connsiteY1" fmla="*/ 0 h 466531"/>
            <a:gd name="connsiteX2" fmla="*/ 1078852 w 1078852"/>
            <a:gd name="connsiteY2" fmla="*/ 0 h 466531"/>
            <a:gd name="connsiteX0" fmla="*/ 0 w 1078852"/>
            <a:gd name="connsiteY0" fmla="*/ 466531 h 466531"/>
            <a:gd name="connsiteX1" fmla="*/ 0 w 1078852"/>
            <a:gd name="connsiteY1" fmla="*/ 0 h 466531"/>
            <a:gd name="connsiteX2" fmla="*/ 1078852 w 1078852"/>
            <a:gd name="connsiteY2" fmla="*/ 161523 h 466531"/>
            <a:gd name="connsiteX0" fmla="*/ 0 w 1078852"/>
            <a:gd name="connsiteY0" fmla="*/ 466531 h 466531"/>
            <a:gd name="connsiteX1" fmla="*/ 0 w 1078852"/>
            <a:gd name="connsiteY1" fmla="*/ 0 h 466531"/>
            <a:gd name="connsiteX2" fmla="*/ 1078852 w 1078852"/>
            <a:gd name="connsiteY2" fmla="*/ 161523 h 466531"/>
            <a:gd name="connsiteX0" fmla="*/ 0 w 1078852"/>
            <a:gd name="connsiteY0" fmla="*/ 466531 h 466531"/>
            <a:gd name="connsiteX1" fmla="*/ 0 w 1078852"/>
            <a:gd name="connsiteY1" fmla="*/ 0 h 466531"/>
            <a:gd name="connsiteX2" fmla="*/ 1078852 w 1078852"/>
            <a:gd name="connsiteY2" fmla="*/ 161523 h 46653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78852" h="466531">
              <a:moveTo>
                <a:pt x="0" y="466531"/>
              </a:moveTo>
              <a:lnTo>
                <a:pt x="0" y="0"/>
              </a:lnTo>
              <a:cubicBezTo>
                <a:pt x="345325" y="58328"/>
                <a:pt x="719235" y="112169"/>
                <a:pt x="1078852" y="161523"/>
              </a:cubicBez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944033</xdr:colOff>
      <xdr:row>45</xdr:row>
      <xdr:rowOff>73025</xdr:rowOff>
    </xdr:from>
    <xdr:to>
      <xdr:col>11</xdr:col>
      <xdr:colOff>95333</xdr:colOff>
      <xdr:row>46</xdr:row>
      <xdr:rowOff>81576</xdr:rowOff>
    </xdr:to>
    <xdr:sp macro="" textlink="">
      <xdr:nvSpPr>
        <xdr:cNvPr id="161" name="円/楕円 44">
          <a:extLst>
            <a:ext uri="{FF2B5EF4-FFF2-40B4-BE49-F238E27FC236}">
              <a16:creationId xmlns:a16="http://schemas.microsoft.com/office/drawing/2014/main" id="{DADC267F-1234-4AA6-968E-AAAE623BD12B}"/>
            </a:ext>
          </a:extLst>
        </xdr:cNvPr>
        <xdr:cNvSpPr/>
      </xdr:nvSpPr>
      <xdr:spPr>
        <a:xfrm>
          <a:off x="9453033" y="7788275"/>
          <a:ext cx="180000" cy="180001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742950</xdr:colOff>
      <xdr:row>44</xdr:row>
      <xdr:rowOff>141289</xdr:rowOff>
    </xdr:from>
    <xdr:to>
      <xdr:col>10</xdr:col>
      <xdr:colOff>798513</xdr:colOff>
      <xdr:row>46</xdr:row>
      <xdr:rowOff>25403</xdr:rowOff>
    </xdr:to>
    <xdr:cxnSp macro="">
      <xdr:nvCxnSpPr>
        <xdr:cNvPr id="162" name="直線コネクタ 161">
          <a:extLst>
            <a:ext uri="{FF2B5EF4-FFF2-40B4-BE49-F238E27FC236}">
              <a16:creationId xmlns:a16="http://schemas.microsoft.com/office/drawing/2014/main" id="{50C6A99A-3E07-41D6-8245-B38DF636B5CA}"/>
            </a:ext>
          </a:extLst>
        </xdr:cNvPr>
        <xdr:cNvCxnSpPr/>
      </xdr:nvCxnSpPr>
      <xdr:spPr>
        <a:xfrm flipH="1">
          <a:off x="9251950" y="7685089"/>
          <a:ext cx="55563" cy="227014"/>
        </a:xfrm>
        <a:prstGeom prst="line">
          <a:avLst/>
        </a:prstGeom>
        <a:ln w="28575">
          <a:solidFill>
            <a:srgbClr val="00B050"/>
          </a:solidFill>
          <a:headEnd type="oval"/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469900</xdr:colOff>
      <xdr:row>48</xdr:row>
      <xdr:rowOff>69850</xdr:rowOff>
    </xdr:from>
    <xdr:to>
      <xdr:col>11</xdr:col>
      <xdr:colOff>628650</xdr:colOff>
      <xdr:row>48</xdr:row>
      <xdr:rowOff>69850</xdr:rowOff>
    </xdr:to>
    <xdr:cxnSp macro="">
      <xdr:nvCxnSpPr>
        <xdr:cNvPr id="164" name="直線コネクタ 163">
          <a:extLst>
            <a:ext uri="{FF2B5EF4-FFF2-40B4-BE49-F238E27FC236}">
              <a16:creationId xmlns:a16="http://schemas.microsoft.com/office/drawing/2014/main" id="{9675C2B8-F663-4A31-8DAE-8467E5B07ED2}"/>
            </a:ext>
          </a:extLst>
        </xdr:cNvPr>
        <xdr:cNvCxnSpPr/>
      </xdr:nvCxnSpPr>
      <xdr:spPr>
        <a:xfrm flipH="1">
          <a:off x="8978900" y="8299450"/>
          <a:ext cx="1187450" cy="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956733</xdr:colOff>
      <xdr:row>47</xdr:row>
      <xdr:rowOff>168275</xdr:rowOff>
    </xdr:from>
    <xdr:to>
      <xdr:col>11</xdr:col>
      <xdr:colOff>72033</xdr:colOff>
      <xdr:row>48</xdr:row>
      <xdr:rowOff>140825</xdr:rowOff>
    </xdr:to>
    <xdr:sp macro="" textlink="">
      <xdr:nvSpPr>
        <xdr:cNvPr id="165" name="円/楕円 44">
          <a:extLst>
            <a:ext uri="{FF2B5EF4-FFF2-40B4-BE49-F238E27FC236}">
              <a16:creationId xmlns:a16="http://schemas.microsoft.com/office/drawing/2014/main" id="{851BED86-B58C-423B-A514-18D1C8D91DBB}"/>
            </a:ext>
          </a:extLst>
        </xdr:cNvPr>
        <xdr:cNvSpPr/>
      </xdr:nvSpPr>
      <xdr:spPr>
        <a:xfrm>
          <a:off x="9465733" y="8226425"/>
          <a:ext cx="144000" cy="144000"/>
        </a:xfrm>
        <a:prstGeom prst="ellipse">
          <a:avLst/>
        </a:prstGeom>
        <a:solidFill>
          <a:schemeClr val="bg1"/>
        </a:solidFill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11</xdr:col>
      <xdr:colOff>2732</xdr:colOff>
      <xdr:row>38</xdr:row>
      <xdr:rowOff>82550</xdr:rowOff>
    </xdr:from>
    <xdr:to>
      <xdr:col>11</xdr:col>
      <xdr:colOff>965200</xdr:colOff>
      <xdr:row>40</xdr:row>
      <xdr:rowOff>168847</xdr:rowOff>
    </xdr:to>
    <xdr:sp macro="" textlink="">
      <xdr:nvSpPr>
        <xdr:cNvPr id="168" name="フリーフォーム 54">
          <a:extLst>
            <a:ext uri="{FF2B5EF4-FFF2-40B4-BE49-F238E27FC236}">
              <a16:creationId xmlns:a16="http://schemas.microsoft.com/office/drawing/2014/main" id="{19006AA3-E4F7-4BCC-92B7-C985324D4AB4}"/>
            </a:ext>
          </a:extLst>
        </xdr:cNvPr>
        <xdr:cNvSpPr/>
      </xdr:nvSpPr>
      <xdr:spPr>
        <a:xfrm flipH="1">
          <a:off x="9540432" y="6597650"/>
          <a:ext cx="962468" cy="429197"/>
        </a:xfrm>
        <a:custGeom>
          <a:avLst/>
          <a:gdLst>
            <a:gd name="connsiteX0" fmla="*/ 0 w 796990"/>
            <a:gd name="connsiteY0" fmla="*/ 340179 h 340179"/>
            <a:gd name="connsiteX1" fmla="*/ 796990 w 796990"/>
            <a:gd name="connsiteY1" fmla="*/ 340179 h 340179"/>
            <a:gd name="connsiteX2" fmla="*/ 796990 w 796990"/>
            <a:gd name="connsiteY2" fmla="*/ 0 h 34017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796990" h="340179">
              <a:moveTo>
                <a:pt x="0" y="340179"/>
              </a:moveTo>
              <a:lnTo>
                <a:pt x="796990" y="340179"/>
              </a:lnTo>
              <a:lnTo>
                <a:pt x="796990" y="0"/>
              </a:lnTo>
            </a:path>
          </a:pathLst>
        </a:custGeom>
        <a:noFill/>
        <a:ln w="28575">
          <a:solidFill>
            <a:schemeClr val="tx1"/>
          </a:solidFill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44451</xdr:colOff>
      <xdr:row>41</xdr:row>
      <xdr:rowOff>129</xdr:rowOff>
    </xdr:from>
    <xdr:to>
      <xdr:col>11</xdr:col>
      <xdr:colOff>193</xdr:colOff>
      <xdr:row>42</xdr:row>
      <xdr:rowOff>158750</xdr:rowOff>
    </xdr:to>
    <xdr:sp macro="" textlink="">
      <xdr:nvSpPr>
        <xdr:cNvPr id="169" name="フリーフォーム 100">
          <a:extLst>
            <a:ext uri="{FF2B5EF4-FFF2-40B4-BE49-F238E27FC236}">
              <a16:creationId xmlns:a16="http://schemas.microsoft.com/office/drawing/2014/main" id="{C932D7BA-A1BC-43DF-BE82-D9F43F9414C0}"/>
            </a:ext>
          </a:extLst>
        </xdr:cNvPr>
        <xdr:cNvSpPr/>
      </xdr:nvSpPr>
      <xdr:spPr>
        <a:xfrm flipH="1">
          <a:off x="8553451" y="7029579"/>
          <a:ext cx="984442" cy="330071"/>
        </a:xfrm>
        <a:custGeom>
          <a:avLst/>
          <a:gdLst>
            <a:gd name="connsiteX0" fmla="*/ 0 w 1078852"/>
            <a:gd name="connsiteY0" fmla="*/ 466531 h 466531"/>
            <a:gd name="connsiteX1" fmla="*/ 0 w 1078852"/>
            <a:gd name="connsiteY1" fmla="*/ 0 h 466531"/>
            <a:gd name="connsiteX2" fmla="*/ 1078852 w 1078852"/>
            <a:gd name="connsiteY2" fmla="*/ 0 h 46653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78852" h="466531">
              <a:moveTo>
                <a:pt x="0" y="466531"/>
              </a:moveTo>
              <a:lnTo>
                <a:pt x="0" y="0"/>
              </a:lnTo>
              <a:lnTo>
                <a:pt x="1078852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944033</xdr:colOff>
      <xdr:row>40</xdr:row>
      <xdr:rowOff>73025</xdr:rowOff>
    </xdr:from>
    <xdr:to>
      <xdr:col>11</xdr:col>
      <xdr:colOff>95333</xdr:colOff>
      <xdr:row>41</xdr:row>
      <xdr:rowOff>81576</xdr:rowOff>
    </xdr:to>
    <xdr:sp macro="" textlink="">
      <xdr:nvSpPr>
        <xdr:cNvPr id="170" name="円/楕円 44">
          <a:extLst>
            <a:ext uri="{FF2B5EF4-FFF2-40B4-BE49-F238E27FC236}">
              <a16:creationId xmlns:a16="http://schemas.microsoft.com/office/drawing/2014/main" id="{F7DB5897-1401-40A8-822E-4DE39D29D6FB}"/>
            </a:ext>
          </a:extLst>
        </xdr:cNvPr>
        <xdr:cNvSpPr/>
      </xdr:nvSpPr>
      <xdr:spPr>
        <a:xfrm>
          <a:off x="9453033" y="6931025"/>
          <a:ext cx="180000" cy="180001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 editAs="oneCell">
    <xdr:from>
      <xdr:col>11</xdr:col>
      <xdr:colOff>127000</xdr:colOff>
      <xdr:row>38</xdr:row>
      <xdr:rowOff>107950</xdr:rowOff>
    </xdr:from>
    <xdr:to>
      <xdr:col>11</xdr:col>
      <xdr:colOff>495300</xdr:colOff>
      <xdr:row>40</xdr:row>
      <xdr:rowOff>133350</xdr:rowOff>
    </xdr:to>
    <xdr:pic>
      <xdr:nvPicPr>
        <xdr:cNvPr id="171" name="図 170" descr="眼鏡市場">
          <a:extLst>
            <a:ext uri="{FF2B5EF4-FFF2-40B4-BE49-F238E27FC236}">
              <a16:creationId xmlns:a16="http://schemas.microsoft.com/office/drawing/2014/main" id="{ACDA3CA2-D350-4232-BCEC-50C3A87A3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64700" y="6623050"/>
          <a:ext cx="368300" cy="368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157514</xdr:colOff>
      <xdr:row>31</xdr:row>
      <xdr:rowOff>35718</xdr:rowOff>
    </xdr:from>
    <xdr:to>
      <xdr:col>12</xdr:col>
      <xdr:colOff>96045</xdr:colOff>
      <xdr:row>33</xdr:row>
      <xdr:rowOff>86297</xdr:rowOff>
    </xdr:to>
    <xdr:sp macro="" textlink="">
      <xdr:nvSpPr>
        <xdr:cNvPr id="173" name="フリーフォーム 54">
          <a:extLst>
            <a:ext uri="{FF2B5EF4-FFF2-40B4-BE49-F238E27FC236}">
              <a16:creationId xmlns:a16="http://schemas.microsoft.com/office/drawing/2014/main" id="{1CB5A5A8-40A0-43C3-94CC-08321A990212}"/>
            </a:ext>
          </a:extLst>
        </xdr:cNvPr>
        <xdr:cNvSpPr/>
      </xdr:nvSpPr>
      <xdr:spPr>
        <a:xfrm flipH="1">
          <a:off x="9658702" y="5203031"/>
          <a:ext cx="962468" cy="383954"/>
        </a:xfrm>
        <a:custGeom>
          <a:avLst/>
          <a:gdLst>
            <a:gd name="connsiteX0" fmla="*/ 0 w 796990"/>
            <a:gd name="connsiteY0" fmla="*/ 340179 h 340179"/>
            <a:gd name="connsiteX1" fmla="*/ 796990 w 796990"/>
            <a:gd name="connsiteY1" fmla="*/ 340179 h 340179"/>
            <a:gd name="connsiteX2" fmla="*/ 796990 w 796990"/>
            <a:gd name="connsiteY2" fmla="*/ 0 h 34017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796990" h="340179">
              <a:moveTo>
                <a:pt x="0" y="340179"/>
              </a:moveTo>
              <a:lnTo>
                <a:pt x="796990" y="340179"/>
              </a:lnTo>
              <a:lnTo>
                <a:pt x="796990" y="0"/>
              </a:lnTo>
            </a:path>
          </a:pathLst>
        </a:custGeom>
        <a:noFill/>
        <a:ln w="28575">
          <a:solidFill>
            <a:schemeClr val="tx1"/>
          </a:solidFill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9</xdr:col>
      <xdr:colOff>428625</xdr:colOff>
      <xdr:row>33</xdr:row>
      <xdr:rowOff>89029</xdr:rowOff>
    </xdr:from>
    <xdr:to>
      <xdr:col>11</xdr:col>
      <xdr:colOff>154975</xdr:colOff>
      <xdr:row>35</xdr:row>
      <xdr:rowOff>146050</xdr:rowOff>
    </xdr:to>
    <xdr:sp macro="" textlink="">
      <xdr:nvSpPr>
        <xdr:cNvPr id="174" name="フリーフォーム 100">
          <a:extLst>
            <a:ext uri="{FF2B5EF4-FFF2-40B4-BE49-F238E27FC236}">
              <a16:creationId xmlns:a16="http://schemas.microsoft.com/office/drawing/2014/main" id="{7E53BFD4-A0FE-4D57-89F8-33BC66B91400}"/>
            </a:ext>
          </a:extLst>
        </xdr:cNvPr>
        <xdr:cNvSpPr/>
      </xdr:nvSpPr>
      <xdr:spPr>
        <a:xfrm flipH="1">
          <a:off x="8322469" y="5589717"/>
          <a:ext cx="1333694" cy="390396"/>
        </a:xfrm>
        <a:custGeom>
          <a:avLst/>
          <a:gdLst>
            <a:gd name="connsiteX0" fmla="*/ 0 w 1078852"/>
            <a:gd name="connsiteY0" fmla="*/ 466531 h 466531"/>
            <a:gd name="connsiteX1" fmla="*/ 0 w 1078852"/>
            <a:gd name="connsiteY1" fmla="*/ 0 h 466531"/>
            <a:gd name="connsiteX2" fmla="*/ 1078852 w 1078852"/>
            <a:gd name="connsiteY2" fmla="*/ 0 h 46653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78852" h="466531">
              <a:moveTo>
                <a:pt x="0" y="466531"/>
              </a:moveTo>
              <a:lnTo>
                <a:pt x="0" y="0"/>
              </a:lnTo>
              <a:lnTo>
                <a:pt x="1078852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11</xdr:col>
      <xdr:colOff>74877</xdr:colOff>
      <xdr:row>32</xdr:row>
      <xdr:rowOff>161925</xdr:rowOff>
    </xdr:from>
    <xdr:to>
      <xdr:col>11</xdr:col>
      <xdr:colOff>250115</xdr:colOff>
      <xdr:row>34</xdr:row>
      <xdr:rowOff>3789</xdr:rowOff>
    </xdr:to>
    <xdr:sp macro="" textlink="">
      <xdr:nvSpPr>
        <xdr:cNvPr id="175" name="円/楕円 44">
          <a:extLst>
            <a:ext uri="{FF2B5EF4-FFF2-40B4-BE49-F238E27FC236}">
              <a16:creationId xmlns:a16="http://schemas.microsoft.com/office/drawing/2014/main" id="{D0C28D0A-699B-4C33-9D81-D333E007E8DC}"/>
            </a:ext>
          </a:extLst>
        </xdr:cNvPr>
        <xdr:cNvSpPr/>
      </xdr:nvSpPr>
      <xdr:spPr>
        <a:xfrm>
          <a:off x="9576065" y="5495925"/>
          <a:ext cx="175238" cy="175239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6349</xdr:colOff>
      <xdr:row>34</xdr:row>
      <xdr:rowOff>38101</xdr:rowOff>
    </xdr:from>
    <xdr:to>
      <xdr:col>11</xdr:col>
      <xdr:colOff>95248</xdr:colOff>
      <xdr:row>35</xdr:row>
      <xdr:rowOff>130968</xdr:rowOff>
    </xdr:to>
    <xdr:sp macro="" textlink="">
      <xdr:nvSpPr>
        <xdr:cNvPr id="176" name="正方形/長方形 175">
          <a:extLst>
            <a:ext uri="{FF2B5EF4-FFF2-40B4-BE49-F238E27FC236}">
              <a16:creationId xmlns:a16="http://schemas.microsoft.com/office/drawing/2014/main" id="{48D3CC09-2BCB-4499-A0C2-ABCE39ADDF29}"/>
            </a:ext>
          </a:extLst>
        </xdr:cNvPr>
        <xdr:cNvSpPr/>
      </xdr:nvSpPr>
      <xdr:spPr>
        <a:xfrm>
          <a:off x="8483599" y="5705476"/>
          <a:ext cx="1112837" cy="259555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none" lIns="36000" tIns="0" rIns="36000" bIns="0" rtlCol="0" anchor="ctr"/>
        <a:lstStyle/>
        <a:p>
          <a:pPr algn="ctr"/>
          <a:r>
            <a:rPr kumimoji="1" lang="ja-JP" altLang="en-US" sz="1050">
              <a:solidFill>
                <a:schemeClr val="tx1"/>
              </a:solidFill>
            </a:rPr>
            <a:t>鹿嶋自動車商会</a:t>
          </a:r>
          <a:endParaRPr kumimoji="1" lang="en-US" altLang="ja-JP" sz="1050">
            <a:solidFill>
              <a:schemeClr val="tx1"/>
            </a:solidFill>
          </a:endParaRPr>
        </a:p>
      </xdr:txBody>
    </xdr:sp>
    <xdr:clientData/>
  </xdr:twoCellAnchor>
  <xdr:twoCellAnchor>
    <xdr:from>
      <xdr:col>10</xdr:col>
      <xdr:colOff>666750</xdr:colOff>
      <xdr:row>24</xdr:row>
      <xdr:rowOff>12700</xdr:rowOff>
    </xdr:from>
    <xdr:to>
      <xdr:col>10</xdr:col>
      <xdr:colOff>666750</xdr:colOff>
      <xdr:row>26</xdr:row>
      <xdr:rowOff>158750</xdr:rowOff>
    </xdr:to>
    <xdr:cxnSp macro="">
      <xdr:nvCxnSpPr>
        <xdr:cNvPr id="177" name="直線コネクタ 176">
          <a:extLst>
            <a:ext uri="{FF2B5EF4-FFF2-40B4-BE49-F238E27FC236}">
              <a16:creationId xmlns:a16="http://schemas.microsoft.com/office/drawing/2014/main" id="{751B5151-2778-4E0C-9E38-AB355420E808}"/>
            </a:ext>
          </a:extLst>
        </xdr:cNvPr>
        <xdr:cNvCxnSpPr/>
      </xdr:nvCxnSpPr>
      <xdr:spPr>
        <a:xfrm flipV="1">
          <a:off x="9175750" y="4127500"/>
          <a:ext cx="0" cy="48895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666942</xdr:colOff>
      <xdr:row>26</xdr:row>
      <xdr:rowOff>158879</xdr:rowOff>
    </xdr:from>
    <xdr:to>
      <xdr:col>11</xdr:col>
      <xdr:colOff>901699</xdr:colOff>
      <xdr:row>28</xdr:row>
      <xdr:rowOff>152400</xdr:rowOff>
    </xdr:to>
    <xdr:sp macro="" textlink="">
      <xdr:nvSpPr>
        <xdr:cNvPr id="178" name="フリーフォーム 100">
          <a:extLst>
            <a:ext uri="{FF2B5EF4-FFF2-40B4-BE49-F238E27FC236}">
              <a16:creationId xmlns:a16="http://schemas.microsoft.com/office/drawing/2014/main" id="{053CE1B5-2EA2-4DFC-BAEF-3DA252620D18}"/>
            </a:ext>
          </a:extLst>
        </xdr:cNvPr>
        <xdr:cNvSpPr/>
      </xdr:nvSpPr>
      <xdr:spPr>
        <a:xfrm>
          <a:off x="9175942" y="4616579"/>
          <a:ext cx="1263457" cy="336421"/>
        </a:xfrm>
        <a:custGeom>
          <a:avLst/>
          <a:gdLst>
            <a:gd name="connsiteX0" fmla="*/ 0 w 1078852"/>
            <a:gd name="connsiteY0" fmla="*/ 466531 h 466531"/>
            <a:gd name="connsiteX1" fmla="*/ 0 w 1078852"/>
            <a:gd name="connsiteY1" fmla="*/ 0 h 466531"/>
            <a:gd name="connsiteX2" fmla="*/ 1078852 w 1078852"/>
            <a:gd name="connsiteY2" fmla="*/ 0 h 46653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78852" h="466531">
              <a:moveTo>
                <a:pt x="0" y="466531"/>
              </a:moveTo>
              <a:lnTo>
                <a:pt x="0" y="0"/>
              </a:lnTo>
              <a:lnTo>
                <a:pt x="1078852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582083</xdr:colOff>
      <xdr:row>26</xdr:row>
      <xdr:rowOff>60325</xdr:rowOff>
    </xdr:from>
    <xdr:to>
      <xdr:col>10</xdr:col>
      <xdr:colOff>762083</xdr:colOff>
      <xdr:row>27</xdr:row>
      <xdr:rowOff>68876</xdr:rowOff>
    </xdr:to>
    <xdr:sp macro="" textlink="">
      <xdr:nvSpPr>
        <xdr:cNvPr id="179" name="円/楕円 44">
          <a:extLst>
            <a:ext uri="{FF2B5EF4-FFF2-40B4-BE49-F238E27FC236}">
              <a16:creationId xmlns:a16="http://schemas.microsoft.com/office/drawing/2014/main" id="{5C92A178-EAD1-4A6E-8512-CB3BA743A5E7}"/>
            </a:ext>
          </a:extLst>
        </xdr:cNvPr>
        <xdr:cNvSpPr/>
      </xdr:nvSpPr>
      <xdr:spPr>
        <a:xfrm>
          <a:off x="9091083" y="4518025"/>
          <a:ext cx="180000" cy="180001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819150</xdr:colOff>
      <xdr:row>24</xdr:row>
      <xdr:rowOff>44450</xdr:rowOff>
    </xdr:from>
    <xdr:to>
      <xdr:col>11</xdr:col>
      <xdr:colOff>620680</xdr:colOff>
      <xdr:row>26</xdr:row>
      <xdr:rowOff>15875</xdr:rowOff>
    </xdr:to>
    <xdr:sp macro="" textlink="">
      <xdr:nvSpPr>
        <xdr:cNvPr id="182" name="正方形/長方形 181">
          <a:extLst>
            <a:ext uri="{FF2B5EF4-FFF2-40B4-BE49-F238E27FC236}">
              <a16:creationId xmlns:a16="http://schemas.microsoft.com/office/drawing/2014/main" id="{F598E94E-F712-412F-8A1A-DB59CF10BCFE}"/>
            </a:ext>
          </a:extLst>
        </xdr:cNvPr>
        <xdr:cNvSpPr/>
      </xdr:nvSpPr>
      <xdr:spPr>
        <a:xfrm>
          <a:off x="9328150" y="4159250"/>
          <a:ext cx="830230" cy="314325"/>
        </a:xfrm>
        <a:prstGeom prst="rect">
          <a:avLst/>
        </a:prstGeom>
        <a:solidFill>
          <a:schemeClr val="accent3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none" lIns="36000" tIns="0" rIns="36000" bIns="0" rtlCol="0" anchor="ctr"/>
        <a:lstStyle/>
        <a:p>
          <a:pPr algn="ctr"/>
          <a:r>
            <a:rPr kumimoji="1" lang="ja-JP" altLang="en-US" sz="1050">
              <a:solidFill>
                <a:schemeClr val="tx1"/>
              </a:solidFill>
            </a:rPr>
            <a:t>千波公園</a:t>
          </a:r>
        </a:p>
      </xdr:txBody>
    </xdr:sp>
    <xdr:clientData/>
  </xdr:twoCellAnchor>
  <xdr:twoCellAnchor>
    <xdr:from>
      <xdr:col>11</xdr:col>
      <xdr:colOff>0</xdr:colOff>
      <xdr:row>16</xdr:row>
      <xdr:rowOff>12700</xdr:rowOff>
    </xdr:from>
    <xdr:to>
      <xdr:col>11</xdr:col>
      <xdr:colOff>476250</xdr:colOff>
      <xdr:row>21</xdr:row>
      <xdr:rowOff>146050</xdr:rowOff>
    </xdr:to>
    <xdr:sp macro="" textlink="">
      <xdr:nvSpPr>
        <xdr:cNvPr id="184" name="フリーフォーム: 図形 183">
          <a:extLst>
            <a:ext uri="{FF2B5EF4-FFF2-40B4-BE49-F238E27FC236}">
              <a16:creationId xmlns:a16="http://schemas.microsoft.com/office/drawing/2014/main" id="{97F8A74F-6391-4CF5-BA30-FD4F3AD3804B}"/>
            </a:ext>
          </a:extLst>
        </xdr:cNvPr>
        <xdr:cNvSpPr/>
      </xdr:nvSpPr>
      <xdr:spPr>
        <a:xfrm flipH="1">
          <a:off x="9537700" y="2755900"/>
          <a:ext cx="476250" cy="990600"/>
        </a:xfrm>
        <a:custGeom>
          <a:avLst/>
          <a:gdLst>
            <a:gd name="connsiteX0" fmla="*/ 666750 w 666750"/>
            <a:gd name="connsiteY0" fmla="*/ 1009650 h 1009650"/>
            <a:gd name="connsiteX1" fmla="*/ 666750 w 666750"/>
            <a:gd name="connsiteY1" fmla="*/ 508000 h 1009650"/>
            <a:gd name="connsiteX2" fmla="*/ 0 w 666750"/>
            <a:gd name="connsiteY2" fmla="*/ 508000 h 1009650"/>
            <a:gd name="connsiteX3" fmla="*/ 0 w 666750"/>
            <a:gd name="connsiteY3" fmla="*/ 0 h 1009650"/>
            <a:gd name="connsiteX0" fmla="*/ 666750 w 666750"/>
            <a:gd name="connsiteY0" fmla="*/ 1309546 h 1309546"/>
            <a:gd name="connsiteX1" fmla="*/ 666750 w 666750"/>
            <a:gd name="connsiteY1" fmla="*/ 807896 h 1309546"/>
            <a:gd name="connsiteX2" fmla="*/ 0 w 666750"/>
            <a:gd name="connsiteY2" fmla="*/ 807896 h 1309546"/>
            <a:gd name="connsiteX3" fmla="*/ 0 w 666750"/>
            <a:gd name="connsiteY3" fmla="*/ 0 h 1309546"/>
            <a:gd name="connsiteX0" fmla="*/ 666750 w 666750"/>
            <a:gd name="connsiteY0" fmla="*/ 1559459 h 1559459"/>
            <a:gd name="connsiteX1" fmla="*/ 666750 w 666750"/>
            <a:gd name="connsiteY1" fmla="*/ 1057809 h 1559459"/>
            <a:gd name="connsiteX2" fmla="*/ 0 w 666750"/>
            <a:gd name="connsiteY2" fmla="*/ 1057809 h 1559459"/>
            <a:gd name="connsiteX3" fmla="*/ 0 w 666750"/>
            <a:gd name="connsiteY3" fmla="*/ 0 h 155945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666750" h="1559459">
              <a:moveTo>
                <a:pt x="666750" y="1559459"/>
              </a:moveTo>
              <a:lnTo>
                <a:pt x="666750" y="1057809"/>
              </a:lnTo>
              <a:lnTo>
                <a:pt x="0" y="1057809"/>
              </a:lnTo>
              <a:lnTo>
                <a:pt x="0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139700</xdr:colOff>
      <xdr:row>18</xdr:row>
      <xdr:rowOff>0</xdr:rowOff>
    </xdr:from>
    <xdr:to>
      <xdr:col>11</xdr:col>
      <xdr:colOff>984250</xdr:colOff>
      <xdr:row>18</xdr:row>
      <xdr:rowOff>0</xdr:rowOff>
    </xdr:to>
    <xdr:cxnSp macro="">
      <xdr:nvCxnSpPr>
        <xdr:cNvPr id="185" name="直線コネクタ 184">
          <a:extLst>
            <a:ext uri="{FF2B5EF4-FFF2-40B4-BE49-F238E27FC236}">
              <a16:creationId xmlns:a16="http://schemas.microsoft.com/office/drawing/2014/main" id="{A740C20F-2A5E-4227-A572-7C0AE505BF89}"/>
            </a:ext>
          </a:extLst>
        </xdr:cNvPr>
        <xdr:cNvCxnSpPr/>
      </xdr:nvCxnSpPr>
      <xdr:spPr>
        <a:xfrm flipH="1">
          <a:off x="8648700" y="3086100"/>
          <a:ext cx="1873250" cy="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404283</xdr:colOff>
      <xdr:row>17</xdr:row>
      <xdr:rowOff>98425</xdr:rowOff>
    </xdr:from>
    <xdr:to>
      <xdr:col>11</xdr:col>
      <xdr:colOff>548283</xdr:colOff>
      <xdr:row>18</xdr:row>
      <xdr:rowOff>70975</xdr:rowOff>
    </xdr:to>
    <xdr:sp macro="" textlink="">
      <xdr:nvSpPr>
        <xdr:cNvPr id="186" name="円/楕円 44">
          <a:extLst>
            <a:ext uri="{FF2B5EF4-FFF2-40B4-BE49-F238E27FC236}">
              <a16:creationId xmlns:a16="http://schemas.microsoft.com/office/drawing/2014/main" id="{687A15B2-4DEF-454D-B7E8-F99F7D8D9AE8}"/>
            </a:ext>
          </a:extLst>
        </xdr:cNvPr>
        <xdr:cNvSpPr/>
      </xdr:nvSpPr>
      <xdr:spPr>
        <a:xfrm>
          <a:off x="9941983" y="3013075"/>
          <a:ext cx="144000" cy="144000"/>
        </a:xfrm>
        <a:prstGeom prst="ellipse">
          <a:avLst/>
        </a:prstGeom>
        <a:solidFill>
          <a:schemeClr val="bg1"/>
        </a:solidFill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152400</xdr:colOff>
      <xdr:row>18</xdr:row>
      <xdr:rowOff>114300</xdr:rowOff>
    </xdr:from>
    <xdr:to>
      <xdr:col>10</xdr:col>
      <xdr:colOff>953295</xdr:colOff>
      <xdr:row>21</xdr:row>
      <xdr:rowOff>127000</xdr:rowOff>
    </xdr:to>
    <xdr:sp macro="" textlink="">
      <xdr:nvSpPr>
        <xdr:cNvPr id="189" name="正方形/長方形 188">
          <a:extLst>
            <a:ext uri="{FF2B5EF4-FFF2-40B4-BE49-F238E27FC236}">
              <a16:creationId xmlns:a16="http://schemas.microsoft.com/office/drawing/2014/main" id="{60C9C170-1900-4C20-8281-DA20A5DAA682}"/>
            </a:ext>
          </a:extLst>
        </xdr:cNvPr>
        <xdr:cNvSpPr/>
      </xdr:nvSpPr>
      <xdr:spPr>
        <a:xfrm>
          <a:off x="8661400" y="3200400"/>
          <a:ext cx="800895" cy="527050"/>
        </a:xfrm>
        <a:prstGeom prst="rect">
          <a:avLst/>
        </a:prstGeom>
        <a:gradFill flip="none" rotWithShape="1">
          <a:gsLst>
            <a:gs pos="50000">
              <a:schemeClr val="accent1">
                <a:tint val="44500"/>
                <a:satMod val="160000"/>
              </a:schemeClr>
            </a:gs>
            <a:gs pos="100000">
              <a:schemeClr val="tx2">
                <a:lumMod val="60000"/>
                <a:lumOff val="40000"/>
              </a:schemeClr>
            </a:gs>
          </a:gsLst>
          <a:path path="rect">
            <a:fillToRect l="50000" t="50000" r="50000" b="50000"/>
          </a:path>
          <a:tileRect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ja-JP" altLang="en-US">
              <a:solidFill>
                <a:schemeClr val="tx1"/>
              </a:solidFill>
            </a:rPr>
            <a:t>千波湖</a:t>
          </a:r>
        </a:p>
      </xdr:txBody>
    </xdr:sp>
    <xdr:clientData/>
  </xdr:twoCellAnchor>
  <xdr:twoCellAnchor>
    <xdr:from>
      <xdr:col>10</xdr:col>
      <xdr:colOff>107950</xdr:colOff>
      <xdr:row>10</xdr:row>
      <xdr:rowOff>12700</xdr:rowOff>
    </xdr:from>
    <xdr:to>
      <xdr:col>11</xdr:col>
      <xdr:colOff>2732</xdr:colOff>
      <xdr:row>12</xdr:row>
      <xdr:rowOff>86297</xdr:rowOff>
    </xdr:to>
    <xdr:sp macro="" textlink="">
      <xdr:nvSpPr>
        <xdr:cNvPr id="190" name="フリーフォーム 54">
          <a:extLst>
            <a:ext uri="{FF2B5EF4-FFF2-40B4-BE49-F238E27FC236}">
              <a16:creationId xmlns:a16="http://schemas.microsoft.com/office/drawing/2014/main" id="{26244B0F-0023-45B8-A432-3451246A4C24}"/>
            </a:ext>
          </a:extLst>
        </xdr:cNvPr>
        <xdr:cNvSpPr/>
      </xdr:nvSpPr>
      <xdr:spPr>
        <a:xfrm>
          <a:off x="8616950" y="1727200"/>
          <a:ext cx="923482" cy="416497"/>
        </a:xfrm>
        <a:custGeom>
          <a:avLst/>
          <a:gdLst>
            <a:gd name="connsiteX0" fmla="*/ 0 w 796990"/>
            <a:gd name="connsiteY0" fmla="*/ 340179 h 340179"/>
            <a:gd name="connsiteX1" fmla="*/ 796990 w 796990"/>
            <a:gd name="connsiteY1" fmla="*/ 340179 h 340179"/>
            <a:gd name="connsiteX2" fmla="*/ 796990 w 796990"/>
            <a:gd name="connsiteY2" fmla="*/ 0 h 34017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796990" h="340179">
              <a:moveTo>
                <a:pt x="0" y="340179"/>
              </a:moveTo>
              <a:lnTo>
                <a:pt x="796990" y="340179"/>
              </a:lnTo>
              <a:lnTo>
                <a:pt x="796990" y="0"/>
              </a:lnTo>
            </a:path>
          </a:pathLst>
        </a:custGeom>
        <a:noFill/>
        <a:ln w="28575">
          <a:solidFill>
            <a:schemeClr val="tx1"/>
          </a:solidFill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11</xdr:col>
      <xdr:colOff>192</xdr:colOff>
      <xdr:row>12</xdr:row>
      <xdr:rowOff>89029</xdr:rowOff>
    </xdr:from>
    <xdr:to>
      <xdr:col>11</xdr:col>
      <xdr:colOff>958849</xdr:colOff>
      <xdr:row>14</xdr:row>
      <xdr:rowOff>152400</xdr:rowOff>
    </xdr:to>
    <xdr:sp macro="" textlink="">
      <xdr:nvSpPr>
        <xdr:cNvPr id="191" name="フリーフォーム 100">
          <a:extLst>
            <a:ext uri="{FF2B5EF4-FFF2-40B4-BE49-F238E27FC236}">
              <a16:creationId xmlns:a16="http://schemas.microsoft.com/office/drawing/2014/main" id="{50AE9370-436C-4FA9-AA85-1A53CF396760}"/>
            </a:ext>
          </a:extLst>
        </xdr:cNvPr>
        <xdr:cNvSpPr/>
      </xdr:nvSpPr>
      <xdr:spPr>
        <a:xfrm>
          <a:off x="9537892" y="2146429"/>
          <a:ext cx="958657" cy="406271"/>
        </a:xfrm>
        <a:custGeom>
          <a:avLst/>
          <a:gdLst>
            <a:gd name="connsiteX0" fmla="*/ 0 w 1078852"/>
            <a:gd name="connsiteY0" fmla="*/ 466531 h 466531"/>
            <a:gd name="connsiteX1" fmla="*/ 0 w 1078852"/>
            <a:gd name="connsiteY1" fmla="*/ 0 h 466531"/>
            <a:gd name="connsiteX2" fmla="*/ 1078852 w 1078852"/>
            <a:gd name="connsiteY2" fmla="*/ 0 h 46653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78852" h="466531">
              <a:moveTo>
                <a:pt x="0" y="466531"/>
              </a:moveTo>
              <a:lnTo>
                <a:pt x="0" y="0"/>
              </a:lnTo>
              <a:lnTo>
                <a:pt x="1078852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944033</xdr:colOff>
      <xdr:row>11</xdr:row>
      <xdr:rowOff>161925</xdr:rowOff>
    </xdr:from>
    <xdr:to>
      <xdr:col>11</xdr:col>
      <xdr:colOff>95333</xdr:colOff>
      <xdr:row>12</xdr:row>
      <xdr:rowOff>170476</xdr:rowOff>
    </xdr:to>
    <xdr:sp macro="" textlink="">
      <xdr:nvSpPr>
        <xdr:cNvPr id="192" name="円/楕円 44">
          <a:extLst>
            <a:ext uri="{FF2B5EF4-FFF2-40B4-BE49-F238E27FC236}">
              <a16:creationId xmlns:a16="http://schemas.microsoft.com/office/drawing/2014/main" id="{58DAFEA2-7A95-48B5-8B40-4BBE216B9924}"/>
            </a:ext>
          </a:extLst>
        </xdr:cNvPr>
        <xdr:cNvSpPr/>
      </xdr:nvSpPr>
      <xdr:spPr>
        <a:xfrm>
          <a:off x="9453033" y="2047875"/>
          <a:ext cx="180000" cy="180001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946154</xdr:colOff>
      <xdr:row>4</xdr:row>
      <xdr:rowOff>63500</xdr:rowOff>
    </xdr:from>
    <xdr:to>
      <xdr:col>11</xdr:col>
      <xdr:colOff>86234</xdr:colOff>
      <xdr:row>6</xdr:row>
      <xdr:rowOff>6350</xdr:rowOff>
    </xdr:to>
    <xdr:grpSp>
      <xdr:nvGrpSpPr>
        <xdr:cNvPr id="199" name="グループ化 4933">
          <a:extLst>
            <a:ext uri="{FF2B5EF4-FFF2-40B4-BE49-F238E27FC236}">
              <a16:creationId xmlns:a16="http://schemas.microsoft.com/office/drawing/2014/main" id="{AF9F2BDA-C4F4-40A8-9DBA-0D0AD3C7600B}"/>
            </a:ext>
          </a:extLst>
        </xdr:cNvPr>
        <xdr:cNvGrpSpPr>
          <a:grpSpLocks/>
        </xdr:cNvGrpSpPr>
      </xdr:nvGrpSpPr>
      <xdr:grpSpPr bwMode="auto">
        <a:xfrm rot="-5400000">
          <a:off x="9383969" y="807785"/>
          <a:ext cx="285750" cy="168780"/>
          <a:chOff x="724766" y="3132726"/>
          <a:chExt cx="414304" cy="247650"/>
        </a:xfrm>
      </xdr:grpSpPr>
      <xdr:sp macro="" textlink="">
        <xdr:nvSpPr>
          <xdr:cNvPr id="200" name="正方形/長方形 199">
            <a:extLst>
              <a:ext uri="{FF2B5EF4-FFF2-40B4-BE49-F238E27FC236}">
                <a16:creationId xmlns:a16="http://schemas.microsoft.com/office/drawing/2014/main" id="{A071B3F1-FDFB-4D3A-928C-8EA94AC72129}"/>
              </a:ext>
            </a:extLst>
          </xdr:cNvPr>
          <xdr:cNvSpPr/>
        </xdr:nvSpPr>
        <xdr:spPr bwMode="auto">
          <a:xfrm rot="10800000">
            <a:off x="800094" y="3189876"/>
            <a:ext cx="263648" cy="1333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201" name="フリーフォーム 7">
            <a:extLst>
              <a:ext uri="{FF2B5EF4-FFF2-40B4-BE49-F238E27FC236}">
                <a16:creationId xmlns:a16="http://schemas.microsoft.com/office/drawing/2014/main" id="{79B02E09-F8C4-4C32-B029-47FDA6817D78}"/>
              </a:ext>
            </a:extLst>
          </xdr:cNvPr>
          <xdr:cNvSpPr/>
        </xdr:nvSpPr>
        <xdr:spPr bwMode="auto">
          <a:xfrm rot="5400000">
            <a:off x="903343" y="2954149"/>
            <a:ext cx="57150" cy="414304"/>
          </a:xfrm>
          <a:custGeom>
            <a:avLst/>
            <a:gdLst>
              <a:gd name="connsiteX0" fmla="*/ 0 w 114300"/>
              <a:gd name="connsiteY0" fmla="*/ 0 h 866775"/>
              <a:gd name="connsiteX1" fmla="*/ 114300 w 114300"/>
              <a:gd name="connsiteY1" fmla="*/ 133350 h 866775"/>
              <a:gd name="connsiteX2" fmla="*/ 114300 w 114300"/>
              <a:gd name="connsiteY2" fmla="*/ 752475 h 866775"/>
              <a:gd name="connsiteX3" fmla="*/ 9525 w 114300"/>
              <a:gd name="connsiteY3" fmla="*/ 866775 h 86677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14300" h="866775">
                <a:moveTo>
                  <a:pt x="0" y="0"/>
                </a:moveTo>
                <a:lnTo>
                  <a:pt x="114300" y="133350"/>
                </a:lnTo>
                <a:lnTo>
                  <a:pt x="114300" y="752475"/>
                </a:lnTo>
                <a:lnTo>
                  <a:pt x="9525" y="866775"/>
                </a:lnTo>
              </a:path>
            </a:pathLst>
          </a:cu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202" name="フリーフォーム 8">
            <a:extLst>
              <a:ext uri="{FF2B5EF4-FFF2-40B4-BE49-F238E27FC236}">
                <a16:creationId xmlns:a16="http://schemas.microsoft.com/office/drawing/2014/main" id="{69826F53-B929-4F9E-8A77-F3114751BA68}"/>
              </a:ext>
            </a:extLst>
          </xdr:cNvPr>
          <xdr:cNvSpPr/>
        </xdr:nvSpPr>
        <xdr:spPr bwMode="auto">
          <a:xfrm rot="5400000" flipH="1">
            <a:off x="903343" y="3144649"/>
            <a:ext cx="57150" cy="414304"/>
          </a:xfrm>
          <a:custGeom>
            <a:avLst/>
            <a:gdLst>
              <a:gd name="connsiteX0" fmla="*/ 0 w 114300"/>
              <a:gd name="connsiteY0" fmla="*/ 0 h 866775"/>
              <a:gd name="connsiteX1" fmla="*/ 114300 w 114300"/>
              <a:gd name="connsiteY1" fmla="*/ 133350 h 866775"/>
              <a:gd name="connsiteX2" fmla="*/ 114300 w 114300"/>
              <a:gd name="connsiteY2" fmla="*/ 752475 h 866775"/>
              <a:gd name="connsiteX3" fmla="*/ 9525 w 114300"/>
              <a:gd name="connsiteY3" fmla="*/ 866775 h 86677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14300" h="866775">
                <a:moveTo>
                  <a:pt x="0" y="0"/>
                </a:moveTo>
                <a:lnTo>
                  <a:pt x="114300" y="133350"/>
                </a:lnTo>
                <a:lnTo>
                  <a:pt x="114300" y="752475"/>
                </a:lnTo>
                <a:lnTo>
                  <a:pt x="9525" y="866775"/>
                </a:lnTo>
              </a:path>
            </a:pathLst>
          </a:cu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</xdr:grpSp>
    <xdr:clientData/>
  </xdr:twoCellAnchor>
  <xdr:twoCellAnchor>
    <xdr:from>
      <xdr:col>11</xdr:col>
      <xdr:colOff>0</xdr:colOff>
      <xdr:row>1</xdr:row>
      <xdr:rowOff>165100</xdr:rowOff>
    </xdr:from>
    <xdr:to>
      <xdr:col>11</xdr:col>
      <xdr:colOff>0</xdr:colOff>
      <xdr:row>6</xdr:row>
      <xdr:rowOff>146050</xdr:rowOff>
    </xdr:to>
    <xdr:cxnSp macro="">
      <xdr:nvCxnSpPr>
        <xdr:cNvPr id="194" name="直線コネクタ 193">
          <a:extLst>
            <a:ext uri="{FF2B5EF4-FFF2-40B4-BE49-F238E27FC236}">
              <a16:creationId xmlns:a16="http://schemas.microsoft.com/office/drawing/2014/main" id="{AD0ADFEE-C48B-4D47-BF38-B30CE06B185B}"/>
            </a:ext>
          </a:extLst>
        </xdr:cNvPr>
        <xdr:cNvCxnSpPr/>
      </xdr:nvCxnSpPr>
      <xdr:spPr>
        <a:xfrm flipV="1">
          <a:off x="9537700" y="336550"/>
          <a:ext cx="0" cy="83820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476250</xdr:colOff>
      <xdr:row>3</xdr:row>
      <xdr:rowOff>12700</xdr:rowOff>
    </xdr:from>
    <xdr:to>
      <xdr:col>11</xdr:col>
      <xdr:colOff>0</xdr:colOff>
      <xdr:row>7</xdr:row>
      <xdr:rowOff>158750</xdr:rowOff>
    </xdr:to>
    <xdr:sp macro="" textlink="">
      <xdr:nvSpPr>
        <xdr:cNvPr id="9195" name="フリーフォーム: 図形 9194">
          <a:extLst>
            <a:ext uri="{FF2B5EF4-FFF2-40B4-BE49-F238E27FC236}">
              <a16:creationId xmlns:a16="http://schemas.microsoft.com/office/drawing/2014/main" id="{331AD747-FEE0-4738-914B-DBF4ECE50153}"/>
            </a:ext>
          </a:extLst>
        </xdr:cNvPr>
        <xdr:cNvSpPr/>
      </xdr:nvSpPr>
      <xdr:spPr>
        <a:xfrm>
          <a:off x="8985250" y="527050"/>
          <a:ext cx="552450" cy="831850"/>
        </a:xfrm>
        <a:custGeom>
          <a:avLst/>
          <a:gdLst>
            <a:gd name="connsiteX0" fmla="*/ 552450 w 552450"/>
            <a:gd name="connsiteY0" fmla="*/ 831850 h 831850"/>
            <a:gd name="connsiteX1" fmla="*/ 552450 w 552450"/>
            <a:gd name="connsiteY1" fmla="*/ 647700 h 831850"/>
            <a:gd name="connsiteX2" fmla="*/ 400050 w 552450"/>
            <a:gd name="connsiteY2" fmla="*/ 266700 h 831850"/>
            <a:gd name="connsiteX3" fmla="*/ 0 w 552450"/>
            <a:gd name="connsiteY3" fmla="*/ 0 h 831850"/>
            <a:gd name="connsiteX0" fmla="*/ 552450 w 552450"/>
            <a:gd name="connsiteY0" fmla="*/ 831850 h 831850"/>
            <a:gd name="connsiteX1" fmla="*/ 552450 w 552450"/>
            <a:gd name="connsiteY1" fmla="*/ 647700 h 831850"/>
            <a:gd name="connsiteX2" fmla="*/ 400050 w 552450"/>
            <a:gd name="connsiteY2" fmla="*/ 266700 h 831850"/>
            <a:gd name="connsiteX3" fmla="*/ 0 w 552450"/>
            <a:gd name="connsiteY3" fmla="*/ 0 h 831850"/>
            <a:gd name="connsiteX0" fmla="*/ 552450 w 552450"/>
            <a:gd name="connsiteY0" fmla="*/ 831850 h 831850"/>
            <a:gd name="connsiteX1" fmla="*/ 552450 w 552450"/>
            <a:gd name="connsiteY1" fmla="*/ 647700 h 831850"/>
            <a:gd name="connsiteX2" fmla="*/ 400050 w 552450"/>
            <a:gd name="connsiteY2" fmla="*/ 266700 h 831850"/>
            <a:gd name="connsiteX3" fmla="*/ 0 w 552450"/>
            <a:gd name="connsiteY3" fmla="*/ 0 h 8318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552450" h="831850">
              <a:moveTo>
                <a:pt x="552450" y="831850"/>
              </a:moveTo>
              <a:lnTo>
                <a:pt x="552450" y="647700"/>
              </a:lnTo>
              <a:cubicBezTo>
                <a:pt x="469900" y="565150"/>
                <a:pt x="412750" y="425450"/>
                <a:pt x="400050" y="266700"/>
              </a:cubicBezTo>
              <a:lnTo>
                <a:pt x="0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341631</xdr:colOff>
      <xdr:row>60</xdr:row>
      <xdr:rowOff>79375</xdr:rowOff>
    </xdr:from>
    <xdr:to>
      <xdr:col>10</xdr:col>
      <xdr:colOff>709297</xdr:colOff>
      <xdr:row>61</xdr:row>
      <xdr:rowOff>96445</xdr:rowOff>
    </xdr:to>
    <xdr:sp macro="" textlink="">
      <xdr:nvSpPr>
        <xdr:cNvPr id="203" name="六角形 202">
          <a:extLst>
            <a:ext uri="{FF2B5EF4-FFF2-40B4-BE49-F238E27FC236}">
              <a16:creationId xmlns:a16="http://schemas.microsoft.com/office/drawing/2014/main" id="{37E9139D-1ACC-456B-A1CF-4ADCF9696740}"/>
            </a:ext>
          </a:extLst>
        </xdr:cNvPr>
        <xdr:cNvSpPr/>
      </xdr:nvSpPr>
      <xdr:spPr>
        <a:xfrm>
          <a:off x="8850631" y="10366375"/>
          <a:ext cx="367666" cy="188520"/>
        </a:xfrm>
        <a:prstGeom prst="hexagon">
          <a:avLst/>
        </a:pr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0" rtlCol="0" anchor="ctr"/>
        <a:lstStyle/>
        <a:p>
          <a:pPr algn="ctr"/>
          <a:r>
            <a:rPr kumimoji="1" lang="en-US" altLang="ja-JP" sz="1200" b="1"/>
            <a:t>177</a:t>
          </a:r>
          <a:endParaRPr kumimoji="1" lang="ja-JP" altLang="en-US" sz="1200" b="1"/>
        </a:p>
      </xdr:txBody>
    </xdr:sp>
    <xdr:clientData/>
  </xdr:twoCellAnchor>
  <xdr:twoCellAnchor>
    <xdr:from>
      <xdr:col>10</xdr:col>
      <xdr:colOff>1008381</xdr:colOff>
      <xdr:row>51</xdr:row>
      <xdr:rowOff>92075</xdr:rowOff>
    </xdr:from>
    <xdr:to>
      <xdr:col>11</xdr:col>
      <xdr:colOff>347347</xdr:colOff>
      <xdr:row>52</xdr:row>
      <xdr:rowOff>109145</xdr:rowOff>
    </xdr:to>
    <xdr:sp macro="" textlink="">
      <xdr:nvSpPr>
        <xdr:cNvPr id="204" name="六角形 203">
          <a:extLst>
            <a:ext uri="{FF2B5EF4-FFF2-40B4-BE49-F238E27FC236}">
              <a16:creationId xmlns:a16="http://schemas.microsoft.com/office/drawing/2014/main" id="{DB8FCDA6-7D07-41F5-B315-366A77F1ACE2}"/>
            </a:ext>
          </a:extLst>
        </xdr:cNvPr>
        <xdr:cNvSpPr/>
      </xdr:nvSpPr>
      <xdr:spPr>
        <a:xfrm>
          <a:off x="9517381" y="8836025"/>
          <a:ext cx="367666" cy="188520"/>
        </a:xfrm>
        <a:prstGeom prst="hexagon">
          <a:avLst/>
        </a:pr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0" rtlCol="0" anchor="ctr"/>
        <a:lstStyle/>
        <a:p>
          <a:pPr algn="ctr"/>
          <a:r>
            <a:rPr kumimoji="1" lang="en-US" altLang="ja-JP" sz="1200" b="1"/>
            <a:t>177</a:t>
          </a:r>
          <a:endParaRPr kumimoji="1" lang="ja-JP" altLang="en-US" sz="1200" b="1"/>
        </a:p>
      </xdr:txBody>
    </xdr:sp>
    <xdr:clientData/>
  </xdr:twoCellAnchor>
  <xdr:twoCellAnchor>
    <xdr:from>
      <xdr:col>11</xdr:col>
      <xdr:colOff>278871</xdr:colOff>
      <xdr:row>11</xdr:row>
      <xdr:rowOff>146050</xdr:rowOff>
    </xdr:from>
    <xdr:to>
      <xdr:col>11</xdr:col>
      <xdr:colOff>672479</xdr:colOff>
      <xdr:row>13</xdr:row>
      <xdr:rowOff>41328</xdr:rowOff>
    </xdr:to>
    <xdr:sp macro="" textlink="">
      <xdr:nvSpPr>
        <xdr:cNvPr id="206" name="フリーフォーム 105">
          <a:extLst>
            <a:ext uri="{FF2B5EF4-FFF2-40B4-BE49-F238E27FC236}">
              <a16:creationId xmlns:a16="http://schemas.microsoft.com/office/drawing/2014/main" id="{0DAA42F4-0080-45E9-9B19-6D252386B688}"/>
            </a:ext>
          </a:extLst>
        </xdr:cNvPr>
        <xdr:cNvSpPr/>
      </xdr:nvSpPr>
      <xdr:spPr>
        <a:xfrm>
          <a:off x="9816571" y="2032000"/>
          <a:ext cx="393608" cy="238178"/>
        </a:xfrm>
        <a:custGeom>
          <a:avLst/>
          <a:gdLst>
            <a:gd name="connsiteX0" fmla="*/ 365709 w 731419"/>
            <a:gd name="connsiteY0" fmla="*/ 701621 h 701622"/>
            <a:gd name="connsiteX1" fmla="*/ 723619 w 731419"/>
            <a:gd name="connsiteY1" fmla="*/ 81053 h 701622"/>
            <a:gd name="connsiteX2" fmla="*/ 7800 w 731419"/>
            <a:gd name="connsiteY2" fmla="*/ 75280 h 701622"/>
            <a:gd name="connsiteX3" fmla="*/ 365709 w 731419"/>
            <a:gd name="connsiteY3" fmla="*/ 701621 h 701622"/>
            <a:gd name="connsiteX0" fmla="*/ 401872 w 767582"/>
            <a:gd name="connsiteY0" fmla="*/ 728815 h 728816"/>
            <a:gd name="connsiteX1" fmla="*/ 759782 w 767582"/>
            <a:gd name="connsiteY1" fmla="*/ 108247 h 728816"/>
            <a:gd name="connsiteX2" fmla="*/ 43963 w 767582"/>
            <a:gd name="connsiteY2" fmla="*/ 102474 h 728816"/>
            <a:gd name="connsiteX3" fmla="*/ 401872 w 767582"/>
            <a:gd name="connsiteY3" fmla="*/ 728815 h 728816"/>
            <a:gd name="connsiteX0" fmla="*/ 401872 w 767582"/>
            <a:gd name="connsiteY0" fmla="*/ 762923 h 762924"/>
            <a:gd name="connsiteX1" fmla="*/ 759782 w 767582"/>
            <a:gd name="connsiteY1" fmla="*/ 142355 h 762924"/>
            <a:gd name="connsiteX2" fmla="*/ 43963 w 767582"/>
            <a:gd name="connsiteY2" fmla="*/ 136582 h 762924"/>
            <a:gd name="connsiteX3" fmla="*/ 401872 w 767582"/>
            <a:gd name="connsiteY3" fmla="*/ 762923 h 762924"/>
            <a:gd name="connsiteX0" fmla="*/ 401872 w 799759"/>
            <a:gd name="connsiteY0" fmla="*/ 762923 h 762924"/>
            <a:gd name="connsiteX1" fmla="*/ 759782 w 799759"/>
            <a:gd name="connsiteY1" fmla="*/ 142355 h 762924"/>
            <a:gd name="connsiteX2" fmla="*/ 43963 w 799759"/>
            <a:gd name="connsiteY2" fmla="*/ 136582 h 762924"/>
            <a:gd name="connsiteX3" fmla="*/ 401872 w 799759"/>
            <a:gd name="connsiteY3" fmla="*/ 762923 h 762924"/>
            <a:gd name="connsiteX0" fmla="*/ 401872 w 799759"/>
            <a:gd name="connsiteY0" fmla="*/ 755635 h 755636"/>
            <a:gd name="connsiteX1" fmla="*/ 759782 w 799759"/>
            <a:gd name="connsiteY1" fmla="*/ 135067 h 755636"/>
            <a:gd name="connsiteX2" fmla="*/ 43963 w 799759"/>
            <a:gd name="connsiteY2" fmla="*/ 129294 h 755636"/>
            <a:gd name="connsiteX3" fmla="*/ 401872 w 799759"/>
            <a:gd name="connsiteY3" fmla="*/ 755635 h 755636"/>
            <a:gd name="connsiteX0" fmla="*/ 401872 w 803745"/>
            <a:gd name="connsiteY0" fmla="*/ 755635 h 755636"/>
            <a:gd name="connsiteX1" fmla="*/ 759782 w 803745"/>
            <a:gd name="connsiteY1" fmla="*/ 135067 h 755636"/>
            <a:gd name="connsiteX2" fmla="*/ 43963 w 803745"/>
            <a:gd name="connsiteY2" fmla="*/ 129294 h 755636"/>
            <a:gd name="connsiteX3" fmla="*/ 401872 w 803745"/>
            <a:gd name="connsiteY3" fmla="*/ 755635 h 755636"/>
            <a:gd name="connsiteX0" fmla="*/ 401872 w 797791"/>
            <a:gd name="connsiteY0" fmla="*/ 755635 h 755636"/>
            <a:gd name="connsiteX1" fmla="*/ 759782 w 797791"/>
            <a:gd name="connsiteY1" fmla="*/ 135067 h 755636"/>
            <a:gd name="connsiteX2" fmla="*/ 43963 w 797791"/>
            <a:gd name="connsiteY2" fmla="*/ 129294 h 755636"/>
            <a:gd name="connsiteX3" fmla="*/ 401872 w 797791"/>
            <a:gd name="connsiteY3" fmla="*/ 755635 h 75563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797791" h="755636">
              <a:moveTo>
                <a:pt x="401872" y="755635"/>
              </a:moveTo>
              <a:cubicBezTo>
                <a:pt x="521175" y="756597"/>
                <a:pt x="921722" y="297134"/>
                <a:pt x="759782" y="135067"/>
              </a:cubicBezTo>
              <a:cubicBezTo>
                <a:pt x="575109" y="-46220"/>
                <a:pt x="222955" y="-41900"/>
                <a:pt x="43963" y="129294"/>
              </a:cubicBezTo>
              <a:cubicBezTo>
                <a:pt x="-135029" y="300488"/>
                <a:pt x="282569" y="754673"/>
                <a:pt x="401872" y="755635"/>
              </a:cubicBezTo>
              <a:close/>
            </a:path>
          </a:pathLst>
        </a:cu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36000" rtlCol="0" anchor="ctr"/>
        <a:lstStyle/>
        <a:p>
          <a:pPr algn="ctr"/>
          <a:r>
            <a:rPr kumimoji="1" lang="en-US" altLang="ja-JP" sz="1200" b="1"/>
            <a:t>51</a:t>
          </a:r>
          <a:endParaRPr kumimoji="1" lang="ja-JP" altLang="en-US" sz="1200" b="1"/>
        </a:p>
      </xdr:txBody>
    </xdr:sp>
    <xdr:clientData/>
  </xdr:twoCellAnchor>
  <xdr:twoCellAnchor>
    <xdr:from>
      <xdr:col>10</xdr:col>
      <xdr:colOff>132081</xdr:colOff>
      <xdr:row>3</xdr:row>
      <xdr:rowOff>9525</xdr:rowOff>
    </xdr:from>
    <xdr:to>
      <xdr:col>10</xdr:col>
      <xdr:colOff>499747</xdr:colOff>
      <xdr:row>4</xdr:row>
      <xdr:rowOff>26595</xdr:rowOff>
    </xdr:to>
    <xdr:sp macro="" textlink="">
      <xdr:nvSpPr>
        <xdr:cNvPr id="207" name="六角形 206">
          <a:extLst>
            <a:ext uri="{FF2B5EF4-FFF2-40B4-BE49-F238E27FC236}">
              <a16:creationId xmlns:a16="http://schemas.microsoft.com/office/drawing/2014/main" id="{A26246AE-B6EA-4403-8C92-AAAF0CD27FAB}"/>
            </a:ext>
          </a:extLst>
        </xdr:cNvPr>
        <xdr:cNvSpPr/>
      </xdr:nvSpPr>
      <xdr:spPr>
        <a:xfrm>
          <a:off x="8641081" y="523875"/>
          <a:ext cx="367666" cy="188520"/>
        </a:xfrm>
        <a:prstGeom prst="hexagon">
          <a:avLst/>
        </a:pr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0" rtlCol="0" anchor="ctr"/>
        <a:lstStyle/>
        <a:p>
          <a:pPr algn="ctr"/>
          <a:r>
            <a:rPr kumimoji="1" lang="en-US" altLang="ja-JP" sz="1200" b="1"/>
            <a:t>2</a:t>
          </a:r>
          <a:endParaRPr kumimoji="1" lang="ja-JP" altLang="en-US" sz="1200" b="1"/>
        </a:p>
      </xdr:txBody>
    </xdr:sp>
    <xdr:clientData/>
  </xdr:twoCellAnchor>
  <xdr:twoCellAnchor>
    <xdr:from>
      <xdr:col>14</xdr:col>
      <xdr:colOff>2732</xdr:colOff>
      <xdr:row>59</xdr:row>
      <xdr:rowOff>0</xdr:rowOff>
    </xdr:from>
    <xdr:to>
      <xdr:col>14</xdr:col>
      <xdr:colOff>965200</xdr:colOff>
      <xdr:row>61</xdr:row>
      <xdr:rowOff>86297</xdr:rowOff>
    </xdr:to>
    <xdr:sp macro="" textlink="">
      <xdr:nvSpPr>
        <xdr:cNvPr id="208" name="フリーフォーム 54">
          <a:extLst>
            <a:ext uri="{FF2B5EF4-FFF2-40B4-BE49-F238E27FC236}">
              <a16:creationId xmlns:a16="http://schemas.microsoft.com/office/drawing/2014/main" id="{40CD31D1-2D89-4DCE-9D20-CC0D90A268AE}"/>
            </a:ext>
          </a:extLst>
        </xdr:cNvPr>
        <xdr:cNvSpPr/>
      </xdr:nvSpPr>
      <xdr:spPr>
        <a:xfrm flipH="1">
          <a:off x="12182032" y="10115550"/>
          <a:ext cx="962468" cy="429197"/>
        </a:xfrm>
        <a:custGeom>
          <a:avLst/>
          <a:gdLst>
            <a:gd name="connsiteX0" fmla="*/ 0 w 796990"/>
            <a:gd name="connsiteY0" fmla="*/ 340179 h 340179"/>
            <a:gd name="connsiteX1" fmla="*/ 796990 w 796990"/>
            <a:gd name="connsiteY1" fmla="*/ 340179 h 340179"/>
            <a:gd name="connsiteX2" fmla="*/ 796990 w 796990"/>
            <a:gd name="connsiteY2" fmla="*/ 0 h 34017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796990" h="340179">
              <a:moveTo>
                <a:pt x="0" y="340179"/>
              </a:moveTo>
              <a:lnTo>
                <a:pt x="796990" y="340179"/>
              </a:lnTo>
              <a:lnTo>
                <a:pt x="796990" y="0"/>
              </a:lnTo>
            </a:path>
          </a:pathLst>
        </a:custGeom>
        <a:noFill/>
        <a:ln w="28575">
          <a:solidFill>
            <a:schemeClr val="tx1"/>
          </a:solidFill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13</xdr:col>
      <xdr:colOff>44451</xdr:colOff>
      <xdr:row>61</xdr:row>
      <xdr:rowOff>89029</xdr:rowOff>
    </xdr:from>
    <xdr:to>
      <xdr:col>14</xdr:col>
      <xdr:colOff>193</xdr:colOff>
      <xdr:row>63</xdr:row>
      <xdr:rowOff>158750</xdr:rowOff>
    </xdr:to>
    <xdr:sp macro="" textlink="">
      <xdr:nvSpPr>
        <xdr:cNvPr id="209" name="フリーフォーム 100">
          <a:extLst>
            <a:ext uri="{FF2B5EF4-FFF2-40B4-BE49-F238E27FC236}">
              <a16:creationId xmlns:a16="http://schemas.microsoft.com/office/drawing/2014/main" id="{61B139D5-7EE4-4274-BB0D-A85C78D3D20E}"/>
            </a:ext>
          </a:extLst>
        </xdr:cNvPr>
        <xdr:cNvSpPr/>
      </xdr:nvSpPr>
      <xdr:spPr>
        <a:xfrm flipH="1">
          <a:off x="11195051" y="10547479"/>
          <a:ext cx="984442" cy="412621"/>
        </a:xfrm>
        <a:custGeom>
          <a:avLst/>
          <a:gdLst>
            <a:gd name="connsiteX0" fmla="*/ 0 w 1078852"/>
            <a:gd name="connsiteY0" fmla="*/ 466531 h 466531"/>
            <a:gd name="connsiteX1" fmla="*/ 0 w 1078852"/>
            <a:gd name="connsiteY1" fmla="*/ 0 h 466531"/>
            <a:gd name="connsiteX2" fmla="*/ 1078852 w 1078852"/>
            <a:gd name="connsiteY2" fmla="*/ 0 h 46653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78852" h="466531">
              <a:moveTo>
                <a:pt x="0" y="466531"/>
              </a:moveTo>
              <a:lnTo>
                <a:pt x="0" y="0"/>
              </a:lnTo>
              <a:lnTo>
                <a:pt x="1078852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13</xdr:col>
      <xdr:colOff>944033</xdr:colOff>
      <xdr:row>60</xdr:row>
      <xdr:rowOff>161925</xdr:rowOff>
    </xdr:from>
    <xdr:to>
      <xdr:col>14</xdr:col>
      <xdr:colOff>95333</xdr:colOff>
      <xdr:row>61</xdr:row>
      <xdr:rowOff>170476</xdr:rowOff>
    </xdr:to>
    <xdr:sp macro="" textlink="">
      <xdr:nvSpPr>
        <xdr:cNvPr id="210" name="円/楕円 44">
          <a:extLst>
            <a:ext uri="{FF2B5EF4-FFF2-40B4-BE49-F238E27FC236}">
              <a16:creationId xmlns:a16="http://schemas.microsoft.com/office/drawing/2014/main" id="{CA381B17-4454-4EED-8FE3-7336FCF8EEC9}"/>
            </a:ext>
          </a:extLst>
        </xdr:cNvPr>
        <xdr:cNvSpPr/>
      </xdr:nvSpPr>
      <xdr:spPr>
        <a:xfrm>
          <a:off x="12094633" y="10448925"/>
          <a:ext cx="180000" cy="180001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13</xdr:col>
      <xdr:colOff>386081</xdr:colOff>
      <xdr:row>60</xdr:row>
      <xdr:rowOff>168275</xdr:rowOff>
    </xdr:from>
    <xdr:to>
      <xdr:col>13</xdr:col>
      <xdr:colOff>753747</xdr:colOff>
      <xdr:row>62</xdr:row>
      <xdr:rowOff>13895</xdr:rowOff>
    </xdr:to>
    <xdr:sp macro="" textlink="">
      <xdr:nvSpPr>
        <xdr:cNvPr id="211" name="六角形 210">
          <a:extLst>
            <a:ext uri="{FF2B5EF4-FFF2-40B4-BE49-F238E27FC236}">
              <a16:creationId xmlns:a16="http://schemas.microsoft.com/office/drawing/2014/main" id="{FD2639C6-7031-4B4A-9496-8FEE6AB070E9}"/>
            </a:ext>
          </a:extLst>
        </xdr:cNvPr>
        <xdr:cNvSpPr/>
      </xdr:nvSpPr>
      <xdr:spPr>
        <a:xfrm>
          <a:off x="11536681" y="10455275"/>
          <a:ext cx="367666" cy="188520"/>
        </a:xfrm>
        <a:prstGeom prst="hexagon">
          <a:avLst/>
        </a:pr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0" rtlCol="0" anchor="ctr"/>
        <a:lstStyle/>
        <a:p>
          <a:pPr algn="ctr"/>
          <a:r>
            <a:rPr kumimoji="1" lang="en-US" altLang="ja-JP" sz="1200" b="1"/>
            <a:t>2</a:t>
          </a:r>
          <a:endParaRPr kumimoji="1" lang="ja-JP" altLang="en-US" sz="1200" b="1"/>
        </a:p>
      </xdr:txBody>
    </xdr:sp>
    <xdr:clientData/>
  </xdr:twoCellAnchor>
  <xdr:twoCellAnchor>
    <xdr:from>
      <xdr:col>13</xdr:col>
      <xdr:colOff>863600</xdr:colOff>
      <xdr:row>53</xdr:row>
      <xdr:rowOff>31750</xdr:rowOff>
    </xdr:from>
    <xdr:to>
      <xdr:col>13</xdr:col>
      <xdr:colOff>863600</xdr:colOff>
      <xdr:row>56</xdr:row>
      <xdr:rowOff>133350</xdr:rowOff>
    </xdr:to>
    <xdr:cxnSp macro="">
      <xdr:nvCxnSpPr>
        <xdr:cNvPr id="212" name="直線矢印コネクタ 211">
          <a:extLst>
            <a:ext uri="{FF2B5EF4-FFF2-40B4-BE49-F238E27FC236}">
              <a16:creationId xmlns:a16="http://schemas.microsoft.com/office/drawing/2014/main" id="{7A17A975-6076-4233-84B3-A45F9085B1F4}"/>
            </a:ext>
          </a:extLst>
        </xdr:cNvPr>
        <xdr:cNvCxnSpPr/>
      </xdr:nvCxnSpPr>
      <xdr:spPr>
        <a:xfrm flipV="1">
          <a:off x="12014200" y="9118600"/>
          <a:ext cx="0" cy="615950"/>
        </a:xfrm>
        <a:prstGeom prst="straightConnector1">
          <a:avLst/>
        </a:prstGeom>
        <a:ln w="57150">
          <a:solidFill>
            <a:srgbClr val="FF0000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990600</xdr:colOff>
      <xdr:row>53</xdr:row>
      <xdr:rowOff>31750</xdr:rowOff>
    </xdr:from>
    <xdr:to>
      <xdr:col>13</xdr:col>
      <xdr:colOff>990600</xdr:colOff>
      <xdr:row>56</xdr:row>
      <xdr:rowOff>133350</xdr:rowOff>
    </xdr:to>
    <xdr:cxnSp macro="">
      <xdr:nvCxnSpPr>
        <xdr:cNvPr id="215" name="直線矢印コネクタ 214">
          <a:extLst>
            <a:ext uri="{FF2B5EF4-FFF2-40B4-BE49-F238E27FC236}">
              <a16:creationId xmlns:a16="http://schemas.microsoft.com/office/drawing/2014/main" id="{3E90A025-B6C3-431B-976F-C5065D721975}"/>
            </a:ext>
          </a:extLst>
        </xdr:cNvPr>
        <xdr:cNvCxnSpPr/>
      </xdr:nvCxnSpPr>
      <xdr:spPr>
        <a:xfrm>
          <a:off x="12141200" y="9118600"/>
          <a:ext cx="0" cy="615950"/>
        </a:xfrm>
        <a:prstGeom prst="straightConnector1">
          <a:avLst/>
        </a:prstGeom>
        <a:ln w="57150">
          <a:solidFill>
            <a:srgbClr val="FF0000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842433</xdr:colOff>
      <xdr:row>54</xdr:row>
      <xdr:rowOff>60325</xdr:rowOff>
    </xdr:from>
    <xdr:to>
      <xdr:col>13</xdr:col>
      <xdr:colOff>1022433</xdr:colOff>
      <xdr:row>55</xdr:row>
      <xdr:rowOff>68876</xdr:rowOff>
    </xdr:to>
    <xdr:sp macro="" textlink="">
      <xdr:nvSpPr>
        <xdr:cNvPr id="216" name="円/楕円 44">
          <a:extLst>
            <a:ext uri="{FF2B5EF4-FFF2-40B4-BE49-F238E27FC236}">
              <a16:creationId xmlns:a16="http://schemas.microsoft.com/office/drawing/2014/main" id="{A0F6D3E1-BD6F-4898-B1B8-BB5BF93AF9B5}"/>
            </a:ext>
          </a:extLst>
        </xdr:cNvPr>
        <xdr:cNvSpPr/>
      </xdr:nvSpPr>
      <xdr:spPr>
        <a:xfrm>
          <a:off x="11993033" y="9318625"/>
          <a:ext cx="180000" cy="180001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13</xdr:col>
      <xdr:colOff>914400</xdr:colOff>
      <xdr:row>51</xdr:row>
      <xdr:rowOff>133350</xdr:rowOff>
    </xdr:from>
    <xdr:to>
      <xdr:col>13</xdr:col>
      <xdr:colOff>914400</xdr:colOff>
      <xdr:row>53</xdr:row>
      <xdr:rowOff>44450</xdr:rowOff>
    </xdr:to>
    <xdr:cxnSp macro="">
      <xdr:nvCxnSpPr>
        <xdr:cNvPr id="219" name="直線コネクタ 218">
          <a:extLst>
            <a:ext uri="{FF2B5EF4-FFF2-40B4-BE49-F238E27FC236}">
              <a16:creationId xmlns:a16="http://schemas.microsoft.com/office/drawing/2014/main" id="{3517DA4D-3C42-47CA-8CE5-7EBE964F8F37}"/>
            </a:ext>
          </a:extLst>
        </xdr:cNvPr>
        <xdr:cNvCxnSpPr/>
      </xdr:nvCxnSpPr>
      <xdr:spPr>
        <a:xfrm flipV="1">
          <a:off x="12065000" y="8877300"/>
          <a:ext cx="0" cy="25400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38101</xdr:colOff>
      <xdr:row>52</xdr:row>
      <xdr:rowOff>120650</xdr:rowOff>
    </xdr:from>
    <xdr:to>
      <xdr:col>14</xdr:col>
      <xdr:colOff>381001</xdr:colOff>
      <xdr:row>54</xdr:row>
      <xdr:rowOff>88900</xdr:rowOff>
    </xdr:to>
    <xdr:sp macro="" textlink="">
      <xdr:nvSpPr>
        <xdr:cNvPr id="222" name="正方形/長方形 221">
          <a:extLst>
            <a:ext uri="{FF2B5EF4-FFF2-40B4-BE49-F238E27FC236}">
              <a16:creationId xmlns:a16="http://schemas.microsoft.com/office/drawing/2014/main" id="{F8F9C74E-F844-48E1-B223-947A976B8D0E}"/>
            </a:ext>
          </a:extLst>
        </xdr:cNvPr>
        <xdr:cNvSpPr/>
      </xdr:nvSpPr>
      <xdr:spPr>
        <a:xfrm>
          <a:off x="12217401" y="9036050"/>
          <a:ext cx="342900" cy="311150"/>
        </a:xfrm>
        <a:prstGeom prst="rect">
          <a:avLst/>
        </a:prstGeom>
        <a:solidFill>
          <a:srgbClr val="FFFF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none" lIns="36000" tIns="0" rIns="36000" bIns="0" rtlCol="0" anchor="ctr"/>
        <a:lstStyle/>
        <a:p>
          <a:pPr algn="ctr"/>
          <a:r>
            <a:rPr kumimoji="1" lang="en-US" altLang="ja-JP" sz="1200">
              <a:solidFill>
                <a:srgbClr val="FF0000"/>
              </a:solidFill>
            </a:rPr>
            <a:t>PC1</a:t>
          </a:r>
          <a:endParaRPr kumimoji="1" lang="ja-JP" altLang="en-US" sz="1200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14</xdr:col>
      <xdr:colOff>419100</xdr:colOff>
      <xdr:row>51</xdr:row>
      <xdr:rowOff>121858</xdr:rowOff>
    </xdr:from>
    <xdr:to>
      <xdr:col>14</xdr:col>
      <xdr:colOff>901700</xdr:colOff>
      <xdr:row>54</xdr:row>
      <xdr:rowOff>93220</xdr:rowOff>
    </xdr:to>
    <xdr:pic>
      <xdr:nvPicPr>
        <xdr:cNvPr id="223" name="図 222">
          <a:extLst>
            <a:ext uri="{FF2B5EF4-FFF2-40B4-BE49-F238E27FC236}">
              <a16:creationId xmlns:a16="http://schemas.microsoft.com/office/drawing/2014/main" id="{5ECF0799-AF92-4622-9B90-FA0459C6408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2598400" y="8865808"/>
          <a:ext cx="482600" cy="485712"/>
        </a:xfrm>
        <a:prstGeom prst="rect">
          <a:avLst/>
        </a:prstGeom>
      </xdr:spPr>
    </xdr:pic>
    <xdr:clientData/>
  </xdr:twoCellAnchor>
  <xdr:twoCellAnchor editAs="oneCell">
    <xdr:from>
      <xdr:col>14</xdr:col>
      <xdr:colOff>126449</xdr:colOff>
      <xdr:row>55</xdr:row>
      <xdr:rowOff>38101</xdr:rowOff>
    </xdr:from>
    <xdr:to>
      <xdr:col>14</xdr:col>
      <xdr:colOff>600837</xdr:colOff>
      <xdr:row>56</xdr:row>
      <xdr:rowOff>50801</xdr:rowOff>
    </xdr:to>
    <xdr:pic>
      <xdr:nvPicPr>
        <xdr:cNvPr id="224" name="dnn_dnnLOGO_imgLogo" descr="丸紅基金">
          <a:extLst>
            <a:ext uri="{FF2B5EF4-FFF2-40B4-BE49-F238E27FC236}">
              <a16:creationId xmlns:a16="http://schemas.microsoft.com/office/drawing/2014/main" id="{3A158342-9FC7-48A8-85C1-B6F3FC307ACC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866" t="11539" r="31686"/>
        <a:stretch/>
      </xdr:blipFill>
      <xdr:spPr bwMode="auto">
        <a:xfrm>
          <a:off x="12305749" y="9467851"/>
          <a:ext cx="474388" cy="184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114300</xdr:colOff>
      <xdr:row>46</xdr:row>
      <xdr:rowOff>114300</xdr:rowOff>
    </xdr:from>
    <xdr:to>
      <xdr:col>14</xdr:col>
      <xdr:colOff>844550</xdr:colOff>
      <xdr:row>48</xdr:row>
      <xdr:rowOff>120650</xdr:rowOff>
    </xdr:to>
    <xdr:sp macro="" textlink="">
      <xdr:nvSpPr>
        <xdr:cNvPr id="9208" name="フリーフォーム: 図形 9207">
          <a:extLst>
            <a:ext uri="{FF2B5EF4-FFF2-40B4-BE49-F238E27FC236}">
              <a16:creationId xmlns:a16="http://schemas.microsoft.com/office/drawing/2014/main" id="{FF432825-0928-4A73-BB42-9DC8CE5D5676}"/>
            </a:ext>
          </a:extLst>
        </xdr:cNvPr>
        <xdr:cNvSpPr/>
      </xdr:nvSpPr>
      <xdr:spPr>
        <a:xfrm>
          <a:off x="11264900" y="8001000"/>
          <a:ext cx="1758950" cy="349250"/>
        </a:xfrm>
        <a:custGeom>
          <a:avLst/>
          <a:gdLst>
            <a:gd name="connsiteX0" fmla="*/ 0 w 1758950"/>
            <a:gd name="connsiteY0" fmla="*/ 177800 h 349250"/>
            <a:gd name="connsiteX1" fmla="*/ 469900 w 1758950"/>
            <a:gd name="connsiteY1" fmla="*/ 0 h 349250"/>
            <a:gd name="connsiteX2" fmla="*/ 1371600 w 1758950"/>
            <a:gd name="connsiteY2" fmla="*/ 0 h 349250"/>
            <a:gd name="connsiteX3" fmla="*/ 1758950 w 1758950"/>
            <a:gd name="connsiteY3" fmla="*/ 184150 h 349250"/>
            <a:gd name="connsiteX4" fmla="*/ 1377950 w 1758950"/>
            <a:gd name="connsiteY4" fmla="*/ 349250 h 349250"/>
            <a:gd name="connsiteX5" fmla="*/ 425450 w 1758950"/>
            <a:gd name="connsiteY5" fmla="*/ 349250 h 349250"/>
            <a:gd name="connsiteX6" fmla="*/ 0 w 1758950"/>
            <a:gd name="connsiteY6" fmla="*/ 177800 h 3492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1758950" h="349250">
              <a:moveTo>
                <a:pt x="0" y="177800"/>
              </a:moveTo>
              <a:lnTo>
                <a:pt x="469900" y="0"/>
              </a:lnTo>
              <a:lnTo>
                <a:pt x="1371600" y="0"/>
              </a:lnTo>
              <a:lnTo>
                <a:pt x="1758950" y="184150"/>
              </a:lnTo>
              <a:lnTo>
                <a:pt x="1377950" y="349250"/>
              </a:lnTo>
              <a:lnTo>
                <a:pt x="425450" y="349250"/>
              </a:lnTo>
              <a:lnTo>
                <a:pt x="0" y="177800"/>
              </a:lnTo>
              <a:close/>
            </a:path>
          </a:pathLst>
        </a:custGeom>
        <a:noFill/>
        <a:ln w="28575">
          <a:solidFill>
            <a:schemeClr val="tx1"/>
          </a:solidFill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228600</xdr:colOff>
      <xdr:row>45</xdr:row>
      <xdr:rowOff>19050</xdr:rowOff>
    </xdr:from>
    <xdr:to>
      <xdr:col>14</xdr:col>
      <xdr:colOff>0</xdr:colOff>
      <xdr:row>49</xdr:row>
      <xdr:rowOff>146050</xdr:rowOff>
    </xdr:to>
    <xdr:sp macro="" textlink="">
      <xdr:nvSpPr>
        <xdr:cNvPr id="9205" name="フリーフォーム: 図形 9204">
          <a:extLst>
            <a:ext uri="{FF2B5EF4-FFF2-40B4-BE49-F238E27FC236}">
              <a16:creationId xmlns:a16="http://schemas.microsoft.com/office/drawing/2014/main" id="{F001F3E2-21C4-4F82-ADC2-6BD8255EB837}"/>
            </a:ext>
          </a:extLst>
        </xdr:cNvPr>
        <xdr:cNvSpPr/>
      </xdr:nvSpPr>
      <xdr:spPr>
        <a:xfrm>
          <a:off x="11379200" y="7734300"/>
          <a:ext cx="800100" cy="812800"/>
        </a:xfrm>
        <a:custGeom>
          <a:avLst/>
          <a:gdLst>
            <a:gd name="connsiteX0" fmla="*/ 800100 w 800100"/>
            <a:gd name="connsiteY0" fmla="*/ 812800 h 812800"/>
            <a:gd name="connsiteX1" fmla="*/ 800100 w 800100"/>
            <a:gd name="connsiteY1" fmla="*/ 260350 h 812800"/>
            <a:gd name="connsiteX2" fmla="*/ 342900 w 800100"/>
            <a:gd name="connsiteY2" fmla="*/ 260350 h 812800"/>
            <a:gd name="connsiteX3" fmla="*/ 0 w 800100"/>
            <a:gd name="connsiteY3" fmla="*/ 0 h 8128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800100" h="812800">
              <a:moveTo>
                <a:pt x="800100" y="812800"/>
              </a:moveTo>
              <a:lnTo>
                <a:pt x="800100" y="260350"/>
              </a:lnTo>
              <a:lnTo>
                <a:pt x="342900" y="260350"/>
              </a:lnTo>
              <a:lnTo>
                <a:pt x="0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944033</xdr:colOff>
      <xdr:row>46</xdr:row>
      <xdr:rowOff>22225</xdr:rowOff>
    </xdr:from>
    <xdr:to>
      <xdr:col>14</xdr:col>
      <xdr:colOff>95333</xdr:colOff>
      <xdr:row>47</xdr:row>
      <xdr:rowOff>30776</xdr:rowOff>
    </xdr:to>
    <xdr:sp macro="" textlink="">
      <xdr:nvSpPr>
        <xdr:cNvPr id="235" name="円/楕円 44">
          <a:extLst>
            <a:ext uri="{FF2B5EF4-FFF2-40B4-BE49-F238E27FC236}">
              <a16:creationId xmlns:a16="http://schemas.microsoft.com/office/drawing/2014/main" id="{3DC194DC-B9DC-4A64-A6EF-98C2D151A0D7}"/>
            </a:ext>
          </a:extLst>
        </xdr:cNvPr>
        <xdr:cNvSpPr/>
      </xdr:nvSpPr>
      <xdr:spPr>
        <a:xfrm>
          <a:off x="12094633" y="7908925"/>
          <a:ext cx="180000" cy="180001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13</xdr:col>
      <xdr:colOff>956733</xdr:colOff>
      <xdr:row>48</xdr:row>
      <xdr:rowOff>47625</xdr:rowOff>
    </xdr:from>
    <xdr:to>
      <xdr:col>14</xdr:col>
      <xdr:colOff>72033</xdr:colOff>
      <xdr:row>49</xdr:row>
      <xdr:rowOff>20175</xdr:rowOff>
    </xdr:to>
    <xdr:sp macro="" textlink="">
      <xdr:nvSpPr>
        <xdr:cNvPr id="236" name="円/楕円 44">
          <a:extLst>
            <a:ext uri="{FF2B5EF4-FFF2-40B4-BE49-F238E27FC236}">
              <a16:creationId xmlns:a16="http://schemas.microsoft.com/office/drawing/2014/main" id="{CFAF41FC-0215-4C0D-BBF9-3E4B0F369FE1}"/>
            </a:ext>
          </a:extLst>
        </xdr:cNvPr>
        <xdr:cNvSpPr/>
      </xdr:nvSpPr>
      <xdr:spPr>
        <a:xfrm>
          <a:off x="12107333" y="8277225"/>
          <a:ext cx="144000" cy="144000"/>
        </a:xfrm>
        <a:prstGeom prst="ellipse">
          <a:avLst/>
        </a:prstGeom>
        <a:solidFill>
          <a:schemeClr val="bg1"/>
        </a:solidFill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13</xdr:col>
      <xdr:colOff>887669</xdr:colOff>
      <xdr:row>47</xdr:row>
      <xdr:rowOff>39435</xdr:rowOff>
    </xdr:from>
    <xdr:to>
      <xdr:col>14</xdr:col>
      <xdr:colOff>144719</xdr:colOff>
      <xdr:row>48</xdr:row>
      <xdr:rowOff>36765</xdr:rowOff>
    </xdr:to>
    <xdr:grpSp>
      <xdr:nvGrpSpPr>
        <xdr:cNvPr id="229" name="グループ化 4933">
          <a:extLst>
            <a:ext uri="{FF2B5EF4-FFF2-40B4-BE49-F238E27FC236}">
              <a16:creationId xmlns:a16="http://schemas.microsoft.com/office/drawing/2014/main" id="{C174C4B1-B3E5-4D33-BEE2-EE14592BD7B8}"/>
            </a:ext>
          </a:extLst>
        </xdr:cNvPr>
        <xdr:cNvGrpSpPr>
          <a:grpSpLocks/>
        </xdr:cNvGrpSpPr>
      </xdr:nvGrpSpPr>
      <xdr:grpSpPr bwMode="auto">
        <a:xfrm>
          <a:off x="12022394" y="8097585"/>
          <a:ext cx="285750" cy="168780"/>
          <a:chOff x="724766" y="3132726"/>
          <a:chExt cx="414304" cy="247650"/>
        </a:xfrm>
      </xdr:grpSpPr>
      <xdr:sp macro="" textlink="">
        <xdr:nvSpPr>
          <xdr:cNvPr id="230" name="正方形/長方形 229">
            <a:extLst>
              <a:ext uri="{FF2B5EF4-FFF2-40B4-BE49-F238E27FC236}">
                <a16:creationId xmlns:a16="http://schemas.microsoft.com/office/drawing/2014/main" id="{67909A9A-1B5B-446D-8B61-A29370D11F64}"/>
              </a:ext>
            </a:extLst>
          </xdr:cNvPr>
          <xdr:cNvSpPr/>
        </xdr:nvSpPr>
        <xdr:spPr bwMode="auto">
          <a:xfrm rot="10800000">
            <a:off x="800094" y="3189876"/>
            <a:ext cx="263648" cy="1333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231" name="フリーフォーム 7">
            <a:extLst>
              <a:ext uri="{FF2B5EF4-FFF2-40B4-BE49-F238E27FC236}">
                <a16:creationId xmlns:a16="http://schemas.microsoft.com/office/drawing/2014/main" id="{302A34AA-8AEE-4066-AB95-3DB6D45E013B}"/>
              </a:ext>
            </a:extLst>
          </xdr:cNvPr>
          <xdr:cNvSpPr/>
        </xdr:nvSpPr>
        <xdr:spPr bwMode="auto">
          <a:xfrm rot="5400000">
            <a:off x="903343" y="2954149"/>
            <a:ext cx="57150" cy="414304"/>
          </a:xfrm>
          <a:custGeom>
            <a:avLst/>
            <a:gdLst>
              <a:gd name="connsiteX0" fmla="*/ 0 w 114300"/>
              <a:gd name="connsiteY0" fmla="*/ 0 h 866775"/>
              <a:gd name="connsiteX1" fmla="*/ 114300 w 114300"/>
              <a:gd name="connsiteY1" fmla="*/ 133350 h 866775"/>
              <a:gd name="connsiteX2" fmla="*/ 114300 w 114300"/>
              <a:gd name="connsiteY2" fmla="*/ 752475 h 866775"/>
              <a:gd name="connsiteX3" fmla="*/ 9525 w 114300"/>
              <a:gd name="connsiteY3" fmla="*/ 866775 h 86677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14300" h="866775">
                <a:moveTo>
                  <a:pt x="0" y="0"/>
                </a:moveTo>
                <a:lnTo>
                  <a:pt x="114300" y="133350"/>
                </a:lnTo>
                <a:lnTo>
                  <a:pt x="114300" y="752475"/>
                </a:lnTo>
                <a:lnTo>
                  <a:pt x="9525" y="866775"/>
                </a:lnTo>
              </a:path>
            </a:pathLst>
          </a:cu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232" name="フリーフォーム 8">
            <a:extLst>
              <a:ext uri="{FF2B5EF4-FFF2-40B4-BE49-F238E27FC236}">
                <a16:creationId xmlns:a16="http://schemas.microsoft.com/office/drawing/2014/main" id="{6451BCAD-62B6-48A1-AF32-E0D4220A51C5}"/>
              </a:ext>
            </a:extLst>
          </xdr:cNvPr>
          <xdr:cNvSpPr/>
        </xdr:nvSpPr>
        <xdr:spPr bwMode="auto">
          <a:xfrm rot="5400000" flipH="1">
            <a:off x="903343" y="3144649"/>
            <a:ext cx="57150" cy="414304"/>
          </a:xfrm>
          <a:custGeom>
            <a:avLst/>
            <a:gdLst>
              <a:gd name="connsiteX0" fmla="*/ 0 w 114300"/>
              <a:gd name="connsiteY0" fmla="*/ 0 h 866775"/>
              <a:gd name="connsiteX1" fmla="*/ 114300 w 114300"/>
              <a:gd name="connsiteY1" fmla="*/ 133350 h 866775"/>
              <a:gd name="connsiteX2" fmla="*/ 114300 w 114300"/>
              <a:gd name="connsiteY2" fmla="*/ 752475 h 866775"/>
              <a:gd name="connsiteX3" fmla="*/ 9525 w 114300"/>
              <a:gd name="connsiteY3" fmla="*/ 866775 h 86677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14300" h="866775">
                <a:moveTo>
                  <a:pt x="0" y="0"/>
                </a:moveTo>
                <a:lnTo>
                  <a:pt x="114300" y="133350"/>
                </a:lnTo>
                <a:lnTo>
                  <a:pt x="114300" y="752475"/>
                </a:lnTo>
                <a:lnTo>
                  <a:pt x="9525" y="866775"/>
                </a:lnTo>
              </a:path>
            </a:pathLst>
          </a:cu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</xdr:grpSp>
    <xdr:clientData/>
  </xdr:twoCellAnchor>
  <xdr:twoCellAnchor>
    <xdr:from>
      <xdr:col>12</xdr:col>
      <xdr:colOff>577850</xdr:colOff>
      <xdr:row>47</xdr:row>
      <xdr:rowOff>120650</xdr:rowOff>
    </xdr:from>
    <xdr:to>
      <xdr:col>14</xdr:col>
      <xdr:colOff>1009650</xdr:colOff>
      <xdr:row>47</xdr:row>
      <xdr:rowOff>120650</xdr:rowOff>
    </xdr:to>
    <xdr:cxnSp macro="">
      <xdr:nvCxnSpPr>
        <xdr:cNvPr id="227" name="直線コネクタ 226">
          <a:extLst>
            <a:ext uri="{FF2B5EF4-FFF2-40B4-BE49-F238E27FC236}">
              <a16:creationId xmlns:a16="http://schemas.microsoft.com/office/drawing/2014/main" id="{2309AF42-43EB-471A-9257-F3DF02E5B0EA}"/>
            </a:ext>
          </a:extLst>
        </xdr:cNvPr>
        <xdr:cNvCxnSpPr/>
      </xdr:nvCxnSpPr>
      <xdr:spPr>
        <a:xfrm flipH="1">
          <a:off x="11144250" y="8178800"/>
          <a:ext cx="2044700" cy="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532131</xdr:colOff>
      <xdr:row>55</xdr:row>
      <xdr:rowOff>136525</xdr:rowOff>
    </xdr:from>
    <xdr:to>
      <xdr:col>13</xdr:col>
      <xdr:colOff>899797</xdr:colOff>
      <xdr:row>56</xdr:row>
      <xdr:rowOff>153595</xdr:rowOff>
    </xdr:to>
    <xdr:sp macro="" textlink="">
      <xdr:nvSpPr>
        <xdr:cNvPr id="238" name="六角形 237">
          <a:extLst>
            <a:ext uri="{FF2B5EF4-FFF2-40B4-BE49-F238E27FC236}">
              <a16:creationId xmlns:a16="http://schemas.microsoft.com/office/drawing/2014/main" id="{C47DB136-635E-4594-910C-FABAFB88D03E}"/>
            </a:ext>
          </a:extLst>
        </xdr:cNvPr>
        <xdr:cNvSpPr/>
      </xdr:nvSpPr>
      <xdr:spPr>
        <a:xfrm>
          <a:off x="11682731" y="9566275"/>
          <a:ext cx="367666" cy="188520"/>
        </a:xfrm>
        <a:prstGeom prst="hexagon">
          <a:avLst/>
        </a:pr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0" rtlCol="0" anchor="ctr"/>
        <a:lstStyle/>
        <a:p>
          <a:pPr algn="ctr"/>
          <a:r>
            <a:rPr kumimoji="1" lang="en-US" altLang="ja-JP" sz="1200" b="1"/>
            <a:t>2</a:t>
          </a:r>
          <a:endParaRPr kumimoji="1" lang="ja-JP" altLang="en-US" sz="1200" b="1"/>
        </a:p>
      </xdr:txBody>
    </xdr:sp>
    <xdr:clientData/>
  </xdr:twoCellAnchor>
  <xdr:twoCellAnchor>
    <xdr:from>
      <xdr:col>12</xdr:col>
      <xdr:colOff>494031</xdr:colOff>
      <xdr:row>45</xdr:row>
      <xdr:rowOff>66675</xdr:rowOff>
    </xdr:from>
    <xdr:to>
      <xdr:col>13</xdr:col>
      <xdr:colOff>277497</xdr:colOff>
      <xdr:row>46</xdr:row>
      <xdr:rowOff>83745</xdr:rowOff>
    </xdr:to>
    <xdr:sp macro="" textlink="">
      <xdr:nvSpPr>
        <xdr:cNvPr id="239" name="六角形 238">
          <a:extLst>
            <a:ext uri="{FF2B5EF4-FFF2-40B4-BE49-F238E27FC236}">
              <a16:creationId xmlns:a16="http://schemas.microsoft.com/office/drawing/2014/main" id="{D9A41346-5070-49B7-A8CB-F5B2A693BC3C}"/>
            </a:ext>
          </a:extLst>
        </xdr:cNvPr>
        <xdr:cNvSpPr/>
      </xdr:nvSpPr>
      <xdr:spPr>
        <a:xfrm>
          <a:off x="11060431" y="7781925"/>
          <a:ext cx="367666" cy="188520"/>
        </a:xfrm>
        <a:prstGeom prst="hexagon">
          <a:avLst/>
        </a:pr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0" rtlCol="0" anchor="ctr"/>
        <a:lstStyle/>
        <a:p>
          <a:pPr algn="ctr"/>
          <a:r>
            <a:rPr kumimoji="1" lang="en-US" altLang="ja-JP" sz="1200" b="1"/>
            <a:t>16</a:t>
          </a:r>
          <a:endParaRPr kumimoji="1" lang="ja-JP" altLang="en-US" sz="1200" b="1"/>
        </a:p>
      </xdr:txBody>
    </xdr:sp>
    <xdr:clientData/>
  </xdr:twoCellAnchor>
  <xdr:twoCellAnchor>
    <xdr:from>
      <xdr:col>13</xdr:col>
      <xdr:colOff>120650</xdr:colOff>
      <xdr:row>39</xdr:row>
      <xdr:rowOff>114300</xdr:rowOff>
    </xdr:from>
    <xdr:to>
      <xdr:col>13</xdr:col>
      <xdr:colOff>1016000</xdr:colOff>
      <xdr:row>39</xdr:row>
      <xdr:rowOff>114300</xdr:rowOff>
    </xdr:to>
    <xdr:cxnSp macro="">
      <xdr:nvCxnSpPr>
        <xdr:cNvPr id="240" name="直線コネクタ 239">
          <a:extLst>
            <a:ext uri="{FF2B5EF4-FFF2-40B4-BE49-F238E27FC236}">
              <a16:creationId xmlns:a16="http://schemas.microsoft.com/office/drawing/2014/main" id="{1CCE08BA-C3A0-4FC7-BE9F-779A5138FA37}"/>
            </a:ext>
          </a:extLst>
        </xdr:cNvPr>
        <xdr:cNvCxnSpPr/>
      </xdr:nvCxnSpPr>
      <xdr:spPr>
        <a:xfrm>
          <a:off x="11271250" y="6800850"/>
          <a:ext cx="895350" cy="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192</xdr:colOff>
      <xdr:row>39</xdr:row>
      <xdr:rowOff>114429</xdr:rowOff>
    </xdr:from>
    <xdr:to>
      <xdr:col>14</xdr:col>
      <xdr:colOff>908049</xdr:colOff>
      <xdr:row>42</xdr:row>
      <xdr:rowOff>88900</xdr:rowOff>
    </xdr:to>
    <xdr:sp macro="" textlink="">
      <xdr:nvSpPr>
        <xdr:cNvPr id="241" name="フリーフォーム 100">
          <a:extLst>
            <a:ext uri="{FF2B5EF4-FFF2-40B4-BE49-F238E27FC236}">
              <a16:creationId xmlns:a16="http://schemas.microsoft.com/office/drawing/2014/main" id="{EB2A2C6E-0A1E-49BA-9CC7-E6F753BBC37D}"/>
            </a:ext>
          </a:extLst>
        </xdr:cNvPr>
        <xdr:cNvSpPr/>
      </xdr:nvSpPr>
      <xdr:spPr>
        <a:xfrm>
          <a:off x="12179492" y="6800979"/>
          <a:ext cx="907857" cy="488821"/>
        </a:xfrm>
        <a:custGeom>
          <a:avLst/>
          <a:gdLst>
            <a:gd name="connsiteX0" fmla="*/ 0 w 1078852"/>
            <a:gd name="connsiteY0" fmla="*/ 466531 h 466531"/>
            <a:gd name="connsiteX1" fmla="*/ 0 w 1078852"/>
            <a:gd name="connsiteY1" fmla="*/ 0 h 466531"/>
            <a:gd name="connsiteX2" fmla="*/ 1078852 w 1078852"/>
            <a:gd name="connsiteY2" fmla="*/ 0 h 46653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78852" h="466531">
              <a:moveTo>
                <a:pt x="0" y="466531"/>
              </a:moveTo>
              <a:lnTo>
                <a:pt x="0" y="0"/>
              </a:lnTo>
              <a:lnTo>
                <a:pt x="1078852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13</xdr:col>
      <xdr:colOff>730250</xdr:colOff>
      <xdr:row>40</xdr:row>
      <xdr:rowOff>0</xdr:rowOff>
    </xdr:from>
    <xdr:to>
      <xdr:col>13</xdr:col>
      <xdr:colOff>962159</xdr:colOff>
      <xdr:row>41</xdr:row>
      <xdr:rowOff>34901</xdr:rowOff>
    </xdr:to>
    <xdr:sp macro="" textlink="">
      <xdr:nvSpPr>
        <xdr:cNvPr id="242" name="二等辺三角形 241">
          <a:extLst>
            <a:ext uri="{FF2B5EF4-FFF2-40B4-BE49-F238E27FC236}">
              <a16:creationId xmlns:a16="http://schemas.microsoft.com/office/drawing/2014/main" id="{6705E924-CA20-4868-A8EE-4F6CBEA8CE38}"/>
            </a:ext>
          </a:extLst>
        </xdr:cNvPr>
        <xdr:cNvSpPr/>
      </xdr:nvSpPr>
      <xdr:spPr bwMode="auto">
        <a:xfrm flipV="1">
          <a:off x="11880850" y="6858000"/>
          <a:ext cx="231909" cy="206351"/>
        </a:xfrm>
        <a:prstGeom prst="triangle">
          <a:avLst/>
        </a:prstGeom>
        <a:solidFill>
          <a:srgbClr val="FF0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none" rtlCol="0" anchor="ctr"/>
        <a:lstStyle/>
        <a:p>
          <a:pPr algn="ctr"/>
          <a:endParaRPr kumimoji="1" lang="ja-JP" altLang="en-US" sz="800"/>
        </a:p>
      </xdr:txBody>
    </xdr:sp>
    <xdr:clientData/>
  </xdr:twoCellAnchor>
  <xdr:twoCellAnchor>
    <xdr:from>
      <xdr:col>14</xdr:col>
      <xdr:colOff>0</xdr:colOff>
      <xdr:row>33</xdr:row>
      <xdr:rowOff>165100</xdr:rowOff>
    </xdr:from>
    <xdr:to>
      <xdr:col>14</xdr:col>
      <xdr:colOff>895350</xdr:colOff>
      <xdr:row>33</xdr:row>
      <xdr:rowOff>165100</xdr:rowOff>
    </xdr:to>
    <xdr:cxnSp macro="">
      <xdr:nvCxnSpPr>
        <xdr:cNvPr id="243" name="直線コネクタ 242">
          <a:extLst>
            <a:ext uri="{FF2B5EF4-FFF2-40B4-BE49-F238E27FC236}">
              <a16:creationId xmlns:a16="http://schemas.microsoft.com/office/drawing/2014/main" id="{02D4EE2E-6820-44EA-B89B-EFC05C5E1CD8}"/>
            </a:ext>
          </a:extLst>
        </xdr:cNvPr>
        <xdr:cNvCxnSpPr/>
      </xdr:nvCxnSpPr>
      <xdr:spPr>
        <a:xfrm>
          <a:off x="12179300" y="5822950"/>
          <a:ext cx="895350" cy="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95251</xdr:colOff>
      <xdr:row>33</xdr:row>
      <xdr:rowOff>165229</xdr:rowOff>
    </xdr:from>
    <xdr:to>
      <xdr:col>14</xdr:col>
      <xdr:colOff>193</xdr:colOff>
      <xdr:row>35</xdr:row>
      <xdr:rowOff>152400</xdr:rowOff>
    </xdr:to>
    <xdr:sp macro="" textlink="">
      <xdr:nvSpPr>
        <xdr:cNvPr id="244" name="フリーフォーム 100">
          <a:extLst>
            <a:ext uri="{FF2B5EF4-FFF2-40B4-BE49-F238E27FC236}">
              <a16:creationId xmlns:a16="http://schemas.microsoft.com/office/drawing/2014/main" id="{696A0DDC-C82D-4BDE-888E-236684959F53}"/>
            </a:ext>
          </a:extLst>
        </xdr:cNvPr>
        <xdr:cNvSpPr/>
      </xdr:nvSpPr>
      <xdr:spPr>
        <a:xfrm flipH="1">
          <a:off x="11245851" y="5823079"/>
          <a:ext cx="933642" cy="330071"/>
        </a:xfrm>
        <a:custGeom>
          <a:avLst/>
          <a:gdLst>
            <a:gd name="connsiteX0" fmla="*/ 0 w 1078852"/>
            <a:gd name="connsiteY0" fmla="*/ 466531 h 466531"/>
            <a:gd name="connsiteX1" fmla="*/ 0 w 1078852"/>
            <a:gd name="connsiteY1" fmla="*/ 0 h 466531"/>
            <a:gd name="connsiteX2" fmla="*/ 1078852 w 1078852"/>
            <a:gd name="connsiteY2" fmla="*/ 0 h 46653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78852" h="466531">
              <a:moveTo>
                <a:pt x="0" y="466531"/>
              </a:moveTo>
              <a:lnTo>
                <a:pt x="0" y="0"/>
              </a:lnTo>
              <a:lnTo>
                <a:pt x="1078852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13</xdr:col>
      <xdr:colOff>730250</xdr:colOff>
      <xdr:row>34</xdr:row>
      <xdr:rowOff>69850</xdr:rowOff>
    </xdr:from>
    <xdr:to>
      <xdr:col>13</xdr:col>
      <xdr:colOff>962159</xdr:colOff>
      <xdr:row>35</xdr:row>
      <xdr:rowOff>104751</xdr:rowOff>
    </xdr:to>
    <xdr:sp macro="" textlink="">
      <xdr:nvSpPr>
        <xdr:cNvPr id="245" name="二等辺三角形 244">
          <a:extLst>
            <a:ext uri="{FF2B5EF4-FFF2-40B4-BE49-F238E27FC236}">
              <a16:creationId xmlns:a16="http://schemas.microsoft.com/office/drawing/2014/main" id="{5E999525-9821-4399-A575-25813153DB0D}"/>
            </a:ext>
          </a:extLst>
        </xdr:cNvPr>
        <xdr:cNvSpPr/>
      </xdr:nvSpPr>
      <xdr:spPr bwMode="auto">
        <a:xfrm flipV="1">
          <a:off x="11880850" y="5899150"/>
          <a:ext cx="231909" cy="206351"/>
        </a:xfrm>
        <a:prstGeom prst="triangle">
          <a:avLst/>
        </a:prstGeom>
        <a:solidFill>
          <a:srgbClr val="FF0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none" rtlCol="0" anchor="ctr"/>
        <a:lstStyle/>
        <a:p>
          <a:pPr algn="ctr"/>
          <a:endParaRPr kumimoji="1" lang="ja-JP" altLang="en-US" sz="800"/>
        </a:p>
      </xdr:txBody>
    </xdr:sp>
    <xdr:clientData/>
  </xdr:twoCellAnchor>
  <xdr:twoCellAnchor>
    <xdr:from>
      <xdr:col>13</xdr:col>
      <xdr:colOff>527050</xdr:colOff>
      <xdr:row>31</xdr:row>
      <xdr:rowOff>50799</xdr:rowOff>
    </xdr:from>
    <xdr:to>
      <xdr:col>14</xdr:col>
      <xdr:colOff>450850</xdr:colOff>
      <xdr:row>33</xdr:row>
      <xdr:rowOff>101600</xdr:rowOff>
    </xdr:to>
    <xdr:sp macro="" textlink="">
      <xdr:nvSpPr>
        <xdr:cNvPr id="246" name="正方形/長方形 245">
          <a:extLst>
            <a:ext uri="{FF2B5EF4-FFF2-40B4-BE49-F238E27FC236}">
              <a16:creationId xmlns:a16="http://schemas.microsoft.com/office/drawing/2014/main" id="{75ABB30C-4CB5-4648-A86E-D50655E17180}"/>
            </a:ext>
          </a:extLst>
        </xdr:cNvPr>
        <xdr:cNvSpPr/>
      </xdr:nvSpPr>
      <xdr:spPr>
        <a:xfrm>
          <a:off x="11677650" y="5365749"/>
          <a:ext cx="952500" cy="393701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none" lIns="36000" tIns="0" rIns="36000" bIns="0" rtlCol="0" anchor="ctr"/>
        <a:lstStyle/>
        <a:p>
          <a:pPr algn="ctr"/>
          <a:r>
            <a:rPr kumimoji="1" lang="ja-JP" altLang="en-US" sz="1050">
              <a:solidFill>
                <a:schemeClr val="tx1"/>
              </a:solidFill>
            </a:rPr>
            <a:t>リカーショップ</a:t>
          </a:r>
          <a:endParaRPr kumimoji="1" lang="en-US" altLang="ja-JP" sz="1050">
            <a:solidFill>
              <a:schemeClr val="tx1"/>
            </a:solidFill>
          </a:endParaRPr>
        </a:p>
        <a:p>
          <a:pPr algn="ctr"/>
          <a:r>
            <a:rPr kumimoji="1" lang="ja-JP" altLang="en-US" sz="1050">
              <a:solidFill>
                <a:schemeClr val="tx1"/>
              </a:solidFill>
            </a:rPr>
            <a:t>はしもと</a:t>
          </a:r>
          <a:endParaRPr kumimoji="1" lang="en-US" altLang="ja-JP" sz="1050">
            <a:solidFill>
              <a:schemeClr val="tx1"/>
            </a:solidFill>
          </a:endParaRPr>
        </a:p>
      </xdr:txBody>
    </xdr:sp>
    <xdr:clientData/>
  </xdr:twoCellAnchor>
  <xdr:twoCellAnchor>
    <xdr:from>
      <xdr:col>14</xdr:col>
      <xdr:colOff>2732</xdr:colOff>
      <xdr:row>24</xdr:row>
      <xdr:rowOff>0</xdr:rowOff>
    </xdr:from>
    <xdr:to>
      <xdr:col>14</xdr:col>
      <xdr:colOff>965200</xdr:colOff>
      <xdr:row>26</xdr:row>
      <xdr:rowOff>86297</xdr:rowOff>
    </xdr:to>
    <xdr:sp macro="" textlink="">
      <xdr:nvSpPr>
        <xdr:cNvPr id="247" name="フリーフォーム 54">
          <a:extLst>
            <a:ext uri="{FF2B5EF4-FFF2-40B4-BE49-F238E27FC236}">
              <a16:creationId xmlns:a16="http://schemas.microsoft.com/office/drawing/2014/main" id="{3E8A4A8C-DB8C-4475-A22D-A32098C2FC44}"/>
            </a:ext>
          </a:extLst>
        </xdr:cNvPr>
        <xdr:cNvSpPr/>
      </xdr:nvSpPr>
      <xdr:spPr>
        <a:xfrm flipH="1">
          <a:off x="12182032" y="4114800"/>
          <a:ext cx="962468" cy="429197"/>
        </a:xfrm>
        <a:custGeom>
          <a:avLst/>
          <a:gdLst>
            <a:gd name="connsiteX0" fmla="*/ 0 w 796990"/>
            <a:gd name="connsiteY0" fmla="*/ 340179 h 340179"/>
            <a:gd name="connsiteX1" fmla="*/ 796990 w 796990"/>
            <a:gd name="connsiteY1" fmla="*/ 340179 h 340179"/>
            <a:gd name="connsiteX2" fmla="*/ 796990 w 796990"/>
            <a:gd name="connsiteY2" fmla="*/ 0 h 34017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796990" h="340179">
              <a:moveTo>
                <a:pt x="0" y="340179"/>
              </a:moveTo>
              <a:lnTo>
                <a:pt x="796990" y="340179"/>
              </a:lnTo>
              <a:lnTo>
                <a:pt x="796990" y="0"/>
              </a:lnTo>
            </a:path>
          </a:pathLst>
        </a:custGeom>
        <a:noFill/>
        <a:ln w="28575">
          <a:solidFill>
            <a:schemeClr val="tx1"/>
          </a:solidFill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13</xdr:col>
      <xdr:colOff>44451</xdr:colOff>
      <xdr:row>26</xdr:row>
      <xdr:rowOff>89029</xdr:rowOff>
    </xdr:from>
    <xdr:to>
      <xdr:col>14</xdr:col>
      <xdr:colOff>193</xdr:colOff>
      <xdr:row>28</xdr:row>
      <xdr:rowOff>146050</xdr:rowOff>
    </xdr:to>
    <xdr:sp macro="" textlink="">
      <xdr:nvSpPr>
        <xdr:cNvPr id="248" name="フリーフォーム 100">
          <a:extLst>
            <a:ext uri="{FF2B5EF4-FFF2-40B4-BE49-F238E27FC236}">
              <a16:creationId xmlns:a16="http://schemas.microsoft.com/office/drawing/2014/main" id="{399C1F5D-D0BE-42A9-8E44-485E71576DCE}"/>
            </a:ext>
          </a:extLst>
        </xdr:cNvPr>
        <xdr:cNvSpPr/>
      </xdr:nvSpPr>
      <xdr:spPr>
        <a:xfrm flipH="1">
          <a:off x="11195051" y="4546729"/>
          <a:ext cx="984442" cy="399921"/>
        </a:xfrm>
        <a:custGeom>
          <a:avLst/>
          <a:gdLst>
            <a:gd name="connsiteX0" fmla="*/ 0 w 1078852"/>
            <a:gd name="connsiteY0" fmla="*/ 466531 h 466531"/>
            <a:gd name="connsiteX1" fmla="*/ 0 w 1078852"/>
            <a:gd name="connsiteY1" fmla="*/ 0 h 466531"/>
            <a:gd name="connsiteX2" fmla="*/ 1078852 w 1078852"/>
            <a:gd name="connsiteY2" fmla="*/ 0 h 46653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78852" h="466531">
              <a:moveTo>
                <a:pt x="0" y="466531"/>
              </a:moveTo>
              <a:lnTo>
                <a:pt x="0" y="0"/>
              </a:lnTo>
              <a:lnTo>
                <a:pt x="1078852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13</xdr:col>
      <xdr:colOff>944033</xdr:colOff>
      <xdr:row>25</xdr:row>
      <xdr:rowOff>161925</xdr:rowOff>
    </xdr:from>
    <xdr:to>
      <xdr:col>14</xdr:col>
      <xdr:colOff>95333</xdr:colOff>
      <xdr:row>26</xdr:row>
      <xdr:rowOff>170476</xdr:rowOff>
    </xdr:to>
    <xdr:sp macro="" textlink="">
      <xdr:nvSpPr>
        <xdr:cNvPr id="249" name="円/楕円 44">
          <a:extLst>
            <a:ext uri="{FF2B5EF4-FFF2-40B4-BE49-F238E27FC236}">
              <a16:creationId xmlns:a16="http://schemas.microsoft.com/office/drawing/2014/main" id="{4B1CCBAA-CF4B-405C-A791-37D25F8380D5}"/>
            </a:ext>
          </a:extLst>
        </xdr:cNvPr>
        <xdr:cNvSpPr/>
      </xdr:nvSpPr>
      <xdr:spPr>
        <a:xfrm>
          <a:off x="12094633" y="4448175"/>
          <a:ext cx="180000" cy="180001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14</xdr:col>
      <xdr:colOff>120650</xdr:colOff>
      <xdr:row>26</xdr:row>
      <xdr:rowOff>146049</xdr:rowOff>
    </xdr:from>
    <xdr:to>
      <xdr:col>14</xdr:col>
      <xdr:colOff>927100</xdr:colOff>
      <xdr:row>28</xdr:row>
      <xdr:rowOff>120650</xdr:rowOff>
    </xdr:to>
    <xdr:sp macro="" textlink="">
      <xdr:nvSpPr>
        <xdr:cNvPr id="250" name="正方形/長方形 249">
          <a:extLst>
            <a:ext uri="{FF2B5EF4-FFF2-40B4-BE49-F238E27FC236}">
              <a16:creationId xmlns:a16="http://schemas.microsoft.com/office/drawing/2014/main" id="{1DA68481-99AD-4ABA-AF02-3911119AF762}"/>
            </a:ext>
          </a:extLst>
        </xdr:cNvPr>
        <xdr:cNvSpPr/>
      </xdr:nvSpPr>
      <xdr:spPr>
        <a:xfrm>
          <a:off x="12299950" y="4603749"/>
          <a:ext cx="806450" cy="317501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none" lIns="36000" tIns="0" rIns="36000" bIns="0" rtlCol="0" anchor="ctr"/>
        <a:lstStyle/>
        <a:p>
          <a:pPr algn="ctr"/>
          <a:r>
            <a:rPr kumimoji="1" lang="ja-JP" altLang="en-US" sz="1050">
              <a:solidFill>
                <a:schemeClr val="tx1"/>
              </a:solidFill>
            </a:rPr>
            <a:t>はなたつ</a:t>
          </a:r>
          <a:endParaRPr kumimoji="1" lang="en-US" altLang="ja-JP" sz="1050">
            <a:solidFill>
              <a:schemeClr val="tx1"/>
            </a:solidFill>
          </a:endParaRPr>
        </a:p>
      </xdr:txBody>
    </xdr:sp>
    <xdr:clientData/>
  </xdr:twoCellAnchor>
  <xdr:twoCellAnchor>
    <xdr:from>
      <xdr:col>14</xdr:col>
      <xdr:colOff>252731</xdr:colOff>
      <xdr:row>39</xdr:row>
      <xdr:rowOff>22225</xdr:rowOff>
    </xdr:from>
    <xdr:to>
      <xdr:col>14</xdr:col>
      <xdr:colOff>620397</xdr:colOff>
      <xdr:row>40</xdr:row>
      <xdr:rowOff>39295</xdr:rowOff>
    </xdr:to>
    <xdr:sp macro="" textlink="">
      <xdr:nvSpPr>
        <xdr:cNvPr id="251" name="六角形 250">
          <a:extLst>
            <a:ext uri="{FF2B5EF4-FFF2-40B4-BE49-F238E27FC236}">
              <a16:creationId xmlns:a16="http://schemas.microsoft.com/office/drawing/2014/main" id="{D32A4541-4291-42A7-85C2-EEE0609DEE79}"/>
            </a:ext>
          </a:extLst>
        </xdr:cNvPr>
        <xdr:cNvSpPr/>
      </xdr:nvSpPr>
      <xdr:spPr>
        <a:xfrm>
          <a:off x="12432031" y="6708775"/>
          <a:ext cx="367666" cy="188520"/>
        </a:xfrm>
        <a:prstGeom prst="hexagon">
          <a:avLst/>
        </a:pr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0" rtlCol="0" anchor="ctr"/>
        <a:lstStyle/>
        <a:p>
          <a:pPr algn="ctr"/>
          <a:r>
            <a:rPr kumimoji="1" lang="en-US" altLang="ja-JP" sz="1200" b="1"/>
            <a:t>16</a:t>
          </a:r>
          <a:endParaRPr kumimoji="1" lang="ja-JP" altLang="en-US" sz="1200" b="1"/>
        </a:p>
      </xdr:txBody>
    </xdr:sp>
    <xdr:clientData/>
  </xdr:twoCellAnchor>
  <xdr:twoCellAnchor>
    <xdr:from>
      <xdr:col>13</xdr:col>
      <xdr:colOff>335281</xdr:colOff>
      <xdr:row>33</xdr:row>
      <xdr:rowOff>123825</xdr:rowOff>
    </xdr:from>
    <xdr:to>
      <xdr:col>13</xdr:col>
      <xdr:colOff>702947</xdr:colOff>
      <xdr:row>34</xdr:row>
      <xdr:rowOff>140895</xdr:rowOff>
    </xdr:to>
    <xdr:sp macro="" textlink="">
      <xdr:nvSpPr>
        <xdr:cNvPr id="252" name="六角形 251">
          <a:extLst>
            <a:ext uri="{FF2B5EF4-FFF2-40B4-BE49-F238E27FC236}">
              <a16:creationId xmlns:a16="http://schemas.microsoft.com/office/drawing/2014/main" id="{4B69D817-CCF0-4382-ACE2-D4DD563FBA67}"/>
            </a:ext>
          </a:extLst>
        </xdr:cNvPr>
        <xdr:cNvSpPr/>
      </xdr:nvSpPr>
      <xdr:spPr>
        <a:xfrm>
          <a:off x="11485881" y="5781675"/>
          <a:ext cx="367666" cy="188520"/>
        </a:xfrm>
        <a:prstGeom prst="hexagon">
          <a:avLst/>
        </a:pr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0" rtlCol="0" anchor="ctr"/>
        <a:lstStyle/>
        <a:p>
          <a:pPr algn="ctr"/>
          <a:r>
            <a:rPr kumimoji="1" lang="en-US" altLang="ja-JP" sz="1200" b="1"/>
            <a:t>16</a:t>
          </a:r>
          <a:endParaRPr kumimoji="1" lang="ja-JP" altLang="en-US" sz="1200" b="1"/>
        </a:p>
      </xdr:txBody>
    </xdr:sp>
    <xdr:clientData/>
  </xdr:twoCellAnchor>
  <xdr:twoCellAnchor>
    <xdr:from>
      <xdr:col>13</xdr:col>
      <xdr:colOff>411481</xdr:colOff>
      <xdr:row>25</xdr:row>
      <xdr:rowOff>149225</xdr:rowOff>
    </xdr:from>
    <xdr:to>
      <xdr:col>13</xdr:col>
      <xdr:colOff>779147</xdr:colOff>
      <xdr:row>26</xdr:row>
      <xdr:rowOff>166295</xdr:rowOff>
    </xdr:to>
    <xdr:sp macro="" textlink="">
      <xdr:nvSpPr>
        <xdr:cNvPr id="253" name="六角形 252">
          <a:extLst>
            <a:ext uri="{FF2B5EF4-FFF2-40B4-BE49-F238E27FC236}">
              <a16:creationId xmlns:a16="http://schemas.microsoft.com/office/drawing/2014/main" id="{AC0B326A-631D-4D32-9989-23A403C9CAA0}"/>
            </a:ext>
          </a:extLst>
        </xdr:cNvPr>
        <xdr:cNvSpPr/>
      </xdr:nvSpPr>
      <xdr:spPr>
        <a:xfrm>
          <a:off x="11562081" y="4435475"/>
          <a:ext cx="367666" cy="188520"/>
        </a:xfrm>
        <a:prstGeom prst="hexagon">
          <a:avLst/>
        </a:pr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0" rtlCol="0" anchor="ctr"/>
        <a:lstStyle/>
        <a:p>
          <a:pPr algn="ctr"/>
          <a:r>
            <a:rPr kumimoji="1" lang="en-US" altLang="ja-JP" sz="1200" b="1"/>
            <a:t>18</a:t>
          </a:r>
          <a:endParaRPr kumimoji="1" lang="ja-JP" altLang="en-US" sz="1200" b="1"/>
        </a:p>
      </xdr:txBody>
    </xdr:sp>
    <xdr:clientData/>
  </xdr:twoCellAnchor>
  <xdr:twoCellAnchor>
    <xdr:from>
      <xdr:col>13</xdr:col>
      <xdr:colOff>812800</xdr:colOff>
      <xdr:row>16</xdr:row>
      <xdr:rowOff>6350</xdr:rowOff>
    </xdr:from>
    <xdr:to>
      <xdr:col>14</xdr:col>
      <xdr:colOff>0</xdr:colOff>
      <xdr:row>21</xdr:row>
      <xdr:rowOff>158750</xdr:rowOff>
    </xdr:to>
    <xdr:sp macro="" textlink="">
      <xdr:nvSpPr>
        <xdr:cNvPr id="9209" name="フリーフォーム: 図形 9208">
          <a:extLst>
            <a:ext uri="{FF2B5EF4-FFF2-40B4-BE49-F238E27FC236}">
              <a16:creationId xmlns:a16="http://schemas.microsoft.com/office/drawing/2014/main" id="{59EA62F5-6788-44F8-9320-3EF5956BC760}"/>
            </a:ext>
          </a:extLst>
        </xdr:cNvPr>
        <xdr:cNvSpPr/>
      </xdr:nvSpPr>
      <xdr:spPr>
        <a:xfrm>
          <a:off x="11963400" y="2749550"/>
          <a:ext cx="215900" cy="1009650"/>
        </a:xfrm>
        <a:custGeom>
          <a:avLst/>
          <a:gdLst>
            <a:gd name="connsiteX0" fmla="*/ 158750 w 158750"/>
            <a:gd name="connsiteY0" fmla="*/ 844550 h 844550"/>
            <a:gd name="connsiteX1" fmla="*/ 158750 w 158750"/>
            <a:gd name="connsiteY1" fmla="*/ 368300 h 844550"/>
            <a:gd name="connsiteX2" fmla="*/ 0 w 158750"/>
            <a:gd name="connsiteY2" fmla="*/ 0 h 8445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58750" h="844550">
              <a:moveTo>
                <a:pt x="158750" y="844550"/>
              </a:moveTo>
              <a:lnTo>
                <a:pt x="158750" y="368300"/>
              </a:lnTo>
              <a:lnTo>
                <a:pt x="0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399521</xdr:colOff>
      <xdr:row>16</xdr:row>
      <xdr:rowOff>19050</xdr:rowOff>
    </xdr:from>
    <xdr:to>
      <xdr:col>13</xdr:col>
      <xdr:colOff>793129</xdr:colOff>
      <xdr:row>17</xdr:row>
      <xdr:rowOff>85778</xdr:rowOff>
    </xdr:to>
    <xdr:sp macro="" textlink="">
      <xdr:nvSpPr>
        <xdr:cNvPr id="258" name="フリーフォーム 105">
          <a:extLst>
            <a:ext uri="{FF2B5EF4-FFF2-40B4-BE49-F238E27FC236}">
              <a16:creationId xmlns:a16="http://schemas.microsoft.com/office/drawing/2014/main" id="{F5FC5D8B-C534-45C0-8935-CFF250E735E4}"/>
            </a:ext>
          </a:extLst>
        </xdr:cNvPr>
        <xdr:cNvSpPr/>
      </xdr:nvSpPr>
      <xdr:spPr>
        <a:xfrm>
          <a:off x="11550121" y="2762250"/>
          <a:ext cx="393608" cy="238178"/>
        </a:xfrm>
        <a:custGeom>
          <a:avLst/>
          <a:gdLst>
            <a:gd name="connsiteX0" fmla="*/ 365709 w 731419"/>
            <a:gd name="connsiteY0" fmla="*/ 701621 h 701622"/>
            <a:gd name="connsiteX1" fmla="*/ 723619 w 731419"/>
            <a:gd name="connsiteY1" fmla="*/ 81053 h 701622"/>
            <a:gd name="connsiteX2" fmla="*/ 7800 w 731419"/>
            <a:gd name="connsiteY2" fmla="*/ 75280 h 701622"/>
            <a:gd name="connsiteX3" fmla="*/ 365709 w 731419"/>
            <a:gd name="connsiteY3" fmla="*/ 701621 h 701622"/>
            <a:gd name="connsiteX0" fmla="*/ 401872 w 767582"/>
            <a:gd name="connsiteY0" fmla="*/ 728815 h 728816"/>
            <a:gd name="connsiteX1" fmla="*/ 759782 w 767582"/>
            <a:gd name="connsiteY1" fmla="*/ 108247 h 728816"/>
            <a:gd name="connsiteX2" fmla="*/ 43963 w 767582"/>
            <a:gd name="connsiteY2" fmla="*/ 102474 h 728816"/>
            <a:gd name="connsiteX3" fmla="*/ 401872 w 767582"/>
            <a:gd name="connsiteY3" fmla="*/ 728815 h 728816"/>
            <a:gd name="connsiteX0" fmla="*/ 401872 w 767582"/>
            <a:gd name="connsiteY0" fmla="*/ 762923 h 762924"/>
            <a:gd name="connsiteX1" fmla="*/ 759782 w 767582"/>
            <a:gd name="connsiteY1" fmla="*/ 142355 h 762924"/>
            <a:gd name="connsiteX2" fmla="*/ 43963 w 767582"/>
            <a:gd name="connsiteY2" fmla="*/ 136582 h 762924"/>
            <a:gd name="connsiteX3" fmla="*/ 401872 w 767582"/>
            <a:gd name="connsiteY3" fmla="*/ 762923 h 762924"/>
            <a:gd name="connsiteX0" fmla="*/ 401872 w 799759"/>
            <a:gd name="connsiteY0" fmla="*/ 762923 h 762924"/>
            <a:gd name="connsiteX1" fmla="*/ 759782 w 799759"/>
            <a:gd name="connsiteY1" fmla="*/ 142355 h 762924"/>
            <a:gd name="connsiteX2" fmla="*/ 43963 w 799759"/>
            <a:gd name="connsiteY2" fmla="*/ 136582 h 762924"/>
            <a:gd name="connsiteX3" fmla="*/ 401872 w 799759"/>
            <a:gd name="connsiteY3" fmla="*/ 762923 h 762924"/>
            <a:gd name="connsiteX0" fmla="*/ 401872 w 799759"/>
            <a:gd name="connsiteY0" fmla="*/ 755635 h 755636"/>
            <a:gd name="connsiteX1" fmla="*/ 759782 w 799759"/>
            <a:gd name="connsiteY1" fmla="*/ 135067 h 755636"/>
            <a:gd name="connsiteX2" fmla="*/ 43963 w 799759"/>
            <a:gd name="connsiteY2" fmla="*/ 129294 h 755636"/>
            <a:gd name="connsiteX3" fmla="*/ 401872 w 799759"/>
            <a:gd name="connsiteY3" fmla="*/ 755635 h 755636"/>
            <a:gd name="connsiteX0" fmla="*/ 401872 w 803745"/>
            <a:gd name="connsiteY0" fmla="*/ 755635 h 755636"/>
            <a:gd name="connsiteX1" fmla="*/ 759782 w 803745"/>
            <a:gd name="connsiteY1" fmla="*/ 135067 h 755636"/>
            <a:gd name="connsiteX2" fmla="*/ 43963 w 803745"/>
            <a:gd name="connsiteY2" fmla="*/ 129294 h 755636"/>
            <a:gd name="connsiteX3" fmla="*/ 401872 w 803745"/>
            <a:gd name="connsiteY3" fmla="*/ 755635 h 755636"/>
            <a:gd name="connsiteX0" fmla="*/ 401872 w 797791"/>
            <a:gd name="connsiteY0" fmla="*/ 755635 h 755636"/>
            <a:gd name="connsiteX1" fmla="*/ 759782 w 797791"/>
            <a:gd name="connsiteY1" fmla="*/ 135067 h 755636"/>
            <a:gd name="connsiteX2" fmla="*/ 43963 w 797791"/>
            <a:gd name="connsiteY2" fmla="*/ 129294 h 755636"/>
            <a:gd name="connsiteX3" fmla="*/ 401872 w 797791"/>
            <a:gd name="connsiteY3" fmla="*/ 755635 h 75563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797791" h="755636">
              <a:moveTo>
                <a:pt x="401872" y="755635"/>
              </a:moveTo>
              <a:cubicBezTo>
                <a:pt x="521175" y="756597"/>
                <a:pt x="921722" y="297134"/>
                <a:pt x="759782" y="135067"/>
              </a:cubicBezTo>
              <a:cubicBezTo>
                <a:pt x="575109" y="-46220"/>
                <a:pt x="222955" y="-41900"/>
                <a:pt x="43963" y="129294"/>
              </a:cubicBezTo>
              <a:cubicBezTo>
                <a:pt x="-135029" y="300488"/>
                <a:pt x="282569" y="754673"/>
                <a:pt x="401872" y="755635"/>
              </a:cubicBezTo>
              <a:close/>
            </a:path>
          </a:pathLst>
        </a:cu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36000" rtlCol="0" anchor="ctr"/>
        <a:lstStyle/>
        <a:p>
          <a:pPr algn="ctr"/>
          <a:r>
            <a:rPr kumimoji="1" lang="en-US" altLang="ja-JP" sz="1200" b="1"/>
            <a:t>6</a:t>
          </a:r>
          <a:endParaRPr kumimoji="1" lang="ja-JP" altLang="en-US" sz="1200" b="1"/>
        </a:p>
      </xdr:txBody>
    </xdr:sp>
    <xdr:clientData/>
  </xdr:twoCellAnchor>
  <xdr:twoCellAnchor>
    <xdr:from>
      <xdr:col>13</xdr:col>
      <xdr:colOff>101600</xdr:colOff>
      <xdr:row>9</xdr:row>
      <xdr:rowOff>0</xdr:rowOff>
    </xdr:from>
    <xdr:to>
      <xdr:col>13</xdr:col>
      <xdr:colOff>1025082</xdr:colOff>
      <xdr:row>11</xdr:row>
      <xdr:rowOff>73597</xdr:rowOff>
    </xdr:to>
    <xdr:sp macro="" textlink="">
      <xdr:nvSpPr>
        <xdr:cNvPr id="259" name="フリーフォーム 54">
          <a:extLst>
            <a:ext uri="{FF2B5EF4-FFF2-40B4-BE49-F238E27FC236}">
              <a16:creationId xmlns:a16="http://schemas.microsoft.com/office/drawing/2014/main" id="{D7F13102-42E3-4687-AB22-FCB409EB2FE6}"/>
            </a:ext>
          </a:extLst>
        </xdr:cNvPr>
        <xdr:cNvSpPr/>
      </xdr:nvSpPr>
      <xdr:spPr>
        <a:xfrm>
          <a:off x="11252200" y="1543050"/>
          <a:ext cx="923482" cy="416497"/>
        </a:xfrm>
        <a:custGeom>
          <a:avLst/>
          <a:gdLst>
            <a:gd name="connsiteX0" fmla="*/ 0 w 796990"/>
            <a:gd name="connsiteY0" fmla="*/ 340179 h 340179"/>
            <a:gd name="connsiteX1" fmla="*/ 796990 w 796990"/>
            <a:gd name="connsiteY1" fmla="*/ 340179 h 340179"/>
            <a:gd name="connsiteX2" fmla="*/ 796990 w 796990"/>
            <a:gd name="connsiteY2" fmla="*/ 0 h 34017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796990" h="340179">
              <a:moveTo>
                <a:pt x="0" y="340179"/>
              </a:moveTo>
              <a:lnTo>
                <a:pt x="796990" y="340179"/>
              </a:lnTo>
              <a:lnTo>
                <a:pt x="796990" y="0"/>
              </a:lnTo>
            </a:path>
          </a:pathLst>
        </a:custGeom>
        <a:noFill/>
        <a:ln w="28575">
          <a:solidFill>
            <a:schemeClr val="tx1"/>
          </a:solidFill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13</xdr:col>
      <xdr:colOff>1022542</xdr:colOff>
      <xdr:row>11</xdr:row>
      <xdr:rowOff>76329</xdr:rowOff>
    </xdr:from>
    <xdr:to>
      <xdr:col>14</xdr:col>
      <xdr:colOff>952499</xdr:colOff>
      <xdr:row>14</xdr:row>
      <xdr:rowOff>152400</xdr:rowOff>
    </xdr:to>
    <xdr:sp macro="" textlink="">
      <xdr:nvSpPr>
        <xdr:cNvPr id="260" name="フリーフォーム 100">
          <a:extLst>
            <a:ext uri="{FF2B5EF4-FFF2-40B4-BE49-F238E27FC236}">
              <a16:creationId xmlns:a16="http://schemas.microsoft.com/office/drawing/2014/main" id="{2CEC8AA0-6A7F-4CB2-8D8B-77828837FC1B}"/>
            </a:ext>
          </a:extLst>
        </xdr:cNvPr>
        <xdr:cNvSpPr/>
      </xdr:nvSpPr>
      <xdr:spPr>
        <a:xfrm>
          <a:off x="12173142" y="1962279"/>
          <a:ext cx="958657" cy="590421"/>
        </a:xfrm>
        <a:custGeom>
          <a:avLst/>
          <a:gdLst>
            <a:gd name="connsiteX0" fmla="*/ 0 w 1078852"/>
            <a:gd name="connsiteY0" fmla="*/ 466531 h 466531"/>
            <a:gd name="connsiteX1" fmla="*/ 0 w 1078852"/>
            <a:gd name="connsiteY1" fmla="*/ 0 h 466531"/>
            <a:gd name="connsiteX2" fmla="*/ 1078852 w 1078852"/>
            <a:gd name="connsiteY2" fmla="*/ 0 h 46653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78852" h="466531">
              <a:moveTo>
                <a:pt x="0" y="466531"/>
              </a:moveTo>
              <a:lnTo>
                <a:pt x="0" y="0"/>
              </a:lnTo>
              <a:lnTo>
                <a:pt x="1078852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13</xdr:col>
      <xdr:colOff>937683</xdr:colOff>
      <xdr:row>10</xdr:row>
      <xdr:rowOff>149225</xdr:rowOff>
    </xdr:from>
    <xdr:to>
      <xdr:col>14</xdr:col>
      <xdr:colOff>88983</xdr:colOff>
      <xdr:row>11</xdr:row>
      <xdr:rowOff>157776</xdr:rowOff>
    </xdr:to>
    <xdr:sp macro="" textlink="">
      <xdr:nvSpPr>
        <xdr:cNvPr id="261" name="円/楕円 44">
          <a:extLst>
            <a:ext uri="{FF2B5EF4-FFF2-40B4-BE49-F238E27FC236}">
              <a16:creationId xmlns:a16="http://schemas.microsoft.com/office/drawing/2014/main" id="{5A7CB8AF-2B35-431A-B0C4-B36B7269314F}"/>
            </a:ext>
          </a:extLst>
        </xdr:cNvPr>
        <xdr:cNvSpPr/>
      </xdr:nvSpPr>
      <xdr:spPr>
        <a:xfrm>
          <a:off x="12088283" y="1863725"/>
          <a:ext cx="180000" cy="180001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14</xdr:col>
      <xdr:colOff>347981</xdr:colOff>
      <xdr:row>10</xdr:row>
      <xdr:rowOff>136525</xdr:rowOff>
    </xdr:from>
    <xdr:to>
      <xdr:col>14</xdr:col>
      <xdr:colOff>715647</xdr:colOff>
      <xdr:row>11</xdr:row>
      <xdr:rowOff>153595</xdr:rowOff>
    </xdr:to>
    <xdr:sp macro="" textlink="">
      <xdr:nvSpPr>
        <xdr:cNvPr id="262" name="六角形 261">
          <a:extLst>
            <a:ext uri="{FF2B5EF4-FFF2-40B4-BE49-F238E27FC236}">
              <a16:creationId xmlns:a16="http://schemas.microsoft.com/office/drawing/2014/main" id="{93E4C20D-2EFD-4A7A-8494-A914A2996D6A}"/>
            </a:ext>
          </a:extLst>
        </xdr:cNvPr>
        <xdr:cNvSpPr/>
      </xdr:nvSpPr>
      <xdr:spPr>
        <a:xfrm>
          <a:off x="12527281" y="1851025"/>
          <a:ext cx="367666" cy="188520"/>
        </a:xfrm>
        <a:prstGeom prst="hexagon">
          <a:avLst/>
        </a:pr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0" rtlCol="0" anchor="ctr"/>
        <a:lstStyle/>
        <a:p>
          <a:pPr algn="ctr"/>
          <a:r>
            <a:rPr kumimoji="1" lang="en-US" altLang="ja-JP" sz="1200" b="1"/>
            <a:t>43</a:t>
          </a:r>
          <a:endParaRPr kumimoji="1" lang="ja-JP" altLang="en-US" sz="1200" b="1"/>
        </a:p>
      </xdr:txBody>
    </xdr:sp>
    <xdr:clientData/>
  </xdr:twoCellAnchor>
  <xdr:twoCellAnchor editAs="oneCell">
    <xdr:from>
      <xdr:col>14</xdr:col>
      <xdr:colOff>139700</xdr:colOff>
      <xdr:row>11</xdr:row>
      <xdr:rowOff>158750</xdr:rowOff>
    </xdr:from>
    <xdr:to>
      <xdr:col>14</xdr:col>
      <xdr:colOff>647700</xdr:colOff>
      <xdr:row>14</xdr:row>
      <xdr:rowOff>152400</xdr:rowOff>
    </xdr:to>
    <xdr:pic>
      <xdr:nvPicPr>
        <xdr:cNvPr id="263" name="グラフィックス 262">
          <a:extLst>
            <a:ext uri="{FF2B5EF4-FFF2-40B4-BE49-F238E27FC236}">
              <a16:creationId xmlns:a16="http://schemas.microsoft.com/office/drawing/2014/main" id="{A847D6E9-37E1-4124-B06A-0247EE69301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8">
          <a:extLst>
            <a:ext uri="{96DAC541-7B7A-43D3-8B79-37D633B846F1}">
              <asvg:svgBlip xmlns:asvg="http://schemas.microsoft.com/office/drawing/2016/SVG/main" r:embed="rId19"/>
            </a:ext>
          </a:extLst>
        </a:blip>
        <a:srcRect l="75000"/>
        <a:stretch/>
      </xdr:blipFill>
      <xdr:spPr>
        <a:xfrm>
          <a:off x="12319000" y="2044700"/>
          <a:ext cx="508000" cy="508000"/>
        </a:xfrm>
        <a:prstGeom prst="rect">
          <a:avLst/>
        </a:prstGeom>
      </xdr:spPr>
    </xdr:pic>
    <xdr:clientData/>
  </xdr:twoCellAnchor>
  <xdr:twoCellAnchor editAs="oneCell">
    <xdr:from>
      <xdr:col>13</xdr:col>
      <xdr:colOff>254000</xdr:colOff>
      <xdr:row>11</xdr:row>
      <xdr:rowOff>139700</xdr:rowOff>
    </xdr:from>
    <xdr:to>
      <xdr:col>13</xdr:col>
      <xdr:colOff>882650</xdr:colOff>
      <xdr:row>14</xdr:row>
      <xdr:rowOff>87712</xdr:rowOff>
    </xdr:to>
    <xdr:pic>
      <xdr:nvPicPr>
        <xdr:cNvPr id="264" name="図 263" descr="山田うどん　ロゴ">
          <a:extLst>
            <a:ext uri="{FF2B5EF4-FFF2-40B4-BE49-F238E27FC236}">
              <a16:creationId xmlns:a16="http://schemas.microsoft.com/office/drawing/2014/main" id="{7D7E3E3F-4617-4838-990F-0ECB7AFECBB6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731" t="29812" r="28851" b="21637"/>
        <a:stretch/>
      </xdr:blipFill>
      <xdr:spPr bwMode="auto">
        <a:xfrm>
          <a:off x="11404600" y="2025650"/>
          <a:ext cx="628650" cy="4623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120650</xdr:colOff>
      <xdr:row>5</xdr:row>
      <xdr:rowOff>101600</xdr:rowOff>
    </xdr:from>
    <xdr:to>
      <xdr:col>13</xdr:col>
      <xdr:colOff>1016000</xdr:colOff>
      <xdr:row>5</xdr:row>
      <xdr:rowOff>101600</xdr:rowOff>
    </xdr:to>
    <xdr:cxnSp macro="">
      <xdr:nvCxnSpPr>
        <xdr:cNvPr id="265" name="直線コネクタ 264">
          <a:extLst>
            <a:ext uri="{FF2B5EF4-FFF2-40B4-BE49-F238E27FC236}">
              <a16:creationId xmlns:a16="http://schemas.microsoft.com/office/drawing/2014/main" id="{433199D3-FF11-4D27-9407-27A42F6D3736}"/>
            </a:ext>
          </a:extLst>
        </xdr:cNvPr>
        <xdr:cNvCxnSpPr/>
      </xdr:nvCxnSpPr>
      <xdr:spPr>
        <a:xfrm>
          <a:off x="11271250" y="958850"/>
          <a:ext cx="895350" cy="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192</xdr:colOff>
      <xdr:row>4</xdr:row>
      <xdr:rowOff>12829</xdr:rowOff>
    </xdr:from>
    <xdr:to>
      <xdr:col>14</xdr:col>
      <xdr:colOff>908049</xdr:colOff>
      <xdr:row>7</xdr:row>
      <xdr:rowOff>158750</xdr:rowOff>
    </xdr:to>
    <xdr:sp macro="" textlink="">
      <xdr:nvSpPr>
        <xdr:cNvPr id="266" name="フリーフォーム 100">
          <a:extLst>
            <a:ext uri="{FF2B5EF4-FFF2-40B4-BE49-F238E27FC236}">
              <a16:creationId xmlns:a16="http://schemas.microsoft.com/office/drawing/2014/main" id="{F873C1DE-06E9-4629-A322-8D5B4371A481}"/>
            </a:ext>
          </a:extLst>
        </xdr:cNvPr>
        <xdr:cNvSpPr/>
      </xdr:nvSpPr>
      <xdr:spPr>
        <a:xfrm>
          <a:off x="12179492" y="698629"/>
          <a:ext cx="907857" cy="660271"/>
        </a:xfrm>
        <a:custGeom>
          <a:avLst/>
          <a:gdLst>
            <a:gd name="connsiteX0" fmla="*/ 0 w 1078852"/>
            <a:gd name="connsiteY0" fmla="*/ 466531 h 466531"/>
            <a:gd name="connsiteX1" fmla="*/ 0 w 1078852"/>
            <a:gd name="connsiteY1" fmla="*/ 0 h 466531"/>
            <a:gd name="connsiteX2" fmla="*/ 1078852 w 1078852"/>
            <a:gd name="connsiteY2" fmla="*/ 0 h 466531"/>
            <a:gd name="connsiteX0" fmla="*/ 0 w 1078852"/>
            <a:gd name="connsiteY0" fmla="*/ 770244 h 770244"/>
            <a:gd name="connsiteX1" fmla="*/ 0 w 1078852"/>
            <a:gd name="connsiteY1" fmla="*/ 303713 h 770244"/>
            <a:gd name="connsiteX2" fmla="*/ 1078852 w 1078852"/>
            <a:gd name="connsiteY2" fmla="*/ 0 h 770244"/>
            <a:gd name="connsiteX0" fmla="*/ 0 w 1078852"/>
            <a:gd name="connsiteY0" fmla="*/ 770244 h 770244"/>
            <a:gd name="connsiteX1" fmla="*/ 0 w 1078852"/>
            <a:gd name="connsiteY1" fmla="*/ 303713 h 770244"/>
            <a:gd name="connsiteX2" fmla="*/ 1078852 w 1078852"/>
            <a:gd name="connsiteY2" fmla="*/ 0 h 77024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78852" h="770244">
              <a:moveTo>
                <a:pt x="0" y="770244"/>
              </a:moveTo>
              <a:lnTo>
                <a:pt x="0" y="303713"/>
              </a:lnTo>
              <a:cubicBezTo>
                <a:pt x="359617" y="303713"/>
                <a:pt x="764511" y="200006"/>
                <a:pt x="1078852" y="0"/>
              </a:cubicBez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13</xdr:col>
      <xdr:colOff>937683</xdr:colOff>
      <xdr:row>5</xdr:row>
      <xdr:rowOff>15875</xdr:rowOff>
    </xdr:from>
    <xdr:to>
      <xdr:col>14</xdr:col>
      <xdr:colOff>88983</xdr:colOff>
      <xdr:row>6</xdr:row>
      <xdr:rowOff>24426</xdr:rowOff>
    </xdr:to>
    <xdr:sp macro="" textlink="">
      <xdr:nvSpPr>
        <xdr:cNvPr id="267" name="円/楕円 44">
          <a:extLst>
            <a:ext uri="{FF2B5EF4-FFF2-40B4-BE49-F238E27FC236}">
              <a16:creationId xmlns:a16="http://schemas.microsoft.com/office/drawing/2014/main" id="{A94F9EB5-A6CE-4D56-B596-EC21E811915F}"/>
            </a:ext>
          </a:extLst>
        </xdr:cNvPr>
        <xdr:cNvSpPr/>
      </xdr:nvSpPr>
      <xdr:spPr>
        <a:xfrm>
          <a:off x="12088283" y="873125"/>
          <a:ext cx="180000" cy="180001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14</xdr:col>
      <xdr:colOff>646431</xdr:colOff>
      <xdr:row>2</xdr:row>
      <xdr:rowOff>161925</xdr:rowOff>
    </xdr:from>
    <xdr:to>
      <xdr:col>14</xdr:col>
      <xdr:colOff>1014097</xdr:colOff>
      <xdr:row>4</xdr:row>
      <xdr:rowOff>7545</xdr:rowOff>
    </xdr:to>
    <xdr:sp macro="" textlink="">
      <xdr:nvSpPr>
        <xdr:cNvPr id="271" name="六角形 270">
          <a:extLst>
            <a:ext uri="{FF2B5EF4-FFF2-40B4-BE49-F238E27FC236}">
              <a16:creationId xmlns:a16="http://schemas.microsoft.com/office/drawing/2014/main" id="{DDE6AA15-891F-4989-89D2-CE079B8CCC0A}"/>
            </a:ext>
          </a:extLst>
        </xdr:cNvPr>
        <xdr:cNvSpPr/>
      </xdr:nvSpPr>
      <xdr:spPr>
        <a:xfrm>
          <a:off x="12825731" y="504825"/>
          <a:ext cx="367666" cy="188520"/>
        </a:xfrm>
        <a:prstGeom prst="hexagon">
          <a:avLst/>
        </a:pr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0" rtlCol="0" anchor="ctr"/>
        <a:lstStyle/>
        <a:p>
          <a:pPr algn="ctr"/>
          <a:r>
            <a:rPr kumimoji="1" lang="en-US" altLang="ja-JP" sz="1200" b="1"/>
            <a:t>7</a:t>
          </a:r>
          <a:endParaRPr kumimoji="1" lang="ja-JP" altLang="en-US" sz="1200" b="1"/>
        </a:p>
      </xdr:txBody>
    </xdr:sp>
    <xdr:clientData/>
  </xdr:twoCellAnchor>
  <xdr:twoCellAnchor>
    <xdr:from>
      <xdr:col>16</xdr:col>
      <xdr:colOff>939800</xdr:colOff>
      <xdr:row>58</xdr:row>
      <xdr:rowOff>82550</xdr:rowOff>
    </xdr:from>
    <xdr:to>
      <xdr:col>17</xdr:col>
      <xdr:colOff>590550</xdr:colOff>
      <xdr:row>63</xdr:row>
      <xdr:rowOff>139700</xdr:rowOff>
    </xdr:to>
    <xdr:sp macro="" textlink="">
      <xdr:nvSpPr>
        <xdr:cNvPr id="9212" name="フリーフォーム: 図形 9211">
          <a:extLst>
            <a:ext uri="{FF2B5EF4-FFF2-40B4-BE49-F238E27FC236}">
              <a16:creationId xmlns:a16="http://schemas.microsoft.com/office/drawing/2014/main" id="{5CF40E3A-00BE-4541-8BE0-D6FE8B9ECA5B}"/>
            </a:ext>
          </a:extLst>
        </xdr:cNvPr>
        <xdr:cNvSpPr/>
      </xdr:nvSpPr>
      <xdr:spPr>
        <a:xfrm>
          <a:off x="14732000" y="10026650"/>
          <a:ext cx="679450" cy="914400"/>
        </a:xfrm>
        <a:custGeom>
          <a:avLst/>
          <a:gdLst>
            <a:gd name="connsiteX0" fmla="*/ 88900 w 679450"/>
            <a:gd name="connsiteY0" fmla="*/ 914400 h 914400"/>
            <a:gd name="connsiteX1" fmla="*/ 0 w 679450"/>
            <a:gd name="connsiteY1" fmla="*/ 431800 h 914400"/>
            <a:gd name="connsiteX2" fmla="*/ 679450 w 679450"/>
            <a:gd name="connsiteY2" fmla="*/ 0 h 914400"/>
            <a:gd name="connsiteX0" fmla="*/ 88900 w 679450"/>
            <a:gd name="connsiteY0" fmla="*/ 914400 h 914400"/>
            <a:gd name="connsiteX1" fmla="*/ 0 w 679450"/>
            <a:gd name="connsiteY1" fmla="*/ 431800 h 914400"/>
            <a:gd name="connsiteX2" fmla="*/ 679450 w 679450"/>
            <a:gd name="connsiteY2" fmla="*/ 0 h 914400"/>
            <a:gd name="connsiteX0" fmla="*/ 88900 w 679450"/>
            <a:gd name="connsiteY0" fmla="*/ 914400 h 914400"/>
            <a:gd name="connsiteX1" fmla="*/ 0 w 679450"/>
            <a:gd name="connsiteY1" fmla="*/ 431800 h 914400"/>
            <a:gd name="connsiteX2" fmla="*/ 679450 w 679450"/>
            <a:gd name="connsiteY2" fmla="*/ 0 h 9144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679450" h="914400">
              <a:moveTo>
                <a:pt x="88900" y="914400"/>
              </a:moveTo>
              <a:cubicBezTo>
                <a:pt x="84667" y="709083"/>
                <a:pt x="80433" y="579967"/>
                <a:pt x="0" y="431800"/>
              </a:cubicBezTo>
              <a:lnTo>
                <a:pt x="679450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855133</xdr:colOff>
      <xdr:row>60</xdr:row>
      <xdr:rowOff>79375</xdr:rowOff>
    </xdr:from>
    <xdr:to>
      <xdr:col>17</xdr:col>
      <xdr:colOff>6433</xdr:colOff>
      <xdr:row>61</xdr:row>
      <xdr:rowOff>87926</xdr:rowOff>
    </xdr:to>
    <xdr:sp macro="" textlink="">
      <xdr:nvSpPr>
        <xdr:cNvPr id="273" name="円/楕円 44">
          <a:extLst>
            <a:ext uri="{FF2B5EF4-FFF2-40B4-BE49-F238E27FC236}">
              <a16:creationId xmlns:a16="http://schemas.microsoft.com/office/drawing/2014/main" id="{51A27198-1AC7-4F0A-A2EF-E94430CD5885}"/>
            </a:ext>
          </a:extLst>
        </xdr:cNvPr>
        <xdr:cNvSpPr/>
      </xdr:nvSpPr>
      <xdr:spPr>
        <a:xfrm>
          <a:off x="14647333" y="10366375"/>
          <a:ext cx="180000" cy="180001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17</xdr:col>
      <xdr:colOff>601981</xdr:colOff>
      <xdr:row>57</xdr:row>
      <xdr:rowOff>123825</xdr:rowOff>
    </xdr:from>
    <xdr:to>
      <xdr:col>17</xdr:col>
      <xdr:colOff>969647</xdr:colOff>
      <xdr:row>58</xdr:row>
      <xdr:rowOff>140895</xdr:rowOff>
    </xdr:to>
    <xdr:sp macro="" textlink="">
      <xdr:nvSpPr>
        <xdr:cNvPr id="274" name="六角形 273">
          <a:extLst>
            <a:ext uri="{FF2B5EF4-FFF2-40B4-BE49-F238E27FC236}">
              <a16:creationId xmlns:a16="http://schemas.microsoft.com/office/drawing/2014/main" id="{7B620BB5-A83F-4F8F-80A4-F02289B25CB7}"/>
            </a:ext>
          </a:extLst>
        </xdr:cNvPr>
        <xdr:cNvSpPr/>
      </xdr:nvSpPr>
      <xdr:spPr>
        <a:xfrm>
          <a:off x="15422881" y="9896475"/>
          <a:ext cx="367666" cy="188520"/>
        </a:xfrm>
        <a:prstGeom prst="hexagon">
          <a:avLst/>
        </a:pr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0" rtlCol="0" anchor="ctr"/>
        <a:lstStyle/>
        <a:p>
          <a:pPr algn="ctr"/>
          <a:r>
            <a:rPr kumimoji="1" lang="en-US" altLang="ja-JP" sz="1200" b="1"/>
            <a:t>7</a:t>
          </a:r>
          <a:endParaRPr kumimoji="1" lang="ja-JP" altLang="en-US" sz="1200" b="1"/>
        </a:p>
      </xdr:txBody>
    </xdr:sp>
    <xdr:clientData/>
  </xdr:twoCellAnchor>
  <xdr:twoCellAnchor>
    <xdr:from>
      <xdr:col>17</xdr:col>
      <xdr:colOff>349250</xdr:colOff>
      <xdr:row>51</xdr:row>
      <xdr:rowOff>15875</xdr:rowOff>
    </xdr:from>
    <xdr:to>
      <xdr:col>17</xdr:col>
      <xdr:colOff>349250</xdr:colOff>
      <xdr:row>56</xdr:row>
      <xdr:rowOff>158751</xdr:rowOff>
    </xdr:to>
    <xdr:cxnSp macro="">
      <xdr:nvCxnSpPr>
        <xdr:cNvPr id="275" name="直線矢印コネクタ 274">
          <a:extLst>
            <a:ext uri="{FF2B5EF4-FFF2-40B4-BE49-F238E27FC236}">
              <a16:creationId xmlns:a16="http://schemas.microsoft.com/office/drawing/2014/main" id="{308F5459-A250-4FC5-A48E-FDA001934EEE}"/>
            </a:ext>
          </a:extLst>
        </xdr:cNvPr>
        <xdr:cNvCxnSpPr/>
      </xdr:nvCxnSpPr>
      <xdr:spPr>
        <a:xfrm flipV="1">
          <a:off x="15176500" y="8921750"/>
          <a:ext cx="0" cy="1016001"/>
        </a:xfrm>
        <a:prstGeom prst="straightConnector1">
          <a:avLst/>
        </a:prstGeom>
        <a:ln w="57150">
          <a:solidFill>
            <a:srgbClr val="FF0000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603251</xdr:colOff>
      <xdr:row>10</xdr:row>
      <xdr:rowOff>12700</xdr:rowOff>
    </xdr:from>
    <xdr:to>
      <xdr:col>19</xdr:col>
      <xdr:colOff>946151</xdr:colOff>
      <xdr:row>11</xdr:row>
      <xdr:rowOff>152400</xdr:rowOff>
    </xdr:to>
    <xdr:sp macro="" textlink="">
      <xdr:nvSpPr>
        <xdr:cNvPr id="277" name="正方形/長方形 276">
          <a:extLst>
            <a:ext uri="{FF2B5EF4-FFF2-40B4-BE49-F238E27FC236}">
              <a16:creationId xmlns:a16="http://schemas.microsoft.com/office/drawing/2014/main" id="{5154A7D2-317F-4606-8BA5-008B8D45F61D}"/>
            </a:ext>
          </a:extLst>
        </xdr:cNvPr>
        <xdr:cNvSpPr/>
      </xdr:nvSpPr>
      <xdr:spPr>
        <a:xfrm>
          <a:off x="17037051" y="1727200"/>
          <a:ext cx="342900" cy="311150"/>
        </a:xfrm>
        <a:prstGeom prst="rect">
          <a:avLst/>
        </a:prstGeom>
        <a:solidFill>
          <a:srgbClr val="FFFF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none" lIns="36000" tIns="0" rIns="36000" bIns="0" rtlCol="0" anchor="ctr"/>
        <a:lstStyle/>
        <a:p>
          <a:pPr algn="ctr"/>
          <a:r>
            <a:rPr kumimoji="1" lang="en-US" altLang="ja-JP" sz="1200">
              <a:solidFill>
                <a:srgbClr val="FF0000"/>
              </a:solidFill>
            </a:rPr>
            <a:t>PC3</a:t>
          </a:r>
          <a:endParaRPr kumimoji="1" lang="ja-JP" altLang="en-US" sz="1200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19</xdr:col>
      <xdr:colOff>177800</xdr:colOff>
      <xdr:row>9</xdr:row>
      <xdr:rowOff>114300</xdr:rowOff>
    </xdr:from>
    <xdr:to>
      <xdr:col>19</xdr:col>
      <xdr:colOff>574200</xdr:colOff>
      <xdr:row>11</xdr:row>
      <xdr:rowOff>163675</xdr:rowOff>
    </xdr:to>
    <xdr:pic>
      <xdr:nvPicPr>
        <xdr:cNvPr id="278" name="図 277">
          <a:extLst>
            <a:ext uri="{FF2B5EF4-FFF2-40B4-BE49-F238E27FC236}">
              <a16:creationId xmlns:a16="http://schemas.microsoft.com/office/drawing/2014/main" id="{B83C259C-AE8A-4914-91B0-88D31E87BA4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6611600" y="1657350"/>
          <a:ext cx="396400" cy="392275"/>
        </a:xfrm>
        <a:prstGeom prst="rect">
          <a:avLst/>
        </a:prstGeom>
      </xdr:spPr>
    </xdr:pic>
    <xdr:clientData/>
  </xdr:twoCellAnchor>
  <xdr:twoCellAnchor>
    <xdr:from>
      <xdr:col>17</xdr:col>
      <xdr:colOff>284481</xdr:colOff>
      <xdr:row>54</xdr:row>
      <xdr:rowOff>3175</xdr:rowOff>
    </xdr:from>
    <xdr:to>
      <xdr:col>17</xdr:col>
      <xdr:colOff>652147</xdr:colOff>
      <xdr:row>55</xdr:row>
      <xdr:rowOff>20245</xdr:rowOff>
    </xdr:to>
    <xdr:sp macro="" textlink="">
      <xdr:nvSpPr>
        <xdr:cNvPr id="280" name="六角形 279">
          <a:extLst>
            <a:ext uri="{FF2B5EF4-FFF2-40B4-BE49-F238E27FC236}">
              <a16:creationId xmlns:a16="http://schemas.microsoft.com/office/drawing/2014/main" id="{76C7D004-1698-41EE-A8D2-EF7807746C69}"/>
            </a:ext>
          </a:extLst>
        </xdr:cNvPr>
        <xdr:cNvSpPr/>
      </xdr:nvSpPr>
      <xdr:spPr>
        <a:xfrm>
          <a:off x="15105381" y="9261475"/>
          <a:ext cx="367666" cy="188520"/>
        </a:xfrm>
        <a:prstGeom prst="hexagon">
          <a:avLst/>
        </a:pr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0" rtlCol="0" anchor="ctr"/>
        <a:lstStyle/>
        <a:p>
          <a:pPr algn="ctr"/>
          <a:r>
            <a:rPr kumimoji="1" lang="en-US" altLang="ja-JP" sz="1200" b="1"/>
            <a:t>7</a:t>
          </a:r>
          <a:endParaRPr kumimoji="1" lang="ja-JP" altLang="en-US" sz="1200" b="1"/>
        </a:p>
      </xdr:txBody>
    </xdr:sp>
    <xdr:clientData/>
  </xdr:twoCellAnchor>
  <xdr:twoCellAnchor>
    <xdr:from>
      <xdr:col>16</xdr:col>
      <xdr:colOff>323850</xdr:colOff>
      <xdr:row>45</xdr:row>
      <xdr:rowOff>57150</xdr:rowOff>
    </xdr:from>
    <xdr:to>
      <xdr:col>17</xdr:col>
      <xdr:colOff>0</xdr:colOff>
      <xdr:row>49</xdr:row>
      <xdr:rowOff>152400</xdr:rowOff>
    </xdr:to>
    <xdr:sp macro="" textlink="">
      <xdr:nvSpPr>
        <xdr:cNvPr id="9214" name="フリーフォーム: 図形 9213">
          <a:extLst>
            <a:ext uri="{FF2B5EF4-FFF2-40B4-BE49-F238E27FC236}">
              <a16:creationId xmlns:a16="http://schemas.microsoft.com/office/drawing/2014/main" id="{69959F31-1948-4C7B-8323-BE904616A15E}"/>
            </a:ext>
          </a:extLst>
        </xdr:cNvPr>
        <xdr:cNvSpPr/>
      </xdr:nvSpPr>
      <xdr:spPr>
        <a:xfrm>
          <a:off x="14116050" y="7772400"/>
          <a:ext cx="704850" cy="781050"/>
        </a:xfrm>
        <a:custGeom>
          <a:avLst/>
          <a:gdLst>
            <a:gd name="connsiteX0" fmla="*/ 704850 w 704850"/>
            <a:gd name="connsiteY0" fmla="*/ 781050 h 781050"/>
            <a:gd name="connsiteX1" fmla="*/ 704850 w 704850"/>
            <a:gd name="connsiteY1" fmla="*/ 342900 h 781050"/>
            <a:gd name="connsiteX2" fmla="*/ 0 w 704850"/>
            <a:gd name="connsiteY2" fmla="*/ 0 h 7810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704850" h="781050">
              <a:moveTo>
                <a:pt x="704850" y="781050"/>
              </a:moveTo>
              <a:lnTo>
                <a:pt x="704850" y="342900"/>
              </a:lnTo>
              <a:lnTo>
                <a:pt x="0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0</xdr:colOff>
      <xdr:row>45</xdr:row>
      <xdr:rowOff>12700</xdr:rowOff>
    </xdr:from>
    <xdr:to>
      <xdr:col>17</xdr:col>
      <xdr:colOff>0</xdr:colOff>
      <xdr:row>47</xdr:row>
      <xdr:rowOff>63500</xdr:rowOff>
    </xdr:to>
    <xdr:cxnSp macro="">
      <xdr:nvCxnSpPr>
        <xdr:cNvPr id="282" name="直線コネクタ 281">
          <a:extLst>
            <a:ext uri="{FF2B5EF4-FFF2-40B4-BE49-F238E27FC236}">
              <a16:creationId xmlns:a16="http://schemas.microsoft.com/office/drawing/2014/main" id="{CEE0E4F5-F276-4550-8CA5-3BB6B5437D97}"/>
            </a:ext>
          </a:extLst>
        </xdr:cNvPr>
        <xdr:cNvCxnSpPr/>
      </xdr:nvCxnSpPr>
      <xdr:spPr>
        <a:xfrm flipV="1">
          <a:off x="14820900" y="7727950"/>
          <a:ext cx="0" cy="39370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937683</xdr:colOff>
      <xdr:row>46</xdr:row>
      <xdr:rowOff>142875</xdr:rowOff>
    </xdr:from>
    <xdr:to>
      <xdr:col>17</xdr:col>
      <xdr:colOff>88983</xdr:colOff>
      <xdr:row>47</xdr:row>
      <xdr:rowOff>151426</xdr:rowOff>
    </xdr:to>
    <xdr:sp macro="" textlink="">
      <xdr:nvSpPr>
        <xdr:cNvPr id="284" name="円/楕円 44">
          <a:extLst>
            <a:ext uri="{FF2B5EF4-FFF2-40B4-BE49-F238E27FC236}">
              <a16:creationId xmlns:a16="http://schemas.microsoft.com/office/drawing/2014/main" id="{1D1FEABE-3B96-4172-A8BB-EC134D2C7FD5}"/>
            </a:ext>
          </a:extLst>
        </xdr:cNvPr>
        <xdr:cNvSpPr/>
      </xdr:nvSpPr>
      <xdr:spPr>
        <a:xfrm>
          <a:off x="14729883" y="8029575"/>
          <a:ext cx="180000" cy="180001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16</xdr:col>
      <xdr:colOff>519431</xdr:colOff>
      <xdr:row>45</xdr:row>
      <xdr:rowOff>155575</xdr:rowOff>
    </xdr:from>
    <xdr:to>
      <xdr:col>16</xdr:col>
      <xdr:colOff>887097</xdr:colOff>
      <xdr:row>47</xdr:row>
      <xdr:rowOff>1195</xdr:rowOff>
    </xdr:to>
    <xdr:sp macro="" textlink="">
      <xdr:nvSpPr>
        <xdr:cNvPr id="285" name="六角形 284">
          <a:extLst>
            <a:ext uri="{FF2B5EF4-FFF2-40B4-BE49-F238E27FC236}">
              <a16:creationId xmlns:a16="http://schemas.microsoft.com/office/drawing/2014/main" id="{903E2FE8-BE44-477F-B66E-A70745BDEC51}"/>
            </a:ext>
          </a:extLst>
        </xdr:cNvPr>
        <xdr:cNvSpPr/>
      </xdr:nvSpPr>
      <xdr:spPr>
        <a:xfrm>
          <a:off x="14311631" y="7870825"/>
          <a:ext cx="367666" cy="188520"/>
        </a:xfrm>
        <a:prstGeom prst="hexagon">
          <a:avLst/>
        </a:pr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0" rtlCol="0" anchor="ctr"/>
        <a:lstStyle/>
        <a:p>
          <a:pPr algn="ctr"/>
          <a:r>
            <a:rPr kumimoji="1" lang="en-US" altLang="ja-JP" sz="1200" b="1"/>
            <a:t>131</a:t>
          </a:r>
          <a:endParaRPr kumimoji="1" lang="ja-JP" altLang="en-US" sz="1200" b="1"/>
        </a:p>
      </xdr:txBody>
    </xdr:sp>
    <xdr:clientData/>
  </xdr:twoCellAnchor>
  <xdr:twoCellAnchor>
    <xdr:from>
      <xdr:col>16</xdr:col>
      <xdr:colOff>1022542</xdr:colOff>
      <xdr:row>40</xdr:row>
      <xdr:rowOff>6479</xdr:rowOff>
    </xdr:from>
    <xdr:to>
      <xdr:col>17</xdr:col>
      <xdr:colOff>901699</xdr:colOff>
      <xdr:row>42</xdr:row>
      <xdr:rowOff>152400</xdr:rowOff>
    </xdr:to>
    <xdr:sp macro="" textlink="">
      <xdr:nvSpPr>
        <xdr:cNvPr id="286" name="フリーフォーム 100">
          <a:extLst>
            <a:ext uri="{FF2B5EF4-FFF2-40B4-BE49-F238E27FC236}">
              <a16:creationId xmlns:a16="http://schemas.microsoft.com/office/drawing/2014/main" id="{23766303-ED4C-4CC8-BEAA-EF1857688CBF}"/>
            </a:ext>
          </a:extLst>
        </xdr:cNvPr>
        <xdr:cNvSpPr/>
      </xdr:nvSpPr>
      <xdr:spPr>
        <a:xfrm>
          <a:off x="14814742" y="6864479"/>
          <a:ext cx="907857" cy="488821"/>
        </a:xfrm>
        <a:custGeom>
          <a:avLst/>
          <a:gdLst>
            <a:gd name="connsiteX0" fmla="*/ 0 w 1078852"/>
            <a:gd name="connsiteY0" fmla="*/ 466531 h 466531"/>
            <a:gd name="connsiteX1" fmla="*/ 0 w 1078852"/>
            <a:gd name="connsiteY1" fmla="*/ 0 h 466531"/>
            <a:gd name="connsiteX2" fmla="*/ 1078852 w 1078852"/>
            <a:gd name="connsiteY2" fmla="*/ 0 h 46653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78852" h="466531">
              <a:moveTo>
                <a:pt x="0" y="466531"/>
              </a:moveTo>
              <a:lnTo>
                <a:pt x="0" y="0"/>
              </a:lnTo>
              <a:lnTo>
                <a:pt x="1078852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17</xdr:col>
      <xdr:colOff>0</xdr:colOff>
      <xdr:row>37</xdr:row>
      <xdr:rowOff>127000</xdr:rowOff>
    </xdr:from>
    <xdr:to>
      <xdr:col>17</xdr:col>
      <xdr:colOff>0</xdr:colOff>
      <xdr:row>40</xdr:row>
      <xdr:rowOff>6350</xdr:rowOff>
    </xdr:to>
    <xdr:cxnSp macro="">
      <xdr:nvCxnSpPr>
        <xdr:cNvPr id="288" name="直線コネクタ 287">
          <a:extLst>
            <a:ext uri="{FF2B5EF4-FFF2-40B4-BE49-F238E27FC236}">
              <a16:creationId xmlns:a16="http://schemas.microsoft.com/office/drawing/2014/main" id="{7335B456-A560-405B-9A2C-66FB2F81F71A}"/>
            </a:ext>
          </a:extLst>
        </xdr:cNvPr>
        <xdr:cNvCxnSpPr/>
      </xdr:nvCxnSpPr>
      <xdr:spPr>
        <a:xfrm flipV="1">
          <a:off x="14820900" y="6470650"/>
          <a:ext cx="0" cy="39370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937683</xdr:colOff>
      <xdr:row>39</xdr:row>
      <xdr:rowOff>85725</xdr:rowOff>
    </xdr:from>
    <xdr:to>
      <xdr:col>17</xdr:col>
      <xdr:colOff>88983</xdr:colOff>
      <xdr:row>40</xdr:row>
      <xdr:rowOff>94276</xdr:rowOff>
    </xdr:to>
    <xdr:sp macro="" textlink="">
      <xdr:nvSpPr>
        <xdr:cNvPr id="289" name="円/楕円 44">
          <a:extLst>
            <a:ext uri="{FF2B5EF4-FFF2-40B4-BE49-F238E27FC236}">
              <a16:creationId xmlns:a16="http://schemas.microsoft.com/office/drawing/2014/main" id="{2AC7FFD6-BEBE-4AEE-A602-A7A3CBC10D01}"/>
            </a:ext>
          </a:extLst>
        </xdr:cNvPr>
        <xdr:cNvSpPr/>
      </xdr:nvSpPr>
      <xdr:spPr>
        <a:xfrm>
          <a:off x="14729883" y="6772275"/>
          <a:ext cx="180000" cy="180001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17</xdr:col>
      <xdr:colOff>265431</xdr:colOff>
      <xdr:row>39</xdr:row>
      <xdr:rowOff>85725</xdr:rowOff>
    </xdr:from>
    <xdr:to>
      <xdr:col>17</xdr:col>
      <xdr:colOff>633097</xdr:colOff>
      <xdr:row>40</xdr:row>
      <xdr:rowOff>102795</xdr:rowOff>
    </xdr:to>
    <xdr:sp macro="" textlink="">
      <xdr:nvSpPr>
        <xdr:cNvPr id="290" name="六角形 289">
          <a:extLst>
            <a:ext uri="{FF2B5EF4-FFF2-40B4-BE49-F238E27FC236}">
              <a16:creationId xmlns:a16="http://schemas.microsoft.com/office/drawing/2014/main" id="{B0762010-8658-409E-8BE5-565CDDC72D46}"/>
            </a:ext>
          </a:extLst>
        </xdr:cNvPr>
        <xdr:cNvSpPr/>
      </xdr:nvSpPr>
      <xdr:spPr>
        <a:xfrm>
          <a:off x="15086331" y="6772275"/>
          <a:ext cx="367666" cy="188520"/>
        </a:xfrm>
        <a:prstGeom prst="hexagon">
          <a:avLst/>
        </a:pr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0" rtlCol="0" anchor="ctr"/>
        <a:lstStyle/>
        <a:p>
          <a:pPr algn="ctr"/>
          <a:r>
            <a:rPr kumimoji="1" lang="en-US" altLang="ja-JP" sz="1200" b="1"/>
            <a:t>54</a:t>
          </a:r>
          <a:endParaRPr kumimoji="1" lang="ja-JP" altLang="en-US" sz="1200" b="1"/>
        </a:p>
      </xdr:txBody>
    </xdr:sp>
    <xdr:clientData/>
  </xdr:twoCellAnchor>
  <xdr:twoCellAnchor>
    <xdr:from>
      <xdr:col>16</xdr:col>
      <xdr:colOff>120650</xdr:colOff>
      <xdr:row>33</xdr:row>
      <xdr:rowOff>0</xdr:rowOff>
    </xdr:from>
    <xdr:to>
      <xdr:col>16</xdr:col>
      <xdr:colOff>1016000</xdr:colOff>
      <xdr:row>33</xdr:row>
      <xdr:rowOff>0</xdr:rowOff>
    </xdr:to>
    <xdr:cxnSp macro="">
      <xdr:nvCxnSpPr>
        <xdr:cNvPr id="291" name="直線コネクタ 290">
          <a:extLst>
            <a:ext uri="{FF2B5EF4-FFF2-40B4-BE49-F238E27FC236}">
              <a16:creationId xmlns:a16="http://schemas.microsoft.com/office/drawing/2014/main" id="{8DD49A36-FCB3-4EE6-BAD1-84620A125157}"/>
            </a:ext>
          </a:extLst>
        </xdr:cNvPr>
        <xdr:cNvCxnSpPr/>
      </xdr:nvCxnSpPr>
      <xdr:spPr>
        <a:xfrm>
          <a:off x="13912850" y="5657850"/>
          <a:ext cx="895350" cy="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192</xdr:colOff>
      <xdr:row>33</xdr:row>
      <xdr:rowOff>129</xdr:rowOff>
    </xdr:from>
    <xdr:to>
      <xdr:col>17</xdr:col>
      <xdr:colOff>908049</xdr:colOff>
      <xdr:row>35</xdr:row>
      <xdr:rowOff>146050</xdr:rowOff>
    </xdr:to>
    <xdr:sp macro="" textlink="">
      <xdr:nvSpPr>
        <xdr:cNvPr id="292" name="フリーフォーム 100">
          <a:extLst>
            <a:ext uri="{FF2B5EF4-FFF2-40B4-BE49-F238E27FC236}">
              <a16:creationId xmlns:a16="http://schemas.microsoft.com/office/drawing/2014/main" id="{9B990310-5E79-46C7-9C2B-8A6264823EA6}"/>
            </a:ext>
          </a:extLst>
        </xdr:cNvPr>
        <xdr:cNvSpPr/>
      </xdr:nvSpPr>
      <xdr:spPr>
        <a:xfrm>
          <a:off x="14821092" y="5657979"/>
          <a:ext cx="907857" cy="488821"/>
        </a:xfrm>
        <a:custGeom>
          <a:avLst/>
          <a:gdLst>
            <a:gd name="connsiteX0" fmla="*/ 0 w 1078852"/>
            <a:gd name="connsiteY0" fmla="*/ 466531 h 466531"/>
            <a:gd name="connsiteX1" fmla="*/ 0 w 1078852"/>
            <a:gd name="connsiteY1" fmla="*/ 0 h 466531"/>
            <a:gd name="connsiteX2" fmla="*/ 1078852 w 1078852"/>
            <a:gd name="connsiteY2" fmla="*/ 0 h 46653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78852" h="466531">
              <a:moveTo>
                <a:pt x="0" y="466531"/>
              </a:moveTo>
              <a:lnTo>
                <a:pt x="0" y="0"/>
              </a:lnTo>
              <a:lnTo>
                <a:pt x="1078852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16</xdr:col>
      <xdr:colOff>944033</xdr:colOff>
      <xdr:row>32</xdr:row>
      <xdr:rowOff>85725</xdr:rowOff>
    </xdr:from>
    <xdr:to>
      <xdr:col>17</xdr:col>
      <xdr:colOff>95333</xdr:colOff>
      <xdr:row>33</xdr:row>
      <xdr:rowOff>94276</xdr:rowOff>
    </xdr:to>
    <xdr:sp macro="" textlink="">
      <xdr:nvSpPr>
        <xdr:cNvPr id="293" name="円/楕円 44">
          <a:extLst>
            <a:ext uri="{FF2B5EF4-FFF2-40B4-BE49-F238E27FC236}">
              <a16:creationId xmlns:a16="http://schemas.microsoft.com/office/drawing/2014/main" id="{816D78F0-3172-41A3-A3A9-D05ABA675438}"/>
            </a:ext>
          </a:extLst>
        </xdr:cNvPr>
        <xdr:cNvSpPr/>
      </xdr:nvSpPr>
      <xdr:spPr>
        <a:xfrm>
          <a:off x="14736233" y="5572125"/>
          <a:ext cx="180000" cy="180001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17</xdr:col>
      <xdr:colOff>2732</xdr:colOff>
      <xdr:row>24</xdr:row>
      <xdr:rowOff>0</xdr:rowOff>
    </xdr:from>
    <xdr:to>
      <xdr:col>17</xdr:col>
      <xdr:colOff>965200</xdr:colOff>
      <xdr:row>26</xdr:row>
      <xdr:rowOff>86297</xdr:rowOff>
    </xdr:to>
    <xdr:sp macro="" textlink="">
      <xdr:nvSpPr>
        <xdr:cNvPr id="294" name="フリーフォーム 54">
          <a:extLst>
            <a:ext uri="{FF2B5EF4-FFF2-40B4-BE49-F238E27FC236}">
              <a16:creationId xmlns:a16="http://schemas.microsoft.com/office/drawing/2014/main" id="{59AE02C8-DBE3-4CE5-B01F-48BF38100575}"/>
            </a:ext>
          </a:extLst>
        </xdr:cNvPr>
        <xdr:cNvSpPr/>
      </xdr:nvSpPr>
      <xdr:spPr>
        <a:xfrm flipH="1">
          <a:off x="14823632" y="4114800"/>
          <a:ext cx="962468" cy="429197"/>
        </a:xfrm>
        <a:custGeom>
          <a:avLst/>
          <a:gdLst>
            <a:gd name="connsiteX0" fmla="*/ 0 w 796990"/>
            <a:gd name="connsiteY0" fmla="*/ 340179 h 340179"/>
            <a:gd name="connsiteX1" fmla="*/ 796990 w 796990"/>
            <a:gd name="connsiteY1" fmla="*/ 340179 h 340179"/>
            <a:gd name="connsiteX2" fmla="*/ 796990 w 796990"/>
            <a:gd name="connsiteY2" fmla="*/ 0 h 34017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796990" h="340179">
              <a:moveTo>
                <a:pt x="0" y="340179"/>
              </a:moveTo>
              <a:lnTo>
                <a:pt x="796990" y="340179"/>
              </a:lnTo>
              <a:lnTo>
                <a:pt x="796990" y="0"/>
              </a:lnTo>
            </a:path>
          </a:pathLst>
        </a:custGeom>
        <a:noFill/>
        <a:ln w="28575">
          <a:solidFill>
            <a:schemeClr val="tx1"/>
          </a:solidFill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16</xdr:col>
      <xdr:colOff>44451</xdr:colOff>
      <xdr:row>26</xdr:row>
      <xdr:rowOff>89029</xdr:rowOff>
    </xdr:from>
    <xdr:to>
      <xdr:col>17</xdr:col>
      <xdr:colOff>193</xdr:colOff>
      <xdr:row>28</xdr:row>
      <xdr:rowOff>146050</xdr:rowOff>
    </xdr:to>
    <xdr:sp macro="" textlink="">
      <xdr:nvSpPr>
        <xdr:cNvPr id="295" name="フリーフォーム 100">
          <a:extLst>
            <a:ext uri="{FF2B5EF4-FFF2-40B4-BE49-F238E27FC236}">
              <a16:creationId xmlns:a16="http://schemas.microsoft.com/office/drawing/2014/main" id="{E90E3DAA-6B0B-4666-B6F7-7BE7CF0C7DB9}"/>
            </a:ext>
          </a:extLst>
        </xdr:cNvPr>
        <xdr:cNvSpPr/>
      </xdr:nvSpPr>
      <xdr:spPr>
        <a:xfrm flipH="1">
          <a:off x="13836651" y="4546729"/>
          <a:ext cx="984442" cy="399921"/>
        </a:xfrm>
        <a:custGeom>
          <a:avLst/>
          <a:gdLst>
            <a:gd name="connsiteX0" fmla="*/ 0 w 1078852"/>
            <a:gd name="connsiteY0" fmla="*/ 466531 h 466531"/>
            <a:gd name="connsiteX1" fmla="*/ 0 w 1078852"/>
            <a:gd name="connsiteY1" fmla="*/ 0 h 466531"/>
            <a:gd name="connsiteX2" fmla="*/ 1078852 w 1078852"/>
            <a:gd name="connsiteY2" fmla="*/ 0 h 46653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78852" h="466531">
              <a:moveTo>
                <a:pt x="0" y="466531"/>
              </a:moveTo>
              <a:lnTo>
                <a:pt x="0" y="0"/>
              </a:lnTo>
              <a:lnTo>
                <a:pt x="1078852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16</xdr:col>
      <xdr:colOff>944033</xdr:colOff>
      <xdr:row>25</xdr:row>
      <xdr:rowOff>161925</xdr:rowOff>
    </xdr:from>
    <xdr:to>
      <xdr:col>17</xdr:col>
      <xdr:colOff>95333</xdr:colOff>
      <xdr:row>26</xdr:row>
      <xdr:rowOff>170476</xdr:rowOff>
    </xdr:to>
    <xdr:sp macro="" textlink="">
      <xdr:nvSpPr>
        <xdr:cNvPr id="296" name="円/楕円 44">
          <a:extLst>
            <a:ext uri="{FF2B5EF4-FFF2-40B4-BE49-F238E27FC236}">
              <a16:creationId xmlns:a16="http://schemas.microsoft.com/office/drawing/2014/main" id="{A9A7F538-3512-4DA9-8A15-F7839A5790B8}"/>
            </a:ext>
          </a:extLst>
        </xdr:cNvPr>
        <xdr:cNvSpPr/>
      </xdr:nvSpPr>
      <xdr:spPr>
        <a:xfrm>
          <a:off x="14736233" y="4448175"/>
          <a:ext cx="180000" cy="180001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17</xdr:col>
      <xdr:colOff>265431</xdr:colOff>
      <xdr:row>32</xdr:row>
      <xdr:rowOff>79375</xdr:rowOff>
    </xdr:from>
    <xdr:to>
      <xdr:col>17</xdr:col>
      <xdr:colOff>633097</xdr:colOff>
      <xdr:row>33</xdr:row>
      <xdr:rowOff>96445</xdr:rowOff>
    </xdr:to>
    <xdr:sp macro="" textlink="">
      <xdr:nvSpPr>
        <xdr:cNvPr id="297" name="六角形 296">
          <a:extLst>
            <a:ext uri="{FF2B5EF4-FFF2-40B4-BE49-F238E27FC236}">
              <a16:creationId xmlns:a16="http://schemas.microsoft.com/office/drawing/2014/main" id="{2326E377-EB4E-474C-B7E4-481773141480}"/>
            </a:ext>
          </a:extLst>
        </xdr:cNvPr>
        <xdr:cNvSpPr/>
      </xdr:nvSpPr>
      <xdr:spPr>
        <a:xfrm>
          <a:off x="15086331" y="5565775"/>
          <a:ext cx="367666" cy="188520"/>
        </a:xfrm>
        <a:prstGeom prst="hexagon">
          <a:avLst/>
        </a:pr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0" rtlCol="0" anchor="ctr"/>
        <a:lstStyle/>
        <a:p>
          <a:pPr algn="ctr"/>
          <a:r>
            <a:rPr kumimoji="1" lang="en-US" altLang="ja-JP" sz="1200" b="1"/>
            <a:t>15</a:t>
          </a:r>
          <a:endParaRPr kumimoji="1" lang="ja-JP" altLang="en-US" sz="1200" b="1"/>
        </a:p>
      </xdr:txBody>
    </xdr:sp>
    <xdr:clientData/>
  </xdr:twoCellAnchor>
  <xdr:twoCellAnchor>
    <xdr:from>
      <xdr:col>16</xdr:col>
      <xdr:colOff>373381</xdr:colOff>
      <xdr:row>25</xdr:row>
      <xdr:rowOff>155575</xdr:rowOff>
    </xdr:from>
    <xdr:to>
      <xdr:col>16</xdr:col>
      <xdr:colOff>741047</xdr:colOff>
      <xdr:row>27</xdr:row>
      <xdr:rowOff>1195</xdr:rowOff>
    </xdr:to>
    <xdr:sp macro="" textlink="">
      <xdr:nvSpPr>
        <xdr:cNvPr id="298" name="六角形 297">
          <a:extLst>
            <a:ext uri="{FF2B5EF4-FFF2-40B4-BE49-F238E27FC236}">
              <a16:creationId xmlns:a16="http://schemas.microsoft.com/office/drawing/2014/main" id="{E7300690-447C-44EF-B20D-7147C14A258C}"/>
            </a:ext>
          </a:extLst>
        </xdr:cNvPr>
        <xdr:cNvSpPr/>
      </xdr:nvSpPr>
      <xdr:spPr>
        <a:xfrm>
          <a:off x="14165581" y="4441825"/>
          <a:ext cx="367666" cy="188520"/>
        </a:xfrm>
        <a:prstGeom prst="hexagon">
          <a:avLst/>
        </a:pr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0" rtlCol="0" anchor="ctr"/>
        <a:lstStyle/>
        <a:p>
          <a:pPr algn="ctr"/>
          <a:r>
            <a:rPr kumimoji="1" lang="en-US" altLang="ja-JP" sz="1200" b="1"/>
            <a:t>23</a:t>
          </a:r>
          <a:endParaRPr kumimoji="1" lang="ja-JP" altLang="en-US" sz="1200" b="1"/>
        </a:p>
      </xdr:txBody>
    </xdr:sp>
    <xdr:clientData/>
  </xdr:twoCellAnchor>
  <xdr:twoCellAnchor>
    <xdr:from>
      <xdr:col>17</xdr:col>
      <xdr:colOff>12700</xdr:colOff>
      <xdr:row>19</xdr:row>
      <xdr:rowOff>0</xdr:rowOff>
    </xdr:from>
    <xdr:to>
      <xdr:col>17</xdr:col>
      <xdr:colOff>908050</xdr:colOff>
      <xdr:row>19</xdr:row>
      <xdr:rowOff>0</xdr:rowOff>
    </xdr:to>
    <xdr:cxnSp macro="">
      <xdr:nvCxnSpPr>
        <xdr:cNvPr id="299" name="直線コネクタ 298">
          <a:extLst>
            <a:ext uri="{FF2B5EF4-FFF2-40B4-BE49-F238E27FC236}">
              <a16:creationId xmlns:a16="http://schemas.microsoft.com/office/drawing/2014/main" id="{E6F1ECC5-081F-48A8-AF62-3E4FF163C74A}"/>
            </a:ext>
          </a:extLst>
        </xdr:cNvPr>
        <xdr:cNvCxnSpPr/>
      </xdr:nvCxnSpPr>
      <xdr:spPr>
        <a:xfrm>
          <a:off x="14833600" y="3257550"/>
          <a:ext cx="895350" cy="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63501</xdr:colOff>
      <xdr:row>19</xdr:row>
      <xdr:rowOff>129</xdr:rowOff>
    </xdr:from>
    <xdr:to>
      <xdr:col>17</xdr:col>
      <xdr:colOff>193</xdr:colOff>
      <xdr:row>21</xdr:row>
      <xdr:rowOff>146050</xdr:rowOff>
    </xdr:to>
    <xdr:sp macro="" textlink="">
      <xdr:nvSpPr>
        <xdr:cNvPr id="300" name="フリーフォーム 100">
          <a:extLst>
            <a:ext uri="{FF2B5EF4-FFF2-40B4-BE49-F238E27FC236}">
              <a16:creationId xmlns:a16="http://schemas.microsoft.com/office/drawing/2014/main" id="{130C4F76-7FC1-4723-ACA1-58593F0BA691}"/>
            </a:ext>
          </a:extLst>
        </xdr:cNvPr>
        <xdr:cNvSpPr/>
      </xdr:nvSpPr>
      <xdr:spPr>
        <a:xfrm flipH="1">
          <a:off x="13855701" y="3257679"/>
          <a:ext cx="965392" cy="488821"/>
        </a:xfrm>
        <a:custGeom>
          <a:avLst/>
          <a:gdLst>
            <a:gd name="connsiteX0" fmla="*/ 0 w 1078852"/>
            <a:gd name="connsiteY0" fmla="*/ 466531 h 466531"/>
            <a:gd name="connsiteX1" fmla="*/ 0 w 1078852"/>
            <a:gd name="connsiteY1" fmla="*/ 0 h 466531"/>
            <a:gd name="connsiteX2" fmla="*/ 1078852 w 1078852"/>
            <a:gd name="connsiteY2" fmla="*/ 0 h 46653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78852" h="466531">
              <a:moveTo>
                <a:pt x="0" y="466531"/>
              </a:moveTo>
              <a:lnTo>
                <a:pt x="0" y="0"/>
              </a:lnTo>
              <a:lnTo>
                <a:pt x="1078852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16</xdr:col>
      <xdr:colOff>944033</xdr:colOff>
      <xdr:row>18</xdr:row>
      <xdr:rowOff>85725</xdr:rowOff>
    </xdr:from>
    <xdr:to>
      <xdr:col>17</xdr:col>
      <xdr:colOff>95333</xdr:colOff>
      <xdr:row>19</xdr:row>
      <xdr:rowOff>94276</xdr:rowOff>
    </xdr:to>
    <xdr:sp macro="" textlink="">
      <xdr:nvSpPr>
        <xdr:cNvPr id="301" name="円/楕円 44">
          <a:extLst>
            <a:ext uri="{FF2B5EF4-FFF2-40B4-BE49-F238E27FC236}">
              <a16:creationId xmlns:a16="http://schemas.microsoft.com/office/drawing/2014/main" id="{FBBA1970-541E-4DCF-B1E6-1EDBC0150A9C}"/>
            </a:ext>
          </a:extLst>
        </xdr:cNvPr>
        <xdr:cNvSpPr/>
      </xdr:nvSpPr>
      <xdr:spPr>
        <a:xfrm>
          <a:off x="14736233" y="3171825"/>
          <a:ext cx="180000" cy="180001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16</xdr:col>
      <xdr:colOff>386081</xdr:colOff>
      <xdr:row>18</xdr:row>
      <xdr:rowOff>79375</xdr:rowOff>
    </xdr:from>
    <xdr:to>
      <xdr:col>16</xdr:col>
      <xdr:colOff>753747</xdr:colOff>
      <xdr:row>19</xdr:row>
      <xdr:rowOff>96445</xdr:rowOff>
    </xdr:to>
    <xdr:sp macro="" textlink="">
      <xdr:nvSpPr>
        <xdr:cNvPr id="302" name="六角形 301">
          <a:extLst>
            <a:ext uri="{FF2B5EF4-FFF2-40B4-BE49-F238E27FC236}">
              <a16:creationId xmlns:a16="http://schemas.microsoft.com/office/drawing/2014/main" id="{685C9622-3485-401B-862A-38C0E531D0D6}"/>
            </a:ext>
          </a:extLst>
        </xdr:cNvPr>
        <xdr:cNvSpPr/>
      </xdr:nvSpPr>
      <xdr:spPr>
        <a:xfrm>
          <a:off x="14178281" y="3165475"/>
          <a:ext cx="367666" cy="188520"/>
        </a:xfrm>
        <a:prstGeom prst="hexagon">
          <a:avLst/>
        </a:pr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0" rtlCol="0" anchor="ctr"/>
        <a:lstStyle/>
        <a:p>
          <a:pPr algn="ctr"/>
          <a:r>
            <a:rPr kumimoji="1" lang="en-US" altLang="ja-JP" sz="1200" b="1"/>
            <a:t>20</a:t>
          </a:r>
          <a:endParaRPr kumimoji="1" lang="ja-JP" altLang="en-US" sz="1200" b="1"/>
        </a:p>
      </xdr:txBody>
    </xdr:sp>
    <xdr:clientData/>
  </xdr:twoCellAnchor>
  <xdr:twoCellAnchor>
    <xdr:from>
      <xdr:col>16</xdr:col>
      <xdr:colOff>107950</xdr:colOff>
      <xdr:row>10</xdr:row>
      <xdr:rowOff>6350</xdr:rowOff>
    </xdr:from>
    <xdr:to>
      <xdr:col>17</xdr:col>
      <xdr:colOff>2732</xdr:colOff>
      <xdr:row>12</xdr:row>
      <xdr:rowOff>79947</xdr:rowOff>
    </xdr:to>
    <xdr:sp macro="" textlink="">
      <xdr:nvSpPr>
        <xdr:cNvPr id="303" name="フリーフォーム 54">
          <a:extLst>
            <a:ext uri="{FF2B5EF4-FFF2-40B4-BE49-F238E27FC236}">
              <a16:creationId xmlns:a16="http://schemas.microsoft.com/office/drawing/2014/main" id="{D92E67D7-0FDE-43AA-A1D9-C29B5EC3C199}"/>
            </a:ext>
          </a:extLst>
        </xdr:cNvPr>
        <xdr:cNvSpPr/>
      </xdr:nvSpPr>
      <xdr:spPr>
        <a:xfrm>
          <a:off x="13900150" y="1720850"/>
          <a:ext cx="923482" cy="416497"/>
        </a:xfrm>
        <a:custGeom>
          <a:avLst/>
          <a:gdLst>
            <a:gd name="connsiteX0" fmla="*/ 0 w 796990"/>
            <a:gd name="connsiteY0" fmla="*/ 340179 h 340179"/>
            <a:gd name="connsiteX1" fmla="*/ 796990 w 796990"/>
            <a:gd name="connsiteY1" fmla="*/ 340179 h 340179"/>
            <a:gd name="connsiteX2" fmla="*/ 796990 w 796990"/>
            <a:gd name="connsiteY2" fmla="*/ 0 h 34017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796990" h="340179">
              <a:moveTo>
                <a:pt x="0" y="340179"/>
              </a:moveTo>
              <a:lnTo>
                <a:pt x="796990" y="340179"/>
              </a:lnTo>
              <a:lnTo>
                <a:pt x="796990" y="0"/>
              </a:lnTo>
            </a:path>
          </a:pathLst>
        </a:custGeom>
        <a:noFill/>
        <a:ln w="28575">
          <a:solidFill>
            <a:schemeClr val="tx1"/>
          </a:solidFill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17</xdr:col>
      <xdr:colOff>192</xdr:colOff>
      <xdr:row>12</xdr:row>
      <xdr:rowOff>82679</xdr:rowOff>
    </xdr:from>
    <xdr:to>
      <xdr:col>17</xdr:col>
      <xdr:colOff>958849</xdr:colOff>
      <xdr:row>14</xdr:row>
      <xdr:rowOff>158750</xdr:rowOff>
    </xdr:to>
    <xdr:sp macro="" textlink="">
      <xdr:nvSpPr>
        <xdr:cNvPr id="304" name="フリーフォーム 100">
          <a:extLst>
            <a:ext uri="{FF2B5EF4-FFF2-40B4-BE49-F238E27FC236}">
              <a16:creationId xmlns:a16="http://schemas.microsoft.com/office/drawing/2014/main" id="{8577A7FF-C1C2-4E02-B36C-48E676041999}"/>
            </a:ext>
          </a:extLst>
        </xdr:cNvPr>
        <xdr:cNvSpPr/>
      </xdr:nvSpPr>
      <xdr:spPr>
        <a:xfrm>
          <a:off x="14821092" y="2140079"/>
          <a:ext cx="958657" cy="418971"/>
        </a:xfrm>
        <a:custGeom>
          <a:avLst/>
          <a:gdLst>
            <a:gd name="connsiteX0" fmla="*/ 0 w 1078852"/>
            <a:gd name="connsiteY0" fmla="*/ 466531 h 466531"/>
            <a:gd name="connsiteX1" fmla="*/ 0 w 1078852"/>
            <a:gd name="connsiteY1" fmla="*/ 0 h 466531"/>
            <a:gd name="connsiteX2" fmla="*/ 1078852 w 1078852"/>
            <a:gd name="connsiteY2" fmla="*/ 0 h 46653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78852" h="466531">
              <a:moveTo>
                <a:pt x="0" y="466531"/>
              </a:moveTo>
              <a:lnTo>
                <a:pt x="0" y="0"/>
              </a:lnTo>
              <a:lnTo>
                <a:pt x="1078852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16</xdr:col>
      <xdr:colOff>944033</xdr:colOff>
      <xdr:row>11</xdr:row>
      <xdr:rowOff>155575</xdr:rowOff>
    </xdr:from>
    <xdr:to>
      <xdr:col>17</xdr:col>
      <xdr:colOff>95333</xdr:colOff>
      <xdr:row>12</xdr:row>
      <xdr:rowOff>164126</xdr:rowOff>
    </xdr:to>
    <xdr:sp macro="" textlink="">
      <xdr:nvSpPr>
        <xdr:cNvPr id="305" name="円/楕円 44">
          <a:extLst>
            <a:ext uri="{FF2B5EF4-FFF2-40B4-BE49-F238E27FC236}">
              <a16:creationId xmlns:a16="http://schemas.microsoft.com/office/drawing/2014/main" id="{5D2CD1C3-FA13-4E87-9BF1-6DF93B560F9C}"/>
            </a:ext>
          </a:extLst>
        </xdr:cNvPr>
        <xdr:cNvSpPr/>
      </xdr:nvSpPr>
      <xdr:spPr>
        <a:xfrm>
          <a:off x="14736233" y="2041525"/>
          <a:ext cx="180000" cy="180001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17</xdr:col>
      <xdr:colOff>354331</xdr:colOff>
      <xdr:row>11</xdr:row>
      <xdr:rowOff>142875</xdr:rowOff>
    </xdr:from>
    <xdr:to>
      <xdr:col>17</xdr:col>
      <xdr:colOff>721997</xdr:colOff>
      <xdr:row>12</xdr:row>
      <xdr:rowOff>159945</xdr:rowOff>
    </xdr:to>
    <xdr:sp macro="" textlink="">
      <xdr:nvSpPr>
        <xdr:cNvPr id="306" name="六角形 305">
          <a:extLst>
            <a:ext uri="{FF2B5EF4-FFF2-40B4-BE49-F238E27FC236}">
              <a16:creationId xmlns:a16="http://schemas.microsoft.com/office/drawing/2014/main" id="{0D69351B-9D22-4BC8-8B2A-BC6AA148F187}"/>
            </a:ext>
          </a:extLst>
        </xdr:cNvPr>
        <xdr:cNvSpPr/>
      </xdr:nvSpPr>
      <xdr:spPr>
        <a:xfrm>
          <a:off x="15175231" y="2028825"/>
          <a:ext cx="367666" cy="188520"/>
        </a:xfrm>
        <a:prstGeom prst="hexagon">
          <a:avLst/>
        </a:pr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0" rtlCol="0" anchor="ctr"/>
        <a:lstStyle/>
        <a:p>
          <a:pPr algn="ctr"/>
          <a:r>
            <a:rPr kumimoji="1" lang="en-US" altLang="ja-JP" sz="1200" b="1"/>
            <a:t>43</a:t>
          </a:r>
          <a:endParaRPr kumimoji="1" lang="ja-JP" altLang="en-US" sz="1200" b="1"/>
        </a:p>
      </xdr:txBody>
    </xdr:sp>
    <xdr:clientData/>
  </xdr:twoCellAnchor>
  <xdr:twoCellAnchor editAs="oneCell">
    <xdr:from>
      <xdr:col>17</xdr:col>
      <xdr:colOff>76200</xdr:colOff>
      <xdr:row>9</xdr:row>
      <xdr:rowOff>158750</xdr:rowOff>
    </xdr:from>
    <xdr:to>
      <xdr:col>17</xdr:col>
      <xdr:colOff>399907</xdr:colOff>
      <xdr:row>11</xdr:row>
      <xdr:rowOff>141801</xdr:rowOff>
    </xdr:to>
    <xdr:pic>
      <xdr:nvPicPr>
        <xdr:cNvPr id="307" name="図 306">
          <a:extLst>
            <a:ext uri="{FF2B5EF4-FFF2-40B4-BE49-F238E27FC236}">
              <a16:creationId xmlns:a16="http://schemas.microsoft.com/office/drawing/2014/main" id="{E94EA974-DE91-4BB1-960E-CDF99EA254F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4897100" y="1701800"/>
          <a:ext cx="323707" cy="325951"/>
        </a:xfrm>
        <a:prstGeom prst="rect">
          <a:avLst/>
        </a:prstGeom>
      </xdr:spPr>
    </xdr:pic>
    <xdr:clientData/>
  </xdr:twoCellAnchor>
  <xdr:twoCellAnchor>
    <xdr:from>
      <xdr:col>16</xdr:col>
      <xdr:colOff>704850</xdr:colOff>
      <xdr:row>3</xdr:row>
      <xdr:rowOff>19050</xdr:rowOff>
    </xdr:from>
    <xdr:to>
      <xdr:col>16</xdr:col>
      <xdr:colOff>1028603</xdr:colOff>
      <xdr:row>7</xdr:row>
      <xdr:rowOff>38100</xdr:rowOff>
    </xdr:to>
    <xdr:sp macro="" textlink="">
      <xdr:nvSpPr>
        <xdr:cNvPr id="309" name="フリーフォーム: 図形 308">
          <a:extLst>
            <a:ext uri="{FF2B5EF4-FFF2-40B4-BE49-F238E27FC236}">
              <a16:creationId xmlns:a16="http://schemas.microsoft.com/office/drawing/2014/main" id="{A7E164B2-D8FD-414B-A85C-3320A6CC36DB}"/>
            </a:ext>
          </a:extLst>
        </xdr:cNvPr>
        <xdr:cNvSpPr/>
      </xdr:nvSpPr>
      <xdr:spPr>
        <a:xfrm flipH="1">
          <a:off x="14497050" y="533400"/>
          <a:ext cx="323753" cy="704850"/>
        </a:xfrm>
        <a:custGeom>
          <a:avLst/>
          <a:gdLst>
            <a:gd name="connsiteX0" fmla="*/ 0 w 393700"/>
            <a:gd name="connsiteY0" fmla="*/ 838200 h 838200"/>
            <a:gd name="connsiteX1" fmla="*/ 393700 w 393700"/>
            <a:gd name="connsiteY1" fmla="*/ 0 h 838200"/>
            <a:gd name="connsiteX0" fmla="*/ 12 w 393712"/>
            <a:gd name="connsiteY0" fmla="*/ 838200 h 838200"/>
            <a:gd name="connsiteX1" fmla="*/ 393712 w 393712"/>
            <a:gd name="connsiteY1" fmla="*/ 0 h 838200"/>
            <a:gd name="connsiteX0" fmla="*/ 140 w 393840"/>
            <a:gd name="connsiteY0" fmla="*/ 838200 h 838200"/>
            <a:gd name="connsiteX1" fmla="*/ 393840 w 393840"/>
            <a:gd name="connsiteY1" fmla="*/ 0 h 838200"/>
            <a:gd name="connsiteX0" fmla="*/ 140 w 393840"/>
            <a:gd name="connsiteY0" fmla="*/ 838200 h 838200"/>
            <a:gd name="connsiteX1" fmla="*/ 393840 w 393840"/>
            <a:gd name="connsiteY1" fmla="*/ 0 h 838200"/>
            <a:gd name="connsiteX0" fmla="*/ 97 w 393797"/>
            <a:gd name="connsiteY0" fmla="*/ 838200 h 838200"/>
            <a:gd name="connsiteX1" fmla="*/ 393797 w 393797"/>
            <a:gd name="connsiteY1" fmla="*/ 0 h 8382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393797" h="838200">
              <a:moveTo>
                <a:pt x="97" y="838200"/>
              </a:moveTo>
              <a:cubicBezTo>
                <a:pt x="-2020" y="400050"/>
                <a:pt x="27614" y="368300"/>
                <a:pt x="393797" y="0"/>
              </a:cubicBezTo>
            </a:path>
          </a:pathLst>
        </a:custGeom>
        <a:noFill/>
        <a:ln w="28575">
          <a:solidFill>
            <a:schemeClr val="tx1"/>
          </a:solidFill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1028603</xdr:colOff>
      <xdr:row>3</xdr:row>
      <xdr:rowOff>6350</xdr:rowOff>
    </xdr:from>
    <xdr:to>
      <xdr:col>17</xdr:col>
      <xdr:colOff>393700</xdr:colOff>
      <xdr:row>7</xdr:row>
      <xdr:rowOff>158750</xdr:rowOff>
    </xdr:to>
    <xdr:sp macro="" textlink="">
      <xdr:nvSpPr>
        <xdr:cNvPr id="225" name="フリーフォーム: 図形 224">
          <a:extLst>
            <a:ext uri="{FF2B5EF4-FFF2-40B4-BE49-F238E27FC236}">
              <a16:creationId xmlns:a16="http://schemas.microsoft.com/office/drawing/2014/main" id="{70DC8FC8-6645-4FF3-93EE-F1523482B5F5}"/>
            </a:ext>
          </a:extLst>
        </xdr:cNvPr>
        <xdr:cNvSpPr/>
      </xdr:nvSpPr>
      <xdr:spPr>
        <a:xfrm>
          <a:off x="14820803" y="520700"/>
          <a:ext cx="393797" cy="838200"/>
        </a:xfrm>
        <a:custGeom>
          <a:avLst/>
          <a:gdLst>
            <a:gd name="connsiteX0" fmla="*/ 0 w 393700"/>
            <a:gd name="connsiteY0" fmla="*/ 838200 h 838200"/>
            <a:gd name="connsiteX1" fmla="*/ 393700 w 393700"/>
            <a:gd name="connsiteY1" fmla="*/ 0 h 838200"/>
            <a:gd name="connsiteX0" fmla="*/ 12 w 393712"/>
            <a:gd name="connsiteY0" fmla="*/ 838200 h 838200"/>
            <a:gd name="connsiteX1" fmla="*/ 393712 w 393712"/>
            <a:gd name="connsiteY1" fmla="*/ 0 h 838200"/>
            <a:gd name="connsiteX0" fmla="*/ 140 w 393840"/>
            <a:gd name="connsiteY0" fmla="*/ 838200 h 838200"/>
            <a:gd name="connsiteX1" fmla="*/ 393840 w 393840"/>
            <a:gd name="connsiteY1" fmla="*/ 0 h 838200"/>
            <a:gd name="connsiteX0" fmla="*/ 140 w 393840"/>
            <a:gd name="connsiteY0" fmla="*/ 838200 h 838200"/>
            <a:gd name="connsiteX1" fmla="*/ 393840 w 393840"/>
            <a:gd name="connsiteY1" fmla="*/ 0 h 838200"/>
            <a:gd name="connsiteX0" fmla="*/ 97 w 393797"/>
            <a:gd name="connsiteY0" fmla="*/ 838200 h 838200"/>
            <a:gd name="connsiteX1" fmla="*/ 393797 w 393797"/>
            <a:gd name="connsiteY1" fmla="*/ 0 h 8382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393797" h="838200">
              <a:moveTo>
                <a:pt x="97" y="838200"/>
              </a:moveTo>
              <a:cubicBezTo>
                <a:pt x="-2020" y="400050"/>
                <a:pt x="27614" y="368300"/>
                <a:pt x="393797" y="0"/>
              </a:cubicBez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944033</xdr:colOff>
      <xdr:row>5</xdr:row>
      <xdr:rowOff>66675</xdr:rowOff>
    </xdr:from>
    <xdr:to>
      <xdr:col>17</xdr:col>
      <xdr:colOff>95333</xdr:colOff>
      <xdr:row>6</xdr:row>
      <xdr:rowOff>75226</xdr:rowOff>
    </xdr:to>
    <xdr:sp macro="" textlink="">
      <xdr:nvSpPr>
        <xdr:cNvPr id="310" name="円/楕円 44">
          <a:extLst>
            <a:ext uri="{FF2B5EF4-FFF2-40B4-BE49-F238E27FC236}">
              <a16:creationId xmlns:a16="http://schemas.microsoft.com/office/drawing/2014/main" id="{97852EBF-E67D-477E-8476-72B2696DBF82}"/>
            </a:ext>
          </a:extLst>
        </xdr:cNvPr>
        <xdr:cNvSpPr/>
      </xdr:nvSpPr>
      <xdr:spPr>
        <a:xfrm>
          <a:off x="14736233" y="923925"/>
          <a:ext cx="180000" cy="180001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17</xdr:col>
      <xdr:colOff>360681</xdr:colOff>
      <xdr:row>3</xdr:row>
      <xdr:rowOff>41275</xdr:rowOff>
    </xdr:from>
    <xdr:to>
      <xdr:col>17</xdr:col>
      <xdr:colOff>728347</xdr:colOff>
      <xdr:row>4</xdr:row>
      <xdr:rowOff>58345</xdr:rowOff>
    </xdr:to>
    <xdr:sp macro="" textlink="">
      <xdr:nvSpPr>
        <xdr:cNvPr id="311" name="六角形 310">
          <a:extLst>
            <a:ext uri="{FF2B5EF4-FFF2-40B4-BE49-F238E27FC236}">
              <a16:creationId xmlns:a16="http://schemas.microsoft.com/office/drawing/2014/main" id="{2E718ED1-B2B7-4F44-90D9-9373C99C296D}"/>
            </a:ext>
          </a:extLst>
        </xdr:cNvPr>
        <xdr:cNvSpPr/>
      </xdr:nvSpPr>
      <xdr:spPr>
        <a:xfrm>
          <a:off x="15181581" y="555625"/>
          <a:ext cx="367666" cy="188520"/>
        </a:xfrm>
        <a:prstGeom prst="hexagon">
          <a:avLst/>
        </a:pr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0" rtlCol="0" anchor="ctr"/>
        <a:lstStyle/>
        <a:p>
          <a:pPr algn="ctr"/>
          <a:r>
            <a:rPr kumimoji="1" lang="en-US" altLang="ja-JP" sz="1200" b="1"/>
            <a:t>124</a:t>
          </a:r>
          <a:endParaRPr kumimoji="1" lang="ja-JP" altLang="en-US" sz="1200" b="1"/>
        </a:p>
      </xdr:txBody>
    </xdr:sp>
    <xdr:clientData/>
  </xdr:twoCellAnchor>
  <xdr:twoCellAnchor>
    <xdr:from>
      <xdr:col>19</xdr:col>
      <xdr:colOff>158750</xdr:colOff>
      <xdr:row>60</xdr:row>
      <xdr:rowOff>19050</xdr:rowOff>
    </xdr:from>
    <xdr:to>
      <xdr:col>19</xdr:col>
      <xdr:colOff>1016000</xdr:colOff>
      <xdr:row>60</xdr:row>
      <xdr:rowOff>152400</xdr:rowOff>
    </xdr:to>
    <xdr:cxnSp macro="">
      <xdr:nvCxnSpPr>
        <xdr:cNvPr id="312" name="直線コネクタ 311">
          <a:extLst>
            <a:ext uri="{FF2B5EF4-FFF2-40B4-BE49-F238E27FC236}">
              <a16:creationId xmlns:a16="http://schemas.microsoft.com/office/drawing/2014/main" id="{EFB66FE1-7E69-490F-99B9-2350B4577205}"/>
            </a:ext>
          </a:extLst>
        </xdr:cNvPr>
        <xdr:cNvCxnSpPr/>
      </xdr:nvCxnSpPr>
      <xdr:spPr>
        <a:xfrm flipV="1">
          <a:off x="16592550" y="10306050"/>
          <a:ext cx="857250" cy="13335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1022542</xdr:colOff>
      <xdr:row>59</xdr:row>
      <xdr:rowOff>19178</xdr:rowOff>
    </xdr:from>
    <xdr:to>
      <xdr:col>20</xdr:col>
      <xdr:colOff>901699</xdr:colOff>
      <xdr:row>63</xdr:row>
      <xdr:rowOff>120650</xdr:rowOff>
    </xdr:to>
    <xdr:sp macro="" textlink="">
      <xdr:nvSpPr>
        <xdr:cNvPr id="313" name="フリーフォーム 100">
          <a:extLst>
            <a:ext uri="{FF2B5EF4-FFF2-40B4-BE49-F238E27FC236}">
              <a16:creationId xmlns:a16="http://schemas.microsoft.com/office/drawing/2014/main" id="{1A3B2652-70AF-42E9-AC5A-3EFA20BB18C9}"/>
            </a:ext>
          </a:extLst>
        </xdr:cNvPr>
        <xdr:cNvSpPr/>
      </xdr:nvSpPr>
      <xdr:spPr>
        <a:xfrm>
          <a:off x="17456342" y="10134728"/>
          <a:ext cx="907857" cy="787272"/>
        </a:xfrm>
        <a:custGeom>
          <a:avLst/>
          <a:gdLst>
            <a:gd name="connsiteX0" fmla="*/ 0 w 1078852"/>
            <a:gd name="connsiteY0" fmla="*/ 466531 h 466531"/>
            <a:gd name="connsiteX1" fmla="*/ 0 w 1078852"/>
            <a:gd name="connsiteY1" fmla="*/ 0 h 466531"/>
            <a:gd name="connsiteX2" fmla="*/ 1078852 w 1078852"/>
            <a:gd name="connsiteY2" fmla="*/ 0 h 466531"/>
            <a:gd name="connsiteX0" fmla="*/ 0 w 1078852"/>
            <a:gd name="connsiteY0" fmla="*/ 624103 h 624103"/>
            <a:gd name="connsiteX1" fmla="*/ 0 w 1078852"/>
            <a:gd name="connsiteY1" fmla="*/ 157572 h 624103"/>
            <a:gd name="connsiteX2" fmla="*/ 1078852 w 1078852"/>
            <a:gd name="connsiteY2" fmla="*/ 0 h 624103"/>
            <a:gd name="connsiteX0" fmla="*/ 0 w 1078852"/>
            <a:gd name="connsiteY0" fmla="*/ 624103 h 624103"/>
            <a:gd name="connsiteX1" fmla="*/ 0 w 1078852"/>
            <a:gd name="connsiteY1" fmla="*/ 157572 h 624103"/>
            <a:gd name="connsiteX2" fmla="*/ 1078852 w 1078852"/>
            <a:gd name="connsiteY2" fmla="*/ 0 h 624103"/>
            <a:gd name="connsiteX0" fmla="*/ 0 w 1078852"/>
            <a:gd name="connsiteY0" fmla="*/ 624103 h 624103"/>
            <a:gd name="connsiteX1" fmla="*/ 0 w 1078852"/>
            <a:gd name="connsiteY1" fmla="*/ 157572 h 624103"/>
            <a:gd name="connsiteX2" fmla="*/ 1078852 w 1078852"/>
            <a:gd name="connsiteY2" fmla="*/ 0 h 624103"/>
            <a:gd name="connsiteX0" fmla="*/ 0 w 1078852"/>
            <a:gd name="connsiteY0" fmla="*/ 751372 h 751372"/>
            <a:gd name="connsiteX1" fmla="*/ 0 w 1078852"/>
            <a:gd name="connsiteY1" fmla="*/ 157572 h 751372"/>
            <a:gd name="connsiteX2" fmla="*/ 1078852 w 1078852"/>
            <a:gd name="connsiteY2" fmla="*/ 0 h 75137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78852" h="751372">
              <a:moveTo>
                <a:pt x="0" y="751372"/>
              </a:moveTo>
              <a:lnTo>
                <a:pt x="0" y="157572"/>
              </a:lnTo>
              <a:cubicBezTo>
                <a:pt x="359617" y="109089"/>
                <a:pt x="711689" y="66665"/>
                <a:pt x="1078852" y="0"/>
              </a:cubicBez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19</xdr:col>
      <xdr:colOff>937683</xdr:colOff>
      <xdr:row>59</xdr:row>
      <xdr:rowOff>98425</xdr:rowOff>
    </xdr:from>
    <xdr:to>
      <xdr:col>20</xdr:col>
      <xdr:colOff>88983</xdr:colOff>
      <xdr:row>60</xdr:row>
      <xdr:rowOff>106976</xdr:rowOff>
    </xdr:to>
    <xdr:sp macro="" textlink="">
      <xdr:nvSpPr>
        <xdr:cNvPr id="314" name="円/楕円 44">
          <a:extLst>
            <a:ext uri="{FF2B5EF4-FFF2-40B4-BE49-F238E27FC236}">
              <a16:creationId xmlns:a16="http://schemas.microsoft.com/office/drawing/2014/main" id="{3F0A346B-D824-4E99-B717-E078BA2C51AB}"/>
            </a:ext>
          </a:extLst>
        </xdr:cNvPr>
        <xdr:cNvSpPr/>
      </xdr:nvSpPr>
      <xdr:spPr>
        <a:xfrm>
          <a:off x="17371483" y="10213975"/>
          <a:ext cx="180000" cy="180001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19</xdr:col>
      <xdr:colOff>309562</xdr:colOff>
      <xdr:row>60</xdr:row>
      <xdr:rowOff>158749</xdr:rowOff>
    </xdr:from>
    <xdr:to>
      <xdr:col>19</xdr:col>
      <xdr:colOff>976312</xdr:colOff>
      <xdr:row>63</xdr:row>
      <xdr:rowOff>88900</xdr:rowOff>
    </xdr:to>
    <xdr:sp macro="" textlink="">
      <xdr:nvSpPr>
        <xdr:cNvPr id="316" name="正方形/長方形 315">
          <a:extLst>
            <a:ext uri="{FF2B5EF4-FFF2-40B4-BE49-F238E27FC236}">
              <a16:creationId xmlns:a16="http://schemas.microsoft.com/office/drawing/2014/main" id="{22B78C12-CFA0-4CCB-B4D7-A3EE706F17E2}"/>
            </a:ext>
          </a:extLst>
        </xdr:cNvPr>
        <xdr:cNvSpPr/>
      </xdr:nvSpPr>
      <xdr:spPr>
        <a:xfrm>
          <a:off x="16680656" y="10159999"/>
          <a:ext cx="666750" cy="430214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none" lIns="36000" tIns="0" rIns="36000" bIns="0" rtlCol="0" anchor="ctr"/>
        <a:lstStyle/>
        <a:p>
          <a:pPr algn="ctr"/>
          <a:r>
            <a:rPr kumimoji="1" lang="ja-JP" altLang="en-US" sz="1050">
              <a:solidFill>
                <a:schemeClr val="tx1"/>
              </a:solidFill>
            </a:rPr>
            <a:t>お食事処</a:t>
          </a:r>
          <a:endParaRPr kumimoji="1" lang="en-US" altLang="ja-JP" sz="1050">
            <a:solidFill>
              <a:schemeClr val="tx1"/>
            </a:solidFill>
          </a:endParaRPr>
        </a:p>
        <a:p>
          <a:pPr algn="ctr"/>
          <a:r>
            <a:rPr kumimoji="1" lang="ja-JP" altLang="en-US" sz="1050">
              <a:solidFill>
                <a:schemeClr val="tx1"/>
              </a:solidFill>
            </a:rPr>
            <a:t>あたご</a:t>
          </a:r>
          <a:endParaRPr kumimoji="1" lang="en-US" altLang="ja-JP" sz="1050">
            <a:solidFill>
              <a:schemeClr val="tx1"/>
            </a:solidFill>
          </a:endParaRPr>
        </a:p>
      </xdr:txBody>
    </xdr:sp>
    <xdr:clientData/>
  </xdr:twoCellAnchor>
  <xdr:twoCellAnchor>
    <xdr:from>
      <xdr:col>20</xdr:col>
      <xdr:colOff>209021</xdr:colOff>
      <xdr:row>58</xdr:row>
      <xdr:rowOff>158750</xdr:rowOff>
    </xdr:from>
    <xdr:to>
      <xdr:col>20</xdr:col>
      <xdr:colOff>602629</xdr:colOff>
      <xdr:row>60</xdr:row>
      <xdr:rowOff>54028</xdr:rowOff>
    </xdr:to>
    <xdr:sp macro="" textlink="">
      <xdr:nvSpPr>
        <xdr:cNvPr id="317" name="フリーフォーム 105">
          <a:extLst>
            <a:ext uri="{FF2B5EF4-FFF2-40B4-BE49-F238E27FC236}">
              <a16:creationId xmlns:a16="http://schemas.microsoft.com/office/drawing/2014/main" id="{E3351A56-7A7A-4881-99D0-E0E5D8F2E0F4}"/>
            </a:ext>
          </a:extLst>
        </xdr:cNvPr>
        <xdr:cNvSpPr/>
      </xdr:nvSpPr>
      <xdr:spPr>
        <a:xfrm>
          <a:off x="17671521" y="10102850"/>
          <a:ext cx="393608" cy="238178"/>
        </a:xfrm>
        <a:custGeom>
          <a:avLst/>
          <a:gdLst>
            <a:gd name="connsiteX0" fmla="*/ 365709 w 731419"/>
            <a:gd name="connsiteY0" fmla="*/ 701621 h 701622"/>
            <a:gd name="connsiteX1" fmla="*/ 723619 w 731419"/>
            <a:gd name="connsiteY1" fmla="*/ 81053 h 701622"/>
            <a:gd name="connsiteX2" fmla="*/ 7800 w 731419"/>
            <a:gd name="connsiteY2" fmla="*/ 75280 h 701622"/>
            <a:gd name="connsiteX3" fmla="*/ 365709 w 731419"/>
            <a:gd name="connsiteY3" fmla="*/ 701621 h 701622"/>
            <a:gd name="connsiteX0" fmla="*/ 401872 w 767582"/>
            <a:gd name="connsiteY0" fmla="*/ 728815 h 728816"/>
            <a:gd name="connsiteX1" fmla="*/ 759782 w 767582"/>
            <a:gd name="connsiteY1" fmla="*/ 108247 h 728816"/>
            <a:gd name="connsiteX2" fmla="*/ 43963 w 767582"/>
            <a:gd name="connsiteY2" fmla="*/ 102474 h 728816"/>
            <a:gd name="connsiteX3" fmla="*/ 401872 w 767582"/>
            <a:gd name="connsiteY3" fmla="*/ 728815 h 728816"/>
            <a:gd name="connsiteX0" fmla="*/ 401872 w 767582"/>
            <a:gd name="connsiteY0" fmla="*/ 762923 h 762924"/>
            <a:gd name="connsiteX1" fmla="*/ 759782 w 767582"/>
            <a:gd name="connsiteY1" fmla="*/ 142355 h 762924"/>
            <a:gd name="connsiteX2" fmla="*/ 43963 w 767582"/>
            <a:gd name="connsiteY2" fmla="*/ 136582 h 762924"/>
            <a:gd name="connsiteX3" fmla="*/ 401872 w 767582"/>
            <a:gd name="connsiteY3" fmla="*/ 762923 h 762924"/>
            <a:gd name="connsiteX0" fmla="*/ 401872 w 799759"/>
            <a:gd name="connsiteY0" fmla="*/ 762923 h 762924"/>
            <a:gd name="connsiteX1" fmla="*/ 759782 w 799759"/>
            <a:gd name="connsiteY1" fmla="*/ 142355 h 762924"/>
            <a:gd name="connsiteX2" fmla="*/ 43963 w 799759"/>
            <a:gd name="connsiteY2" fmla="*/ 136582 h 762924"/>
            <a:gd name="connsiteX3" fmla="*/ 401872 w 799759"/>
            <a:gd name="connsiteY3" fmla="*/ 762923 h 762924"/>
            <a:gd name="connsiteX0" fmla="*/ 401872 w 799759"/>
            <a:gd name="connsiteY0" fmla="*/ 755635 h 755636"/>
            <a:gd name="connsiteX1" fmla="*/ 759782 w 799759"/>
            <a:gd name="connsiteY1" fmla="*/ 135067 h 755636"/>
            <a:gd name="connsiteX2" fmla="*/ 43963 w 799759"/>
            <a:gd name="connsiteY2" fmla="*/ 129294 h 755636"/>
            <a:gd name="connsiteX3" fmla="*/ 401872 w 799759"/>
            <a:gd name="connsiteY3" fmla="*/ 755635 h 755636"/>
            <a:gd name="connsiteX0" fmla="*/ 401872 w 803745"/>
            <a:gd name="connsiteY0" fmla="*/ 755635 h 755636"/>
            <a:gd name="connsiteX1" fmla="*/ 759782 w 803745"/>
            <a:gd name="connsiteY1" fmla="*/ 135067 h 755636"/>
            <a:gd name="connsiteX2" fmla="*/ 43963 w 803745"/>
            <a:gd name="connsiteY2" fmla="*/ 129294 h 755636"/>
            <a:gd name="connsiteX3" fmla="*/ 401872 w 803745"/>
            <a:gd name="connsiteY3" fmla="*/ 755635 h 755636"/>
            <a:gd name="connsiteX0" fmla="*/ 401872 w 797791"/>
            <a:gd name="connsiteY0" fmla="*/ 755635 h 755636"/>
            <a:gd name="connsiteX1" fmla="*/ 759782 w 797791"/>
            <a:gd name="connsiteY1" fmla="*/ 135067 h 755636"/>
            <a:gd name="connsiteX2" fmla="*/ 43963 w 797791"/>
            <a:gd name="connsiteY2" fmla="*/ 129294 h 755636"/>
            <a:gd name="connsiteX3" fmla="*/ 401872 w 797791"/>
            <a:gd name="connsiteY3" fmla="*/ 755635 h 75563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797791" h="755636">
              <a:moveTo>
                <a:pt x="401872" y="755635"/>
              </a:moveTo>
              <a:cubicBezTo>
                <a:pt x="521175" y="756597"/>
                <a:pt x="921722" y="297134"/>
                <a:pt x="759782" y="135067"/>
              </a:cubicBezTo>
              <a:cubicBezTo>
                <a:pt x="575109" y="-46220"/>
                <a:pt x="222955" y="-41900"/>
                <a:pt x="43963" y="129294"/>
              </a:cubicBezTo>
              <a:cubicBezTo>
                <a:pt x="-135029" y="300488"/>
                <a:pt x="282569" y="754673"/>
                <a:pt x="401872" y="755635"/>
              </a:cubicBezTo>
              <a:close/>
            </a:path>
          </a:pathLst>
        </a:cu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36000" rtlCol="0" anchor="ctr"/>
        <a:lstStyle/>
        <a:p>
          <a:pPr algn="ctr"/>
          <a:r>
            <a:rPr kumimoji="1" lang="en-US" altLang="ja-JP" sz="1200" b="1"/>
            <a:t>125</a:t>
          </a:r>
          <a:endParaRPr kumimoji="1" lang="ja-JP" altLang="en-US" sz="1200" b="1"/>
        </a:p>
      </xdr:txBody>
    </xdr:sp>
    <xdr:clientData/>
  </xdr:twoCellAnchor>
  <xdr:twoCellAnchor>
    <xdr:from>
      <xdr:col>20</xdr:col>
      <xdr:colOff>2732</xdr:colOff>
      <xdr:row>52</xdr:row>
      <xdr:rowOff>0</xdr:rowOff>
    </xdr:from>
    <xdr:to>
      <xdr:col>20</xdr:col>
      <xdr:colOff>965200</xdr:colOff>
      <xdr:row>54</xdr:row>
      <xdr:rowOff>86297</xdr:rowOff>
    </xdr:to>
    <xdr:sp macro="" textlink="">
      <xdr:nvSpPr>
        <xdr:cNvPr id="318" name="フリーフォーム 54">
          <a:extLst>
            <a:ext uri="{FF2B5EF4-FFF2-40B4-BE49-F238E27FC236}">
              <a16:creationId xmlns:a16="http://schemas.microsoft.com/office/drawing/2014/main" id="{B4483762-BF8F-4660-B4B8-1300E3501626}"/>
            </a:ext>
          </a:extLst>
        </xdr:cNvPr>
        <xdr:cNvSpPr/>
      </xdr:nvSpPr>
      <xdr:spPr>
        <a:xfrm flipH="1">
          <a:off x="17465232" y="8915400"/>
          <a:ext cx="962468" cy="429197"/>
        </a:xfrm>
        <a:custGeom>
          <a:avLst/>
          <a:gdLst>
            <a:gd name="connsiteX0" fmla="*/ 0 w 796990"/>
            <a:gd name="connsiteY0" fmla="*/ 340179 h 340179"/>
            <a:gd name="connsiteX1" fmla="*/ 796990 w 796990"/>
            <a:gd name="connsiteY1" fmla="*/ 340179 h 340179"/>
            <a:gd name="connsiteX2" fmla="*/ 796990 w 796990"/>
            <a:gd name="connsiteY2" fmla="*/ 0 h 34017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796990" h="340179">
              <a:moveTo>
                <a:pt x="0" y="340179"/>
              </a:moveTo>
              <a:lnTo>
                <a:pt x="796990" y="340179"/>
              </a:lnTo>
              <a:lnTo>
                <a:pt x="796990" y="0"/>
              </a:lnTo>
            </a:path>
          </a:pathLst>
        </a:custGeom>
        <a:noFill/>
        <a:ln w="28575">
          <a:solidFill>
            <a:schemeClr val="tx1"/>
          </a:solidFill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19</xdr:col>
      <xdr:colOff>44451</xdr:colOff>
      <xdr:row>54</xdr:row>
      <xdr:rowOff>89029</xdr:rowOff>
    </xdr:from>
    <xdr:to>
      <xdr:col>20</xdr:col>
      <xdr:colOff>193</xdr:colOff>
      <xdr:row>56</xdr:row>
      <xdr:rowOff>158750</xdr:rowOff>
    </xdr:to>
    <xdr:sp macro="" textlink="">
      <xdr:nvSpPr>
        <xdr:cNvPr id="319" name="フリーフォーム 100">
          <a:extLst>
            <a:ext uri="{FF2B5EF4-FFF2-40B4-BE49-F238E27FC236}">
              <a16:creationId xmlns:a16="http://schemas.microsoft.com/office/drawing/2014/main" id="{4D3C9387-646A-4C8C-AFD0-6561C47F9245}"/>
            </a:ext>
          </a:extLst>
        </xdr:cNvPr>
        <xdr:cNvSpPr/>
      </xdr:nvSpPr>
      <xdr:spPr>
        <a:xfrm flipH="1">
          <a:off x="16478251" y="9347329"/>
          <a:ext cx="984442" cy="412621"/>
        </a:xfrm>
        <a:custGeom>
          <a:avLst/>
          <a:gdLst>
            <a:gd name="connsiteX0" fmla="*/ 0 w 1078852"/>
            <a:gd name="connsiteY0" fmla="*/ 466531 h 466531"/>
            <a:gd name="connsiteX1" fmla="*/ 0 w 1078852"/>
            <a:gd name="connsiteY1" fmla="*/ 0 h 466531"/>
            <a:gd name="connsiteX2" fmla="*/ 1078852 w 1078852"/>
            <a:gd name="connsiteY2" fmla="*/ 0 h 46653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78852" h="466531">
              <a:moveTo>
                <a:pt x="0" y="466531"/>
              </a:moveTo>
              <a:lnTo>
                <a:pt x="0" y="0"/>
              </a:lnTo>
              <a:lnTo>
                <a:pt x="1078852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19</xdr:col>
      <xdr:colOff>944033</xdr:colOff>
      <xdr:row>53</xdr:row>
      <xdr:rowOff>161925</xdr:rowOff>
    </xdr:from>
    <xdr:to>
      <xdr:col>20</xdr:col>
      <xdr:colOff>95333</xdr:colOff>
      <xdr:row>54</xdr:row>
      <xdr:rowOff>170476</xdr:rowOff>
    </xdr:to>
    <xdr:sp macro="" textlink="">
      <xdr:nvSpPr>
        <xdr:cNvPr id="320" name="円/楕円 44">
          <a:extLst>
            <a:ext uri="{FF2B5EF4-FFF2-40B4-BE49-F238E27FC236}">
              <a16:creationId xmlns:a16="http://schemas.microsoft.com/office/drawing/2014/main" id="{58D16E89-8A99-4176-989E-C1CD2F244BAF}"/>
            </a:ext>
          </a:extLst>
        </xdr:cNvPr>
        <xdr:cNvSpPr/>
      </xdr:nvSpPr>
      <xdr:spPr>
        <a:xfrm>
          <a:off x="17377833" y="9248775"/>
          <a:ext cx="180000" cy="180001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19</xdr:col>
      <xdr:colOff>386081</xdr:colOff>
      <xdr:row>53</xdr:row>
      <xdr:rowOff>168275</xdr:rowOff>
    </xdr:from>
    <xdr:to>
      <xdr:col>19</xdr:col>
      <xdr:colOff>753747</xdr:colOff>
      <xdr:row>55</xdr:row>
      <xdr:rowOff>13895</xdr:rowOff>
    </xdr:to>
    <xdr:sp macro="" textlink="">
      <xdr:nvSpPr>
        <xdr:cNvPr id="321" name="六角形 320">
          <a:extLst>
            <a:ext uri="{FF2B5EF4-FFF2-40B4-BE49-F238E27FC236}">
              <a16:creationId xmlns:a16="http://schemas.microsoft.com/office/drawing/2014/main" id="{D09D4B8C-2E2C-458D-8658-93E5B6C1128D}"/>
            </a:ext>
          </a:extLst>
        </xdr:cNvPr>
        <xdr:cNvSpPr/>
      </xdr:nvSpPr>
      <xdr:spPr>
        <a:xfrm>
          <a:off x="16819881" y="9255125"/>
          <a:ext cx="367666" cy="188520"/>
        </a:xfrm>
        <a:prstGeom prst="hexagon">
          <a:avLst/>
        </a:pr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0" rtlCol="0" anchor="ctr"/>
        <a:lstStyle/>
        <a:p>
          <a:pPr algn="ctr"/>
          <a:r>
            <a:rPr kumimoji="1" lang="en-US" altLang="ja-JP" sz="1200" b="1"/>
            <a:t>261</a:t>
          </a:r>
          <a:endParaRPr kumimoji="1" lang="ja-JP" altLang="en-US" sz="1200" b="1"/>
        </a:p>
      </xdr:txBody>
    </xdr:sp>
    <xdr:clientData/>
  </xdr:twoCellAnchor>
  <xdr:twoCellAnchor>
    <xdr:from>
      <xdr:col>19</xdr:col>
      <xdr:colOff>82550</xdr:colOff>
      <xdr:row>45</xdr:row>
      <xdr:rowOff>0</xdr:rowOff>
    </xdr:from>
    <xdr:to>
      <xdr:col>20</xdr:col>
      <xdr:colOff>2732</xdr:colOff>
      <xdr:row>47</xdr:row>
      <xdr:rowOff>86297</xdr:rowOff>
    </xdr:to>
    <xdr:sp macro="" textlink="">
      <xdr:nvSpPr>
        <xdr:cNvPr id="322" name="フリーフォーム 54">
          <a:extLst>
            <a:ext uri="{FF2B5EF4-FFF2-40B4-BE49-F238E27FC236}">
              <a16:creationId xmlns:a16="http://schemas.microsoft.com/office/drawing/2014/main" id="{80F76C4B-5FA6-452C-BC02-42A43EB9B9B1}"/>
            </a:ext>
          </a:extLst>
        </xdr:cNvPr>
        <xdr:cNvSpPr/>
      </xdr:nvSpPr>
      <xdr:spPr>
        <a:xfrm>
          <a:off x="16516350" y="7715250"/>
          <a:ext cx="948882" cy="429197"/>
        </a:xfrm>
        <a:custGeom>
          <a:avLst/>
          <a:gdLst>
            <a:gd name="connsiteX0" fmla="*/ 0 w 796990"/>
            <a:gd name="connsiteY0" fmla="*/ 340179 h 340179"/>
            <a:gd name="connsiteX1" fmla="*/ 796990 w 796990"/>
            <a:gd name="connsiteY1" fmla="*/ 340179 h 340179"/>
            <a:gd name="connsiteX2" fmla="*/ 796990 w 796990"/>
            <a:gd name="connsiteY2" fmla="*/ 0 h 34017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796990" h="340179">
              <a:moveTo>
                <a:pt x="0" y="340179"/>
              </a:moveTo>
              <a:lnTo>
                <a:pt x="796990" y="340179"/>
              </a:lnTo>
              <a:lnTo>
                <a:pt x="796990" y="0"/>
              </a:lnTo>
            </a:path>
          </a:pathLst>
        </a:custGeom>
        <a:noFill/>
        <a:ln w="28575">
          <a:solidFill>
            <a:schemeClr val="tx1"/>
          </a:solidFill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20</xdr:col>
      <xdr:colOff>192</xdr:colOff>
      <xdr:row>47</xdr:row>
      <xdr:rowOff>89029</xdr:rowOff>
    </xdr:from>
    <xdr:to>
      <xdr:col>20</xdr:col>
      <xdr:colOff>965199</xdr:colOff>
      <xdr:row>49</xdr:row>
      <xdr:rowOff>158750</xdr:rowOff>
    </xdr:to>
    <xdr:sp macro="" textlink="">
      <xdr:nvSpPr>
        <xdr:cNvPr id="323" name="フリーフォーム 100">
          <a:extLst>
            <a:ext uri="{FF2B5EF4-FFF2-40B4-BE49-F238E27FC236}">
              <a16:creationId xmlns:a16="http://schemas.microsoft.com/office/drawing/2014/main" id="{3EF90628-18CD-42D0-B528-E0E12DCE897B}"/>
            </a:ext>
          </a:extLst>
        </xdr:cNvPr>
        <xdr:cNvSpPr/>
      </xdr:nvSpPr>
      <xdr:spPr>
        <a:xfrm>
          <a:off x="17462692" y="8147179"/>
          <a:ext cx="965007" cy="412621"/>
        </a:xfrm>
        <a:custGeom>
          <a:avLst/>
          <a:gdLst>
            <a:gd name="connsiteX0" fmla="*/ 0 w 1078852"/>
            <a:gd name="connsiteY0" fmla="*/ 466531 h 466531"/>
            <a:gd name="connsiteX1" fmla="*/ 0 w 1078852"/>
            <a:gd name="connsiteY1" fmla="*/ 0 h 466531"/>
            <a:gd name="connsiteX2" fmla="*/ 1078852 w 1078852"/>
            <a:gd name="connsiteY2" fmla="*/ 0 h 46653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78852" h="466531">
              <a:moveTo>
                <a:pt x="0" y="466531"/>
              </a:moveTo>
              <a:lnTo>
                <a:pt x="0" y="0"/>
              </a:lnTo>
              <a:lnTo>
                <a:pt x="1078852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19</xdr:col>
      <xdr:colOff>944033</xdr:colOff>
      <xdr:row>46</xdr:row>
      <xdr:rowOff>161925</xdr:rowOff>
    </xdr:from>
    <xdr:to>
      <xdr:col>20</xdr:col>
      <xdr:colOff>95333</xdr:colOff>
      <xdr:row>47</xdr:row>
      <xdr:rowOff>170476</xdr:rowOff>
    </xdr:to>
    <xdr:sp macro="" textlink="">
      <xdr:nvSpPr>
        <xdr:cNvPr id="324" name="円/楕円 44">
          <a:extLst>
            <a:ext uri="{FF2B5EF4-FFF2-40B4-BE49-F238E27FC236}">
              <a16:creationId xmlns:a16="http://schemas.microsoft.com/office/drawing/2014/main" id="{BC371015-6AB3-4FE4-8D56-651B6CAE7E87}"/>
            </a:ext>
          </a:extLst>
        </xdr:cNvPr>
        <xdr:cNvSpPr/>
      </xdr:nvSpPr>
      <xdr:spPr>
        <a:xfrm>
          <a:off x="17377833" y="8048625"/>
          <a:ext cx="180000" cy="180001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20</xdr:col>
      <xdr:colOff>252731</xdr:colOff>
      <xdr:row>46</xdr:row>
      <xdr:rowOff>168275</xdr:rowOff>
    </xdr:from>
    <xdr:to>
      <xdr:col>20</xdr:col>
      <xdr:colOff>620397</xdr:colOff>
      <xdr:row>48</xdr:row>
      <xdr:rowOff>13895</xdr:rowOff>
    </xdr:to>
    <xdr:sp macro="" textlink="">
      <xdr:nvSpPr>
        <xdr:cNvPr id="325" name="六角形 324">
          <a:extLst>
            <a:ext uri="{FF2B5EF4-FFF2-40B4-BE49-F238E27FC236}">
              <a16:creationId xmlns:a16="http://schemas.microsoft.com/office/drawing/2014/main" id="{1A280802-76C0-4CF2-A362-2A9CAEA2DE28}"/>
            </a:ext>
          </a:extLst>
        </xdr:cNvPr>
        <xdr:cNvSpPr/>
      </xdr:nvSpPr>
      <xdr:spPr>
        <a:xfrm>
          <a:off x="17715231" y="8054975"/>
          <a:ext cx="367666" cy="188520"/>
        </a:xfrm>
        <a:prstGeom prst="hexagon">
          <a:avLst/>
        </a:pr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0" rtlCol="0" anchor="ctr"/>
        <a:lstStyle/>
        <a:p>
          <a:pPr algn="ctr"/>
          <a:r>
            <a:rPr kumimoji="1" lang="en-US" altLang="ja-JP" sz="1200" b="1"/>
            <a:t>9</a:t>
          </a:r>
          <a:endParaRPr kumimoji="1" lang="ja-JP" altLang="en-US" sz="1200" b="1"/>
        </a:p>
      </xdr:txBody>
    </xdr:sp>
    <xdr:clientData/>
  </xdr:twoCellAnchor>
  <xdr:twoCellAnchor>
    <xdr:from>
      <xdr:col>19</xdr:col>
      <xdr:colOff>25400</xdr:colOff>
      <xdr:row>38</xdr:row>
      <xdr:rowOff>0</xdr:rowOff>
    </xdr:from>
    <xdr:to>
      <xdr:col>19</xdr:col>
      <xdr:colOff>523432</xdr:colOff>
      <xdr:row>40</xdr:row>
      <xdr:rowOff>86297</xdr:rowOff>
    </xdr:to>
    <xdr:sp macro="" textlink="">
      <xdr:nvSpPr>
        <xdr:cNvPr id="326" name="フリーフォーム 54">
          <a:extLst>
            <a:ext uri="{FF2B5EF4-FFF2-40B4-BE49-F238E27FC236}">
              <a16:creationId xmlns:a16="http://schemas.microsoft.com/office/drawing/2014/main" id="{8E6BAE55-D3E9-4098-9A5E-A465EEFC6EE9}"/>
            </a:ext>
          </a:extLst>
        </xdr:cNvPr>
        <xdr:cNvSpPr/>
      </xdr:nvSpPr>
      <xdr:spPr>
        <a:xfrm>
          <a:off x="16459200" y="6515100"/>
          <a:ext cx="498032" cy="429197"/>
        </a:xfrm>
        <a:custGeom>
          <a:avLst/>
          <a:gdLst>
            <a:gd name="connsiteX0" fmla="*/ 0 w 796990"/>
            <a:gd name="connsiteY0" fmla="*/ 340179 h 340179"/>
            <a:gd name="connsiteX1" fmla="*/ 796990 w 796990"/>
            <a:gd name="connsiteY1" fmla="*/ 340179 h 340179"/>
            <a:gd name="connsiteX2" fmla="*/ 796990 w 796990"/>
            <a:gd name="connsiteY2" fmla="*/ 0 h 34017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796990" h="340179">
              <a:moveTo>
                <a:pt x="0" y="340179"/>
              </a:moveTo>
              <a:lnTo>
                <a:pt x="796990" y="340179"/>
              </a:lnTo>
              <a:lnTo>
                <a:pt x="796990" y="0"/>
              </a:lnTo>
            </a:path>
          </a:pathLst>
        </a:custGeom>
        <a:noFill/>
        <a:ln w="28575">
          <a:solidFill>
            <a:schemeClr val="tx1"/>
          </a:solidFill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19</xdr:col>
      <xdr:colOff>520892</xdr:colOff>
      <xdr:row>40</xdr:row>
      <xdr:rowOff>89029</xdr:rowOff>
    </xdr:from>
    <xdr:to>
      <xdr:col>20</xdr:col>
      <xdr:colOff>876300</xdr:colOff>
      <xdr:row>42</xdr:row>
      <xdr:rowOff>158750</xdr:rowOff>
    </xdr:to>
    <xdr:sp macro="" textlink="">
      <xdr:nvSpPr>
        <xdr:cNvPr id="327" name="フリーフォーム 100">
          <a:extLst>
            <a:ext uri="{FF2B5EF4-FFF2-40B4-BE49-F238E27FC236}">
              <a16:creationId xmlns:a16="http://schemas.microsoft.com/office/drawing/2014/main" id="{D5D688E9-D7B0-47D1-B058-11B8CAFCC11E}"/>
            </a:ext>
          </a:extLst>
        </xdr:cNvPr>
        <xdr:cNvSpPr/>
      </xdr:nvSpPr>
      <xdr:spPr>
        <a:xfrm>
          <a:off x="16954692" y="6947029"/>
          <a:ext cx="1384108" cy="412621"/>
        </a:xfrm>
        <a:custGeom>
          <a:avLst/>
          <a:gdLst>
            <a:gd name="connsiteX0" fmla="*/ 0 w 1078852"/>
            <a:gd name="connsiteY0" fmla="*/ 466531 h 466531"/>
            <a:gd name="connsiteX1" fmla="*/ 0 w 1078852"/>
            <a:gd name="connsiteY1" fmla="*/ 0 h 466531"/>
            <a:gd name="connsiteX2" fmla="*/ 1078852 w 1078852"/>
            <a:gd name="connsiteY2" fmla="*/ 0 h 46653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78852" h="466531">
              <a:moveTo>
                <a:pt x="0" y="466531"/>
              </a:moveTo>
              <a:lnTo>
                <a:pt x="0" y="0"/>
              </a:lnTo>
              <a:lnTo>
                <a:pt x="1078852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19</xdr:col>
      <xdr:colOff>436033</xdr:colOff>
      <xdr:row>39</xdr:row>
      <xdr:rowOff>161925</xdr:rowOff>
    </xdr:from>
    <xdr:to>
      <xdr:col>19</xdr:col>
      <xdr:colOff>616033</xdr:colOff>
      <xdr:row>40</xdr:row>
      <xdr:rowOff>170476</xdr:rowOff>
    </xdr:to>
    <xdr:sp macro="" textlink="">
      <xdr:nvSpPr>
        <xdr:cNvPr id="328" name="円/楕円 44">
          <a:extLst>
            <a:ext uri="{FF2B5EF4-FFF2-40B4-BE49-F238E27FC236}">
              <a16:creationId xmlns:a16="http://schemas.microsoft.com/office/drawing/2014/main" id="{9DA5B9CB-BC44-475A-92DC-95FD1012D395}"/>
            </a:ext>
          </a:extLst>
        </xdr:cNvPr>
        <xdr:cNvSpPr/>
      </xdr:nvSpPr>
      <xdr:spPr>
        <a:xfrm>
          <a:off x="16869833" y="6848475"/>
          <a:ext cx="180000" cy="180001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19</xdr:col>
      <xdr:colOff>983721</xdr:colOff>
      <xdr:row>39</xdr:row>
      <xdr:rowOff>165100</xdr:rowOff>
    </xdr:from>
    <xdr:to>
      <xdr:col>20</xdr:col>
      <xdr:colOff>348629</xdr:colOff>
      <xdr:row>41</xdr:row>
      <xdr:rowOff>60378</xdr:rowOff>
    </xdr:to>
    <xdr:sp macro="" textlink="">
      <xdr:nvSpPr>
        <xdr:cNvPr id="334" name="フリーフォーム 105">
          <a:extLst>
            <a:ext uri="{FF2B5EF4-FFF2-40B4-BE49-F238E27FC236}">
              <a16:creationId xmlns:a16="http://schemas.microsoft.com/office/drawing/2014/main" id="{A19CE0E6-107E-4670-ADE8-9B6654D94271}"/>
            </a:ext>
          </a:extLst>
        </xdr:cNvPr>
        <xdr:cNvSpPr/>
      </xdr:nvSpPr>
      <xdr:spPr>
        <a:xfrm>
          <a:off x="17417521" y="6851650"/>
          <a:ext cx="393608" cy="238178"/>
        </a:xfrm>
        <a:custGeom>
          <a:avLst/>
          <a:gdLst>
            <a:gd name="connsiteX0" fmla="*/ 365709 w 731419"/>
            <a:gd name="connsiteY0" fmla="*/ 701621 h 701622"/>
            <a:gd name="connsiteX1" fmla="*/ 723619 w 731419"/>
            <a:gd name="connsiteY1" fmla="*/ 81053 h 701622"/>
            <a:gd name="connsiteX2" fmla="*/ 7800 w 731419"/>
            <a:gd name="connsiteY2" fmla="*/ 75280 h 701622"/>
            <a:gd name="connsiteX3" fmla="*/ 365709 w 731419"/>
            <a:gd name="connsiteY3" fmla="*/ 701621 h 701622"/>
            <a:gd name="connsiteX0" fmla="*/ 401872 w 767582"/>
            <a:gd name="connsiteY0" fmla="*/ 728815 h 728816"/>
            <a:gd name="connsiteX1" fmla="*/ 759782 w 767582"/>
            <a:gd name="connsiteY1" fmla="*/ 108247 h 728816"/>
            <a:gd name="connsiteX2" fmla="*/ 43963 w 767582"/>
            <a:gd name="connsiteY2" fmla="*/ 102474 h 728816"/>
            <a:gd name="connsiteX3" fmla="*/ 401872 w 767582"/>
            <a:gd name="connsiteY3" fmla="*/ 728815 h 728816"/>
            <a:gd name="connsiteX0" fmla="*/ 401872 w 767582"/>
            <a:gd name="connsiteY0" fmla="*/ 762923 h 762924"/>
            <a:gd name="connsiteX1" fmla="*/ 759782 w 767582"/>
            <a:gd name="connsiteY1" fmla="*/ 142355 h 762924"/>
            <a:gd name="connsiteX2" fmla="*/ 43963 w 767582"/>
            <a:gd name="connsiteY2" fmla="*/ 136582 h 762924"/>
            <a:gd name="connsiteX3" fmla="*/ 401872 w 767582"/>
            <a:gd name="connsiteY3" fmla="*/ 762923 h 762924"/>
            <a:gd name="connsiteX0" fmla="*/ 401872 w 799759"/>
            <a:gd name="connsiteY0" fmla="*/ 762923 h 762924"/>
            <a:gd name="connsiteX1" fmla="*/ 759782 w 799759"/>
            <a:gd name="connsiteY1" fmla="*/ 142355 h 762924"/>
            <a:gd name="connsiteX2" fmla="*/ 43963 w 799759"/>
            <a:gd name="connsiteY2" fmla="*/ 136582 h 762924"/>
            <a:gd name="connsiteX3" fmla="*/ 401872 w 799759"/>
            <a:gd name="connsiteY3" fmla="*/ 762923 h 762924"/>
            <a:gd name="connsiteX0" fmla="*/ 401872 w 799759"/>
            <a:gd name="connsiteY0" fmla="*/ 755635 h 755636"/>
            <a:gd name="connsiteX1" fmla="*/ 759782 w 799759"/>
            <a:gd name="connsiteY1" fmla="*/ 135067 h 755636"/>
            <a:gd name="connsiteX2" fmla="*/ 43963 w 799759"/>
            <a:gd name="connsiteY2" fmla="*/ 129294 h 755636"/>
            <a:gd name="connsiteX3" fmla="*/ 401872 w 799759"/>
            <a:gd name="connsiteY3" fmla="*/ 755635 h 755636"/>
            <a:gd name="connsiteX0" fmla="*/ 401872 w 803745"/>
            <a:gd name="connsiteY0" fmla="*/ 755635 h 755636"/>
            <a:gd name="connsiteX1" fmla="*/ 759782 w 803745"/>
            <a:gd name="connsiteY1" fmla="*/ 135067 h 755636"/>
            <a:gd name="connsiteX2" fmla="*/ 43963 w 803745"/>
            <a:gd name="connsiteY2" fmla="*/ 129294 h 755636"/>
            <a:gd name="connsiteX3" fmla="*/ 401872 w 803745"/>
            <a:gd name="connsiteY3" fmla="*/ 755635 h 755636"/>
            <a:gd name="connsiteX0" fmla="*/ 401872 w 797791"/>
            <a:gd name="connsiteY0" fmla="*/ 755635 h 755636"/>
            <a:gd name="connsiteX1" fmla="*/ 759782 w 797791"/>
            <a:gd name="connsiteY1" fmla="*/ 135067 h 755636"/>
            <a:gd name="connsiteX2" fmla="*/ 43963 w 797791"/>
            <a:gd name="connsiteY2" fmla="*/ 129294 h 755636"/>
            <a:gd name="connsiteX3" fmla="*/ 401872 w 797791"/>
            <a:gd name="connsiteY3" fmla="*/ 755635 h 75563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797791" h="755636">
              <a:moveTo>
                <a:pt x="401872" y="755635"/>
              </a:moveTo>
              <a:cubicBezTo>
                <a:pt x="521175" y="756597"/>
                <a:pt x="921722" y="297134"/>
                <a:pt x="759782" y="135067"/>
              </a:cubicBezTo>
              <a:cubicBezTo>
                <a:pt x="575109" y="-46220"/>
                <a:pt x="222955" y="-41900"/>
                <a:pt x="43963" y="129294"/>
              </a:cubicBezTo>
              <a:cubicBezTo>
                <a:pt x="-135029" y="300488"/>
                <a:pt x="282569" y="754673"/>
                <a:pt x="401872" y="755635"/>
              </a:cubicBezTo>
              <a:close/>
            </a:path>
          </a:pathLst>
        </a:cu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36000" rtlCol="0" anchor="ctr"/>
        <a:lstStyle/>
        <a:p>
          <a:pPr algn="ctr"/>
          <a:r>
            <a:rPr kumimoji="1" lang="en-US" altLang="ja-JP" sz="1200" b="1"/>
            <a:t>354</a:t>
          </a:r>
          <a:endParaRPr kumimoji="1" lang="ja-JP" altLang="en-US" sz="1200" b="1"/>
        </a:p>
      </xdr:txBody>
    </xdr:sp>
    <xdr:clientData/>
  </xdr:twoCellAnchor>
  <xdr:twoCellAnchor>
    <xdr:from>
      <xdr:col>19</xdr:col>
      <xdr:colOff>673100</xdr:colOff>
      <xdr:row>31</xdr:row>
      <xdr:rowOff>88900</xdr:rowOff>
    </xdr:from>
    <xdr:to>
      <xdr:col>20</xdr:col>
      <xdr:colOff>933450</xdr:colOff>
      <xdr:row>35</xdr:row>
      <xdr:rowOff>158750</xdr:rowOff>
    </xdr:to>
    <xdr:sp macro="" textlink="">
      <xdr:nvSpPr>
        <xdr:cNvPr id="234" name="フリーフォーム: 図形 233">
          <a:extLst>
            <a:ext uri="{FF2B5EF4-FFF2-40B4-BE49-F238E27FC236}">
              <a16:creationId xmlns:a16="http://schemas.microsoft.com/office/drawing/2014/main" id="{AA681913-AFF6-4F16-A7E3-C4CBE25C5A50}"/>
            </a:ext>
          </a:extLst>
        </xdr:cNvPr>
        <xdr:cNvSpPr/>
      </xdr:nvSpPr>
      <xdr:spPr>
        <a:xfrm>
          <a:off x="17106900" y="5403850"/>
          <a:ext cx="1289050" cy="755650"/>
        </a:xfrm>
        <a:custGeom>
          <a:avLst/>
          <a:gdLst>
            <a:gd name="connsiteX0" fmla="*/ 0 w 1289050"/>
            <a:gd name="connsiteY0" fmla="*/ 577850 h 577850"/>
            <a:gd name="connsiteX1" fmla="*/ 0 w 1289050"/>
            <a:gd name="connsiteY1" fmla="*/ 0 h 577850"/>
            <a:gd name="connsiteX2" fmla="*/ 393700 w 1289050"/>
            <a:gd name="connsiteY2" fmla="*/ 0 h 577850"/>
            <a:gd name="connsiteX3" fmla="*/ 590550 w 1289050"/>
            <a:gd name="connsiteY3" fmla="*/ 76200 h 577850"/>
            <a:gd name="connsiteX4" fmla="*/ 1289050 w 1289050"/>
            <a:gd name="connsiteY4" fmla="*/ 76200 h 577850"/>
            <a:gd name="connsiteX0" fmla="*/ 0 w 1289050"/>
            <a:gd name="connsiteY0" fmla="*/ 755650 h 755650"/>
            <a:gd name="connsiteX1" fmla="*/ 0 w 1289050"/>
            <a:gd name="connsiteY1" fmla="*/ 0 h 755650"/>
            <a:gd name="connsiteX2" fmla="*/ 393700 w 1289050"/>
            <a:gd name="connsiteY2" fmla="*/ 0 h 755650"/>
            <a:gd name="connsiteX3" fmla="*/ 590550 w 1289050"/>
            <a:gd name="connsiteY3" fmla="*/ 76200 h 755650"/>
            <a:gd name="connsiteX4" fmla="*/ 1289050 w 1289050"/>
            <a:gd name="connsiteY4" fmla="*/ 76200 h 7556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289050" h="755650">
              <a:moveTo>
                <a:pt x="0" y="755650"/>
              </a:moveTo>
              <a:lnTo>
                <a:pt x="0" y="0"/>
              </a:lnTo>
              <a:lnTo>
                <a:pt x="393700" y="0"/>
              </a:lnTo>
              <a:lnTo>
                <a:pt x="590550" y="76200"/>
              </a:lnTo>
              <a:lnTo>
                <a:pt x="1289050" y="7620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588433</xdr:colOff>
      <xdr:row>31</xdr:row>
      <xdr:rowOff>3175</xdr:rowOff>
    </xdr:from>
    <xdr:to>
      <xdr:col>19</xdr:col>
      <xdr:colOff>768433</xdr:colOff>
      <xdr:row>32</xdr:row>
      <xdr:rowOff>11726</xdr:rowOff>
    </xdr:to>
    <xdr:sp macro="" textlink="">
      <xdr:nvSpPr>
        <xdr:cNvPr id="343" name="円/楕円 44">
          <a:extLst>
            <a:ext uri="{FF2B5EF4-FFF2-40B4-BE49-F238E27FC236}">
              <a16:creationId xmlns:a16="http://schemas.microsoft.com/office/drawing/2014/main" id="{DC98A253-36A2-4E8B-A5D3-C920F5F37CE8}"/>
            </a:ext>
          </a:extLst>
        </xdr:cNvPr>
        <xdr:cNvSpPr/>
      </xdr:nvSpPr>
      <xdr:spPr>
        <a:xfrm>
          <a:off x="17022233" y="5318125"/>
          <a:ext cx="180000" cy="180001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oneCellAnchor>
    <xdr:from>
      <xdr:col>19</xdr:col>
      <xdr:colOff>615950</xdr:colOff>
      <xdr:row>29</xdr:row>
      <xdr:rowOff>127000</xdr:rowOff>
    </xdr:from>
    <xdr:ext cx="1437445" cy="275717"/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id="{4EEB129E-02D4-4703-AD24-615491845C19}"/>
            </a:ext>
          </a:extLst>
        </xdr:cNvPr>
        <xdr:cNvSpPr txBox="1"/>
      </xdr:nvSpPr>
      <xdr:spPr>
        <a:xfrm>
          <a:off x="17049750" y="5099050"/>
          <a:ext cx="143744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歩道から堤防上</a:t>
          </a:r>
          <a:r>
            <a:rPr kumimoji="1" lang="en-US" altLang="ja-JP" sz="1100"/>
            <a:t>CR</a:t>
          </a:r>
          <a:r>
            <a:rPr kumimoji="1" lang="ja-JP" altLang="en-US" sz="1100"/>
            <a:t>へ</a:t>
          </a:r>
        </a:p>
      </xdr:txBody>
    </xdr:sp>
    <xdr:clientData/>
  </xdr:oneCellAnchor>
  <xdr:twoCellAnchor>
    <xdr:from>
      <xdr:col>20</xdr:col>
      <xdr:colOff>316971</xdr:colOff>
      <xdr:row>30</xdr:row>
      <xdr:rowOff>152400</xdr:rowOff>
    </xdr:from>
    <xdr:to>
      <xdr:col>20</xdr:col>
      <xdr:colOff>710579</xdr:colOff>
      <xdr:row>32</xdr:row>
      <xdr:rowOff>47678</xdr:rowOff>
    </xdr:to>
    <xdr:sp macro="" textlink="">
      <xdr:nvSpPr>
        <xdr:cNvPr id="346" name="フリーフォーム 105">
          <a:extLst>
            <a:ext uri="{FF2B5EF4-FFF2-40B4-BE49-F238E27FC236}">
              <a16:creationId xmlns:a16="http://schemas.microsoft.com/office/drawing/2014/main" id="{DDF6D6A7-7BB0-403F-8F27-BCDED6634B53}"/>
            </a:ext>
          </a:extLst>
        </xdr:cNvPr>
        <xdr:cNvSpPr/>
      </xdr:nvSpPr>
      <xdr:spPr>
        <a:xfrm>
          <a:off x="17779471" y="5295900"/>
          <a:ext cx="393608" cy="238178"/>
        </a:xfrm>
        <a:custGeom>
          <a:avLst/>
          <a:gdLst>
            <a:gd name="connsiteX0" fmla="*/ 365709 w 731419"/>
            <a:gd name="connsiteY0" fmla="*/ 701621 h 701622"/>
            <a:gd name="connsiteX1" fmla="*/ 723619 w 731419"/>
            <a:gd name="connsiteY1" fmla="*/ 81053 h 701622"/>
            <a:gd name="connsiteX2" fmla="*/ 7800 w 731419"/>
            <a:gd name="connsiteY2" fmla="*/ 75280 h 701622"/>
            <a:gd name="connsiteX3" fmla="*/ 365709 w 731419"/>
            <a:gd name="connsiteY3" fmla="*/ 701621 h 701622"/>
            <a:gd name="connsiteX0" fmla="*/ 401872 w 767582"/>
            <a:gd name="connsiteY0" fmla="*/ 728815 h 728816"/>
            <a:gd name="connsiteX1" fmla="*/ 759782 w 767582"/>
            <a:gd name="connsiteY1" fmla="*/ 108247 h 728816"/>
            <a:gd name="connsiteX2" fmla="*/ 43963 w 767582"/>
            <a:gd name="connsiteY2" fmla="*/ 102474 h 728816"/>
            <a:gd name="connsiteX3" fmla="*/ 401872 w 767582"/>
            <a:gd name="connsiteY3" fmla="*/ 728815 h 728816"/>
            <a:gd name="connsiteX0" fmla="*/ 401872 w 767582"/>
            <a:gd name="connsiteY0" fmla="*/ 762923 h 762924"/>
            <a:gd name="connsiteX1" fmla="*/ 759782 w 767582"/>
            <a:gd name="connsiteY1" fmla="*/ 142355 h 762924"/>
            <a:gd name="connsiteX2" fmla="*/ 43963 w 767582"/>
            <a:gd name="connsiteY2" fmla="*/ 136582 h 762924"/>
            <a:gd name="connsiteX3" fmla="*/ 401872 w 767582"/>
            <a:gd name="connsiteY3" fmla="*/ 762923 h 762924"/>
            <a:gd name="connsiteX0" fmla="*/ 401872 w 799759"/>
            <a:gd name="connsiteY0" fmla="*/ 762923 h 762924"/>
            <a:gd name="connsiteX1" fmla="*/ 759782 w 799759"/>
            <a:gd name="connsiteY1" fmla="*/ 142355 h 762924"/>
            <a:gd name="connsiteX2" fmla="*/ 43963 w 799759"/>
            <a:gd name="connsiteY2" fmla="*/ 136582 h 762924"/>
            <a:gd name="connsiteX3" fmla="*/ 401872 w 799759"/>
            <a:gd name="connsiteY3" fmla="*/ 762923 h 762924"/>
            <a:gd name="connsiteX0" fmla="*/ 401872 w 799759"/>
            <a:gd name="connsiteY0" fmla="*/ 755635 h 755636"/>
            <a:gd name="connsiteX1" fmla="*/ 759782 w 799759"/>
            <a:gd name="connsiteY1" fmla="*/ 135067 h 755636"/>
            <a:gd name="connsiteX2" fmla="*/ 43963 w 799759"/>
            <a:gd name="connsiteY2" fmla="*/ 129294 h 755636"/>
            <a:gd name="connsiteX3" fmla="*/ 401872 w 799759"/>
            <a:gd name="connsiteY3" fmla="*/ 755635 h 755636"/>
            <a:gd name="connsiteX0" fmla="*/ 401872 w 803745"/>
            <a:gd name="connsiteY0" fmla="*/ 755635 h 755636"/>
            <a:gd name="connsiteX1" fmla="*/ 759782 w 803745"/>
            <a:gd name="connsiteY1" fmla="*/ 135067 h 755636"/>
            <a:gd name="connsiteX2" fmla="*/ 43963 w 803745"/>
            <a:gd name="connsiteY2" fmla="*/ 129294 h 755636"/>
            <a:gd name="connsiteX3" fmla="*/ 401872 w 803745"/>
            <a:gd name="connsiteY3" fmla="*/ 755635 h 755636"/>
            <a:gd name="connsiteX0" fmla="*/ 401872 w 797791"/>
            <a:gd name="connsiteY0" fmla="*/ 755635 h 755636"/>
            <a:gd name="connsiteX1" fmla="*/ 759782 w 797791"/>
            <a:gd name="connsiteY1" fmla="*/ 135067 h 755636"/>
            <a:gd name="connsiteX2" fmla="*/ 43963 w 797791"/>
            <a:gd name="connsiteY2" fmla="*/ 129294 h 755636"/>
            <a:gd name="connsiteX3" fmla="*/ 401872 w 797791"/>
            <a:gd name="connsiteY3" fmla="*/ 755635 h 75563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797791" h="755636">
              <a:moveTo>
                <a:pt x="401872" y="755635"/>
              </a:moveTo>
              <a:cubicBezTo>
                <a:pt x="521175" y="756597"/>
                <a:pt x="921722" y="297134"/>
                <a:pt x="759782" y="135067"/>
              </a:cubicBezTo>
              <a:cubicBezTo>
                <a:pt x="575109" y="-46220"/>
                <a:pt x="222955" y="-41900"/>
                <a:pt x="43963" y="129294"/>
              </a:cubicBezTo>
              <a:cubicBezTo>
                <a:pt x="-135029" y="300488"/>
                <a:pt x="282569" y="754673"/>
                <a:pt x="401872" y="755635"/>
              </a:cubicBezTo>
              <a:close/>
            </a:path>
          </a:pathLst>
        </a:cu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36000" rtlCol="0" anchor="ctr"/>
        <a:lstStyle/>
        <a:p>
          <a:pPr algn="ctr"/>
          <a:r>
            <a:rPr kumimoji="1" lang="en-US" altLang="ja-JP" sz="1200" b="1"/>
            <a:t>354</a:t>
          </a:r>
          <a:endParaRPr kumimoji="1" lang="ja-JP" altLang="en-US" sz="1200" b="1"/>
        </a:p>
      </xdr:txBody>
    </xdr:sp>
    <xdr:clientData/>
  </xdr:twoCellAnchor>
  <xdr:twoCellAnchor>
    <xdr:from>
      <xdr:col>20</xdr:col>
      <xdr:colOff>2732</xdr:colOff>
      <xdr:row>10</xdr:row>
      <xdr:rowOff>6350</xdr:rowOff>
    </xdr:from>
    <xdr:to>
      <xdr:col>20</xdr:col>
      <xdr:colOff>984250</xdr:colOff>
      <xdr:row>12</xdr:row>
      <xdr:rowOff>79947</xdr:rowOff>
    </xdr:to>
    <xdr:sp macro="" textlink="">
      <xdr:nvSpPr>
        <xdr:cNvPr id="355" name="フリーフォーム 54">
          <a:extLst>
            <a:ext uri="{FF2B5EF4-FFF2-40B4-BE49-F238E27FC236}">
              <a16:creationId xmlns:a16="http://schemas.microsoft.com/office/drawing/2014/main" id="{A8C24EFC-66E3-49B8-9FE8-627674C461DA}"/>
            </a:ext>
          </a:extLst>
        </xdr:cNvPr>
        <xdr:cNvSpPr/>
      </xdr:nvSpPr>
      <xdr:spPr>
        <a:xfrm flipH="1">
          <a:off x="17465232" y="1720850"/>
          <a:ext cx="981518" cy="416497"/>
        </a:xfrm>
        <a:custGeom>
          <a:avLst/>
          <a:gdLst>
            <a:gd name="connsiteX0" fmla="*/ 0 w 796990"/>
            <a:gd name="connsiteY0" fmla="*/ 340179 h 340179"/>
            <a:gd name="connsiteX1" fmla="*/ 796990 w 796990"/>
            <a:gd name="connsiteY1" fmla="*/ 340179 h 340179"/>
            <a:gd name="connsiteX2" fmla="*/ 796990 w 796990"/>
            <a:gd name="connsiteY2" fmla="*/ 0 h 34017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796990" h="340179">
              <a:moveTo>
                <a:pt x="0" y="340179"/>
              </a:moveTo>
              <a:lnTo>
                <a:pt x="796990" y="340179"/>
              </a:lnTo>
              <a:lnTo>
                <a:pt x="796990" y="0"/>
              </a:lnTo>
            </a:path>
          </a:pathLst>
        </a:custGeom>
        <a:noFill/>
        <a:ln w="28575">
          <a:solidFill>
            <a:schemeClr val="tx1"/>
          </a:solidFill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19</xdr:col>
      <xdr:colOff>38101</xdr:colOff>
      <xdr:row>12</xdr:row>
      <xdr:rowOff>82679</xdr:rowOff>
    </xdr:from>
    <xdr:to>
      <xdr:col>20</xdr:col>
      <xdr:colOff>193</xdr:colOff>
      <xdr:row>14</xdr:row>
      <xdr:rowOff>158750</xdr:rowOff>
    </xdr:to>
    <xdr:sp macro="" textlink="">
      <xdr:nvSpPr>
        <xdr:cNvPr id="356" name="フリーフォーム 100">
          <a:extLst>
            <a:ext uri="{FF2B5EF4-FFF2-40B4-BE49-F238E27FC236}">
              <a16:creationId xmlns:a16="http://schemas.microsoft.com/office/drawing/2014/main" id="{9CE18670-A768-40DE-A907-66D365EECD1E}"/>
            </a:ext>
          </a:extLst>
        </xdr:cNvPr>
        <xdr:cNvSpPr/>
      </xdr:nvSpPr>
      <xdr:spPr>
        <a:xfrm flipH="1">
          <a:off x="16471901" y="2140079"/>
          <a:ext cx="990792" cy="418971"/>
        </a:xfrm>
        <a:custGeom>
          <a:avLst/>
          <a:gdLst>
            <a:gd name="connsiteX0" fmla="*/ 0 w 1078852"/>
            <a:gd name="connsiteY0" fmla="*/ 466531 h 466531"/>
            <a:gd name="connsiteX1" fmla="*/ 0 w 1078852"/>
            <a:gd name="connsiteY1" fmla="*/ 0 h 466531"/>
            <a:gd name="connsiteX2" fmla="*/ 1078852 w 1078852"/>
            <a:gd name="connsiteY2" fmla="*/ 0 h 46653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78852" h="466531">
              <a:moveTo>
                <a:pt x="0" y="466531"/>
              </a:moveTo>
              <a:lnTo>
                <a:pt x="0" y="0"/>
              </a:lnTo>
              <a:lnTo>
                <a:pt x="1078852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19</xdr:col>
      <xdr:colOff>944033</xdr:colOff>
      <xdr:row>11</xdr:row>
      <xdr:rowOff>155575</xdr:rowOff>
    </xdr:from>
    <xdr:to>
      <xdr:col>20</xdr:col>
      <xdr:colOff>95333</xdr:colOff>
      <xdr:row>12</xdr:row>
      <xdr:rowOff>164126</xdr:rowOff>
    </xdr:to>
    <xdr:sp macro="" textlink="">
      <xdr:nvSpPr>
        <xdr:cNvPr id="357" name="円/楕円 44">
          <a:extLst>
            <a:ext uri="{FF2B5EF4-FFF2-40B4-BE49-F238E27FC236}">
              <a16:creationId xmlns:a16="http://schemas.microsoft.com/office/drawing/2014/main" id="{1FA480F3-BA67-41C5-A537-87F3BF9CD4EE}"/>
            </a:ext>
          </a:extLst>
        </xdr:cNvPr>
        <xdr:cNvSpPr/>
      </xdr:nvSpPr>
      <xdr:spPr>
        <a:xfrm>
          <a:off x="17377833" y="2041525"/>
          <a:ext cx="180000" cy="180001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19</xdr:col>
      <xdr:colOff>63500</xdr:colOff>
      <xdr:row>2</xdr:row>
      <xdr:rowOff>38100</xdr:rowOff>
    </xdr:from>
    <xdr:to>
      <xdr:col>20</xdr:col>
      <xdr:colOff>2732</xdr:colOff>
      <xdr:row>4</xdr:row>
      <xdr:rowOff>162497</xdr:rowOff>
    </xdr:to>
    <xdr:sp macro="" textlink="">
      <xdr:nvSpPr>
        <xdr:cNvPr id="358" name="フリーフォーム 54">
          <a:extLst>
            <a:ext uri="{FF2B5EF4-FFF2-40B4-BE49-F238E27FC236}">
              <a16:creationId xmlns:a16="http://schemas.microsoft.com/office/drawing/2014/main" id="{D1A5B84A-5C0B-40E6-80AF-C99ACD2CD460}"/>
            </a:ext>
          </a:extLst>
        </xdr:cNvPr>
        <xdr:cNvSpPr/>
      </xdr:nvSpPr>
      <xdr:spPr>
        <a:xfrm>
          <a:off x="16497300" y="381000"/>
          <a:ext cx="967932" cy="467297"/>
        </a:xfrm>
        <a:custGeom>
          <a:avLst/>
          <a:gdLst>
            <a:gd name="connsiteX0" fmla="*/ 0 w 796990"/>
            <a:gd name="connsiteY0" fmla="*/ 340179 h 340179"/>
            <a:gd name="connsiteX1" fmla="*/ 796990 w 796990"/>
            <a:gd name="connsiteY1" fmla="*/ 340179 h 340179"/>
            <a:gd name="connsiteX2" fmla="*/ 796990 w 796990"/>
            <a:gd name="connsiteY2" fmla="*/ 0 h 34017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796990" h="340179">
              <a:moveTo>
                <a:pt x="0" y="340179"/>
              </a:moveTo>
              <a:lnTo>
                <a:pt x="796990" y="340179"/>
              </a:lnTo>
              <a:lnTo>
                <a:pt x="796990" y="0"/>
              </a:lnTo>
            </a:path>
          </a:pathLst>
        </a:custGeom>
        <a:noFill/>
        <a:ln w="28575">
          <a:solidFill>
            <a:schemeClr val="tx1"/>
          </a:solidFill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20</xdr:col>
      <xdr:colOff>192</xdr:colOff>
      <xdr:row>4</xdr:row>
      <xdr:rowOff>165229</xdr:rowOff>
    </xdr:from>
    <xdr:to>
      <xdr:col>20</xdr:col>
      <xdr:colOff>996949</xdr:colOff>
      <xdr:row>7</xdr:row>
      <xdr:rowOff>152400</xdr:rowOff>
    </xdr:to>
    <xdr:sp macro="" textlink="">
      <xdr:nvSpPr>
        <xdr:cNvPr id="359" name="フリーフォーム 100">
          <a:extLst>
            <a:ext uri="{FF2B5EF4-FFF2-40B4-BE49-F238E27FC236}">
              <a16:creationId xmlns:a16="http://schemas.microsoft.com/office/drawing/2014/main" id="{856CEFBD-D116-4A44-9D2E-A7153661B4E2}"/>
            </a:ext>
          </a:extLst>
        </xdr:cNvPr>
        <xdr:cNvSpPr/>
      </xdr:nvSpPr>
      <xdr:spPr>
        <a:xfrm>
          <a:off x="17462692" y="851029"/>
          <a:ext cx="996757" cy="501521"/>
        </a:xfrm>
        <a:custGeom>
          <a:avLst/>
          <a:gdLst>
            <a:gd name="connsiteX0" fmla="*/ 0 w 1078852"/>
            <a:gd name="connsiteY0" fmla="*/ 466531 h 466531"/>
            <a:gd name="connsiteX1" fmla="*/ 0 w 1078852"/>
            <a:gd name="connsiteY1" fmla="*/ 0 h 466531"/>
            <a:gd name="connsiteX2" fmla="*/ 1078852 w 1078852"/>
            <a:gd name="connsiteY2" fmla="*/ 0 h 46653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78852" h="466531">
              <a:moveTo>
                <a:pt x="0" y="466531"/>
              </a:moveTo>
              <a:lnTo>
                <a:pt x="0" y="0"/>
              </a:lnTo>
              <a:lnTo>
                <a:pt x="1078852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19</xdr:col>
      <xdr:colOff>627062</xdr:colOff>
      <xdr:row>5</xdr:row>
      <xdr:rowOff>50800</xdr:rowOff>
    </xdr:from>
    <xdr:to>
      <xdr:col>19</xdr:col>
      <xdr:colOff>858971</xdr:colOff>
      <xdr:row>6</xdr:row>
      <xdr:rowOff>85701</xdr:rowOff>
    </xdr:to>
    <xdr:sp macro="" textlink="">
      <xdr:nvSpPr>
        <xdr:cNvPr id="360" name="二等辺三角形 359">
          <a:extLst>
            <a:ext uri="{FF2B5EF4-FFF2-40B4-BE49-F238E27FC236}">
              <a16:creationId xmlns:a16="http://schemas.microsoft.com/office/drawing/2014/main" id="{261C21FD-12F6-4671-A103-523BA97CC91A}"/>
            </a:ext>
          </a:extLst>
        </xdr:cNvPr>
        <xdr:cNvSpPr/>
      </xdr:nvSpPr>
      <xdr:spPr bwMode="auto">
        <a:xfrm flipV="1">
          <a:off x="17065625" y="923925"/>
          <a:ext cx="231909" cy="209526"/>
        </a:xfrm>
        <a:prstGeom prst="triangle">
          <a:avLst/>
        </a:prstGeom>
        <a:solidFill>
          <a:srgbClr val="FF0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none" rtlCol="0" anchor="ctr"/>
        <a:lstStyle/>
        <a:p>
          <a:pPr algn="ctr"/>
          <a:endParaRPr kumimoji="1" lang="ja-JP" altLang="en-US" sz="800"/>
        </a:p>
      </xdr:txBody>
    </xdr:sp>
    <xdr:clientData/>
  </xdr:twoCellAnchor>
  <xdr:twoCellAnchor>
    <xdr:from>
      <xdr:col>20</xdr:col>
      <xdr:colOff>303531</xdr:colOff>
      <xdr:row>4</xdr:row>
      <xdr:rowOff>60325</xdr:rowOff>
    </xdr:from>
    <xdr:to>
      <xdr:col>20</xdr:col>
      <xdr:colOff>671197</xdr:colOff>
      <xdr:row>5</xdr:row>
      <xdr:rowOff>77395</xdr:rowOff>
    </xdr:to>
    <xdr:sp macro="" textlink="">
      <xdr:nvSpPr>
        <xdr:cNvPr id="361" name="六角形 360">
          <a:extLst>
            <a:ext uri="{FF2B5EF4-FFF2-40B4-BE49-F238E27FC236}">
              <a16:creationId xmlns:a16="http://schemas.microsoft.com/office/drawing/2014/main" id="{75F6A7B0-89B2-4385-A0EB-EDAEFA1CABAB}"/>
            </a:ext>
          </a:extLst>
        </xdr:cNvPr>
        <xdr:cNvSpPr/>
      </xdr:nvSpPr>
      <xdr:spPr>
        <a:xfrm>
          <a:off x="17766031" y="746125"/>
          <a:ext cx="367666" cy="188520"/>
        </a:xfrm>
        <a:prstGeom prst="hexagon">
          <a:avLst/>
        </a:pr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0" rtlCol="0" anchor="ctr"/>
        <a:lstStyle/>
        <a:p>
          <a:pPr algn="ctr"/>
          <a:r>
            <a:rPr kumimoji="1" lang="en-US" altLang="ja-JP" sz="1200" b="1"/>
            <a:t>9</a:t>
          </a:r>
          <a:endParaRPr kumimoji="1" lang="ja-JP" altLang="en-US" sz="1200" b="1"/>
        </a:p>
      </xdr:txBody>
    </xdr:sp>
    <xdr:clientData/>
  </xdr:twoCellAnchor>
  <xdr:twoCellAnchor>
    <xdr:from>
      <xdr:col>23</xdr:col>
      <xdr:colOff>9082</xdr:colOff>
      <xdr:row>58</xdr:row>
      <xdr:rowOff>120650</xdr:rowOff>
    </xdr:from>
    <xdr:to>
      <xdr:col>23</xdr:col>
      <xdr:colOff>971550</xdr:colOff>
      <xdr:row>60</xdr:row>
      <xdr:rowOff>98997</xdr:rowOff>
    </xdr:to>
    <xdr:sp macro="" textlink="">
      <xdr:nvSpPr>
        <xdr:cNvPr id="362" name="フリーフォーム 54">
          <a:extLst>
            <a:ext uri="{FF2B5EF4-FFF2-40B4-BE49-F238E27FC236}">
              <a16:creationId xmlns:a16="http://schemas.microsoft.com/office/drawing/2014/main" id="{5D571DCD-1F6F-4444-A0DB-B319C278DFED}"/>
            </a:ext>
          </a:extLst>
        </xdr:cNvPr>
        <xdr:cNvSpPr/>
      </xdr:nvSpPr>
      <xdr:spPr>
        <a:xfrm flipH="1">
          <a:off x="20113182" y="10064750"/>
          <a:ext cx="962468" cy="321247"/>
        </a:xfrm>
        <a:custGeom>
          <a:avLst/>
          <a:gdLst>
            <a:gd name="connsiteX0" fmla="*/ 0 w 796990"/>
            <a:gd name="connsiteY0" fmla="*/ 340179 h 340179"/>
            <a:gd name="connsiteX1" fmla="*/ 796990 w 796990"/>
            <a:gd name="connsiteY1" fmla="*/ 340179 h 340179"/>
            <a:gd name="connsiteX2" fmla="*/ 796990 w 796990"/>
            <a:gd name="connsiteY2" fmla="*/ 0 h 34017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796990" h="340179">
              <a:moveTo>
                <a:pt x="0" y="340179"/>
              </a:moveTo>
              <a:lnTo>
                <a:pt x="796990" y="340179"/>
              </a:lnTo>
              <a:lnTo>
                <a:pt x="796990" y="0"/>
              </a:lnTo>
            </a:path>
          </a:pathLst>
        </a:custGeom>
        <a:noFill/>
        <a:ln w="28575">
          <a:solidFill>
            <a:schemeClr val="tx1"/>
          </a:solidFill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22</xdr:col>
      <xdr:colOff>50801</xdr:colOff>
      <xdr:row>60</xdr:row>
      <xdr:rowOff>101729</xdr:rowOff>
    </xdr:from>
    <xdr:to>
      <xdr:col>23</xdr:col>
      <xdr:colOff>6543</xdr:colOff>
      <xdr:row>64</xdr:row>
      <xdr:rowOff>82550</xdr:rowOff>
    </xdr:to>
    <xdr:sp macro="" textlink="">
      <xdr:nvSpPr>
        <xdr:cNvPr id="363" name="フリーフォーム 100">
          <a:extLst>
            <a:ext uri="{FF2B5EF4-FFF2-40B4-BE49-F238E27FC236}">
              <a16:creationId xmlns:a16="http://schemas.microsoft.com/office/drawing/2014/main" id="{76A35E95-86AA-44D4-8B1F-78EA15E4C813}"/>
            </a:ext>
          </a:extLst>
        </xdr:cNvPr>
        <xdr:cNvSpPr/>
      </xdr:nvSpPr>
      <xdr:spPr>
        <a:xfrm flipH="1">
          <a:off x="19126201" y="10388729"/>
          <a:ext cx="984442" cy="666621"/>
        </a:xfrm>
        <a:custGeom>
          <a:avLst/>
          <a:gdLst>
            <a:gd name="connsiteX0" fmla="*/ 0 w 1078852"/>
            <a:gd name="connsiteY0" fmla="*/ 466531 h 466531"/>
            <a:gd name="connsiteX1" fmla="*/ 0 w 1078852"/>
            <a:gd name="connsiteY1" fmla="*/ 0 h 466531"/>
            <a:gd name="connsiteX2" fmla="*/ 1078852 w 1078852"/>
            <a:gd name="connsiteY2" fmla="*/ 0 h 46653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78852" h="466531">
              <a:moveTo>
                <a:pt x="0" y="466531"/>
              </a:moveTo>
              <a:lnTo>
                <a:pt x="0" y="0"/>
              </a:lnTo>
              <a:lnTo>
                <a:pt x="1078852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22</xdr:col>
      <xdr:colOff>950383</xdr:colOff>
      <xdr:row>60</xdr:row>
      <xdr:rowOff>3175</xdr:rowOff>
    </xdr:from>
    <xdr:to>
      <xdr:col>23</xdr:col>
      <xdr:colOff>101683</xdr:colOff>
      <xdr:row>61</xdr:row>
      <xdr:rowOff>11726</xdr:rowOff>
    </xdr:to>
    <xdr:sp macro="" textlink="">
      <xdr:nvSpPr>
        <xdr:cNvPr id="364" name="円/楕円 44">
          <a:extLst>
            <a:ext uri="{FF2B5EF4-FFF2-40B4-BE49-F238E27FC236}">
              <a16:creationId xmlns:a16="http://schemas.microsoft.com/office/drawing/2014/main" id="{5306F340-1226-4066-91F1-3125ADB3CE41}"/>
            </a:ext>
          </a:extLst>
        </xdr:cNvPr>
        <xdr:cNvSpPr/>
      </xdr:nvSpPr>
      <xdr:spPr>
        <a:xfrm>
          <a:off x="20025783" y="10290175"/>
          <a:ext cx="180000" cy="180001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22</xdr:col>
      <xdr:colOff>379731</xdr:colOff>
      <xdr:row>59</xdr:row>
      <xdr:rowOff>168275</xdr:rowOff>
    </xdr:from>
    <xdr:to>
      <xdr:col>22</xdr:col>
      <xdr:colOff>747397</xdr:colOff>
      <xdr:row>61</xdr:row>
      <xdr:rowOff>13895</xdr:rowOff>
    </xdr:to>
    <xdr:sp macro="" textlink="">
      <xdr:nvSpPr>
        <xdr:cNvPr id="370" name="六角形 369">
          <a:extLst>
            <a:ext uri="{FF2B5EF4-FFF2-40B4-BE49-F238E27FC236}">
              <a16:creationId xmlns:a16="http://schemas.microsoft.com/office/drawing/2014/main" id="{51E09D54-76EF-4FC7-A93C-84669A8FCE56}"/>
            </a:ext>
          </a:extLst>
        </xdr:cNvPr>
        <xdr:cNvSpPr/>
      </xdr:nvSpPr>
      <xdr:spPr>
        <a:xfrm>
          <a:off x="19455131" y="10283825"/>
          <a:ext cx="367666" cy="188520"/>
        </a:xfrm>
        <a:prstGeom prst="hexagon">
          <a:avLst/>
        </a:pr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0" rtlCol="0" anchor="ctr"/>
        <a:lstStyle/>
        <a:p>
          <a:pPr algn="ctr"/>
          <a:r>
            <a:rPr kumimoji="1" lang="en-US" altLang="ja-JP" sz="1200" b="1"/>
            <a:t>9</a:t>
          </a:r>
          <a:endParaRPr kumimoji="1" lang="ja-JP" altLang="en-US" sz="1200" b="1"/>
        </a:p>
      </xdr:txBody>
    </xdr:sp>
    <xdr:clientData/>
  </xdr:twoCellAnchor>
  <xdr:twoCellAnchor editAs="oneCell">
    <xdr:from>
      <xdr:col>22</xdr:col>
      <xdr:colOff>633413</xdr:colOff>
      <xdr:row>57</xdr:row>
      <xdr:rowOff>161925</xdr:rowOff>
    </xdr:from>
    <xdr:to>
      <xdr:col>22</xdr:col>
      <xdr:colOff>898851</xdr:colOff>
      <xdr:row>59</xdr:row>
      <xdr:rowOff>155937</xdr:rowOff>
    </xdr:to>
    <xdr:pic>
      <xdr:nvPicPr>
        <xdr:cNvPr id="371" name="図 370">
          <a:extLst>
            <a:ext uri="{FF2B5EF4-FFF2-40B4-BE49-F238E27FC236}">
              <a16:creationId xmlns:a16="http://schemas.microsoft.com/office/drawing/2014/main" id="{05833236-6A4F-4F49-B4DA-E1DE524DD4D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9683413" y="9934575"/>
          <a:ext cx="265438" cy="336912"/>
        </a:xfrm>
        <a:prstGeom prst="rect">
          <a:avLst/>
        </a:prstGeom>
      </xdr:spPr>
    </xdr:pic>
    <xdr:clientData/>
  </xdr:twoCellAnchor>
  <xdr:twoCellAnchor>
    <xdr:from>
      <xdr:col>20</xdr:col>
      <xdr:colOff>101600</xdr:colOff>
      <xdr:row>2</xdr:row>
      <xdr:rowOff>41274</xdr:rowOff>
    </xdr:from>
    <xdr:to>
      <xdr:col>20</xdr:col>
      <xdr:colOff>908050</xdr:colOff>
      <xdr:row>4</xdr:row>
      <xdr:rowOff>15875</xdr:rowOff>
    </xdr:to>
    <xdr:sp macro="" textlink="">
      <xdr:nvSpPr>
        <xdr:cNvPr id="372" name="正方形/長方形 371">
          <a:extLst>
            <a:ext uri="{FF2B5EF4-FFF2-40B4-BE49-F238E27FC236}">
              <a16:creationId xmlns:a16="http://schemas.microsoft.com/office/drawing/2014/main" id="{39B397FF-94D9-4A9A-BF39-F92FE6AA8A9F}"/>
            </a:ext>
          </a:extLst>
        </xdr:cNvPr>
        <xdr:cNvSpPr/>
      </xdr:nvSpPr>
      <xdr:spPr>
        <a:xfrm>
          <a:off x="17541875" y="384174"/>
          <a:ext cx="806450" cy="317501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none" lIns="36000" tIns="0" rIns="36000" bIns="0" rtlCol="0" anchor="ctr"/>
        <a:lstStyle/>
        <a:p>
          <a:pPr algn="ctr"/>
          <a:r>
            <a:rPr kumimoji="1" lang="ja-JP" altLang="en-US" sz="1050">
              <a:solidFill>
                <a:schemeClr val="tx1"/>
              </a:solidFill>
            </a:rPr>
            <a:t>山道屋</a:t>
          </a:r>
          <a:endParaRPr kumimoji="1" lang="en-US" altLang="ja-JP" sz="1050">
            <a:solidFill>
              <a:schemeClr val="tx1"/>
            </a:solidFill>
          </a:endParaRPr>
        </a:p>
      </xdr:txBody>
    </xdr:sp>
    <xdr:clientData/>
  </xdr:twoCellAnchor>
  <xdr:twoCellAnchor>
    <xdr:from>
      <xdr:col>20</xdr:col>
      <xdr:colOff>127001</xdr:colOff>
      <xdr:row>6</xdr:row>
      <xdr:rowOff>126999</xdr:rowOff>
    </xdr:from>
    <xdr:to>
      <xdr:col>20</xdr:col>
      <xdr:colOff>256483</xdr:colOff>
      <xdr:row>7</xdr:row>
      <xdr:rowOff>135163</xdr:rowOff>
    </xdr:to>
    <xdr:sp macro="" textlink="">
      <xdr:nvSpPr>
        <xdr:cNvPr id="373" name="フリーフォーム 82">
          <a:extLst>
            <a:ext uri="{FF2B5EF4-FFF2-40B4-BE49-F238E27FC236}">
              <a16:creationId xmlns:a16="http://schemas.microsoft.com/office/drawing/2014/main" id="{0C648D39-CB6D-4B61-B640-9EBFC1AF5F6A}"/>
            </a:ext>
          </a:extLst>
        </xdr:cNvPr>
        <xdr:cNvSpPr/>
      </xdr:nvSpPr>
      <xdr:spPr>
        <a:xfrm>
          <a:off x="17597439" y="1174749"/>
          <a:ext cx="129482" cy="182789"/>
        </a:xfrm>
        <a:custGeom>
          <a:avLst/>
          <a:gdLst>
            <a:gd name="connsiteX0" fmla="*/ 670638 w 1010816"/>
            <a:gd name="connsiteY0" fmla="*/ 1224642 h 1224642"/>
            <a:gd name="connsiteX1" fmla="*/ 670638 w 1010816"/>
            <a:gd name="connsiteY1" fmla="*/ 0 h 1224642"/>
            <a:gd name="connsiteX2" fmla="*/ 0 w 1010816"/>
            <a:gd name="connsiteY2" fmla="*/ 0 h 1224642"/>
            <a:gd name="connsiteX3" fmla="*/ 0 w 1010816"/>
            <a:gd name="connsiteY3" fmla="*/ 1224642 h 1224642"/>
            <a:gd name="connsiteX4" fmla="*/ 1010816 w 1010816"/>
            <a:gd name="connsiteY4" fmla="*/ 1224642 h 1224642"/>
            <a:gd name="connsiteX0" fmla="*/ 670638 w 1010816"/>
            <a:gd name="connsiteY0" fmla="*/ 1224642 h 1224642"/>
            <a:gd name="connsiteX1" fmla="*/ 670638 w 1010816"/>
            <a:gd name="connsiteY1" fmla="*/ 0 h 1224642"/>
            <a:gd name="connsiteX2" fmla="*/ 0 w 1010816"/>
            <a:gd name="connsiteY2" fmla="*/ 0 h 1224642"/>
            <a:gd name="connsiteX3" fmla="*/ 0 w 1010816"/>
            <a:gd name="connsiteY3" fmla="*/ 1224642 h 1224642"/>
            <a:gd name="connsiteX4" fmla="*/ 1010816 w 1010816"/>
            <a:gd name="connsiteY4" fmla="*/ 1224642 h 1224642"/>
            <a:gd name="connsiteX0" fmla="*/ 670638 w 1010816"/>
            <a:gd name="connsiteY0" fmla="*/ 1397961 h 1397961"/>
            <a:gd name="connsiteX1" fmla="*/ 670638 w 1010816"/>
            <a:gd name="connsiteY1" fmla="*/ 173319 h 1397961"/>
            <a:gd name="connsiteX2" fmla="*/ 0 w 1010816"/>
            <a:gd name="connsiteY2" fmla="*/ 173319 h 1397961"/>
            <a:gd name="connsiteX3" fmla="*/ 0 w 1010816"/>
            <a:gd name="connsiteY3" fmla="*/ 1397961 h 1397961"/>
            <a:gd name="connsiteX4" fmla="*/ 1010816 w 1010816"/>
            <a:gd name="connsiteY4" fmla="*/ 1397961 h 1397961"/>
            <a:gd name="connsiteX0" fmla="*/ 670638 w 1010816"/>
            <a:gd name="connsiteY0" fmla="*/ 1408238 h 1408238"/>
            <a:gd name="connsiteX1" fmla="*/ 670638 w 1010816"/>
            <a:gd name="connsiteY1" fmla="*/ 183596 h 1408238"/>
            <a:gd name="connsiteX2" fmla="*/ 0 w 1010816"/>
            <a:gd name="connsiteY2" fmla="*/ 183596 h 1408238"/>
            <a:gd name="connsiteX3" fmla="*/ 0 w 1010816"/>
            <a:gd name="connsiteY3" fmla="*/ 1408238 h 1408238"/>
            <a:gd name="connsiteX4" fmla="*/ 1010816 w 1010816"/>
            <a:gd name="connsiteY4" fmla="*/ 1408238 h 1408238"/>
            <a:gd name="connsiteX0" fmla="*/ 670638 w 1010816"/>
            <a:gd name="connsiteY0" fmla="*/ 1454118 h 1454118"/>
            <a:gd name="connsiteX1" fmla="*/ 670638 w 1010816"/>
            <a:gd name="connsiteY1" fmla="*/ 229476 h 1454118"/>
            <a:gd name="connsiteX2" fmla="*/ 0 w 1010816"/>
            <a:gd name="connsiteY2" fmla="*/ 229476 h 1454118"/>
            <a:gd name="connsiteX3" fmla="*/ 0 w 1010816"/>
            <a:gd name="connsiteY3" fmla="*/ 1454118 h 1454118"/>
            <a:gd name="connsiteX4" fmla="*/ 1010816 w 1010816"/>
            <a:gd name="connsiteY4" fmla="*/ 1454118 h 1454118"/>
            <a:gd name="connsiteX0" fmla="*/ 670638 w 1010816"/>
            <a:gd name="connsiteY0" fmla="*/ 1486859 h 1486859"/>
            <a:gd name="connsiteX1" fmla="*/ 670638 w 1010816"/>
            <a:gd name="connsiteY1" fmla="*/ 262217 h 1486859"/>
            <a:gd name="connsiteX2" fmla="*/ 0 w 1010816"/>
            <a:gd name="connsiteY2" fmla="*/ 262217 h 1486859"/>
            <a:gd name="connsiteX3" fmla="*/ 0 w 1010816"/>
            <a:gd name="connsiteY3" fmla="*/ 1486859 h 1486859"/>
            <a:gd name="connsiteX4" fmla="*/ 1010816 w 1010816"/>
            <a:gd name="connsiteY4" fmla="*/ 1486859 h 1486859"/>
            <a:gd name="connsiteX0" fmla="*/ 670638 w 1010816"/>
            <a:gd name="connsiteY0" fmla="*/ 1519107 h 1519107"/>
            <a:gd name="connsiteX1" fmla="*/ 670638 w 1010816"/>
            <a:gd name="connsiteY1" fmla="*/ 294465 h 1519107"/>
            <a:gd name="connsiteX2" fmla="*/ 0 w 1010816"/>
            <a:gd name="connsiteY2" fmla="*/ 294465 h 1519107"/>
            <a:gd name="connsiteX3" fmla="*/ 0 w 1010816"/>
            <a:gd name="connsiteY3" fmla="*/ 1519107 h 1519107"/>
            <a:gd name="connsiteX4" fmla="*/ 1010816 w 1010816"/>
            <a:gd name="connsiteY4" fmla="*/ 1519107 h 1519107"/>
            <a:gd name="connsiteX0" fmla="*/ 672058 w 1012236"/>
            <a:gd name="connsiteY0" fmla="*/ 1549840 h 1549840"/>
            <a:gd name="connsiteX1" fmla="*/ 672058 w 1012236"/>
            <a:gd name="connsiteY1" fmla="*/ 325198 h 1549840"/>
            <a:gd name="connsiteX2" fmla="*/ 1420 w 1012236"/>
            <a:gd name="connsiteY2" fmla="*/ 325198 h 1549840"/>
            <a:gd name="connsiteX3" fmla="*/ 1420 w 1012236"/>
            <a:gd name="connsiteY3" fmla="*/ 1549840 h 1549840"/>
            <a:gd name="connsiteX4" fmla="*/ 1012236 w 1012236"/>
            <a:gd name="connsiteY4" fmla="*/ 1549840 h 154984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012236" h="1549840">
              <a:moveTo>
                <a:pt x="672058" y="1549840"/>
              </a:moveTo>
              <a:cubicBezTo>
                <a:pt x="672058" y="1141626"/>
                <a:pt x="673461" y="557901"/>
                <a:pt x="672058" y="325198"/>
              </a:cubicBezTo>
              <a:cubicBezTo>
                <a:pt x="669457" y="-106343"/>
                <a:pt x="4832" y="-110451"/>
                <a:pt x="1420" y="325198"/>
              </a:cubicBezTo>
              <a:cubicBezTo>
                <a:pt x="-1777" y="733399"/>
                <a:pt x="1420" y="1141626"/>
                <a:pt x="1420" y="1549840"/>
              </a:cubicBezTo>
              <a:lnTo>
                <a:pt x="1012236" y="1549840"/>
              </a:lnTo>
            </a:path>
          </a:pathLst>
        </a:cu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20</xdr:col>
      <xdr:colOff>274637</xdr:colOff>
      <xdr:row>6</xdr:row>
      <xdr:rowOff>95254</xdr:rowOff>
    </xdr:from>
    <xdr:ext cx="466794" cy="275717"/>
    <xdr:sp macro="" textlink="">
      <xdr:nvSpPr>
        <xdr:cNvPr id="374" name="テキスト ボックス 373">
          <a:extLst>
            <a:ext uri="{FF2B5EF4-FFF2-40B4-BE49-F238E27FC236}">
              <a16:creationId xmlns:a16="http://schemas.microsoft.com/office/drawing/2014/main" id="{A05C4BC4-15E6-4DF4-BD25-08C037C747A8}"/>
            </a:ext>
          </a:extLst>
        </xdr:cNvPr>
        <xdr:cNvSpPr txBox="1"/>
      </xdr:nvSpPr>
      <xdr:spPr>
        <a:xfrm>
          <a:off x="17745075" y="1143004"/>
          <a:ext cx="466794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地藏</a:t>
          </a:r>
        </a:p>
      </xdr:txBody>
    </xdr:sp>
    <xdr:clientData/>
  </xdr:oneCellAnchor>
  <xdr:oneCellAnchor>
    <xdr:from>
      <xdr:col>20</xdr:col>
      <xdr:colOff>84137</xdr:colOff>
      <xdr:row>5</xdr:row>
      <xdr:rowOff>31754</xdr:rowOff>
    </xdr:from>
    <xdr:ext cx="466794" cy="275717"/>
    <xdr:sp macro="" textlink="">
      <xdr:nvSpPr>
        <xdr:cNvPr id="380" name="テキスト ボックス 379">
          <a:extLst>
            <a:ext uri="{FF2B5EF4-FFF2-40B4-BE49-F238E27FC236}">
              <a16:creationId xmlns:a16="http://schemas.microsoft.com/office/drawing/2014/main" id="{F2BC24C8-4FAB-4BB5-9B35-9F6C452C1FB0}"/>
            </a:ext>
          </a:extLst>
        </xdr:cNvPr>
        <xdr:cNvSpPr txBox="1"/>
      </xdr:nvSpPr>
      <xdr:spPr>
        <a:xfrm>
          <a:off x="17554575" y="904879"/>
          <a:ext cx="466794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石柱</a:t>
          </a:r>
        </a:p>
      </xdr:txBody>
    </xdr:sp>
    <xdr:clientData/>
  </xdr:oneCellAnchor>
  <xdr:twoCellAnchor>
    <xdr:from>
      <xdr:col>23</xdr:col>
      <xdr:colOff>9082</xdr:colOff>
      <xdr:row>51</xdr:row>
      <xdr:rowOff>23813</xdr:rowOff>
    </xdr:from>
    <xdr:to>
      <xdr:col>23</xdr:col>
      <xdr:colOff>971550</xdr:colOff>
      <xdr:row>54</xdr:row>
      <xdr:rowOff>3747</xdr:rowOff>
    </xdr:to>
    <xdr:sp macro="" textlink="">
      <xdr:nvSpPr>
        <xdr:cNvPr id="381" name="フリーフォーム 54">
          <a:extLst>
            <a:ext uri="{FF2B5EF4-FFF2-40B4-BE49-F238E27FC236}">
              <a16:creationId xmlns:a16="http://schemas.microsoft.com/office/drawing/2014/main" id="{2ECFB71A-E4BD-4521-8468-4098750D325F}"/>
            </a:ext>
          </a:extLst>
        </xdr:cNvPr>
        <xdr:cNvSpPr/>
      </xdr:nvSpPr>
      <xdr:spPr>
        <a:xfrm flipH="1">
          <a:off x="20122707" y="8929688"/>
          <a:ext cx="962468" cy="503809"/>
        </a:xfrm>
        <a:custGeom>
          <a:avLst/>
          <a:gdLst>
            <a:gd name="connsiteX0" fmla="*/ 0 w 796990"/>
            <a:gd name="connsiteY0" fmla="*/ 340179 h 340179"/>
            <a:gd name="connsiteX1" fmla="*/ 796990 w 796990"/>
            <a:gd name="connsiteY1" fmla="*/ 340179 h 340179"/>
            <a:gd name="connsiteX2" fmla="*/ 796990 w 796990"/>
            <a:gd name="connsiteY2" fmla="*/ 0 h 34017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796990" h="340179">
              <a:moveTo>
                <a:pt x="0" y="340179"/>
              </a:moveTo>
              <a:lnTo>
                <a:pt x="796990" y="340179"/>
              </a:lnTo>
              <a:lnTo>
                <a:pt x="796990" y="0"/>
              </a:lnTo>
            </a:path>
          </a:pathLst>
        </a:custGeom>
        <a:noFill/>
        <a:ln w="28575">
          <a:solidFill>
            <a:schemeClr val="tx1"/>
          </a:solidFill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22</xdr:col>
      <xdr:colOff>50800</xdr:colOff>
      <xdr:row>54</xdr:row>
      <xdr:rowOff>6479</xdr:rowOff>
    </xdr:from>
    <xdr:to>
      <xdr:col>23</xdr:col>
      <xdr:colOff>6542</xdr:colOff>
      <xdr:row>56</xdr:row>
      <xdr:rowOff>158750</xdr:rowOff>
    </xdr:to>
    <xdr:sp macro="" textlink="">
      <xdr:nvSpPr>
        <xdr:cNvPr id="382" name="フリーフォーム 100">
          <a:extLst>
            <a:ext uri="{FF2B5EF4-FFF2-40B4-BE49-F238E27FC236}">
              <a16:creationId xmlns:a16="http://schemas.microsoft.com/office/drawing/2014/main" id="{38BC3303-013F-41B2-B42E-46D341F0D0A1}"/>
            </a:ext>
          </a:extLst>
        </xdr:cNvPr>
        <xdr:cNvSpPr/>
      </xdr:nvSpPr>
      <xdr:spPr>
        <a:xfrm flipH="1">
          <a:off x="19132550" y="9436229"/>
          <a:ext cx="987617" cy="501521"/>
        </a:xfrm>
        <a:custGeom>
          <a:avLst/>
          <a:gdLst>
            <a:gd name="connsiteX0" fmla="*/ 0 w 1078852"/>
            <a:gd name="connsiteY0" fmla="*/ 466531 h 466531"/>
            <a:gd name="connsiteX1" fmla="*/ 0 w 1078852"/>
            <a:gd name="connsiteY1" fmla="*/ 0 h 466531"/>
            <a:gd name="connsiteX2" fmla="*/ 1078852 w 1078852"/>
            <a:gd name="connsiteY2" fmla="*/ 0 h 46653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78852" h="466531">
              <a:moveTo>
                <a:pt x="0" y="466531"/>
              </a:moveTo>
              <a:lnTo>
                <a:pt x="0" y="0"/>
              </a:lnTo>
              <a:lnTo>
                <a:pt x="1078852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22</xdr:col>
      <xdr:colOff>950383</xdr:colOff>
      <xdr:row>53</xdr:row>
      <xdr:rowOff>82550</xdr:rowOff>
    </xdr:from>
    <xdr:to>
      <xdr:col>23</xdr:col>
      <xdr:colOff>101683</xdr:colOff>
      <xdr:row>54</xdr:row>
      <xdr:rowOff>91101</xdr:rowOff>
    </xdr:to>
    <xdr:sp macro="" textlink="">
      <xdr:nvSpPr>
        <xdr:cNvPr id="383" name="円/楕円 44">
          <a:extLst>
            <a:ext uri="{FF2B5EF4-FFF2-40B4-BE49-F238E27FC236}">
              <a16:creationId xmlns:a16="http://schemas.microsoft.com/office/drawing/2014/main" id="{BE18F332-A623-4798-AF52-DC28A68C9357}"/>
            </a:ext>
          </a:extLst>
        </xdr:cNvPr>
        <xdr:cNvSpPr/>
      </xdr:nvSpPr>
      <xdr:spPr>
        <a:xfrm>
          <a:off x="20032133" y="9337675"/>
          <a:ext cx="183175" cy="183176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22</xdr:col>
      <xdr:colOff>379731</xdr:colOff>
      <xdr:row>53</xdr:row>
      <xdr:rowOff>73025</xdr:rowOff>
    </xdr:from>
    <xdr:to>
      <xdr:col>22</xdr:col>
      <xdr:colOff>747397</xdr:colOff>
      <xdr:row>54</xdr:row>
      <xdr:rowOff>93270</xdr:rowOff>
    </xdr:to>
    <xdr:sp macro="" textlink="">
      <xdr:nvSpPr>
        <xdr:cNvPr id="384" name="六角形 383">
          <a:extLst>
            <a:ext uri="{FF2B5EF4-FFF2-40B4-BE49-F238E27FC236}">
              <a16:creationId xmlns:a16="http://schemas.microsoft.com/office/drawing/2014/main" id="{FEB552EE-08BE-4FBB-8E25-A316C2ED3D8B}"/>
            </a:ext>
          </a:extLst>
        </xdr:cNvPr>
        <xdr:cNvSpPr/>
      </xdr:nvSpPr>
      <xdr:spPr>
        <a:xfrm>
          <a:off x="19461481" y="9328150"/>
          <a:ext cx="367666" cy="194870"/>
        </a:xfrm>
        <a:prstGeom prst="hexagon">
          <a:avLst/>
        </a:pr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0" rtlCol="0" anchor="ctr"/>
        <a:lstStyle/>
        <a:p>
          <a:pPr algn="ctr"/>
          <a:r>
            <a:rPr kumimoji="1" lang="en-US" altLang="ja-JP" sz="1200" b="1"/>
            <a:t>270</a:t>
          </a:r>
          <a:endParaRPr kumimoji="1" lang="ja-JP" altLang="en-US" sz="1200" b="1"/>
        </a:p>
      </xdr:txBody>
    </xdr:sp>
    <xdr:clientData/>
  </xdr:twoCellAnchor>
  <xdr:twoCellAnchor>
    <xdr:from>
      <xdr:col>22</xdr:col>
      <xdr:colOff>873126</xdr:colOff>
      <xdr:row>52</xdr:row>
      <xdr:rowOff>142875</xdr:rowOff>
    </xdr:from>
    <xdr:to>
      <xdr:col>23</xdr:col>
      <xdr:colOff>163288</xdr:colOff>
      <xdr:row>53</xdr:row>
      <xdr:rowOff>47625</xdr:rowOff>
    </xdr:to>
    <xdr:sp macro="" textlink="">
      <xdr:nvSpPr>
        <xdr:cNvPr id="385" name="フリーフォーム 46">
          <a:extLst>
            <a:ext uri="{FF2B5EF4-FFF2-40B4-BE49-F238E27FC236}">
              <a16:creationId xmlns:a16="http://schemas.microsoft.com/office/drawing/2014/main" id="{65D4E3C6-DDC8-493E-8610-0DDCD688DAAD}"/>
            </a:ext>
          </a:extLst>
        </xdr:cNvPr>
        <xdr:cNvSpPr/>
      </xdr:nvSpPr>
      <xdr:spPr>
        <a:xfrm>
          <a:off x="19954876" y="9223375"/>
          <a:ext cx="322037" cy="79375"/>
        </a:xfrm>
        <a:custGeom>
          <a:avLst/>
          <a:gdLst>
            <a:gd name="connsiteX0" fmla="*/ 0 w 514350"/>
            <a:gd name="connsiteY0" fmla="*/ 85725 h 85725"/>
            <a:gd name="connsiteX1" fmla="*/ 114300 w 514350"/>
            <a:gd name="connsiteY1" fmla="*/ 0 h 85725"/>
            <a:gd name="connsiteX2" fmla="*/ 428625 w 514350"/>
            <a:gd name="connsiteY2" fmla="*/ 0 h 85725"/>
            <a:gd name="connsiteX3" fmla="*/ 514350 w 514350"/>
            <a:gd name="connsiteY3" fmla="*/ 85725 h 857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514350" h="85725">
              <a:moveTo>
                <a:pt x="0" y="85725"/>
              </a:moveTo>
              <a:lnTo>
                <a:pt x="114300" y="0"/>
              </a:lnTo>
              <a:lnTo>
                <a:pt x="428625" y="0"/>
              </a:lnTo>
              <a:lnTo>
                <a:pt x="514350" y="85725"/>
              </a:lnTo>
            </a:path>
          </a:pathLst>
        </a:custGeom>
        <a:noFill/>
        <a:ln w="19050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22</xdr:col>
      <xdr:colOff>690563</xdr:colOff>
      <xdr:row>44</xdr:row>
      <xdr:rowOff>150813</xdr:rowOff>
    </xdr:from>
    <xdr:to>
      <xdr:col>23</xdr:col>
      <xdr:colOff>7938</xdr:colOff>
      <xdr:row>49</xdr:row>
      <xdr:rowOff>134938</xdr:rowOff>
    </xdr:to>
    <xdr:sp macro="" textlink="">
      <xdr:nvSpPr>
        <xdr:cNvPr id="180" name="フリーフォーム: 図形 179">
          <a:extLst>
            <a:ext uri="{FF2B5EF4-FFF2-40B4-BE49-F238E27FC236}">
              <a16:creationId xmlns:a16="http://schemas.microsoft.com/office/drawing/2014/main" id="{C3F3F181-B3A3-4250-9508-4E38CEC374C4}"/>
            </a:ext>
          </a:extLst>
        </xdr:cNvPr>
        <xdr:cNvSpPr/>
      </xdr:nvSpPr>
      <xdr:spPr>
        <a:xfrm>
          <a:off x="19772313" y="7834313"/>
          <a:ext cx="349250" cy="857250"/>
        </a:xfrm>
        <a:custGeom>
          <a:avLst/>
          <a:gdLst>
            <a:gd name="connsiteX0" fmla="*/ 349250 w 349250"/>
            <a:gd name="connsiteY0" fmla="*/ 857250 h 857250"/>
            <a:gd name="connsiteX1" fmla="*/ 349250 w 349250"/>
            <a:gd name="connsiteY1" fmla="*/ 452437 h 857250"/>
            <a:gd name="connsiteX2" fmla="*/ 0 w 349250"/>
            <a:gd name="connsiteY2" fmla="*/ 0 h 857250"/>
            <a:gd name="connsiteX0" fmla="*/ 349250 w 349250"/>
            <a:gd name="connsiteY0" fmla="*/ 857250 h 857250"/>
            <a:gd name="connsiteX1" fmla="*/ 349250 w 349250"/>
            <a:gd name="connsiteY1" fmla="*/ 452437 h 857250"/>
            <a:gd name="connsiteX2" fmla="*/ 0 w 349250"/>
            <a:gd name="connsiteY2" fmla="*/ 0 h 857250"/>
            <a:gd name="connsiteX0" fmla="*/ 349250 w 349250"/>
            <a:gd name="connsiteY0" fmla="*/ 857250 h 857250"/>
            <a:gd name="connsiteX1" fmla="*/ 349250 w 349250"/>
            <a:gd name="connsiteY1" fmla="*/ 452437 h 857250"/>
            <a:gd name="connsiteX2" fmla="*/ 0 w 349250"/>
            <a:gd name="connsiteY2" fmla="*/ 0 h 857250"/>
            <a:gd name="connsiteX0" fmla="*/ 349250 w 349250"/>
            <a:gd name="connsiteY0" fmla="*/ 857250 h 857250"/>
            <a:gd name="connsiteX1" fmla="*/ 349250 w 349250"/>
            <a:gd name="connsiteY1" fmla="*/ 452437 h 857250"/>
            <a:gd name="connsiteX2" fmla="*/ 0 w 349250"/>
            <a:gd name="connsiteY2" fmla="*/ 0 h 857250"/>
            <a:gd name="connsiteX0" fmla="*/ 349250 w 349250"/>
            <a:gd name="connsiteY0" fmla="*/ 857250 h 857250"/>
            <a:gd name="connsiteX1" fmla="*/ 349250 w 349250"/>
            <a:gd name="connsiteY1" fmla="*/ 452437 h 857250"/>
            <a:gd name="connsiteX2" fmla="*/ 0 w 349250"/>
            <a:gd name="connsiteY2" fmla="*/ 0 h 8572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349250" h="857250">
              <a:moveTo>
                <a:pt x="349250" y="857250"/>
              </a:moveTo>
              <a:lnTo>
                <a:pt x="349250" y="452437"/>
              </a:lnTo>
              <a:cubicBezTo>
                <a:pt x="74083" y="444500"/>
                <a:pt x="5292" y="404812"/>
                <a:pt x="0" y="0"/>
              </a:cubicBez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950383</xdr:colOff>
      <xdr:row>46</xdr:row>
      <xdr:rowOff>169863</xdr:rowOff>
    </xdr:from>
    <xdr:to>
      <xdr:col>23</xdr:col>
      <xdr:colOff>101683</xdr:colOff>
      <xdr:row>48</xdr:row>
      <xdr:rowOff>3789</xdr:rowOff>
    </xdr:to>
    <xdr:sp macro="" textlink="">
      <xdr:nvSpPr>
        <xdr:cNvPr id="388" name="円/楕円 44">
          <a:extLst>
            <a:ext uri="{FF2B5EF4-FFF2-40B4-BE49-F238E27FC236}">
              <a16:creationId xmlns:a16="http://schemas.microsoft.com/office/drawing/2014/main" id="{BD102B44-642C-4415-9BDE-A406491CD236}"/>
            </a:ext>
          </a:extLst>
        </xdr:cNvPr>
        <xdr:cNvSpPr/>
      </xdr:nvSpPr>
      <xdr:spPr>
        <a:xfrm>
          <a:off x="20032133" y="8202613"/>
          <a:ext cx="183175" cy="183176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23</xdr:col>
      <xdr:colOff>190500</xdr:colOff>
      <xdr:row>46</xdr:row>
      <xdr:rowOff>23811</xdr:rowOff>
    </xdr:from>
    <xdr:to>
      <xdr:col>23</xdr:col>
      <xdr:colOff>833437</xdr:colOff>
      <xdr:row>48</xdr:row>
      <xdr:rowOff>128587</xdr:rowOff>
    </xdr:to>
    <xdr:sp macro="" textlink="">
      <xdr:nvSpPr>
        <xdr:cNvPr id="389" name="正方形/長方形 388">
          <a:extLst>
            <a:ext uri="{FF2B5EF4-FFF2-40B4-BE49-F238E27FC236}">
              <a16:creationId xmlns:a16="http://schemas.microsoft.com/office/drawing/2014/main" id="{B1808817-8CC1-43DC-A56A-3343787D2915}"/>
            </a:ext>
          </a:extLst>
        </xdr:cNvPr>
        <xdr:cNvSpPr/>
      </xdr:nvSpPr>
      <xdr:spPr>
        <a:xfrm>
          <a:off x="20304125" y="8056561"/>
          <a:ext cx="642937" cy="454026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none" lIns="36000" tIns="0" rIns="36000" bIns="0" rtlCol="0" anchor="ctr"/>
        <a:lstStyle/>
        <a:p>
          <a:pPr algn="ctr"/>
          <a:r>
            <a:rPr kumimoji="1" lang="ja-JP" altLang="en-US" sz="1050">
              <a:solidFill>
                <a:schemeClr val="tx1"/>
              </a:solidFill>
            </a:rPr>
            <a:t>日本料理</a:t>
          </a:r>
          <a:endParaRPr kumimoji="1" lang="en-US" altLang="ja-JP" sz="1050">
            <a:solidFill>
              <a:schemeClr val="tx1"/>
            </a:solidFill>
          </a:endParaRPr>
        </a:p>
        <a:p>
          <a:pPr algn="ctr"/>
          <a:r>
            <a:rPr kumimoji="1" lang="ja-JP" altLang="en-US" sz="1050">
              <a:solidFill>
                <a:schemeClr val="tx1"/>
              </a:solidFill>
            </a:rPr>
            <a:t>伊織</a:t>
          </a:r>
          <a:endParaRPr kumimoji="1" lang="en-US" altLang="ja-JP" sz="105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246066</xdr:colOff>
      <xdr:row>44</xdr:row>
      <xdr:rowOff>15874</xdr:rowOff>
    </xdr:from>
    <xdr:to>
      <xdr:col>22</xdr:col>
      <xdr:colOff>588568</xdr:colOff>
      <xdr:row>49</xdr:row>
      <xdr:rowOff>139304</xdr:rowOff>
    </xdr:to>
    <xdr:sp macro="" textlink="">
      <xdr:nvSpPr>
        <xdr:cNvPr id="390" name="正方形/長方形 389">
          <a:extLst>
            <a:ext uri="{FF2B5EF4-FFF2-40B4-BE49-F238E27FC236}">
              <a16:creationId xmlns:a16="http://schemas.microsoft.com/office/drawing/2014/main" id="{852303C6-ACED-4B19-BC55-0AFB46B22FD1}"/>
            </a:ext>
          </a:extLst>
        </xdr:cNvPr>
        <xdr:cNvSpPr/>
      </xdr:nvSpPr>
      <xdr:spPr>
        <a:xfrm rot="16200000">
          <a:off x="19000789" y="8026401"/>
          <a:ext cx="996555" cy="342502"/>
        </a:xfrm>
        <a:prstGeom prst="rect">
          <a:avLst/>
        </a:prstGeom>
        <a:gradFill>
          <a:gsLst>
            <a:gs pos="0">
              <a:schemeClr val="tx2">
                <a:lumMod val="60000"/>
                <a:lumOff val="4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tx2">
                <a:lumMod val="60000"/>
                <a:lumOff val="40000"/>
              </a:schemeClr>
            </a:gs>
          </a:gsLst>
          <a:lin ang="5400000" scaled="0"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22</xdr:col>
      <xdr:colOff>682625</xdr:colOff>
      <xdr:row>37</xdr:row>
      <xdr:rowOff>158750</xdr:rowOff>
    </xdr:from>
    <xdr:to>
      <xdr:col>23</xdr:col>
      <xdr:colOff>0</xdr:colOff>
      <xdr:row>42</xdr:row>
      <xdr:rowOff>158750</xdr:rowOff>
    </xdr:to>
    <xdr:sp macro="" textlink="">
      <xdr:nvSpPr>
        <xdr:cNvPr id="181" name="フリーフォーム: 図形 180">
          <a:extLst>
            <a:ext uri="{FF2B5EF4-FFF2-40B4-BE49-F238E27FC236}">
              <a16:creationId xmlns:a16="http://schemas.microsoft.com/office/drawing/2014/main" id="{FFB9F37B-7B62-4EBB-82F1-C7331F3F3D12}"/>
            </a:ext>
          </a:extLst>
        </xdr:cNvPr>
        <xdr:cNvSpPr/>
      </xdr:nvSpPr>
      <xdr:spPr>
        <a:xfrm>
          <a:off x="19764375" y="6619875"/>
          <a:ext cx="349250" cy="873125"/>
        </a:xfrm>
        <a:custGeom>
          <a:avLst/>
          <a:gdLst>
            <a:gd name="connsiteX0" fmla="*/ 349250 w 349250"/>
            <a:gd name="connsiteY0" fmla="*/ 873125 h 873125"/>
            <a:gd name="connsiteX1" fmla="*/ 349250 w 349250"/>
            <a:gd name="connsiteY1" fmla="*/ 301625 h 873125"/>
            <a:gd name="connsiteX2" fmla="*/ 0 w 349250"/>
            <a:gd name="connsiteY2" fmla="*/ 0 h 8731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349250" h="873125">
              <a:moveTo>
                <a:pt x="349250" y="873125"/>
              </a:moveTo>
              <a:lnTo>
                <a:pt x="349250" y="301625"/>
              </a:lnTo>
              <a:lnTo>
                <a:pt x="0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875561</xdr:colOff>
      <xdr:row>40</xdr:row>
      <xdr:rowOff>159408</xdr:rowOff>
    </xdr:from>
    <xdr:to>
      <xdr:col>23</xdr:col>
      <xdr:colOff>171240</xdr:colOff>
      <xdr:row>41</xdr:row>
      <xdr:rowOff>167743</xdr:rowOff>
    </xdr:to>
    <xdr:grpSp>
      <xdr:nvGrpSpPr>
        <xdr:cNvPr id="393" name="グループ化 4933">
          <a:extLst>
            <a:ext uri="{FF2B5EF4-FFF2-40B4-BE49-F238E27FC236}">
              <a16:creationId xmlns:a16="http://schemas.microsoft.com/office/drawing/2014/main" id="{F5007801-3B2A-4566-BE20-4B1D88A2BD09}"/>
            </a:ext>
          </a:extLst>
        </xdr:cNvPr>
        <xdr:cNvGrpSpPr>
          <a:grpSpLocks/>
        </xdr:cNvGrpSpPr>
      </xdr:nvGrpSpPr>
      <xdr:grpSpPr bwMode="auto">
        <a:xfrm rot="18975767">
          <a:off x="19925561" y="7017408"/>
          <a:ext cx="324379" cy="179785"/>
          <a:chOff x="724766" y="3132726"/>
          <a:chExt cx="414304" cy="247650"/>
        </a:xfrm>
      </xdr:grpSpPr>
      <xdr:sp macro="" textlink="">
        <xdr:nvSpPr>
          <xdr:cNvPr id="394" name="正方形/長方形 393">
            <a:extLst>
              <a:ext uri="{FF2B5EF4-FFF2-40B4-BE49-F238E27FC236}">
                <a16:creationId xmlns:a16="http://schemas.microsoft.com/office/drawing/2014/main" id="{8D06B4F4-95EA-4B23-9DDB-BBD0CE9DBAF9}"/>
              </a:ext>
            </a:extLst>
          </xdr:cNvPr>
          <xdr:cNvSpPr/>
        </xdr:nvSpPr>
        <xdr:spPr bwMode="auto">
          <a:xfrm rot="10800000">
            <a:off x="800094" y="3189876"/>
            <a:ext cx="263648" cy="1333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395" name="フリーフォーム 7">
            <a:extLst>
              <a:ext uri="{FF2B5EF4-FFF2-40B4-BE49-F238E27FC236}">
                <a16:creationId xmlns:a16="http://schemas.microsoft.com/office/drawing/2014/main" id="{A2ED5A55-B822-4646-A666-D5FCC8148F5B}"/>
              </a:ext>
            </a:extLst>
          </xdr:cNvPr>
          <xdr:cNvSpPr/>
        </xdr:nvSpPr>
        <xdr:spPr bwMode="auto">
          <a:xfrm rot="5400000">
            <a:off x="903343" y="2954149"/>
            <a:ext cx="57150" cy="414304"/>
          </a:xfrm>
          <a:custGeom>
            <a:avLst/>
            <a:gdLst>
              <a:gd name="connsiteX0" fmla="*/ 0 w 114300"/>
              <a:gd name="connsiteY0" fmla="*/ 0 h 866775"/>
              <a:gd name="connsiteX1" fmla="*/ 114300 w 114300"/>
              <a:gd name="connsiteY1" fmla="*/ 133350 h 866775"/>
              <a:gd name="connsiteX2" fmla="*/ 114300 w 114300"/>
              <a:gd name="connsiteY2" fmla="*/ 752475 h 866775"/>
              <a:gd name="connsiteX3" fmla="*/ 9525 w 114300"/>
              <a:gd name="connsiteY3" fmla="*/ 866775 h 86677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14300" h="866775">
                <a:moveTo>
                  <a:pt x="0" y="0"/>
                </a:moveTo>
                <a:lnTo>
                  <a:pt x="114300" y="133350"/>
                </a:lnTo>
                <a:lnTo>
                  <a:pt x="114300" y="752475"/>
                </a:lnTo>
                <a:lnTo>
                  <a:pt x="9525" y="866775"/>
                </a:lnTo>
              </a:path>
            </a:pathLst>
          </a:cu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396" name="フリーフォーム 8">
            <a:extLst>
              <a:ext uri="{FF2B5EF4-FFF2-40B4-BE49-F238E27FC236}">
                <a16:creationId xmlns:a16="http://schemas.microsoft.com/office/drawing/2014/main" id="{6FECF760-98E7-48D9-B202-52E92B8EA90C}"/>
              </a:ext>
            </a:extLst>
          </xdr:cNvPr>
          <xdr:cNvSpPr/>
        </xdr:nvSpPr>
        <xdr:spPr bwMode="auto">
          <a:xfrm rot="5400000" flipH="1">
            <a:off x="903343" y="3144649"/>
            <a:ext cx="57150" cy="414304"/>
          </a:xfrm>
          <a:custGeom>
            <a:avLst/>
            <a:gdLst>
              <a:gd name="connsiteX0" fmla="*/ 0 w 114300"/>
              <a:gd name="connsiteY0" fmla="*/ 0 h 866775"/>
              <a:gd name="connsiteX1" fmla="*/ 114300 w 114300"/>
              <a:gd name="connsiteY1" fmla="*/ 133350 h 866775"/>
              <a:gd name="connsiteX2" fmla="*/ 114300 w 114300"/>
              <a:gd name="connsiteY2" fmla="*/ 752475 h 866775"/>
              <a:gd name="connsiteX3" fmla="*/ 9525 w 114300"/>
              <a:gd name="connsiteY3" fmla="*/ 866775 h 86677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14300" h="866775">
                <a:moveTo>
                  <a:pt x="0" y="0"/>
                </a:moveTo>
                <a:lnTo>
                  <a:pt x="114300" y="133350"/>
                </a:lnTo>
                <a:lnTo>
                  <a:pt x="114300" y="752475"/>
                </a:lnTo>
                <a:lnTo>
                  <a:pt x="9525" y="866775"/>
                </a:lnTo>
              </a:path>
            </a:pathLst>
          </a:cu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</xdr:grpSp>
    <xdr:clientData/>
  </xdr:twoCellAnchor>
  <xdr:twoCellAnchor>
    <xdr:from>
      <xdr:col>22</xdr:col>
      <xdr:colOff>785813</xdr:colOff>
      <xdr:row>38</xdr:row>
      <xdr:rowOff>39688</xdr:rowOff>
    </xdr:from>
    <xdr:to>
      <xdr:col>23</xdr:col>
      <xdr:colOff>587375</xdr:colOff>
      <xdr:row>42</xdr:row>
      <xdr:rowOff>134938</xdr:rowOff>
    </xdr:to>
    <xdr:cxnSp macro="">
      <xdr:nvCxnSpPr>
        <xdr:cNvPr id="392" name="直線コネクタ 391">
          <a:extLst>
            <a:ext uri="{FF2B5EF4-FFF2-40B4-BE49-F238E27FC236}">
              <a16:creationId xmlns:a16="http://schemas.microsoft.com/office/drawing/2014/main" id="{9B9F74A7-CEC9-4A7F-AF3E-1F8AD420C842}"/>
            </a:ext>
          </a:extLst>
        </xdr:cNvPr>
        <xdr:cNvCxnSpPr/>
      </xdr:nvCxnSpPr>
      <xdr:spPr>
        <a:xfrm flipV="1">
          <a:off x="19867563" y="6675438"/>
          <a:ext cx="833437" cy="79375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738188</xdr:colOff>
      <xdr:row>39</xdr:row>
      <xdr:rowOff>153988</xdr:rowOff>
    </xdr:from>
    <xdr:to>
      <xdr:col>22</xdr:col>
      <xdr:colOff>970097</xdr:colOff>
      <xdr:row>41</xdr:row>
      <xdr:rowOff>14264</xdr:rowOff>
    </xdr:to>
    <xdr:sp macro="" textlink="">
      <xdr:nvSpPr>
        <xdr:cNvPr id="402" name="二等辺三角形 401">
          <a:extLst>
            <a:ext uri="{FF2B5EF4-FFF2-40B4-BE49-F238E27FC236}">
              <a16:creationId xmlns:a16="http://schemas.microsoft.com/office/drawing/2014/main" id="{D6932F1B-6DFA-4B73-8BD8-FE5886D907CF}"/>
            </a:ext>
          </a:extLst>
        </xdr:cNvPr>
        <xdr:cNvSpPr/>
      </xdr:nvSpPr>
      <xdr:spPr bwMode="auto">
        <a:xfrm flipV="1">
          <a:off x="19819938" y="6964363"/>
          <a:ext cx="231909" cy="209526"/>
        </a:xfrm>
        <a:prstGeom prst="triangle">
          <a:avLst/>
        </a:prstGeom>
        <a:solidFill>
          <a:srgbClr val="FF0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none" rtlCol="0" anchor="ctr"/>
        <a:lstStyle/>
        <a:p>
          <a:pPr algn="ctr"/>
          <a:endParaRPr kumimoji="1" lang="ja-JP" altLang="en-US" sz="800"/>
        </a:p>
      </xdr:txBody>
    </xdr:sp>
    <xdr:clientData/>
  </xdr:twoCellAnchor>
  <xdr:twoCellAnchor>
    <xdr:from>
      <xdr:col>22</xdr:col>
      <xdr:colOff>66675</xdr:colOff>
      <xdr:row>31</xdr:row>
      <xdr:rowOff>7938</xdr:rowOff>
    </xdr:from>
    <xdr:to>
      <xdr:col>22</xdr:col>
      <xdr:colOff>1018732</xdr:colOff>
      <xdr:row>33</xdr:row>
      <xdr:rowOff>94235</xdr:rowOff>
    </xdr:to>
    <xdr:sp macro="" textlink="">
      <xdr:nvSpPr>
        <xdr:cNvPr id="403" name="フリーフォーム 54">
          <a:extLst>
            <a:ext uri="{FF2B5EF4-FFF2-40B4-BE49-F238E27FC236}">
              <a16:creationId xmlns:a16="http://schemas.microsoft.com/office/drawing/2014/main" id="{C9D620AC-EAAE-4C49-BF23-4210CF9CACCB}"/>
            </a:ext>
          </a:extLst>
        </xdr:cNvPr>
        <xdr:cNvSpPr/>
      </xdr:nvSpPr>
      <xdr:spPr>
        <a:xfrm>
          <a:off x="19148425" y="5421313"/>
          <a:ext cx="952057" cy="435547"/>
        </a:xfrm>
        <a:custGeom>
          <a:avLst/>
          <a:gdLst>
            <a:gd name="connsiteX0" fmla="*/ 0 w 796990"/>
            <a:gd name="connsiteY0" fmla="*/ 340179 h 340179"/>
            <a:gd name="connsiteX1" fmla="*/ 796990 w 796990"/>
            <a:gd name="connsiteY1" fmla="*/ 340179 h 340179"/>
            <a:gd name="connsiteX2" fmla="*/ 796990 w 796990"/>
            <a:gd name="connsiteY2" fmla="*/ 0 h 34017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796990" h="340179">
              <a:moveTo>
                <a:pt x="0" y="340179"/>
              </a:moveTo>
              <a:lnTo>
                <a:pt x="796990" y="340179"/>
              </a:lnTo>
              <a:lnTo>
                <a:pt x="796990" y="0"/>
              </a:lnTo>
            </a:path>
          </a:pathLst>
        </a:custGeom>
        <a:noFill/>
        <a:ln w="28575">
          <a:solidFill>
            <a:schemeClr val="tx1"/>
          </a:solidFill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22</xdr:col>
      <xdr:colOff>1016192</xdr:colOff>
      <xdr:row>33</xdr:row>
      <xdr:rowOff>96967</xdr:rowOff>
    </xdr:from>
    <xdr:to>
      <xdr:col>23</xdr:col>
      <xdr:colOff>949324</xdr:colOff>
      <xdr:row>35</xdr:row>
      <xdr:rowOff>166688</xdr:rowOff>
    </xdr:to>
    <xdr:sp macro="" textlink="">
      <xdr:nvSpPr>
        <xdr:cNvPr id="404" name="フリーフォーム 100">
          <a:extLst>
            <a:ext uri="{FF2B5EF4-FFF2-40B4-BE49-F238E27FC236}">
              <a16:creationId xmlns:a16="http://schemas.microsoft.com/office/drawing/2014/main" id="{B49A8705-FE4D-44F6-9F7B-4A7DF0B9F9EE}"/>
            </a:ext>
          </a:extLst>
        </xdr:cNvPr>
        <xdr:cNvSpPr/>
      </xdr:nvSpPr>
      <xdr:spPr>
        <a:xfrm>
          <a:off x="20097942" y="5859592"/>
          <a:ext cx="965007" cy="418971"/>
        </a:xfrm>
        <a:custGeom>
          <a:avLst/>
          <a:gdLst>
            <a:gd name="connsiteX0" fmla="*/ 0 w 1078852"/>
            <a:gd name="connsiteY0" fmla="*/ 466531 h 466531"/>
            <a:gd name="connsiteX1" fmla="*/ 0 w 1078852"/>
            <a:gd name="connsiteY1" fmla="*/ 0 h 466531"/>
            <a:gd name="connsiteX2" fmla="*/ 1078852 w 1078852"/>
            <a:gd name="connsiteY2" fmla="*/ 0 h 46653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78852" h="466531">
              <a:moveTo>
                <a:pt x="0" y="466531"/>
              </a:moveTo>
              <a:lnTo>
                <a:pt x="0" y="0"/>
              </a:lnTo>
              <a:lnTo>
                <a:pt x="1078852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22</xdr:col>
      <xdr:colOff>928158</xdr:colOff>
      <xdr:row>32</xdr:row>
      <xdr:rowOff>169863</xdr:rowOff>
    </xdr:from>
    <xdr:to>
      <xdr:col>23</xdr:col>
      <xdr:colOff>79458</xdr:colOff>
      <xdr:row>34</xdr:row>
      <xdr:rowOff>3789</xdr:rowOff>
    </xdr:to>
    <xdr:sp macro="" textlink="">
      <xdr:nvSpPr>
        <xdr:cNvPr id="405" name="円/楕円 44">
          <a:extLst>
            <a:ext uri="{FF2B5EF4-FFF2-40B4-BE49-F238E27FC236}">
              <a16:creationId xmlns:a16="http://schemas.microsoft.com/office/drawing/2014/main" id="{7F29749C-FC4D-4B7C-AAF2-C7FE7999B2F6}"/>
            </a:ext>
          </a:extLst>
        </xdr:cNvPr>
        <xdr:cNvSpPr/>
      </xdr:nvSpPr>
      <xdr:spPr>
        <a:xfrm>
          <a:off x="20009908" y="5757863"/>
          <a:ext cx="183175" cy="183176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22</xdr:col>
      <xdr:colOff>1018732</xdr:colOff>
      <xdr:row>24</xdr:row>
      <xdr:rowOff>7938</xdr:rowOff>
    </xdr:from>
    <xdr:to>
      <xdr:col>23</xdr:col>
      <xdr:colOff>960438</xdr:colOff>
      <xdr:row>26</xdr:row>
      <xdr:rowOff>94235</xdr:rowOff>
    </xdr:to>
    <xdr:sp macro="" textlink="">
      <xdr:nvSpPr>
        <xdr:cNvPr id="406" name="フリーフォーム 54">
          <a:extLst>
            <a:ext uri="{FF2B5EF4-FFF2-40B4-BE49-F238E27FC236}">
              <a16:creationId xmlns:a16="http://schemas.microsoft.com/office/drawing/2014/main" id="{94A96B78-974E-46A2-BCED-E272BA0AE717}"/>
            </a:ext>
          </a:extLst>
        </xdr:cNvPr>
        <xdr:cNvSpPr/>
      </xdr:nvSpPr>
      <xdr:spPr>
        <a:xfrm flipH="1">
          <a:off x="20100482" y="4198938"/>
          <a:ext cx="973581" cy="435547"/>
        </a:xfrm>
        <a:custGeom>
          <a:avLst/>
          <a:gdLst>
            <a:gd name="connsiteX0" fmla="*/ 0 w 796990"/>
            <a:gd name="connsiteY0" fmla="*/ 340179 h 340179"/>
            <a:gd name="connsiteX1" fmla="*/ 796990 w 796990"/>
            <a:gd name="connsiteY1" fmla="*/ 340179 h 340179"/>
            <a:gd name="connsiteX2" fmla="*/ 796990 w 796990"/>
            <a:gd name="connsiteY2" fmla="*/ 0 h 34017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796990" h="340179">
              <a:moveTo>
                <a:pt x="0" y="340179"/>
              </a:moveTo>
              <a:lnTo>
                <a:pt x="796990" y="340179"/>
              </a:lnTo>
              <a:lnTo>
                <a:pt x="796990" y="0"/>
              </a:lnTo>
            </a:path>
          </a:pathLst>
        </a:custGeom>
        <a:noFill/>
        <a:ln w="28575">
          <a:solidFill>
            <a:schemeClr val="tx1"/>
          </a:solidFill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22</xdr:col>
      <xdr:colOff>39689</xdr:colOff>
      <xdr:row>26</xdr:row>
      <xdr:rowOff>96967</xdr:rowOff>
    </xdr:from>
    <xdr:to>
      <xdr:col>22</xdr:col>
      <xdr:colOff>1016193</xdr:colOff>
      <xdr:row>28</xdr:row>
      <xdr:rowOff>166688</xdr:rowOff>
    </xdr:to>
    <xdr:sp macro="" textlink="">
      <xdr:nvSpPr>
        <xdr:cNvPr id="407" name="フリーフォーム 100">
          <a:extLst>
            <a:ext uri="{FF2B5EF4-FFF2-40B4-BE49-F238E27FC236}">
              <a16:creationId xmlns:a16="http://schemas.microsoft.com/office/drawing/2014/main" id="{ABC0EC20-F806-4547-84FA-E64825C62A1A}"/>
            </a:ext>
          </a:extLst>
        </xdr:cNvPr>
        <xdr:cNvSpPr/>
      </xdr:nvSpPr>
      <xdr:spPr>
        <a:xfrm flipH="1">
          <a:off x="19121439" y="4637217"/>
          <a:ext cx="976504" cy="418971"/>
        </a:xfrm>
        <a:custGeom>
          <a:avLst/>
          <a:gdLst>
            <a:gd name="connsiteX0" fmla="*/ 0 w 1078852"/>
            <a:gd name="connsiteY0" fmla="*/ 466531 h 466531"/>
            <a:gd name="connsiteX1" fmla="*/ 0 w 1078852"/>
            <a:gd name="connsiteY1" fmla="*/ 0 h 466531"/>
            <a:gd name="connsiteX2" fmla="*/ 1078852 w 1078852"/>
            <a:gd name="connsiteY2" fmla="*/ 0 h 46653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78852" h="466531">
              <a:moveTo>
                <a:pt x="0" y="466531"/>
              </a:moveTo>
              <a:lnTo>
                <a:pt x="0" y="0"/>
              </a:lnTo>
              <a:lnTo>
                <a:pt x="1078852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22</xdr:col>
      <xdr:colOff>928158</xdr:colOff>
      <xdr:row>25</xdr:row>
      <xdr:rowOff>169863</xdr:rowOff>
    </xdr:from>
    <xdr:to>
      <xdr:col>23</xdr:col>
      <xdr:colOff>79458</xdr:colOff>
      <xdr:row>27</xdr:row>
      <xdr:rowOff>3789</xdr:rowOff>
    </xdr:to>
    <xdr:sp macro="" textlink="">
      <xdr:nvSpPr>
        <xdr:cNvPr id="408" name="円/楕円 44">
          <a:extLst>
            <a:ext uri="{FF2B5EF4-FFF2-40B4-BE49-F238E27FC236}">
              <a16:creationId xmlns:a16="http://schemas.microsoft.com/office/drawing/2014/main" id="{FEE9F0EE-4544-49F2-A96E-CC4D3C7746F3}"/>
            </a:ext>
          </a:extLst>
        </xdr:cNvPr>
        <xdr:cNvSpPr/>
      </xdr:nvSpPr>
      <xdr:spPr>
        <a:xfrm>
          <a:off x="20009908" y="4535488"/>
          <a:ext cx="183175" cy="183176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23</xdr:col>
      <xdr:colOff>0</xdr:colOff>
      <xdr:row>16</xdr:row>
      <xdr:rowOff>7938</xdr:rowOff>
    </xdr:from>
    <xdr:to>
      <xdr:col>23</xdr:col>
      <xdr:colOff>523875</xdr:colOff>
      <xdr:row>21</xdr:row>
      <xdr:rowOff>7938</xdr:rowOff>
    </xdr:to>
    <xdr:sp macro="" textlink="">
      <xdr:nvSpPr>
        <xdr:cNvPr id="198" name="フリーフォーム: 図形 197">
          <a:extLst>
            <a:ext uri="{FF2B5EF4-FFF2-40B4-BE49-F238E27FC236}">
              <a16:creationId xmlns:a16="http://schemas.microsoft.com/office/drawing/2014/main" id="{BC97F780-9A39-40FD-8E40-9B1497F1A7A8}"/>
            </a:ext>
          </a:extLst>
        </xdr:cNvPr>
        <xdr:cNvSpPr/>
      </xdr:nvSpPr>
      <xdr:spPr>
        <a:xfrm>
          <a:off x="20113625" y="2801938"/>
          <a:ext cx="523875" cy="873125"/>
        </a:xfrm>
        <a:custGeom>
          <a:avLst/>
          <a:gdLst>
            <a:gd name="connsiteX0" fmla="*/ 0 w 523875"/>
            <a:gd name="connsiteY0" fmla="*/ 873125 h 873125"/>
            <a:gd name="connsiteX1" fmla="*/ 0 w 523875"/>
            <a:gd name="connsiteY1" fmla="*/ 484188 h 873125"/>
            <a:gd name="connsiteX2" fmla="*/ 523875 w 523875"/>
            <a:gd name="connsiteY2" fmla="*/ 0 h 873125"/>
            <a:gd name="connsiteX0" fmla="*/ 0 w 523875"/>
            <a:gd name="connsiteY0" fmla="*/ 873125 h 873125"/>
            <a:gd name="connsiteX1" fmla="*/ 0 w 523875"/>
            <a:gd name="connsiteY1" fmla="*/ 484188 h 873125"/>
            <a:gd name="connsiteX2" fmla="*/ 523875 w 523875"/>
            <a:gd name="connsiteY2" fmla="*/ 0 h 873125"/>
            <a:gd name="connsiteX0" fmla="*/ 0 w 523875"/>
            <a:gd name="connsiteY0" fmla="*/ 873125 h 873125"/>
            <a:gd name="connsiteX1" fmla="*/ 0 w 523875"/>
            <a:gd name="connsiteY1" fmla="*/ 484188 h 873125"/>
            <a:gd name="connsiteX2" fmla="*/ 523875 w 523875"/>
            <a:gd name="connsiteY2" fmla="*/ 0 h 8731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523875" h="873125">
              <a:moveTo>
                <a:pt x="0" y="873125"/>
              </a:moveTo>
              <a:lnTo>
                <a:pt x="0" y="484188"/>
              </a:lnTo>
              <a:cubicBezTo>
                <a:pt x="269875" y="386292"/>
                <a:pt x="341312" y="328083"/>
                <a:pt x="523875" y="0"/>
              </a:cubicBez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936095</xdr:colOff>
      <xdr:row>18</xdr:row>
      <xdr:rowOff>50801</xdr:rowOff>
    </xdr:from>
    <xdr:to>
      <xdr:col>23</xdr:col>
      <xdr:colOff>87395</xdr:colOff>
      <xdr:row>19</xdr:row>
      <xdr:rowOff>59352</xdr:rowOff>
    </xdr:to>
    <xdr:sp macro="" textlink="">
      <xdr:nvSpPr>
        <xdr:cNvPr id="411" name="円/楕円 44">
          <a:extLst>
            <a:ext uri="{FF2B5EF4-FFF2-40B4-BE49-F238E27FC236}">
              <a16:creationId xmlns:a16="http://schemas.microsoft.com/office/drawing/2014/main" id="{E05AD5C3-3918-4668-8E43-F095F644F0C1}"/>
            </a:ext>
          </a:extLst>
        </xdr:cNvPr>
        <xdr:cNvSpPr/>
      </xdr:nvSpPr>
      <xdr:spPr>
        <a:xfrm>
          <a:off x="20017845" y="3194051"/>
          <a:ext cx="183175" cy="183176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22</xdr:col>
      <xdr:colOff>301625</xdr:colOff>
      <xdr:row>10</xdr:row>
      <xdr:rowOff>7938</xdr:rowOff>
    </xdr:from>
    <xdr:to>
      <xdr:col>23</xdr:col>
      <xdr:colOff>0</xdr:colOff>
      <xdr:row>14</xdr:row>
      <xdr:rowOff>142875</xdr:rowOff>
    </xdr:to>
    <xdr:sp macro="" textlink="">
      <xdr:nvSpPr>
        <xdr:cNvPr id="213" name="フリーフォーム: 図形 212">
          <a:extLst>
            <a:ext uri="{FF2B5EF4-FFF2-40B4-BE49-F238E27FC236}">
              <a16:creationId xmlns:a16="http://schemas.microsoft.com/office/drawing/2014/main" id="{A96FE0C2-F0CB-4FCA-ABDF-25B4E2053267}"/>
            </a:ext>
          </a:extLst>
        </xdr:cNvPr>
        <xdr:cNvSpPr/>
      </xdr:nvSpPr>
      <xdr:spPr>
        <a:xfrm>
          <a:off x="19383375" y="1754188"/>
          <a:ext cx="730250" cy="833437"/>
        </a:xfrm>
        <a:custGeom>
          <a:avLst/>
          <a:gdLst>
            <a:gd name="connsiteX0" fmla="*/ 730250 w 730250"/>
            <a:gd name="connsiteY0" fmla="*/ 833437 h 833437"/>
            <a:gd name="connsiteX1" fmla="*/ 730250 w 730250"/>
            <a:gd name="connsiteY1" fmla="*/ 269875 h 833437"/>
            <a:gd name="connsiteX2" fmla="*/ 0 w 730250"/>
            <a:gd name="connsiteY2" fmla="*/ 0 h 83343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730250" h="833437">
              <a:moveTo>
                <a:pt x="730250" y="833437"/>
              </a:moveTo>
              <a:lnTo>
                <a:pt x="730250" y="269875"/>
              </a:lnTo>
              <a:lnTo>
                <a:pt x="0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936095</xdr:colOff>
      <xdr:row>11</xdr:row>
      <xdr:rowOff>26988</xdr:rowOff>
    </xdr:from>
    <xdr:to>
      <xdr:col>23</xdr:col>
      <xdr:colOff>87395</xdr:colOff>
      <xdr:row>12</xdr:row>
      <xdr:rowOff>35539</xdr:rowOff>
    </xdr:to>
    <xdr:sp macro="" textlink="">
      <xdr:nvSpPr>
        <xdr:cNvPr id="415" name="円/楕円 44">
          <a:extLst>
            <a:ext uri="{FF2B5EF4-FFF2-40B4-BE49-F238E27FC236}">
              <a16:creationId xmlns:a16="http://schemas.microsoft.com/office/drawing/2014/main" id="{34E2C342-AD23-42AF-AA58-BF2A6143A2EB}"/>
            </a:ext>
          </a:extLst>
        </xdr:cNvPr>
        <xdr:cNvSpPr/>
      </xdr:nvSpPr>
      <xdr:spPr>
        <a:xfrm>
          <a:off x="20017845" y="1947863"/>
          <a:ext cx="183175" cy="183176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22</xdr:col>
      <xdr:colOff>107950</xdr:colOff>
      <xdr:row>2</xdr:row>
      <xdr:rowOff>165100</xdr:rowOff>
    </xdr:from>
    <xdr:to>
      <xdr:col>23</xdr:col>
      <xdr:colOff>2732</xdr:colOff>
      <xdr:row>5</xdr:row>
      <xdr:rowOff>64072</xdr:rowOff>
    </xdr:to>
    <xdr:sp macro="" textlink="">
      <xdr:nvSpPr>
        <xdr:cNvPr id="421" name="フリーフォーム 54">
          <a:extLst>
            <a:ext uri="{FF2B5EF4-FFF2-40B4-BE49-F238E27FC236}">
              <a16:creationId xmlns:a16="http://schemas.microsoft.com/office/drawing/2014/main" id="{35BAAD13-784C-4466-B62C-E81946A1A893}"/>
            </a:ext>
          </a:extLst>
        </xdr:cNvPr>
        <xdr:cNvSpPr/>
      </xdr:nvSpPr>
      <xdr:spPr>
        <a:xfrm>
          <a:off x="19189700" y="514350"/>
          <a:ext cx="926657" cy="422847"/>
        </a:xfrm>
        <a:custGeom>
          <a:avLst/>
          <a:gdLst>
            <a:gd name="connsiteX0" fmla="*/ 0 w 796990"/>
            <a:gd name="connsiteY0" fmla="*/ 340179 h 340179"/>
            <a:gd name="connsiteX1" fmla="*/ 796990 w 796990"/>
            <a:gd name="connsiteY1" fmla="*/ 340179 h 340179"/>
            <a:gd name="connsiteX2" fmla="*/ 796990 w 796990"/>
            <a:gd name="connsiteY2" fmla="*/ 0 h 34017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796990" h="340179">
              <a:moveTo>
                <a:pt x="0" y="340179"/>
              </a:moveTo>
              <a:lnTo>
                <a:pt x="796990" y="340179"/>
              </a:lnTo>
              <a:lnTo>
                <a:pt x="796990" y="0"/>
              </a:lnTo>
            </a:path>
          </a:pathLst>
        </a:custGeom>
        <a:noFill/>
        <a:ln w="28575">
          <a:solidFill>
            <a:schemeClr val="tx1"/>
          </a:solidFill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23</xdr:col>
      <xdr:colOff>192</xdr:colOff>
      <xdr:row>5</xdr:row>
      <xdr:rowOff>66804</xdr:rowOff>
    </xdr:from>
    <xdr:to>
      <xdr:col>23</xdr:col>
      <xdr:colOff>958849</xdr:colOff>
      <xdr:row>7</xdr:row>
      <xdr:rowOff>142875</xdr:rowOff>
    </xdr:to>
    <xdr:sp macro="" textlink="">
      <xdr:nvSpPr>
        <xdr:cNvPr id="422" name="フリーフォーム 100">
          <a:extLst>
            <a:ext uri="{FF2B5EF4-FFF2-40B4-BE49-F238E27FC236}">
              <a16:creationId xmlns:a16="http://schemas.microsoft.com/office/drawing/2014/main" id="{8BE1F3E0-8902-40CB-9D0D-40DCE85903C6}"/>
            </a:ext>
          </a:extLst>
        </xdr:cNvPr>
        <xdr:cNvSpPr/>
      </xdr:nvSpPr>
      <xdr:spPr>
        <a:xfrm>
          <a:off x="20113817" y="939929"/>
          <a:ext cx="958657" cy="425321"/>
        </a:xfrm>
        <a:custGeom>
          <a:avLst/>
          <a:gdLst>
            <a:gd name="connsiteX0" fmla="*/ 0 w 1078852"/>
            <a:gd name="connsiteY0" fmla="*/ 466531 h 466531"/>
            <a:gd name="connsiteX1" fmla="*/ 0 w 1078852"/>
            <a:gd name="connsiteY1" fmla="*/ 0 h 466531"/>
            <a:gd name="connsiteX2" fmla="*/ 1078852 w 1078852"/>
            <a:gd name="connsiteY2" fmla="*/ 0 h 46653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78852" h="466531">
              <a:moveTo>
                <a:pt x="0" y="466531"/>
              </a:moveTo>
              <a:lnTo>
                <a:pt x="0" y="0"/>
              </a:lnTo>
              <a:lnTo>
                <a:pt x="1078852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22</xdr:col>
      <xdr:colOff>944033</xdr:colOff>
      <xdr:row>4</xdr:row>
      <xdr:rowOff>139700</xdr:rowOff>
    </xdr:from>
    <xdr:to>
      <xdr:col>23</xdr:col>
      <xdr:colOff>95333</xdr:colOff>
      <xdr:row>5</xdr:row>
      <xdr:rowOff>148251</xdr:rowOff>
    </xdr:to>
    <xdr:sp macro="" textlink="">
      <xdr:nvSpPr>
        <xdr:cNvPr id="423" name="円/楕円 44">
          <a:extLst>
            <a:ext uri="{FF2B5EF4-FFF2-40B4-BE49-F238E27FC236}">
              <a16:creationId xmlns:a16="http://schemas.microsoft.com/office/drawing/2014/main" id="{3593BFEF-3CC0-41E4-836B-367C0CF72B42}"/>
            </a:ext>
          </a:extLst>
        </xdr:cNvPr>
        <xdr:cNvSpPr/>
      </xdr:nvSpPr>
      <xdr:spPr>
        <a:xfrm>
          <a:off x="20025783" y="838200"/>
          <a:ext cx="183175" cy="183176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23</xdr:col>
      <xdr:colOff>113491</xdr:colOff>
      <xdr:row>3</xdr:row>
      <xdr:rowOff>26987</xdr:rowOff>
    </xdr:from>
    <xdr:to>
      <xdr:col>23</xdr:col>
      <xdr:colOff>684991</xdr:colOff>
      <xdr:row>5</xdr:row>
      <xdr:rowOff>7937</xdr:rowOff>
    </xdr:to>
    <xdr:grpSp>
      <xdr:nvGrpSpPr>
        <xdr:cNvPr id="424" name="グループ化 26">
          <a:extLst>
            <a:ext uri="{FF2B5EF4-FFF2-40B4-BE49-F238E27FC236}">
              <a16:creationId xmlns:a16="http://schemas.microsoft.com/office/drawing/2014/main" id="{7C0A8B95-960A-4716-8079-282B4E96B7EB}"/>
            </a:ext>
          </a:extLst>
        </xdr:cNvPr>
        <xdr:cNvGrpSpPr>
          <a:grpSpLocks/>
        </xdr:cNvGrpSpPr>
      </xdr:nvGrpSpPr>
      <xdr:grpSpPr bwMode="auto">
        <a:xfrm>
          <a:off x="20192191" y="541337"/>
          <a:ext cx="571500" cy="323850"/>
          <a:chOff x="180975" y="3619500"/>
          <a:chExt cx="571500" cy="400050"/>
        </a:xfrm>
      </xdr:grpSpPr>
      <xdr:sp macro="" textlink="">
        <xdr:nvSpPr>
          <xdr:cNvPr id="425" name="正方形/長方形 424">
            <a:extLst>
              <a:ext uri="{FF2B5EF4-FFF2-40B4-BE49-F238E27FC236}">
                <a16:creationId xmlns:a16="http://schemas.microsoft.com/office/drawing/2014/main" id="{485928E3-5867-4EFF-8D25-D5FB489A56DB}"/>
              </a:ext>
            </a:extLst>
          </xdr:cNvPr>
          <xdr:cNvSpPr/>
        </xdr:nvSpPr>
        <xdr:spPr>
          <a:xfrm>
            <a:off x="180975" y="3619500"/>
            <a:ext cx="571500" cy="317687"/>
          </a:xfrm>
          <a:prstGeom prst="rect">
            <a:avLst/>
          </a:prstGeom>
          <a:solidFill>
            <a:schemeClr val="tx2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36000" tIns="0" rIns="36000" bIns="0" rtlCol="0" anchor="ctr"/>
          <a:lstStyle/>
          <a:p>
            <a:pPr algn="ctr"/>
            <a:r>
              <a:rPr kumimoji="1" lang="ja-JP" altLang="en-US" sz="1050" b="1">
                <a:solidFill>
                  <a:schemeClr val="bg1"/>
                </a:solidFill>
              </a:rPr>
              <a:t>みやい</a:t>
            </a:r>
          </a:p>
        </xdr:txBody>
      </xdr:sp>
      <xdr:cxnSp macro="">
        <xdr:nvCxnSpPr>
          <xdr:cNvPr id="426" name="直線コネクタ 425">
            <a:extLst>
              <a:ext uri="{FF2B5EF4-FFF2-40B4-BE49-F238E27FC236}">
                <a16:creationId xmlns:a16="http://schemas.microsoft.com/office/drawing/2014/main" id="{73B49CDF-DD88-42FD-9BDB-8C4C0D79705C}"/>
              </a:ext>
            </a:extLst>
          </xdr:cNvPr>
          <xdr:cNvCxnSpPr/>
        </xdr:nvCxnSpPr>
        <xdr:spPr>
          <a:xfrm>
            <a:off x="447675" y="3925421"/>
            <a:ext cx="0" cy="94129"/>
          </a:xfrm>
          <a:prstGeom prst="line">
            <a:avLst/>
          </a:prstGeom>
          <a:ln w="28575">
            <a:solidFill>
              <a:schemeClr val="accent6">
                <a:lumMod val="50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22</xdr:col>
      <xdr:colOff>430991</xdr:colOff>
      <xdr:row>20</xdr:row>
      <xdr:rowOff>3175</xdr:rowOff>
    </xdr:from>
    <xdr:to>
      <xdr:col>22</xdr:col>
      <xdr:colOff>1002491</xdr:colOff>
      <xdr:row>21</xdr:row>
      <xdr:rowOff>158750</xdr:rowOff>
    </xdr:to>
    <xdr:grpSp>
      <xdr:nvGrpSpPr>
        <xdr:cNvPr id="427" name="グループ化 26">
          <a:extLst>
            <a:ext uri="{FF2B5EF4-FFF2-40B4-BE49-F238E27FC236}">
              <a16:creationId xmlns:a16="http://schemas.microsoft.com/office/drawing/2014/main" id="{5A2FA418-2A75-4D1F-91BA-0421D2C19758}"/>
            </a:ext>
          </a:extLst>
        </xdr:cNvPr>
        <xdr:cNvGrpSpPr>
          <a:grpSpLocks/>
        </xdr:cNvGrpSpPr>
      </xdr:nvGrpSpPr>
      <xdr:grpSpPr bwMode="auto">
        <a:xfrm>
          <a:off x="19480991" y="3432175"/>
          <a:ext cx="571500" cy="327025"/>
          <a:chOff x="180975" y="3619500"/>
          <a:chExt cx="571500" cy="400050"/>
        </a:xfrm>
      </xdr:grpSpPr>
      <xdr:sp macro="" textlink="">
        <xdr:nvSpPr>
          <xdr:cNvPr id="428" name="正方形/長方形 427">
            <a:extLst>
              <a:ext uri="{FF2B5EF4-FFF2-40B4-BE49-F238E27FC236}">
                <a16:creationId xmlns:a16="http://schemas.microsoft.com/office/drawing/2014/main" id="{4D240F6C-0EA5-41C6-9D98-F8A30BC4945E}"/>
              </a:ext>
            </a:extLst>
          </xdr:cNvPr>
          <xdr:cNvSpPr/>
        </xdr:nvSpPr>
        <xdr:spPr>
          <a:xfrm>
            <a:off x="180975" y="3619500"/>
            <a:ext cx="571500" cy="317687"/>
          </a:xfrm>
          <a:prstGeom prst="rect">
            <a:avLst/>
          </a:prstGeom>
          <a:solidFill>
            <a:schemeClr val="tx2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36000" tIns="0" rIns="36000" bIns="0" rtlCol="0" anchor="ctr"/>
          <a:lstStyle/>
          <a:p>
            <a:pPr algn="ctr"/>
            <a:r>
              <a:rPr kumimoji="1" lang="ja-JP" altLang="en-US" sz="1050" b="1">
                <a:solidFill>
                  <a:schemeClr val="bg1"/>
                </a:solidFill>
              </a:rPr>
              <a:t>長福院</a:t>
            </a:r>
          </a:p>
        </xdr:txBody>
      </xdr:sp>
      <xdr:cxnSp macro="">
        <xdr:nvCxnSpPr>
          <xdr:cNvPr id="429" name="直線コネクタ 428">
            <a:extLst>
              <a:ext uri="{FF2B5EF4-FFF2-40B4-BE49-F238E27FC236}">
                <a16:creationId xmlns:a16="http://schemas.microsoft.com/office/drawing/2014/main" id="{062F985B-5CAA-4437-943E-60C8132D40C8}"/>
              </a:ext>
            </a:extLst>
          </xdr:cNvPr>
          <xdr:cNvCxnSpPr/>
        </xdr:nvCxnSpPr>
        <xdr:spPr>
          <a:xfrm>
            <a:off x="447675" y="3925421"/>
            <a:ext cx="0" cy="94129"/>
          </a:xfrm>
          <a:prstGeom prst="line">
            <a:avLst/>
          </a:prstGeom>
          <a:ln w="28575">
            <a:solidFill>
              <a:schemeClr val="accent6">
                <a:lumMod val="50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23</xdr:col>
      <xdr:colOff>236856</xdr:colOff>
      <xdr:row>33</xdr:row>
      <xdr:rowOff>1587</xdr:rowOff>
    </xdr:from>
    <xdr:to>
      <xdr:col>23</xdr:col>
      <xdr:colOff>604522</xdr:colOff>
      <xdr:row>34</xdr:row>
      <xdr:rowOff>21832</xdr:rowOff>
    </xdr:to>
    <xdr:sp macro="" textlink="">
      <xdr:nvSpPr>
        <xdr:cNvPr id="430" name="六角形 429">
          <a:extLst>
            <a:ext uri="{FF2B5EF4-FFF2-40B4-BE49-F238E27FC236}">
              <a16:creationId xmlns:a16="http://schemas.microsoft.com/office/drawing/2014/main" id="{AD3317B8-A780-46EA-9EAD-EFEA34336D4D}"/>
            </a:ext>
          </a:extLst>
        </xdr:cNvPr>
        <xdr:cNvSpPr/>
      </xdr:nvSpPr>
      <xdr:spPr>
        <a:xfrm>
          <a:off x="20350481" y="5764212"/>
          <a:ext cx="367666" cy="194870"/>
        </a:xfrm>
        <a:prstGeom prst="hexagon">
          <a:avLst/>
        </a:pr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0" rtlCol="0" anchor="ctr"/>
        <a:lstStyle/>
        <a:p>
          <a:pPr algn="ctr"/>
          <a:r>
            <a:rPr kumimoji="1" lang="en-US" altLang="ja-JP" sz="1200" b="1"/>
            <a:t>254</a:t>
          </a:r>
          <a:endParaRPr kumimoji="1" lang="ja-JP" altLang="en-US" sz="1200" b="1"/>
        </a:p>
      </xdr:txBody>
    </xdr:sp>
    <xdr:clientData/>
  </xdr:twoCellAnchor>
  <xdr:twoCellAnchor>
    <xdr:from>
      <xdr:col>22</xdr:col>
      <xdr:colOff>379731</xdr:colOff>
      <xdr:row>26</xdr:row>
      <xdr:rowOff>9524</xdr:rowOff>
    </xdr:from>
    <xdr:to>
      <xdr:col>22</xdr:col>
      <xdr:colOff>747397</xdr:colOff>
      <xdr:row>27</xdr:row>
      <xdr:rowOff>29769</xdr:rowOff>
    </xdr:to>
    <xdr:sp macro="" textlink="">
      <xdr:nvSpPr>
        <xdr:cNvPr id="431" name="六角形 430">
          <a:extLst>
            <a:ext uri="{FF2B5EF4-FFF2-40B4-BE49-F238E27FC236}">
              <a16:creationId xmlns:a16="http://schemas.microsoft.com/office/drawing/2014/main" id="{5C7BC64E-4EE9-40F6-A88F-CF8E92A301F1}"/>
            </a:ext>
          </a:extLst>
        </xdr:cNvPr>
        <xdr:cNvSpPr/>
      </xdr:nvSpPr>
      <xdr:spPr>
        <a:xfrm>
          <a:off x="19461481" y="4549774"/>
          <a:ext cx="367666" cy="194870"/>
        </a:xfrm>
        <a:prstGeom prst="hexagon">
          <a:avLst/>
        </a:pr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0" rtlCol="0" anchor="ctr"/>
        <a:lstStyle/>
        <a:p>
          <a:pPr algn="ctr"/>
          <a:r>
            <a:rPr kumimoji="1" lang="en-US" altLang="ja-JP" sz="1200" b="1"/>
            <a:t>67</a:t>
          </a:r>
          <a:endParaRPr kumimoji="1" lang="ja-JP" altLang="en-US" sz="1200" b="1"/>
        </a:p>
      </xdr:txBody>
    </xdr:sp>
    <xdr:clientData/>
  </xdr:twoCellAnchor>
  <xdr:twoCellAnchor>
    <xdr:from>
      <xdr:col>23</xdr:col>
      <xdr:colOff>236856</xdr:colOff>
      <xdr:row>17</xdr:row>
      <xdr:rowOff>80961</xdr:rowOff>
    </xdr:from>
    <xdr:to>
      <xdr:col>23</xdr:col>
      <xdr:colOff>604522</xdr:colOff>
      <xdr:row>18</xdr:row>
      <xdr:rowOff>101206</xdr:rowOff>
    </xdr:to>
    <xdr:sp macro="" textlink="">
      <xdr:nvSpPr>
        <xdr:cNvPr id="432" name="六角形 431">
          <a:extLst>
            <a:ext uri="{FF2B5EF4-FFF2-40B4-BE49-F238E27FC236}">
              <a16:creationId xmlns:a16="http://schemas.microsoft.com/office/drawing/2014/main" id="{33DC335F-B571-499D-87A6-C39EB5D90036}"/>
            </a:ext>
          </a:extLst>
        </xdr:cNvPr>
        <xdr:cNvSpPr/>
      </xdr:nvSpPr>
      <xdr:spPr>
        <a:xfrm>
          <a:off x="20350481" y="3049586"/>
          <a:ext cx="367666" cy="194870"/>
        </a:xfrm>
        <a:prstGeom prst="hexagon">
          <a:avLst/>
        </a:pr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0" rtlCol="0" anchor="ctr"/>
        <a:lstStyle/>
        <a:p>
          <a:pPr algn="ctr"/>
          <a:r>
            <a:rPr kumimoji="1" lang="en-US" altLang="ja-JP" sz="1200" b="1"/>
            <a:t>227</a:t>
          </a:r>
          <a:endParaRPr kumimoji="1" lang="ja-JP" altLang="en-US" sz="1200" b="1"/>
        </a:p>
      </xdr:txBody>
    </xdr:sp>
    <xdr:clientData/>
  </xdr:twoCellAnchor>
  <xdr:twoCellAnchor>
    <xdr:from>
      <xdr:col>22</xdr:col>
      <xdr:colOff>14606</xdr:colOff>
      <xdr:row>8</xdr:row>
      <xdr:rowOff>136524</xdr:rowOff>
    </xdr:from>
    <xdr:to>
      <xdr:col>22</xdr:col>
      <xdr:colOff>382272</xdr:colOff>
      <xdr:row>9</xdr:row>
      <xdr:rowOff>156769</xdr:rowOff>
    </xdr:to>
    <xdr:sp macro="" textlink="">
      <xdr:nvSpPr>
        <xdr:cNvPr id="433" name="六角形 432">
          <a:extLst>
            <a:ext uri="{FF2B5EF4-FFF2-40B4-BE49-F238E27FC236}">
              <a16:creationId xmlns:a16="http://schemas.microsoft.com/office/drawing/2014/main" id="{414B3F42-D668-4A98-B668-E32B3078F23E}"/>
            </a:ext>
          </a:extLst>
        </xdr:cNvPr>
        <xdr:cNvSpPr/>
      </xdr:nvSpPr>
      <xdr:spPr>
        <a:xfrm>
          <a:off x="19096356" y="1533524"/>
          <a:ext cx="367666" cy="194870"/>
        </a:xfrm>
        <a:prstGeom prst="hexagon">
          <a:avLst/>
        </a:pr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0" rtlCol="0" anchor="ctr"/>
        <a:lstStyle/>
        <a:p>
          <a:pPr algn="ctr"/>
          <a:r>
            <a:rPr kumimoji="1" lang="en-US" altLang="ja-JP" sz="1200" b="1"/>
            <a:t>227</a:t>
          </a:r>
          <a:endParaRPr kumimoji="1" lang="ja-JP" altLang="en-US" sz="1200" b="1"/>
        </a:p>
      </xdr:txBody>
    </xdr:sp>
    <xdr:clientData/>
  </xdr:twoCellAnchor>
  <xdr:twoCellAnchor>
    <xdr:from>
      <xdr:col>23</xdr:col>
      <xdr:colOff>387668</xdr:colOff>
      <xdr:row>4</xdr:row>
      <xdr:rowOff>168274</xdr:rowOff>
    </xdr:from>
    <xdr:to>
      <xdr:col>23</xdr:col>
      <xdr:colOff>755334</xdr:colOff>
      <xdr:row>6</xdr:row>
      <xdr:rowOff>13894</xdr:rowOff>
    </xdr:to>
    <xdr:sp macro="" textlink="">
      <xdr:nvSpPr>
        <xdr:cNvPr id="434" name="六角形 433">
          <a:extLst>
            <a:ext uri="{FF2B5EF4-FFF2-40B4-BE49-F238E27FC236}">
              <a16:creationId xmlns:a16="http://schemas.microsoft.com/office/drawing/2014/main" id="{0C7830F1-2BF2-4A6B-8F6A-F1DB0FBEC30D}"/>
            </a:ext>
          </a:extLst>
        </xdr:cNvPr>
        <xdr:cNvSpPr/>
      </xdr:nvSpPr>
      <xdr:spPr>
        <a:xfrm>
          <a:off x="20501293" y="866774"/>
          <a:ext cx="367666" cy="194870"/>
        </a:xfrm>
        <a:prstGeom prst="hexagon">
          <a:avLst/>
        </a:pr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0" rtlCol="0" anchor="ctr"/>
        <a:lstStyle/>
        <a:p>
          <a:pPr algn="ctr"/>
          <a:r>
            <a:rPr kumimoji="1" lang="en-US" altLang="ja-JP" sz="1200" b="1"/>
            <a:t>227</a:t>
          </a:r>
          <a:endParaRPr kumimoji="1" lang="ja-JP" altLang="en-US" sz="1200" b="1"/>
        </a:p>
      </xdr:txBody>
    </xdr:sp>
    <xdr:clientData/>
  </xdr:twoCellAnchor>
  <xdr:twoCellAnchor>
    <xdr:from>
      <xdr:col>26</xdr:col>
      <xdr:colOff>1143</xdr:colOff>
      <xdr:row>58</xdr:row>
      <xdr:rowOff>31751</xdr:rowOff>
    </xdr:from>
    <xdr:to>
      <xdr:col>26</xdr:col>
      <xdr:colOff>963611</xdr:colOff>
      <xdr:row>61</xdr:row>
      <xdr:rowOff>11685</xdr:rowOff>
    </xdr:to>
    <xdr:sp macro="" textlink="">
      <xdr:nvSpPr>
        <xdr:cNvPr id="435" name="フリーフォーム 54">
          <a:extLst>
            <a:ext uri="{FF2B5EF4-FFF2-40B4-BE49-F238E27FC236}">
              <a16:creationId xmlns:a16="http://schemas.microsoft.com/office/drawing/2014/main" id="{1690E153-828A-4D03-87C3-C1E5B2E8CDF4}"/>
            </a:ext>
          </a:extLst>
        </xdr:cNvPr>
        <xdr:cNvSpPr/>
      </xdr:nvSpPr>
      <xdr:spPr>
        <a:xfrm flipH="1">
          <a:off x="22757956" y="10160001"/>
          <a:ext cx="962468" cy="503809"/>
        </a:xfrm>
        <a:custGeom>
          <a:avLst/>
          <a:gdLst>
            <a:gd name="connsiteX0" fmla="*/ 0 w 796990"/>
            <a:gd name="connsiteY0" fmla="*/ 340179 h 340179"/>
            <a:gd name="connsiteX1" fmla="*/ 796990 w 796990"/>
            <a:gd name="connsiteY1" fmla="*/ 340179 h 340179"/>
            <a:gd name="connsiteX2" fmla="*/ 796990 w 796990"/>
            <a:gd name="connsiteY2" fmla="*/ 0 h 34017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796990" h="340179">
              <a:moveTo>
                <a:pt x="0" y="340179"/>
              </a:moveTo>
              <a:lnTo>
                <a:pt x="796990" y="340179"/>
              </a:lnTo>
              <a:lnTo>
                <a:pt x="796990" y="0"/>
              </a:lnTo>
            </a:path>
          </a:pathLst>
        </a:custGeom>
        <a:noFill/>
        <a:ln w="28575">
          <a:solidFill>
            <a:schemeClr val="tx1"/>
          </a:solidFill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25</xdr:col>
      <xdr:colOff>42861</xdr:colOff>
      <xdr:row>61</xdr:row>
      <xdr:rowOff>14417</xdr:rowOff>
    </xdr:from>
    <xdr:to>
      <xdr:col>25</xdr:col>
      <xdr:colOff>1030478</xdr:colOff>
      <xdr:row>63</xdr:row>
      <xdr:rowOff>166688</xdr:rowOff>
    </xdr:to>
    <xdr:sp macro="" textlink="">
      <xdr:nvSpPr>
        <xdr:cNvPr id="436" name="フリーフォーム 100">
          <a:extLst>
            <a:ext uri="{FF2B5EF4-FFF2-40B4-BE49-F238E27FC236}">
              <a16:creationId xmlns:a16="http://schemas.microsoft.com/office/drawing/2014/main" id="{53AA5997-BAAD-4F26-93A6-A314D2FEE572}"/>
            </a:ext>
          </a:extLst>
        </xdr:cNvPr>
        <xdr:cNvSpPr/>
      </xdr:nvSpPr>
      <xdr:spPr>
        <a:xfrm flipH="1">
          <a:off x="21767799" y="10666542"/>
          <a:ext cx="987617" cy="501521"/>
        </a:xfrm>
        <a:custGeom>
          <a:avLst/>
          <a:gdLst>
            <a:gd name="connsiteX0" fmla="*/ 0 w 1078852"/>
            <a:gd name="connsiteY0" fmla="*/ 466531 h 466531"/>
            <a:gd name="connsiteX1" fmla="*/ 0 w 1078852"/>
            <a:gd name="connsiteY1" fmla="*/ 0 h 466531"/>
            <a:gd name="connsiteX2" fmla="*/ 1078852 w 1078852"/>
            <a:gd name="connsiteY2" fmla="*/ 0 h 46653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78852" h="466531">
              <a:moveTo>
                <a:pt x="0" y="466531"/>
              </a:moveTo>
              <a:lnTo>
                <a:pt x="0" y="0"/>
              </a:lnTo>
              <a:lnTo>
                <a:pt x="1078852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25</xdr:col>
      <xdr:colOff>942444</xdr:colOff>
      <xdr:row>60</xdr:row>
      <xdr:rowOff>90488</xdr:rowOff>
    </xdr:from>
    <xdr:to>
      <xdr:col>26</xdr:col>
      <xdr:colOff>93744</xdr:colOff>
      <xdr:row>61</xdr:row>
      <xdr:rowOff>99039</xdr:rowOff>
    </xdr:to>
    <xdr:sp macro="" textlink="">
      <xdr:nvSpPr>
        <xdr:cNvPr id="437" name="円/楕円 44">
          <a:extLst>
            <a:ext uri="{FF2B5EF4-FFF2-40B4-BE49-F238E27FC236}">
              <a16:creationId xmlns:a16="http://schemas.microsoft.com/office/drawing/2014/main" id="{996B36A2-D128-481C-B23B-F8DEDD951CEE}"/>
            </a:ext>
          </a:extLst>
        </xdr:cNvPr>
        <xdr:cNvSpPr/>
      </xdr:nvSpPr>
      <xdr:spPr>
        <a:xfrm>
          <a:off x="22667382" y="10567988"/>
          <a:ext cx="183175" cy="183176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25</xdr:col>
      <xdr:colOff>371792</xdr:colOff>
      <xdr:row>60</xdr:row>
      <xdr:rowOff>80963</xdr:rowOff>
    </xdr:from>
    <xdr:to>
      <xdr:col>25</xdr:col>
      <xdr:colOff>739458</xdr:colOff>
      <xdr:row>61</xdr:row>
      <xdr:rowOff>101208</xdr:rowOff>
    </xdr:to>
    <xdr:sp macro="" textlink="">
      <xdr:nvSpPr>
        <xdr:cNvPr id="438" name="六角形 437">
          <a:extLst>
            <a:ext uri="{FF2B5EF4-FFF2-40B4-BE49-F238E27FC236}">
              <a16:creationId xmlns:a16="http://schemas.microsoft.com/office/drawing/2014/main" id="{B870950F-C9FC-4436-BF82-798031B35701}"/>
            </a:ext>
          </a:extLst>
        </xdr:cNvPr>
        <xdr:cNvSpPr/>
      </xdr:nvSpPr>
      <xdr:spPr>
        <a:xfrm>
          <a:off x="22096730" y="10558463"/>
          <a:ext cx="367666" cy="194870"/>
        </a:xfrm>
        <a:prstGeom prst="hexagon">
          <a:avLst/>
        </a:pr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0" rtlCol="0" anchor="ctr"/>
        <a:lstStyle/>
        <a:p>
          <a:pPr algn="ctr"/>
          <a:r>
            <a:rPr kumimoji="1" lang="en-US" altLang="ja-JP" sz="1200" b="1"/>
            <a:t>66</a:t>
          </a:r>
          <a:endParaRPr kumimoji="1" lang="ja-JP" altLang="en-US" sz="1200" b="1"/>
        </a:p>
      </xdr:txBody>
    </xdr:sp>
    <xdr:clientData/>
  </xdr:twoCellAnchor>
  <xdr:twoCellAnchor>
    <xdr:from>
      <xdr:col>25</xdr:col>
      <xdr:colOff>82550</xdr:colOff>
      <xdr:row>52</xdr:row>
      <xdr:rowOff>0</xdr:rowOff>
    </xdr:from>
    <xdr:to>
      <xdr:col>26</xdr:col>
      <xdr:colOff>2732</xdr:colOff>
      <xdr:row>54</xdr:row>
      <xdr:rowOff>86297</xdr:rowOff>
    </xdr:to>
    <xdr:sp macro="" textlink="">
      <xdr:nvSpPr>
        <xdr:cNvPr id="439" name="フリーフォーム 54">
          <a:extLst>
            <a:ext uri="{FF2B5EF4-FFF2-40B4-BE49-F238E27FC236}">
              <a16:creationId xmlns:a16="http://schemas.microsoft.com/office/drawing/2014/main" id="{3D3B6E27-040C-4AA6-AB96-4757EA3E49B8}"/>
            </a:ext>
          </a:extLst>
        </xdr:cNvPr>
        <xdr:cNvSpPr/>
      </xdr:nvSpPr>
      <xdr:spPr>
        <a:xfrm>
          <a:off x="21807488" y="9080500"/>
          <a:ext cx="952057" cy="435547"/>
        </a:xfrm>
        <a:custGeom>
          <a:avLst/>
          <a:gdLst>
            <a:gd name="connsiteX0" fmla="*/ 0 w 796990"/>
            <a:gd name="connsiteY0" fmla="*/ 340179 h 340179"/>
            <a:gd name="connsiteX1" fmla="*/ 796990 w 796990"/>
            <a:gd name="connsiteY1" fmla="*/ 340179 h 340179"/>
            <a:gd name="connsiteX2" fmla="*/ 796990 w 796990"/>
            <a:gd name="connsiteY2" fmla="*/ 0 h 34017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796990" h="340179">
              <a:moveTo>
                <a:pt x="0" y="340179"/>
              </a:moveTo>
              <a:lnTo>
                <a:pt x="796990" y="340179"/>
              </a:lnTo>
              <a:lnTo>
                <a:pt x="796990" y="0"/>
              </a:lnTo>
            </a:path>
          </a:pathLst>
        </a:custGeom>
        <a:noFill/>
        <a:ln w="28575">
          <a:solidFill>
            <a:schemeClr val="tx1"/>
          </a:solidFill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26</xdr:col>
      <xdr:colOff>192</xdr:colOff>
      <xdr:row>54</xdr:row>
      <xdr:rowOff>89029</xdr:rowOff>
    </xdr:from>
    <xdr:to>
      <xdr:col>26</xdr:col>
      <xdr:colOff>965199</xdr:colOff>
      <xdr:row>56</xdr:row>
      <xdr:rowOff>158750</xdr:rowOff>
    </xdr:to>
    <xdr:sp macro="" textlink="">
      <xdr:nvSpPr>
        <xdr:cNvPr id="440" name="フリーフォーム 100">
          <a:extLst>
            <a:ext uri="{FF2B5EF4-FFF2-40B4-BE49-F238E27FC236}">
              <a16:creationId xmlns:a16="http://schemas.microsoft.com/office/drawing/2014/main" id="{24666808-BD29-4E14-B188-2B9844011EA1}"/>
            </a:ext>
          </a:extLst>
        </xdr:cNvPr>
        <xdr:cNvSpPr/>
      </xdr:nvSpPr>
      <xdr:spPr>
        <a:xfrm>
          <a:off x="22757005" y="9518779"/>
          <a:ext cx="965007" cy="418971"/>
        </a:xfrm>
        <a:custGeom>
          <a:avLst/>
          <a:gdLst>
            <a:gd name="connsiteX0" fmla="*/ 0 w 1078852"/>
            <a:gd name="connsiteY0" fmla="*/ 466531 h 466531"/>
            <a:gd name="connsiteX1" fmla="*/ 0 w 1078852"/>
            <a:gd name="connsiteY1" fmla="*/ 0 h 466531"/>
            <a:gd name="connsiteX2" fmla="*/ 1078852 w 1078852"/>
            <a:gd name="connsiteY2" fmla="*/ 0 h 46653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78852" h="466531">
              <a:moveTo>
                <a:pt x="0" y="466531"/>
              </a:moveTo>
              <a:lnTo>
                <a:pt x="0" y="0"/>
              </a:lnTo>
              <a:lnTo>
                <a:pt x="1078852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25</xdr:col>
      <xdr:colOff>944033</xdr:colOff>
      <xdr:row>53</xdr:row>
      <xdr:rowOff>161925</xdr:rowOff>
    </xdr:from>
    <xdr:to>
      <xdr:col>26</xdr:col>
      <xdr:colOff>95333</xdr:colOff>
      <xdr:row>54</xdr:row>
      <xdr:rowOff>170476</xdr:rowOff>
    </xdr:to>
    <xdr:sp macro="" textlink="">
      <xdr:nvSpPr>
        <xdr:cNvPr id="441" name="円/楕円 44">
          <a:extLst>
            <a:ext uri="{FF2B5EF4-FFF2-40B4-BE49-F238E27FC236}">
              <a16:creationId xmlns:a16="http://schemas.microsoft.com/office/drawing/2014/main" id="{F4F7C13D-124A-4CC4-BC0E-B0B148884E28}"/>
            </a:ext>
          </a:extLst>
        </xdr:cNvPr>
        <xdr:cNvSpPr/>
      </xdr:nvSpPr>
      <xdr:spPr>
        <a:xfrm>
          <a:off x="22668971" y="9417050"/>
          <a:ext cx="183175" cy="183176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26</xdr:col>
      <xdr:colOff>252731</xdr:colOff>
      <xdr:row>53</xdr:row>
      <xdr:rowOff>168275</xdr:rowOff>
    </xdr:from>
    <xdr:to>
      <xdr:col>26</xdr:col>
      <xdr:colOff>620397</xdr:colOff>
      <xdr:row>55</xdr:row>
      <xdr:rowOff>13895</xdr:rowOff>
    </xdr:to>
    <xdr:sp macro="" textlink="">
      <xdr:nvSpPr>
        <xdr:cNvPr id="442" name="六角形 441">
          <a:extLst>
            <a:ext uri="{FF2B5EF4-FFF2-40B4-BE49-F238E27FC236}">
              <a16:creationId xmlns:a16="http://schemas.microsoft.com/office/drawing/2014/main" id="{45A6BE12-348A-4A80-9F6A-52082AD72A6A}"/>
            </a:ext>
          </a:extLst>
        </xdr:cNvPr>
        <xdr:cNvSpPr/>
      </xdr:nvSpPr>
      <xdr:spPr>
        <a:xfrm>
          <a:off x="23009544" y="9423400"/>
          <a:ext cx="367666" cy="194870"/>
        </a:xfrm>
        <a:prstGeom prst="hexagon">
          <a:avLst/>
        </a:pr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0" rtlCol="0" anchor="ctr"/>
        <a:lstStyle/>
        <a:p>
          <a:pPr algn="ctr"/>
          <a:r>
            <a:rPr kumimoji="1" lang="en-US" altLang="ja-JP" sz="1200" b="1"/>
            <a:t>3</a:t>
          </a:r>
          <a:endParaRPr kumimoji="1" lang="ja-JP" altLang="en-US" sz="1200" b="1"/>
        </a:p>
      </xdr:txBody>
    </xdr:sp>
    <xdr:clientData/>
  </xdr:twoCellAnchor>
  <xdr:twoCellAnchor>
    <xdr:from>
      <xdr:col>25</xdr:col>
      <xdr:colOff>647892</xdr:colOff>
      <xdr:row>46</xdr:row>
      <xdr:rowOff>98555</xdr:rowOff>
    </xdr:from>
    <xdr:to>
      <xdr:col>26</xdr:col>
      <xdr:colOff>876300</xdr:colOff>
      <xdr:row>49</xdr:row>
      <xdr:rowOff>152401</xdr:rowOff>
    </xdr:to>
    <xdr:sp macro="" textlink="">
      <xdr:nvSpPr>
        <xdr:cNvPr id="444" name="フリーフォーム 100">
          <a:extLst>
            <a:ext uri="{FF2B5EF4-FFF2-40B4-BE49-F238E27FC236}">
              <a16:creationId xmlns:a16="http://schemas.microsoft.com/office/drawing/2014/main" id="{F5167128-4C03-4A4D-AEFC-3F5D3EAA90C5}"/>
            </a:ext>
          </a:extLst>
        </xdr:cNvPr>
        <xdr:cNvSpPr/>
      </xdr:nvSpPr>
      <xdr:spPr>
        <a:xfrm>
          <a:off x="22336317" y="7985255"/>
          <a:ext cx="1257108" cy="568196"/>
        </a:xfrm>
        <a:custGeom>
          <a:avLst/>
          <a:gdLst>
            <a:gd name="connsiteX0" fmla="*/ 0 w 1078852"/>
            <a:gd name="connsiteY0" fmla="*/ 466531 h 466531"/>
            <a:gd name="connsiteX1" fmla="*/ 0 w 1078852"/>
            <a:gd name="connsiteY1" fmla="*/ 0 h 466531"/>
            <a:gd name="connsiteX2" fmla="*/ 1078852 w 1078852"/>
            <a:gd name="connsiteY2" fmla="*/ 0 h 46653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78852" h="466531">
              <a:moveTo>
                <a:pt x="0" y="466531"/>
              </a:moveTo>
              <a:lnTo>
                <a:pt x="0" y="0"/>
              </a:lnTo>
              <a:lnTo>
                <a:pt x="1078852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25</xdr:col>
      <xdr:colOff>563033</xdr:colOff>
      <xdr:row>46</xdr:row>
      <xdr:rowOff>0</xdr:rowOff>
    </xdr:from>
    <xdr:to>
      <xdr:col>25</xdr:col>
      <xdr:colOff>743033</xdr:colOff>
      <xdr:row>47</xdr:row>
      <xdr:rowOff>8551</xdr:rowOff>
    </xdr:to>
    <xdr:sp macro="" textlink="">
      <xdr:nvSpPr>
        <xdr:cNvPr id="445" name="円/楕円 44">
          <a:extLst>
            <a:ext uri="{FF2B5EF4-FFF2-40B4-BE49-F238E27FC236}">
              <a16:creationId xmlns:a16="http://schemas.microsoft.com/office/drawing/2014/main" id="{F40021D2-7F89-48BE-A35F-915344FADA7A}"/>
            </a:ext>
          </a:extLst>
        </xdr:cNvPr>
        <xdr:cNvSpPr/>
      </xdr:nvSpPr>
      <xdr:spPr>
        <a:xfrm>
          <a:off x="22251458" y="7886700"/>
          <a:ext cx="180000" cy="180001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26</xdr:col>
      <xdr:colOff>127000</xdr:colOff>
      <xdr:row>58</xdr:row>
      <xdr:rowOff>23811</xdr:rowOff>
    </xdr:from>
    <xdr:to>
      <xdr:col>26</xdr:col>
      <xdr:colOff>769937</xdr:colOff>
      <xdr:row>60</xdr:row>
      <xdr:rowOff>128587</xdr:rowOff>
    </xdr:to>
    <xdr:sp macro="" textlink="">
      <xdr:nvSpPr>
        <xdr:cNvPr id="447" name="正方形/長方形 446">
          <a:extLst>
            <a:ext uri="{FF2B5EF4-FFF2-40B4-BE49-F238E27FC236}">
              <a16:creationId xmlns:a16="http://schemas.microsoft.com/office/drawing/2014/main" id="{FF940670-D163-491D-8C23-F4712B8A549A}"/>
            </a:ext>
          </a:extLst>
        </xdr:cNvPr>
        <xdr:cNvSpPr/>
      </xdr:nvSpPr>
      <xdr:spPr>
        <a:xfrm>
          <a:off x="22883813" y="10152061"/>
          <a:ext cx="642937" cy="454026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none" lIns="36000" tIns="0" rIns="36000" bIns="0" rtlCol="0" anchor="ctr"/>
        <a:lstStyle/>
        <a:p>
          <a:pPr algn="ctr"/>
          <a:r>
            <a:rPr kumimoji="1" lang="ja-JP" altLang="en-US" sz="1050">
              <a:solidFill>
                <a:schemeClr val="tx1"/>
              </a:solidFill>
            </a:rPr>
            <a:t>桐生</a:t>
          </a:r>
          <a:endParaRPr kumimoji="1" lang="en-US" altLang="ja-JP" sz="1050">
            <a:solidFill>
              <a:schemeClr val="tx1"/>
            </a:solidFill>
          </a:endParaRPr>
        </a:p>
        <a:p>
          <a:pPr algn="ctr"/>
          <a:r>
            <a:rPr kumimoji="1" lang="ja-JP" altLang="en-US" sz="1050">
              <a:solidFill>
                <a:schemeClr val="tx1"/>
              </a:solidFill>
            </a:rPr>
            <a:t>信用金庫</a:t>
          </a:r>
          <a:endParaRPr kumimoji="1" lang="en-US" altLang="ja-JP" sz="1050">
            <a:solidFill>
              <a:schemeClr val="tx1"/>
            </a:solidFill>
          </a:endParaRPr>
        </a:p>
      </xdr:txBody>
    </xdr:sp>
    <xdr:clientData/>
  </xdr:twoCellAnchor>
  <xdr:twoCellAnchor>
    <xdr:from>
      <xdr:col>26</xdr:col>
      <xdr:colOff>127000</xdr:colOff>
      <xdr:row>50</xdr:row>
      <xdr:rowOff>39688</xdr:rowOff>
    </xdr:from>
    <xdr:to>
      <xdr:col>26</xdr:col>
      <xdr:colOff>865187</xdr:colOff>
      <xdr:row>53</xdr:row>
      <xdr:rowOff>152400</xdr:rowOff>
    </xdr:to>
    <xdr:sp macro="" textlink="">
      <xdr:nvSpPr>
        <xdr:cNvPr id="448" name="正方形/長方形 447">
          <a:extLst>
            <a:ext uri="{FF2B5EF4-FFF2-40B4-BE49-F238E27FC236}">
              <a16:creationId xmlns:a16="http://schemas.microsoft.com/office/drawing/2014/main" id="{236ECECE-5714-48AD-8D8F-9D9511441892}"/>
            </a:ext>
          </a:extLst>
        </xdr:cNvPr>
        <xdr:cNvSpPr/>
      </xdr:nvSpPr>
      <xdr:spPr>
        <a:xfrm>
          <a:off x="22883813" y="8770938"/>
          <a:ext cx="738187" cy="636587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none" lIns="36000" tIns="0" rIns="36000" bIns="0" rtlCol="0" anchor="ctr"/>
        <a:lstStyle/>
        <a:p>
          <a:pPr algn="ctr"/>
          <a:r>
            <a:rPr kumimoji="1" lang="ja-JP" altLang="en-US" sz="1050">
              <a:solidFill>
                <a:schemeClr val="tx1"/>
              </a:solidFill>
            </a:rPr>
            <a:t>桐生</a:t>
          </a:r>
          <a:endParaRPr kumimoji="1" lang="en-US" altLang="ja-JP" sz="1050">
            <a:solidFill>
              <a:schemeClr val="tx1"/>
            </a:solidFill>
          </a:endParaRPr>
        </a:p>
        <a:p>
          <a:pPr algn="ctr"/>
          <a:r>
            <a:rPr kumimoji="1" lang="ja-JP" altLang="en-US" sz="1050">
              <a:solidFill>
                <a:schemeClr val="tx1"/>
              </a:solidFill>
            </a:rPr>
            <a:t>ガスプラザ</a:t>
          </a:r>
          <a:endParaRPr kumimoji="1" lang="en-US" altLang="ja-JP" sz="1050">
            <a:solidFill>
              <a:schemeClr val="tx1"/>
            </a:solidFill>
          </a:endParaRPr>
        </a:p>
        <a:p>
          <a:pPr algn="ctr"/>
          <a:r>
            <a:rPr kumimoji="1" lang="en-US" altLang="ja-JP" sz="1050">
              <a:solidFill>
                <a:schemeClr val="tx1"/>
              </a:solidFill>
            </a:rPr>
            <a:t>FM</a:t>
          </a:r>
          <a:r>
            <a:rPr kumimoji="1" lang="ja-JP" altLang="en-US" sz="1050">
              <a:solidFill>
                <a:schemeClr val="tx1"/>
              </a:solidFill>
            </a:rPr>
            <a:t>桐生</a:t>
          </a:r>
          <a:endParaRPr kumimoji="1" lang="en-US" altLang="ja-JP" sz="1050">
            <a:solidFill>
              <a:schemeClr val="tx1"/>
            </a:solidFill>
          </a:endParaRPr>
        </a:p>
      </xdr:txBody>
    </xdr:sp>
    <xdr:clientData/>
  </xdr:twoCellAnchor>
  <xdr:twoCellAnchor>
    <xdr:from>
      <xdr:col>25</xdr:col>
      <xdr:colOff>261937</xdr:colOff>
      <xdr:row>52</xdr:row>
      <xdr:rowOff>87311</xdr:rowOff>
    </xdr:from>
    <xdr:to>
      <xdr:col>25</xdr:col>
      <xdr:colOff>904874</xdr:colOff>
      <xdr:row>54</xdr:row>
      <xdr:rowOff>39688</xdr:rowOff>
    </xdr:to>
    <xdr:sp macro="" textlink="">
      <xdr:nvSpPr>
        <xdr:cNvPr id="449" name="正方形/長方形 448">
          <a:extLst>
            <a:ext uri="{FF2B5EF4-FFF2-40B4-BE49-F238E27FC236}">
              <a16:creationId xmlns:a16="http://schemas.microsoft.com/office/drawing/2014/main" id="{80CFF4D3-FFF0-4020-A066-6F0CAA55715B}"/>
            </a:ext>
          </a:extLst>
        </xdr:cNvPr>
        <xdr:cNvSpPr/>
      </xdr:nvSpPr>
      <xdr:spPr>
        <a:xfrm>
          <a:off x="21986875" y="9167811"/>
          <a:ext cx="642937" cy="301627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none" lIns="36000" tIns="0" rIns="36000" bIns="0" rtlCol="0" anchor="ctr"/>
        <a:lstStyle/>
        <a:p>
          <a:pPr algn="ctr"/>
          <a:r>
            <a:rPr kumimoji="1" lang="ja-JP" altLang="en-US" sz="1050">
              <a:solidFill>
                <a:schemeClr val="tx1"/>
              </a:solidFill>
            </a:rPr>
            <a:t>三陽住建</a:t>
          </a:r>
          <a:endParaRPr kumimoji="1" lang="en-US" altLang="ja-JP" sz="1050">
            <a:solidFill>
              <a:schemeClr val="tx1"/>
            </a:solidFill>
          </a:endParaRPr>
        </a:p>
      </xdr:txBody>
    </xdr:sp>
    <xdr:clientData/>
  </xdr:twoCellAnchor>
  <xdr:twoCellAnchor>
    <xdr:from>
      <xdr:col>25</xdr:col>
      <xdr:colOff>600264</xdr:colOff>
      <xdr:row>26</xdr:row>
      <xdr:rowOff>49342</xdr:rowOff>
    </xdr:from>
    <xdr:to>
      <xdr:col>26</xdr:col>
      <xdr:colOff>838199</xdr:colOff>
      <xdr:row>28</xdr:row>
      <xdr:rowOff>152399</xdr:rowOff>
    </xdr:to>
    <xdr:sp macro="" textlink="">
      <xdr:nvSpPr>
        <xdr:cNvPr id="457" name="フリーフォーム 100">
          <a:extLst>
            <a:ext uri="{FF2B5EF4-FFF2-40B4-BE49-F238E27FC236}">
              <a16:creationId xmlns:a16="http://schemas.microsoft.com/office/drawing/2014/main" id="{6DF74347-142C-4CCB-9EE7-774F244D31E8}"/>
            </a:ext>
          </a:extLst>
        </xdr:cNvPr>
        <xdr:cNvSpPr/>
      </xdr:nvSpPr>
      <xdr:spPr>
        <a:xfrm>
          <a:off x="22288689" y="4507042"/>
          <a:ext cx="1266635" cy="445957"/>
        </a:xfrm>
        <a:custGeom>
          <a:avLst/>
          <a:gdLst>
            <a:gd name="connsiteX0" fmla="*/ 0 w 1078852"/>
            <a:gd name="connsiteY0" fmla="*/ 466531 h 466531"/>
            <a:gd name="connsiteX1" fmla="*/ 0 w 1078852"/>
            <a:gd name="connsiteY1" fmla="*/ 0 h 466531"/>
            <a:gd name="connsiteX2" fmla="*/ 1078852 w 1078852"/>
            <a:gd name="connsiteY2" fmla="*/ 0 h 46653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78852" h="466531">
              <a:moveTo>
                <a:pt x="0" y="466531"/>
              </a:moveTo>
              <a:lnTo>
                <a:pt x="0" y="0"/>
              </a:lnTo>
              <a:lnTo>
                <a:pt x="1078852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25</xdr:col>
      <xdr:colOff>512232</xdr:colOff>
      <xdr:row>25</xdr:row>
      <xdr:rowOff>122238</xdr:rowOff>
    </xdr:from>
    <xdr:to>
      <xdr:col>25</xdr:col>
      <xdr:colOff>695407</xdr:colOff>
      <xdr:row>26</xdr:row>
      <xdr:rowOff>130789</xdr:rowOff>
    </xdr:to>
    <xdr:sp macro="" textlink="">
      <xdr:nvSpPr>
        <xdr:cNvPr id="458" name="円/楕円 44">
          <a:extLst>
            <a:ext uri="{FF2B5EF4-FFF2-40B4-BE49-F238E27FC236}">
              <a16:creationId xmlns:a16="http://schemas.microsoft.com/office/drawing/2014/main" id="{A3DDF79A-3CCD-44D0-8A77-700120CB1896}"/>
            </a:ext>
          </a:extLst>
        </xdr:cNvPr>
        <xdr:cNvSpPr/>
      </xdr:nvSpPr>
      <xdr:spPr>
        <a:xfrm>
          <a:off x="22200657" y="4408488"/>
          <a:ext cx="183175" cy="180001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25</xdr:col>
      <xdr:colOff>692150</xdr:colOff>
      <xdr:row>26</xdr:row>
      <xdr:rowOff>114301</xdr:rowOff>
    </xdr:from>
    <xdr:to>
      <xdr:col>26</xdr:col>
      <xdr:colOff>303212</xdr:colOff>
      <xdr:row>28</xdr:row>
      <xdr:rowOff>146049</xdr:rowOff>
    </xdr:to>
    <xdr:sp macro="" textlink="">
      <xdr:nvSpPr>
        <xdr:cNvPr id="460" name="正方形/長方形 459">
          <a:extLst>
            <a:ext uri="{FF2B5EF4-FFF2-40B4-BE49-F238E27FC236}">
              <a16:creationId xmlns:a16="http://schemas.microsoft.com/office/drawing/2014/main" id="{FF8DD3EA-344F-4E89-8008-12A6EAA4BBED}"/>
            </a:ext>
          </a:extLst>
        </xdr:cNvPr>
        <xdr:cNvSpPr/>
      </xdr:nvSpPr>
      <xdr:spPr>
        <a:xfrm>
          <a:off x="22380575" y="4572001"/>
          <a:ext cx="639762" cy="374648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none" lIns="36000" tIns="0" rIns="36000" bIns="0" rtlCol="0" anchor="ctr"/>
        <a:lstStyle/>
        <a:p>
          <a:pPr algn="ctr"/>
          <a:r>
            <a:rPr kumimoji="1" lang="ja-JP" altLang="en-US" sz="1050">
              <a:solidFill>
                <a:schemeClr val="tx1"/>
              </a:solidFill>
            </a:rPr>
            <a:t>しののめ</a:t>
          </a:r>
          <a:endParaRPr kumimoji="1" lang="en-US" altLang="ja-JP" sz="1050">
            <a:solidFill>
              <a:schemeClr val="tx1"/>
            </a:solidFill>
          </a:endParaRPr>
        </a:p>
        <a:p>
          <a:pPr algn="ctr"/>
          <a:r>
            <a:rPr kumimoji="1" lang="ja-JP" altLang="en-US" sz="1050">
              <a:solidFill>
                <a:schemeClr val="tx1"/>
              </a:solidFill>
            </a:rPr>
            <a:t>信用金庫</a:t>
          </a:r>
          <a:endParaRPr kumimoji="1" lang="en-US" altLang="ja-JP" sz="1050">
            <a:solidFill>
              <a:schemeClr val="tx1"/>
            </a:solidFill>
          </a:endParaRPr>
        </a:p>
      </xdr:txBody>
    </xdr:sp>
    <xdr:clientData/>
  </xdr:twoCellAnchor>
  <xdr:twoCellAnchor>
    <xdr:from>
      <xdr:col>25</xdr:col>
      <xdr:colOff>687387</xdr:colOff>
      <xdr:row>23</xdr:row>
      <xdr:rowOff>147639</xdr:rowOff>
    </xdr:from>
    <xdr:to>
      <xdr:col>26</xdr:col>
      <xdr:colOff>298449</xdr:colOff>
      <xdr:row>25</xdr:row>
      <xdr:rowOff>87312</xdr:rowOff>
    </xdr:to>
    <xdr:sp macro="" textlink="">
      <xdr:nvSpPr>
        <xdr:cNvPr id="461" name="正方形/長方形 460">
          <a:extLst>
            <a:ext uri="{FF2B5EF4-FFF2-40B4-BE49-F238E27FC236}">
              <a16:creationId xmlns:a16="http://schemas.microsoft.com/office/drawing/2014/main" id="{464D551B-399C-4731-9AED-61BCECC29282}"/>
            </a:ext>
          </a:extLst>
        </xdr:cNvPr>
        <xdr:cNvSpPr/>
      </xdr:nvSpPr>
      <xdr:spPr>
        <a:xfrm>
          <a:off x="22375812" y="4090989"/>
          <a:ext cx="639762" cy="282573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none" lIns="36000" tIns="0" rIns="36000" bIns="0" rtlCol="0" anchor="ctr"/>
        <a:lstStyle/>
        <a:p>
          <a:pPr algn="ctr"/>
          <a:r>
            <a:rPr kumimoji="1" lang="ja-JP" altLang="en-US" sz="1050">
              <a:solidFill>
                <a:schemeClr val="tx1"/>
              </a:solidFill>
            </a:rPr>
            <a:t>金子薬局</a:t>
          </a:r>
          <a:endParaRPr kumimoji="1" lang="en-US" altLang="ja-JP" sz="1050">
            <a:solidFill>
              <a:schemeClr val="tx1"/>
            </a:solidFill>
          </a:endParaRPr>
        </a:p>
      </xdr:txBody>
    </xdr:sp>
    <xdr:clientData/>
  </xdr:twoCellAnchor>
  <xdr:twoCellAnchor>
    <xdr:from>
      <xdr:col>26</xdr:col>
      <xdr:colOff>216959</xdr:colOff>
      <xdr:row>25</xdr:row>
      <xdr:rowOff>74612</xdr:rowOff>
    </xdr:from>
    <xdr:to>
      <xdr:col>26</xdr:col>
      <xdr:colOff>613742</xdr:colOff>
      <xdr:row>26</xdr:row>
      <xdr:rowOff>144515</xdr:rowOff>
    </xdr:to>
    <xdr:sp macro="" textlink="">
      <xdr:nvSpPr>
        <xdr:cNvPr id="463" name="フリーフォーム 105">
          <a:extLst>
            <a:ext uri="{FF2B5EF4-FFF2-40B4-BE49-F238E27FC236}">
              <a16:creationId xmlns:a16="http://schemas.microsoft.com/office/drawing/2014/main" id="{35B2DD0E-48C9-431A-947A-8F831034CB46}"/>
            </a:ext>
          </a:extLst>
        </xdr:cNvPr>
        <xdr:cNvSpPr/>
      </xdr:nvSpPr>
      <xdr:spPr>
        <a:xfrm>
          <a:off x="22934084" y="4360862"/>
          <a:ext cx="396783" cy="241353"/>
        </a:xfrm>
        <a:custGeom>
          <a:avLst/>
          <a:gdLst>
            <a:gd name="connsiteX0" fmla="*/ 365709 w 731419"/>
            <a:gd name="connsiteY0" fmla="*/ 701621 h 701622"/>
            <a:gd name="connsiteX1" fmla="*/ 723619 w 731419"/>
            <a:gd name="connsiteY1" fmla="*/ 81053 h 701622"/>
            <a:gd name="connsiteX2" fmla="*/ 7800 w 731419"/>
            <a:gd name="connsiteY2" fmla="*/ 75280 h 701622"/>
            <a:gd name="connsiteX3" fmla="*/ 365709 w 731419"/>
            <a:gd name="connsiteY3" fmla="*/ 701621 h 701622"/>
            <a:gd name="connsiteX0" fmla="*/ 401872 w 767582"/>
            <a:gd name="connsiteY0" fmla="*/ 728815 h 728816"/>
            <a:gd name="connsiteX1" fmla="*/ 759782 w 767582"/>
            <a:gd name="connsiteY1" fmla="*/ 108247 h 728816"/>
            <a:gd name="connsiteX2" fmla="*/ 43963 w 767582"/>
            <a:gd name="connsiteY2" fmla="*/ 102474 h 728816"/>
            <a:gd name="connsiteX3" fmla="*/ 401872 w 767582"/>
            <a:gd name="connsiteY3" fmla="*/ 728815 h 728816"/>
            <a:gd name="connsiteX0" fmla="*/ 401872 w 767582"/>
            <a:gd name="connsiteY0" fmla="*/ 762923 h 762924"/>
            <a:gd name="connsiteX1" fmla="*/ 759782 w 767582"/>
            <a:gd name="connsiteY1" fmla="*/ 142355 h 762924"/>
            <a:gd name="connsiteX2" fmla="*/ 43963 w 767582"/>
            <a:gd name="connsiteY2" fmla="*/ 136582 h 762924"/>
            <a:gd name="connsiteX3" fmla="*/ 401872 w 767582"/>
            <a:gd name="connsiteY3" fmla="*/ 762923 h 762924"/>
            <a:gd name="connsiteX0" fmla="*/ 401872 w 799759"/>
            <a:gd name="connsiteY0" fmla="*/ 762923 h 762924"/>
            <a:gd name="connsiteX1" fmla="*/ 759782 w 799759"/>
            <a:gd name="connsiteY1" fmla="*/ 142355 h 762924"/>
            <a:gd name="connsiteX2" fmla="*/ 43963 w 799759"/>
            <a:gd name="connsiteY2" fmla="*/ 136582 h 762924"/>
            <a:gd name="connsiteX3" fmla="*/ 401872 w 799759"/>
            <a:gd name="connsiteY3" fmla="*/ 762923 h 762924"/>
            <a:gd name="connsiteX0" fmla="*/ 401872 w 799759"/>
            <a:gd name="connsiteY0" fmla="*/ 755635 h 755636"/>
            <a:gd name="connsiteX1" fmla="*/ 759782 w 799759"/>
            <a:gd name="connsiteY1" fmla="*/ 135067 h 755636"/>
            <a:gd name="connsiteX2" fmla="*/ 43963 w 799759"/>
            <a:gd name="connsiteY2" fmla="*/ 129294 h 755636"/>
            <a:gd name="connsiteX3" fmla="*/ 401872 w 799759"/>
            <a:gd name="connsiteY3" fmla="*/ 755635 h 755636"/>
            <a:gd name="connsiteX0" fmla="*/ 401872 w 803745"/>
            <a:gd name="connsiteY0" fmla="*/ 755635 h 755636"/>
            <a:gd name="connsiteX1" fmla="*/ 759782 w 803745"/>
            <a:gd name="connsiteY1" fmla="*/ 135067 h 755636"/>
            <a:gd name="connsiteX2" fmla="*/ 43963 w 803745"/>
            <a:gd name="connsiteY2" fmla="*/ 129294 h 755636"/>
            <a:gd name="connsiteX3" fmla="*/ 401872 w 803745"/>
            <a:gd name="connsiteY3" fmla="*/ 755635 h 755636"/>
            <a:gd name="connsiteX0" fmla="*/ 401872 w 797791"/>
            <a:gd name="connsiteY0" fmla="*/ 755635 h 755636"/>
            <a:gd name="connsiteX1" fmla="*/ 759782 w 797791"/>
            <a:gd name="connsiteY1" fmla="*/ 135067 h 755636"/>
            <a:gd name="connsiteX2" fmla="*/ 43963 w 797791"/>
            <a:gd name="connsiteY2" fmla="*/ 129294 h 755636"/>
            <a:gd name="connsiteX3" fmla="*/ 401872 w 797791"/>
            <a:gd name="connsiteY3" fmla="*/ 755635 h 75563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797791" h="755636">
              <a:moveTo>
                <a:pt x="401872" y="755635"/>
              </a:moveTo>
              <a:cubicBezTo>
                <a:pt x="521175" y="756597"/>
                <a:pt x="921722" y="297134"/>
                <a:pt x="759782" y="135067"/>
              </a:cubicBezTo>
              <a:cubicBezTo>
                <a:pt x="575109" y="-46220"/>
                <a:pt x="222955" y="-41900"/>
                <a:pt x="43963" y="129294"/>
              </a:cubicBezTo>
              <a:cubicBezTo>
                <a:pt x="-135029" y="300488"/>
                <a:pt x="282569" y="754673"/>
                <a:pt x="401872" y="755635"/>
              </a:cubicBezTo>
              <a:close/>
            </a:path>
          </a:pathLst>
        </a:cu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36000" rtlCol="0" anchor="ctr"/>
        <a:lstStyle/>
        <a:p>
          <a:pPr algn="ctr"/>
          <a:r>
            <a:rPr kumimoji="1" lang="en-US" altLang="ja-JP" sz="1200" b="1"/>
            <a:t>353</a:t>
          </a:r>
          <a:endParaRPr kumimoji="1" lang="ja-JP" altLang="en-US" sz="1200" b="1"/>
        </a:p>
      </xdr:txBody>
    </xdr:sp>
    <xdr:clientData/>
  </xdr:twoCellAnchor>
  <xdr:twoCellAnchor>
    <xdr:from>
      <xdr:col>25</xdr:col>
      <xdr:colOff>82550</xdr:colOff>
      <xdr:row>17</xdr:row>
      <xdr:rowOff>1</xdr:rowOff>
    </xdr:from>
    <xdr:to>
      <xdr:col>26</xdr:col>
      <xdr:colOff>2732</xdr:colOff>
      <xdr:row>19</xdr:row>
      <xdr:rowOff>86298</xdr:rowOff>
    </xdr:to>
    <xdr:sp macro="" textlink="">
      <xdr:nvSpPr>
        <xdr:cNvPr id="464" name="フリーフォーム 54">
          <a:extLst>
            <a:ext uri="{FF2B5EF4-FFF2-40B4-BE49-F238E27FC236}">
              <a16:creationId xmlns:a16="http://schemas.microsoft.com/office/drawing/2014/main" id="{48A9322C-C7BF-48A5-8A33-C9943EE2C5F2}"/>
            </a:ext>
          </a:extLst>
        </xdr:cNvPr>
        <xdr:cNvSpPr/>
      </xdr:nvSpPr>
      <xdr:spPr>
        <a:xfrm>
          <a:off x="21770975" y="2914651"/>
          <a:ext cx="948882" cy="429197"/>
        </a:xfrm>
        <a:custGeom>
          <a:avLst/>
          <a:gdLst>
            <a:gd name="connsiteX0" fmla="*/ 0 w 796990"/>
            <a:gd name="connsiteY0" fmla="*/ 340179 h 340179"/>
            <a:gd name="connsiteX1" fmla="*/ 796990 w 796990"/>
            <a:gd name="connsiteY1" fmla="*/ 340179 h 340179"/>
            <a:gd name="connsiteX2" fmla="*/ 796990 w 796990"/>
            <a:gd name="connsiteY2" fmla="*/ 0 h 34017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796990" h="340179">
              <a:moveTo>
                <a:pt x="0" y="340179"/>
              </a:moveTo>
              <a:lnTo>
                <a:pt x="796990" y="340179"/>
              </a:lnTo>
              <a:lnTo>
                <a:pt x="796990" y="0"/>
              </a:lnTo>
            </a:path>
          </a:pathLst>
        </a:custGeom>
        <a:noFill/>
        <a:ln w="28575">
          <a:solidFill>
            <a:schemeClr val="tx1"/>
          </a:solidFill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26</xdr:col>
      <xdr:colOff>192</xdr:colOff>
      <xdr:row>19</xdr:row>
      <xdr:rowOff>89030</xdr:rowOff>
    </xdr:from>
    <xdr:to>
      <xdr:col>26</xdr:col>
      <xdr:colOff>965199</xdr:colOff>
      <xdr:row>21</xdr:row>
      <xdr:rowOff>158751</xdr:rowOff>
    </xdr:to>
    <xdr:sp macro="" textlink="">
      <xdr:nvSpPr>
        <xdr:cNvPr id="465" name="フリーフォーム 100">
          <a:extLst>
            <a:ext uri="{FF2B5EF4-FFF2-40B4-BE49-F238E27FC236}">
              <a16:creationId xmlns:a16="http://schemas.microsoft.com/office/drawing/2014/main" id="{6EB8C314-EF23-4B0B-B2A6-5335BF012295}"/>
            </a:ext>
          </a:extLst>
        </xdr:cNvPr>
        <xdr:cNvSpPr/>
      </xdr:nvSpPr>
      <xdr:spPr>
        <a:xfrm>
          <a:off x="22717317" y="3346580"/>
          <a:ext cx="965007" cy="412621"/>
        </a:xfrm>
        <a:custGeom>
          <a:avLst/>
          <a:gdLst>
            <a:gd name="connsiteX0" fmla="*/ 0 w 1078852"/>
            <a:gd name="connsiteY0" fmla="*/ 466531 h 466531"/>
            <a:gd name="connsiteX1" fmla="*/ 0 w 1078852"/>
            <a:gd name="connsiteY1" fmla="*/ 0 h 466531"/>
            <a:gd name="connsiteX2" fmla="*/ 1078852 w 1078852"/>
            <a:gd name="connsiteY2" fmla="*/ 0 h 46653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78852" h="466531">
              <a:moveTo>
                <a:pt x="0" y="466531"/>
              </a:moveTo>
              <a:lnTo>
                <a:pt x="0" y="0"/>
              </a:lnTo>
              <a:lnTo>
                <a:pt x="1078852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25</xdr:col>
      <xdr:colOff>944033</xdr:colOff>
      <xdr:row>18</xdr:row>
      <xdr:rowOff>161926</xdr:rowOff>
    </xdr:from>
    <xdr:to>
      <xdr:col>26</xdr:col>
      <xdr:colOff>95333</xdr:colOff>
      <xdr:row>19</xdr:row>
      <xdr:rowOff>170477</xdr:rowOff>
    </xdr:to>
    <xdr:sp macro="" textlink="">
      <xdr:nvSpPr>
        <xdr:cNvPr id="466" name="円/楕円 44">
          <a:extLst>
            <a:ext uri="{FF2B5EF4-FFF2-40B4-BE49-F238E27FC236}">
              <a16:creationId xmlns:a16="http://schemas.microsoft.com/office/drawing/2014/main" id="{A2E0DA1E-78F6-4D00-8AC4-D2DFF59D2B1B}"/>
            </a:ext>
          </a:extLst>
        </xdr:cNvPr>
        <xdr:cNvSpPr/>
      </xdr:nvSpPr>
      <xdr:spPr>
        <a:xfrm>
          <a:off x="22632458" y="3248026"/>
          <a:ext cx="180000" cy="180001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26</xdr:col>
      <xdr:colOff>261409</xdr:colOff>
      <xdr:row>19</xdr:row>
      <xdr:rowOff>1587</xdr:rowOff>
    </xdr:from>
    <xdr:to>
      <xdr:col>26</xdr:col>
      <xdr:colOff>658192</xdr:colOff>
      <xdr:row>20</xdr:row>
      <xdr:rowOff>68315</xdr:rowOff>
    </xdr:to>
    <xdr:sp macro="" textlink="">
      <xdr:nvSpPr>
        <xdr:cNvPr id="467" name="フリーフォーム 105">
          <a:extLst>
            <a:ext uri="{FF2B5EF4-FFF2-40B4-BE49-F238E27FC236}">
              <a16:creationId xmlns:a16="http://schemas.microsoft.com/office/drawing/2014/main" id="{E2EFC0F3-4715-4155-883E-71DCFE3B1BBC}"/>
            </a:ext>
          </a:extLst>
        </xdr:cNvPr>
        <xdr:cNvSpPr/>
      </xdr:nvSpPr>
      <xdr:spPr>
        <a:xfrm>
          <a:off x="22978534" y="3259137"/>
          <a:ext cx="396783" cy="238178"/>
        </a:xfrm>
        <a:custGeom>
          <a:avLst/>
          <a:gdLst>
            <a:gd name="connsiteX0" fmla="*/ 365709 w 731419"/>
            <a:gd name="connsiteY0" fmla="*/ 701621 h 701622"/>
            <a:gd name="connsiteX1" fmla="*/ 723619 w 731419"/>
            <a:gd name="connsiteY1" fmla="*/ 81053 h 701622"/>
            <a:gd name="connsiteX2" fmla="*/ 7800 w 731419"/>
            <a:gd name="connsiteY2" fmla="*/ 75280 h 701622"/>
            <a:gd name="connsiteX3" fmla="*/ 365709 w 731419"/>
            <a:gd name="connsiteY3" fmla="*/ 701621 h 701622"/>
            <a:gd name="connsiteX0" fmla="*/ 401872 w 767582"/>
            <a:gd name="connsiteY0" fmla="*/ 728815 h 728816"/>
            <a:gd name="connsiteX1" fmla="*/ 759782 w 767582"/>
            <a:gd name="connsiteY1" fmla="*/ 108247 h 728816"/>
            <a:gd name="connsiteX2" fmla="*/ 43963 w 767582"/>
            <a:gd name="connsiteY2" fmla="*/ 102474 h 728816"/>
            <a:gd name="connsiteX3" fmla="*/ 401872 w 767582"/>
            <a:gd name="connsiteY3" fmla="*/ 728815 h 728816"/>
            <a:gd name="connsiteX0" fmla="*/ 401872 w 767582"/>
            <a:gd name="connsiteY0" fmla="*/ 762923 h 762924"/>
            <a:gd name="connsiteX1" fmla="*/ 759782 w 767582"/>
            <a:gd name="connsiteY1" fmla="*/ 142355 h 762924"/>
            <a:gd name="connsiteX2" fmla="*/ 43963 w 767582"/>
            <a:gd name="connsiteY2" fmla="*/ 136582 h 762924"/>
            <a:gd name="connsiteX3" fmla="*/ 401872 w 767582"/>
            <a:gd name="connsiteY3" fmla="*/ 762923 h 762924"/>
            <a:gd name="connsiteX0" fmla="*/ 401872 w 799759"/>
            <a:gd name="connsiteY0" fmla="*/ 762923 h 762924"/>
            <a:gd name="connsiteX1" fmla="*/ 759782 w 799759"/>
            <a:gd name="connsiteY1" fmla="*/ 142355 h 762924"/>
            <a:gd name="connsiteX2" fmla="*/ 43963 w 799759"/>
            <a:gd name="connsiteY2" fmla="*/ 136582 h 762924"/>
            <a:gd name="connsiteX3" fmla="*/ 401872 w 799759"/>
            <a:gd name="connsiteY3" fmla="*/ 762923 h 762924"/>
            <a:gd name="connsiteX0" fmla="*/ 401872 w 799759"/>
            <a:gd name="connsiteY0" fmla="*/ 755635 h 755636"/>
            <a:gd name="connsiteX1" fmla="*/ 759782 w 799759"/>
            <a:gd name="connsiteY1" fmla="*/ 135067 h 755636"/>
            <a:gd name="connsiteX2" fmla="*/ 43963 w 799759"/>
            <a:gd name="connsiteY2" fmla="*/ 129294 h 755636"/>
            <a:gd name="connsiteX3" fmla="*/ 401872 w 799759"/>
            <a:gd name="connsiteY3" fmla="*/ 755635 h 755636"/>
            <a:gd name="connsiteX0" fmla="*/ 401872 w 803745"/>
            <a:gd name="connsiteY0" fmla="*/ 755635 h 755636"/>
            <a:gd name="connsiteX1" fmla="*/ 759782 w 803745"/>
            <a:gd name="connsiteY1" fmla="*/ 135067 h 755636"/>
            <a:gd name="connsiteX2" fmla="*/ 43963 w 803745"/>
            <a:gd name="connsiteY2" fmla="*/ 129294 h 755636"/>
            <a:gd name="connsiteX3" fmla="*/ 401872 w 803745"/>
            <a:gd name="connsiteY3" fmla="*/ 755635 h 755636"/>
            <a:gd name="connsiteX0" fmla="*/ 401872 w 797791"/>
            <a:gd name="connsiteY0" fmla="*/ 755635 h 755636"/>
            <a:gd name="connsiteX1" fmla="*/ 759782 w 797791"/>
            <a:gd name="connsiteY1" fmla="*/ 135067 h 755636"/>
            <a:gd name="connsiteX2" fmla="*/ 43963 w 797791"/>
            <a:gd name="connsiteY2" fmla="*/ 129294 h 755636"/>
            <a:gd name="connsiteX3" fmla="*/ 401872 w 797791"/>
            <a:gd name="connsiteY3" fmla="*/ 755635 h 75563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797791" h="755636">
              <a:moveTo>
                <a:pt x="401872" y="755635"/>
              </a:moveTo>
              <a:cubicBezTo>
                <a:pt x="521175" y="756597"/>
                <a:pt x="921722" y="297134"/>
                <a:pt x="759782" y="135067"/>
              </a:cubicBezTo>
              <a:cubicBezTo>
                <a:pt x="575109" y="-46220"/>
                <a:pt x="222955" y="-41900"/>
                <a:pt x="43963" y="129294"/>
              </a:cubicBezTo>
              <a:cubicBezTo>
                <a:pt x="-135029" y="300488"/>
                <a:pt x="282569" y="754673"/>
                <a:pt x="401872" y="755635"/>
              </a:cubicBezTo>
              <a:close/>
            </a:path>
          </a:pathLst>
        </a:cu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36000" rtlCol="0" anchor="ctr"/>
        <a:lstStyle/>
        <a:p>
          <a:pPr algn="ctr"/>
          <a:r>
            <a:rPr kumimoji="1" lang="en-US" altLang="ja-JP" sz="1200" b="1"/>
            <a:t>353</a:t>
          </a:r>
          <a:endParaRPr kumimoji="1" lang="ja-JP" altLang="en-US" sz="1200" b="1"/>
        </a:p>
      </xdr:txBody>
    </xdr:sp>
    <xdr:clientData/>
  </xdr:twoCellAnchor>
  <xdr:twoCellAnchor>
    <xdr:from>
      <xdr:col>26</xdr:col>
      <xdr:colOff>3174</xdr:colOff>
      <xdr:row>9</xdr:row>
      <xdr:rowOff>122238</xdr:rowOff>
    </xdr:from>
    <xdr:to>
      <xdr:col>26</xdr:col>
      <xdr:colOff>3174</xdr:colOff>
      <xdr:row>14</xdr:row>
      <xdr:rowOff>134938</xdr:rowOff>
    </xdr:to>
    <xdr:cxnSp macro="">
      <xdr:nvCxnSpPr>
        <xdr:cNvPr id="470" name="直線矢印コネクタ 469">
          <a:extLst>
            <a:ext uri="{FF2B5EF4-FFF2-40B4-BE49-F238E27FC236}">
              <a16:creationId xmlns:a16="http://schemas.microsoft.com/office/drawing/2014/main" id="{025D776B-A2D0-4067-89D1-6ECEDE3B07D3}"/>
            </a:ext>
          </a:extLst>
        </xdr:cNvPr>
        <xdr:cNvCxnSpPr/>
      </xdr:nvCxnSpPr>
      <xdr:spPr>
        <a:xfrm flipV="1">
          <a:off x="22720299" y="1665288"/>
          <a:ext cx="0" cy="869950"/>
        </a:xfrm>
        <a:prstGeom prst="straightConnector1">
          <a:avLst/>
        </a:prstGeom>
        <a:ln w="57150">
          <a:solidFill>
            <a:srgbClr val="FF0000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71438</xdr:colOff>
      <xdr:row>11</xdr:row>
      <xdr:rowOff>84138</xdr:rowOff>
    </xdr:from>
    <xdr:to>
      <xdr:col>26</xdr:col>
      <xdr:colOff>414338</xdr:colOff>
      <xdr:row>13</xdr:row>
      <xdr:rowOff>49213</xdr:rowOff>
    </xdr:to>
    <xdr:sp macro="" textlink="">
      <xdr:nvSpPr>
        <xdr:cNvPr id="471" name="正方形/長方形 470">
          <a:extLst>
            <a:ext uri="{FF2B5EF4-FFF2-40B4-BE49-F238E27FC236}">
              <a16:creationId xmlns:a16="http://schemas.microsoft.com/office/drawing/2014/main" id="{1322575F-F75B-4597-949C-70C34080550F}"/>
            </a:ext>
          </a:extLst>
        </xdr:cNvPr>
        <xdr:cNvSpPr/>
      </xdr:nvSpPr>
      <xdr:spPr>
        <a:xfrm>
          <a:off x="22788563" y="1970088"/>
          <a:ext cx="342900" cy="307975"/>
        </a:xfrm>
        <a:prstGeom prst="rect">
          <a:avLst/>
        </a:prstGeom>
        <a:solidFill>
          <a:srgbClr val="FFFF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none" lIns="36000" tIns="0" rIns="36000" bIns="0" rtlCol="0" anchor="ctr"/>
        <a:lstStyle/>
        <a:p>
          <a:pPr algn="ctr"/>
          <a:r>
            <a:rPr kumimoji="1" lang="en-US" altLang="ja-JP" sz="1200">
              <a:solidFill>
                <a:srgbClr val="FF0000"/>
              </a:solidFill>
            </a:rPr>
            <a:t>PC4</a:t>
          </a:r>
          <a:endParaRPr kumimoji="1" lang="ja-JP" altLang="en-US" sz="1200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26</xdr:col>
      <xdr:colOff>447675</xdr:colOff>
      <xdr:row>11</xdr:row>
      <xdr:rowOff>58738</xdr:rowOff>
    </xdr:from>
    <xdr:to>
      <xdr:col>26</xdr:col>
      <xdr:colOff>844075</xdr:colOff>
      <xdr:row>13</xdr:row>
      <xdr:rowOff>108113</xdr:rowOff>
    </xdr:to>
    <xdr:pic>
      <xdr:nvPicPr>
        <xdr:cNvPr id="472" name="図 471">
          <a:extLst>
            <a:ext uri="{FF2B5EF4-FFF2-40B4-BE49-F238E27FC236}">
              <a16:creationId xmlns:a16="http://schemas.microsoft.com/office/drawing/2014/main" id="{80BCD395-4B9B-4B19-A44A-94EF484C143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3164800" y="1944688"/>
          <a:ext cx="396400" cy="392275"/>
        </a:xfrm>
        <a:prstGeom prst="rect">
          <a:avLst/>
        </a:prstGeom>
      </xdr:spPr>
    </xdr:pic>
    <xdr:clientData/>
  </xdr:twoCellAnchor>
  <xdr:twoCellAnchor>
    <xdr:from>
      <xdr:col>16</xdr:col>
      <xdr:colOff>19050</xdr:colOff>
      <xdr:row>54</xdr:row>
      <xdr:rowOff>38099</xdr:rowOff>
    </xdr:from>
    <xdr:to>
      <xdr:col>16</xdr:col>
      <xdr:colOff>603250</xdr:colOff>
      <xdr:row>56</xdr:row>
      <xdr:rowOff>139700</xdr:rowOff>
    </xdr:to>
    <xdr:sp macro="" textlink="">
      <xdr:nvSpPr>
        <xdr:cNvPr id="279" name="正方形/長方形 278">
          <a:extLst>
            <a:ext uri="{FF2B5EF4-FFF2-40B4-BE49-F238E27FC236}">
              <a16:creationId xmlns:a16="http://schemas.microsoft.com/office/drawing/2014/main" id="{DB51F058-FC0E-46CF-B74D-5CBEDFC43E57}"/>
            </a:ext>
          </a:extLst>
        </xdr:cNvPr>
        <xdr:cNvSpPr/>
      </xdr:nvSpPr>
      <xdr:spPr>
        <a:xfrm>
          <a:off x="13811250" y="9296399"/>
          <a:ext cx="584200" cy="444501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none" lIns="36000" tIns="0" rIns="36000" bIns="0" rtlCol="0" anchor="ctr"/>
        <a:lstStyle/>
        <a:p>
          <a:pPr algn="ctr"/>
          <a:r>
            <a:rPr kumimoji="1" lang="ja-JP" altLang="en-US" sz="1050">
              <a:solidFill>
                <a:schemeClr val="tx1"/>
              </a:solidFill>
            </a:rPr>
            <a:t>バッカス</a:t>
          </a:r>
          <a:endParaRPr kumimoji="1" lang="en-US" altLang="ja-JP" sz="1050">
            <a:solidFill>
              <a:schemeClr val="tx1"/>
            </a:solidFill>
          </a:endParaRPr>
        </a:p>
        <a:p>
          <a:pPr algn="ctr"/>
          <a:r>
            <a:rPr kumimoji="1" lang="ja-JP" altLang="en-US" sz="1050">
              <a:solidFill>
                <a:schemeClr val="tx1"/>
              </a:solidFill>
            </a:rPr>
            <a:t>さいとう</a:t>
          </a:r>
          <a:endParaRPr kumimoji="1" lang="en-US" altLang="ja-JP" sz="1050">
            <a:solidFill>
              <a:schemeClr val="tx1"/>
            </a:solidFill>
          </a:endParaRPr>
        </a:p>
      </xdr:txBody>
    </xdr:sp>
    <xdr:clientData/>
  </xdr:twoCellAnchor>
  <xdr:twoCellAnchor>
    <xdr:from>
      <xdr:col>26</xdr:col>
      <xdr:colOff>10670</xdr:colOff>
      <xdr:row>3</xdr:row>
      <xdr:rowOff>1</xdr:rowOff>
    </xdr:from>
    <xdr:to>
      <xdr:col>26</xdr:col>
      <xdr:colOff>984251</xdr:colOff>
      <xdr:row>5</xdr:row>
      <xdr:rowOff>86298</xdr:rowOff>
    </xdr:to>
    <xdr:sp macro="" textlink="">
      <xdr:nvSpPr>
        <xdr:cNvPr id="474" name="フリーフォーム 54">
          <a:extLst>
            <a:ext uri="{FF2B5EF4-FFF2-40B4-BE49-F238E27FC236}">
              <a16:creationId xmlns:a16="http://schemas.microsoft.com/office/drawing/2014/main" id="{A16F5B72-DDA8-46EC-AB2C-53C74412DC50}"/>
            </a:ext>
          </a:extLst>
        </xdr:cNvPr>
        <xdr:cNvSpPr/>
      </xdr:nvSpPr>
      <xdr:spPr>
        <a:xfrm flipH="1">
          <a:off x="22727795" y="514351"/>
          <a:ext cx="973581" cy="429197"/>
        </a:xfrm>
        <a:custGeom>
          <a:avLst/>
          <a:gdLst>
            <a:gd name="connsiteX0" fmla="*/ 0 w 796990"/>
            <a:gd name="connsiteY0" fmla="*/ 340179 h 340179"/>
            <a:gd name="connsiteX1" fmla="*/ 796990 w 796990"/>
            <a:gd name="connsiteY1" fmla="*/ 340179 h 340179"/>
            <a:gd name="connsiteX2" fmla="*/ 796990 w 796990"/>
            <a:gd name="connsiteY2" fmla="*/ 0 h 34017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796990" h="340179">
              <a:moveTo>
                <a:pt x="0" y="340179"/>
              </a:moveTo>
              <a:lnTo>
                <a:pt x="796990" y="340179"/>
              </a:lnTo>
              <a:lnTo>
                <a:pt x="796990" y="0"/>
              </a:lnTo>
            </a:path>
          </a:pathLst>
        </a:custGeom>
        <a:noFill/>
        <a:ln w="28575">
          <a:solidFill>
            <a:schemeClr val="tx1"/>
          </a:solidFill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25</xdr:col>
      <xdr:colOff>55564</xdr:colOff>
      <xdr:row>5</xdr:row>
      <xdr:rowOff>89030</xdr:rowOff>
    </xdr:from>
    <xdr:to>
      <xdr:col>26</xdr:col>
      <xdr:colOff>193</xdr:colOff>
      <xdr:row>7</xdr:row>
      <xdr:rowOff>158751</xdr:rowOff>
    </xdr:to>
    <xdr:sp macro="" textlink="">
      <xdr:nvSpPr>
        <xdr:cNvPr id="475" name="フリーフォーム 100">
          <a:extLst>
            <a:ext uri="{FF2B5EF4-FFF2-40B4-BE49-F238E27FC236}">
              <a16:creationId xmlns:a16="http://schemas.microsoft.com/office/drawing/2014/main" id="{BFF03D10-DEB6-487E-8895-6EE200DB0A92}"/>
            </a:ext>
          </a:extLst>
        </xdr:cNvPr>
        <xdr:cNvSpPr/>
      </xdr:nvSpPr>
      <xdr:spPr>
        <a:xfrm flipH="1">
          <a:off x="21743989" y="946280"/>
          <a:ext cx="973329" cy="412621"/>
        </a:xfrm>
        <a:custGeom>
          <a:avLst/>
          <a:gdLst>
            <a:gd name="connsiteX0" fmla="*/ 0 w 1078852"/>
            <a:gd name="connsiteY0" fmla="*/ 466531 h 466531"/>
            <a:gd name="connsiteX1" fmla="*/ 0 w 1078852"/>
            <a:gd name="connsiteY1" fmla="*/ 0 h 466531"/>
            <a:gd name="connsiteX2" fmla="*/ 1078852 w 1078852"/>
            <a:gd name="connsiteY2" fmla="*/ 0 h 46653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78852" h="466531">
              <a:moveTo>
                <a:pt x="0" y="466531"/>
              </a:moveTo>
              <a:lnTo>
                <a:pt x="0" y="0"/>
              </a:lnTo>
              <a:lnTo>
                <a:pt x="1078852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25</xdr:col>
      <xdr:colOff>944033</xdr:colOff>
      <xdr:row>4</xdr:row>
      <xdr:rowOff>161926</xdr:rowOff>
    </xdr:from>
    <xdr:to>
      <xdr:col>26</xdr:col>
      <xdr:colOff>95333</xdr:colOff>
      <xdr:row>5</xdr:row>
      <xdr:rowOff>170477</xdr:rowOff>
    </xdr:to>
    <xdr:sp macro="" textlink="">
      <xdr:nvSpPr>
        <xdr:cNvPr id="476" name="円/楕円 44">
          <a:extLst>
            <a:ext uri="{FF2B5EF4-FFF2-40B4-BE49-F238E27FC236}">
              <a16:creationId xmlns:a16="http://schemas.microsoft.com/office/drawing/2014/main" id="{F49CBDF8-381F-4DED-AF93-3401A7BC124F}"/>
            </a:ext>
          </a:extLst>
        </xdr:cNvPr>
        <xdr:cNvSpPr/>
      </xdr:nvSpPr>
      <xdr:spPr>
        <a:xfrm>
          <a:off x="22632458" y="847726"/>
          <a:ext cx="180000" cy="180001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25</xdr:col>
      <xdr:colOff>395606</xdr:colOff>
      <xdr:row>5</xdr:row>
      <xdr:rowOff>1587</xdr:rowOff>
    </xdr:from>
    <xdr:to>
      <xdr:col>25</xdr:col>
      <xdr:colOff>763272</xdr:colOff>
      <xdr:row>6</xdr:row>
      <xdr:rowOff>21832</xdr:rowOff>
    </xdr:to>
    <xdr:sp macro="" textlink="">
      <xdr:nvSpPr>
        <xdr:cNvPr id="477" name="六角形 476">
          <a:extLst>
            <a:ext uri="{FF2B5EF4-FFF2-40B4-BE49-F238E27FC236}">
              <a16:creationId xmlns:a16="http://schemas.microsoft.com/office/drawing/2014/main" id="{DA65E87A-A5DC-44C4-8250-264DF485A049}"/>
            </a:ext>
          </a:extLst>
        </xdr:cNvPr>
        <xdr:cNvSpPr/>
      </xdr:nvSpPr>
      <xdr:spPr>
        <a:xfrm>
          <a:off x="22084031" y="858837"/>
          <a:ext cx="367666" cy="191695"/>
        </a:xfrm>
        <a:prstGeom prst="hexagon">
          <a:avLst/>
        </a:pr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0" rtlCol="0" anchor="ctr"/>
        <a:lstStyle/>
        <a:p>
          <a:pPr algn="ctr"/>
          <a:r>
            <a:rPr kumimoji="1" lang="en-US" altLang="ja-JP" sz="1200" b="1"/>
            <a:t>4</a:t>
          </a:r>
          <a:endParaRPr kumimoji="1" lang="ja-JP" altLang="en-US" sz="1200" b="1"/>
        </a:p>
      </xdr:txBody>
    </xdr:sp>
    <xdr:clientData/>
  </xdr:twoCellAnchor>
  <xdr:twoCellAnchor>
    <xdr:from>
      <xdr:col>29</xdr:col>
      <xdr:colOff>0</xdr:colOff>
      <xdr:row>60</xdr:row>
      <xdr:rowOff>141288</xdr:rowOff>
    </xdr:from>
    <xdr:to>
      <xdr:col>29</xdr:col>
      <xdr:colOff>944562</xdr:colOff>
      <xdr:row>63</xdr:row>
      <xdr:rowOff>157163</xdr:rowOff>
    </xdr:to>
    <xdr:sp macro="" textlink="">
      <xdr:nvSpPr>
        <xdr:cNvPr id="478" name="フリーフォーム: 図形 477">
          <a:extLst>
            <a:ext uri="{FF2B5EF4-FFF2-40B4-BE49-F238E27FC236}">
              <a16:creationId xmlns:a16="http://schemas.microsoft.com/office/drawing/2014/main" id="{4C17BA96-7D3C-4B8B-9B05-D124ECC13EF0}"/>
            </a:ext>
          </a:extLst>
        </xdr:cNvPr>
        <xdr:cNvSpPr/>
      </xdr:nvSpPr>
      <xdr:spPr>
        <a:xfrm flipH="1">
          <a:off x="25355550" y="10428288"/>
          <a:ext cx="944562" cy="530225"/>
        </a:xfrm>
        <a:custGeom>
          <a:avLst/>
          <a:gdLst>
            <a:gd name="connsiteX0" fmla="*/ 730250 w 730250"/>
            <a:gd name="connsiteY0" fmla="*/ 833437 h 833437"/>
            <a:gd name="connsiteX1" fmla="*/ 730250 w 730250"/>
            <a:gd name="connsiteY1" fmla="*/ 269875 h 833437"/>
            <a:gd name="connsiteX2" fmla="*/ 0 w 730250"/>
            <a:gd name="connsiteY2" fmla="*/ 0 h 833437"/>
            <a:gd name="connsiteX0" fmla="*/ 730250 w 730250"/>
            <a:gd name="connsiteY0" fmla="*/ 1111248 h 1111248"/>
            <a:gd name="connsiteX1" fmla="*/ 730250 w 730250"/>
            <a:gd name="connsiteY1" fmla="*/ 547686 h 1111248"/>
            <a:gd name="connsiteX2" fmla="*/ 0 w 730250"/>
            <a:gd name="connsiteY2" fmla="*/ 0 h 111124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730250" h="1111248">
              <a:moveTo>
                <a:pt x="730250" y="1111248"/>
              </a:moveTo>
              <a:lnTo>
                <a:pt x="730250" y="547686"/>
              </a:lnTo>
              <a:lnTo>
                <a:pt x="0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944032</xdr:colOff>
      <xdr:row>61</xdr:row>
      <xdr:rowOff>160339</xdr:rowOff>
    </xdr:from>
    <xdr:to>
      <xdr:col>29</xdr:col>
      <xdr:colOff>95332</xdr:colOff>
      <xdr:row>62</xdr:row>
      <xdr:rowOff>165715</xdr:rowOff>
    </xdr:to>
    <xdr:sp macro="" textlink="">
      <xdr:nvSpPr>
        <xdr:cNvPr id="479" name="円/楕円 44">
          <a:extLst>
            <a:ext uri="{FF2B5EF4-FFF2-40B4-BE49-F238E27FC236}">
              <a16:creationId xmlns:a16="http://schemas.microsoft.com/office/drawing/2014/main" id="{44EC1579-705F-46CD-AD65-78EB40AD4DB0}"/>
            </a:ext>
          </a:extLst>
        </xdr:cNvPr>
        <xdr:cNvSpPr/>
      </xdr:nvSpPr>
      <xdr:spPr>
        <a:xfrm>
          <a:off x="25270882" y="10618789"/>
          <a:ext cx="180000" cy="176826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28</xdr:col>
      <xdr:colOff>1003299</xdr:colOff>
      <xdr:row>58</xdr:row>
      <xdr:rowOff>115888</xdr:rowOff>
    </xdr:from>
    <xdr:to>
      <xdr:col>29</xdr:col>
      <xdr:colOff>614361</xdr:colOff>
      <xdr:row>60</xdr:row>
      <xdr:rowOff>147636</xdr:rowOff>
    </xdr:to>
    <xdr:sp macro="" textlink="">
      <xdr:nvSpPr>
        <xdr:cNvPr id="481" name="正方形/長方形 480">
          <a:extLst>
            <a:ext uri="{FF2B5EF4-FFF2-40B4-BE49-F238E27FC236}">
              <a16:creationId xmlns:a16="http://schemas.microsoft.com/office/drawing/2014/main" id="{CD46339D-BC29-4A85-8AE2-26572C6BF1DE}"/>
            </a:ext>
          </a:extLst>
        </xdr:cNvPr>
        <xdr:cNvSpPr/>
      </xdr:nvSpPr>
      <xdr:spPr>
        <a:xfrm rot="20595502">
          <a:off x="25330149" y="10059988"/>
          <a:ext cx="639762" cy="374648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none" lIns="36000" tIns="0" rIns="36000" bIns="0" rtlCol="0" anchor="ctr"/>
        <a:lstStyle/>
        <a:p>
          <a:pPr algn="ctr"/>
          <a:r>
            <a:rPr kumimoji="1" lang="ja-JP" altLang="en-US" sz="1050">
              <a:solidFill>
                <a:schemeClr val="tx1"/>
              </a:solidFill>
            </a:rPr>
            <a:t>中央</a:t>
          </a:r>
          <a:endParaRPr kumimoji="1" lang="en-US" altLang="ja-JP" sz="1050">
            <a:solidFill>
              <a:schemeClr val="tx1"/>
            </a:solidFill>
          </a:endParaRPr>
        </a:p>
        <a:p>
          <a:pPr algn="ctr"/>
          <a:r>
            <a:rPr kumimoji="1" lang="ja-JP" altLang="en-US" sz="1050">
              <a:solidFill>
                <a:schemeClr val="tx1"/>
              </a:solidFill>
            </a:rPr>
            <a:t>前橋駅</a:t>
          </a:r>
          <a:endParaRPr kumimoji="1" lang="en-US" altLang="ja-JP" sz="105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261190</xdr:colOff>
      <xdr:row>61</xdr:row>
      <xdr:rowOff>38846</xdr:rowOff>
    </xdr:from>
    <xdr:to>
      <xdr:col>29</xdr:col>
      <xdr:colOff>306909</xdr:colOff>
      <xdr:row>62</xdr:row>
      <xdr:rowOff>114821</xdr:rowOff>
    </xdr:to>
    <xdr:sp macro="" textlink="">
      <xdr:nvSpPr>
        <xdr:cNvPr id="482" name="フリーフォーム 46">
          <a:extLst>
            <a:ext uri="{FF2B5EF4-FFF2-40B4-BE49-F238E27FC236}">
              <a16:creationId xmlns:a16="http://schemas.microsoft.com/office/drawing/2014/main" id="{C3FDF5BD-7CF3-4F42-ADAF-7534BFAB6529}"/>
            </a:ext>
          </a:extLst>
        </xdr:cNvPr>
        <xdr:cNvSpPr/>
      </xdr:nvSpPr>
      <xdr:spPr>
        <a:xfrm rot="16200000">
          <a:off x="25515887" y="10598149"/>
          <a:ext cx="247425" cy="45719"/>
        </a:xfrm>
        <a:custGeom>
          <a:avLst/>
          <a:gdLst>
            <a:gd name="connsiteX0" fmla="*/ 0 w 514350"/>
            <a:gd name="connsiteY0" fmla="*/ 85725 h 85725"/>
            <a:gd name="connsiteX1" fmla="*/ 114300 w 514350"/>
            <a:gd name="connsiteY1" fmla="*/ 0 h 85725"/>
            <a:gd name="connsiteX2" fmla="*/ 428625 w 514350"/>
            <a:gd name="connsiteY2" fmla="*/ 0 h 85725"/>
            <a:gd name="connsiteX3" fmla="*/ 514350 w 514350"/>
            <a:gd name="connsiteY3" fmla="*/ 85725 h 857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514350" h="85725">
              <a:moveTo>
                <a:pt x="0" y="85725"/>
              </a:moveTo>
              <a:lnTo>
                <a:pt x="114300" y="0"/>
              </a:lnTo>
              <a:lnTo>
                <a:pt x="428625" y="0"/>
              </a:lnTo>
              <a:lnTo>
                <a:pt x="514350" y="85725"/>
              </a:lnTo>
            </a:path>
          </a:pathLst>
        </a:custGeom>
        <a:noFill/>
        <a:ln w="19050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28</xdr:col>
      <xdr:colOff>42861</xdr:colOff>
      <xdr:row>54</xdr:row>
      <xdr:rowOff>154118</xdr:rowOff>
    </xdr:from>
    <xdr:to>
      <xdr:col>29</xdr:col>
      <xdr:colOff>1778</xdr:colOff>
      <xdr:row>56</xdr:row>
      <xdr:rowOff>131764</xdr:rowOff>
    </xdr:to>
    <xdr:sp macro="" textlink="">
      <xdr:nvSpPr>
        <xdr:cNvPr id="483" name="フリーフォーム 100">
          <a:extLst>
            <a:ext uri="{FF2B5EF4-FFF2-40B4-BE49-F238E27FC236}">
              <a16:creationId xmlns:a16="http://schemas.microsoft.com/office/drawing/2014/main" id="{EAAD90D6-2638-4C4C-92D7-876247802DCC}"/>
            </a:ext>
          </a:extLst>
        </xdr:cNvPr>
        <xdr:cNvSpPr/>
      </xdr:nvSpPr>
      <xdr:spPr>
        <a:xfrm flipH="1">
          <a:off x="24369711" y="9412418"/>
          <a:ext cx="987617" cy="320546"/>
        </a:xfrm>
        <a:custGeom>
          <a:avLst/>
          <a:gdLst>
            <a:gd name="connsiteX0" fmla="*/ 0 w 1078852"/>
            <a:gd name="connsiteY0" fmla="*/ 466531 h 466531"/>
            <a:gd name="connsiteX1" fmla="*/ 0 w 1078852"/>
            <a:gd name="connsiteY1" fmla="*/ 0 h 466531"/>
            <a:gd name="connsiteX2" fmla="*/ 1078852 w 1078852"/>
            <a:gd name="connsiteY2" fmla="*/ 0 h 46653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78852" h="466531">
              <a:moveTo>
                <a:pt x="0" y="466531"/>
              </a:moveTo>
              <a:lnTo>
                <a:pt x="0" y="0"/>
              </a:lnTo>
              <a:lnTo>
                <a:pt x="1078852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28</xdr:col>
      <xdr:colOff>942445</xdr:colOff>
      <xdr:row>54</xdr:row>
      <xdr:rowOff>55563</xdr:rowOff>
    </xdr:from>
    <xdr:to>
      <xdr:col>29</xdr:col>
      <xdr:colOff>93745</xdr:colOff>
      <xdr:row>55</xdr:row>
      <xdr:rowOff>64114</xdr:rowOff>
    </xdr:to>
    <xdr:sp macro="" textlink="">
      <xdr:nvSpPr>
        <xdr:cNvPr id="484" name="円/楕円 44">
          <a:extLst>
            <a:ext uri="{FF2B5EF4-FFF2-40B4-BE49-F238E27FC236}">
              <a16:creationId xmlns:a16="http://schemas.microsoft.com/office/drawing/2014/main" id="{6C02AF83-F80A-4D08-94E5-A11165BBD860}"/>
            </a:ext>
          </a:extLst>
        </xdr:cNvPr>
        <xdr:cNvSpPr/>
      </xdr:nvSpPr>
      <xdr:spPr>
        <a:xfrm>
          <a:off x="25269295" y="9313863"/>
          <a:ext cx="180000" cy="180001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28</xdr:col>
      <xdr:colOff>944563</xdr:colOff>
      <xdr:row>51</xdr:row>
      <xdr:rowOff>131763</xdr:rowOff>
    </xdr:from>
    <xdr:to>
      <xdr:col>29</xdr:col>
      <xdr:colOff>428625</xdr:colOff>
      <xdr:row>53</xdr:row>
      <xdr:rowOff>115888</xdr:rowOff>
    </xdr:to>
    <xdr:cxnSp macro="">
      <xdr:nvCxnSpPr>
        <xdr:cNvPr id="486" name="直線コネクタ 485">
          <a:extLst>
            <a:ext uri="{FF2B5EF4-FFF2-40B4-BE49-F238E27FC236}">
              <a16:creationId xmlns:a16="http://schemas.microsoft.com/office/drawing/2014/main" id="{27FCB5E6-309C-41A6-85B2-9814CD44520F}"/>
            </a:ext>
          </a:extLst>
        </xdr:cNvPr>
        <xdr:cNvCxnSpPr/>
      </xdr:nvCxnSpPr>
      <xdr:spPr>
        <a:xfrm flipV="1">
          <a:off x="25271413" y="8875713"/>
          <a:ext cx="512762" cy="327025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131531</xdr:colOff>
      <xdr:row>53</xdr:row>
      <xdr:rowOff>129856</xdr:rowOff>
    </xdr:from>
    <xdr:to>
      <xdr:col>29</xdr:col>
      <xdr:colOff>198439</xdr:colOff>
      <xdr:row>55</xdr:row>
      <xdr:rowOff>160337</xdr:rowOff>
    </xdr:to>
    <xdr:sp macro="" textlink="">
      <xdr:nvSpPr>
        <xdr:cNvPr id="488" name="フリーフォーム 46">
          <a:extLst>
            <a:ext uri="{FF2B5EF4-FFF2-40B4-BE49-F238E27FC236}">
              <a16:creationId xmlns:a16="http://schemas.microsoft.com/office/drawing/2014/main" id="{8A958396-FF5A-4B4A-B7CF-9BF1A41D6C65}"/>
            </a:ext>
          </a:extLst>
        </xdr:cNvPr>
        <xdr:cNvSpPr/>
      </xdr:nvSpPr>
      <xdr:spPr>
        <a:xfrm rot="16200000">
          <a:off x="25333844" y="9369943"/>
          <a:ext cx="373381" cy="66908"/>
        </a:xfrm>
        <a:custGeom>
          <a:avLst/>
          <a:gdLst>
            <a:gd name="connsiteX0" fmla="*/ 0 w 514350"/>
            <a:gd name="connsiteY0" fmla="*/ 85725 h 85725"/>
            <a:gd name="connsiteX1" fmla="*/ 114300 w 514350"/>
            <a:gd name="connsiteY1" fmla="*/ 0 h 85725"/>
            <a:gd name="connsiteX2" fmla="*/ 428625 w 514350"/>
            <a:gd name="connsiteY2" fmla="*/ 0 h 85725"/>
            <a:gd name="connsiteX3" fmla="*/ 514350 w 514350"/>
            <a:gd name="connsiteY3" fmla="*/ 85725 h 857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514350" h="85725">
              <a:moveTo>
                <a:pt x="0" y="85725"/>
              </a:moveTo>
              <a:lnTo>
                <a:pt x="114300" y="0"/>
              </a:lnTo>
              <a:lnTo>
                <a:pt x="428625" y="0"/>
              </a:lnTo>
              <a:lnTo>
                <a:pt x="514350" y="85725"/>
              </a:lnTo>
            </a:path>
          </a:pathLst>
        </a:custGeom>
        <a:noFill/>
        <a:ln w="19050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28</xdr:col>
      <xdr:colOff>838719</xdr:colOff>
      <xdr:row>53</xdr:row>
      <xdr:rowOff>137043</xdr:rowOff>
    </xdr:from>
    <xdr:to>
      <xdr:col>29</xdr:col>
      <xdr:colOff>189750</xdr:colOff>
      <xdr:row>54</xdr:row>
      <xdr:rowOff>29326</xdr:rowOff>
    </xdr:to>
    <xdr:sp macro="" textlink="">
      <xdr:nvSpPr>
        <xdr:cNvPr id="489" name="フリーフォーム 46">
          <a:extLst>
            <a:ext uri="{FF2B5EF4-FFF2-40B4-BE49-F238E27FC236}">
              <a16:creationId xmlns:a16="http://schemas.microsoft.com/office/drawing/2014/main" id="{6ACDDC9B-644D-417F-81E0-9E8040419AF4}"/>
            </a:ext>
          </a:extLst>
        </xdr:cNvPr>
        <xdr:cNvSpPr/>
      </xdr:nvSpPr>
      <xdr:spPr>
        <a:xfrm rot="10800000">
          <a:off x="25165569" y="9223893"/>
          <a:ext cx="379731" cy="63733"/>
        </a:xfrm>
        <a:custGeom>
          <a:avLst/>
          <a:gdLst>
            <a:gd name="connsiteX0" fmla="*/ 0 w 514350"/>
            <a:gd name="connsiteY0" fmla="*/ 85725 h 85725"/>
            <a:gd name="connsiteX1" fmla="*/ 114300 w 514350"/>
            <a:gd name="connsiteY1" fmla="*/ 0 h 85725"/>
            <a:gd name="connsiteX2" fmla="*/ 428625 w 514350"/>
            <a:gd name="connsiteY2" fmla="*/ 0 h 85725"/>
            <a:gd name="connsiteX3" fmla="*/ 514350 w 514350"/>
            <a:gd name="connsiteY3" fmla="*/ 85725 h 857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514350" h="85725">
              <a:moveTo>
                <a:pt x="0" y="85725"/>
              </a:moveTo>
              <a:lnTo>
                <a:pt x="114300" y="0"/>
              </a:lnTo>
              <a:lnTo>
                <a:pt x="428625" y="0"/>
              </a:lnTo>
              <a:lnTo>
                <a:pt x="514350" y="85725"/>
              </a:lnTo>
            </a:path>
          </a:pathLst>
        </a:custGeom>
        <a:noFill/>
        <a:ln w="19050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28</xdr:col>
      <xdr:colOff>837969</xdr:colOff>
      <xdr:row>53</xdr:row>
      <xdr:rowOff>137793</xdr:rowOff>
    </xdr:from>
    <xdr:to>
      <xdr:col>28</xdr:col>
      <xdr:colOff>904877</xdr:colOff>
      <xdr:row>55</xdr:row>
      <xdr:rowOff>168274</xdr:rowOff>
    </xdr:to>
    <xdr:sp macro="" textlink="">
      <xdr:nvSpPr>
        <xdr:cNvPr id="490" name="フリーフォーム 46">
          <a:extLst>
            <a:ext uri="{FF2B5EF4-FFF2-40B4-BE49-F238E27FC236}">
              <a16:creationId xmlns:a16="http://schemas.microsoft.com/office/drawing/2014/main" id="{89C52662-B5E6-44F2-A521-141CA4603055}"/>
            </a:ext>
          </a:extLst>
        </xdr:cNvPr>
        <xdr:cNvSpPr/>
      </xdr:nvSpPr>
      <xdr:spPr>
        <a:xfrm rot="5400000">
          <a:off x="25011582" y="9377880"/>
          <a:ext cx="373381" cy="66908"/>
        </a:xfrm>
        <a:custGeom>
          <a:avLst/>
          <a:gdLst>
            <a:gd name="connsiteX0" fmla="*/ 0 w 514350"/>
            <a:gd name="connsiteY0" fmla="*/ 85725 h 85725"/>
            <a:gd name="connsiteX1" fmla="*/ 114300 w 514350"/>
            <a:gd name="connsiteY1" fmla="*/ 0 h 85725"/>
            <a:gd name="connsiteX2" fmla="*/ 428625 w 514350"/>
            <a:gd name="connsiteY2" fmla="*/ 0 h 85725"/>
            <a:gd name="connsiteX3" fmla="*/ 514350 w 514350"/>
            <a:gd name="connsiteY3" fmla="*/ 85725 h 857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514350" h="85725">
              <a:moveTo>
                <a:pt x="0" y="85725"/>
              </a:moveTo>
              <a:lnTo>
                <a:pt x="114300" y="0"/>
              </a:lnTo>
              <a:lnTo>
                <a:pt x="428625" y="0"/>
              </a:lnTo>
              <a:lnTo>
                <a:pt x="514350" y="85725"/>
              </a:lnTo>
            </a:path>
          </a:pathLst>
        </a:custGeom>
        <a:noFill/>
        <a:ln w="19050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28</xdr:col>
      <xdr:colOff>846657</xdr:colOff>
      <xdr:row>55</xdr:row>
      <xdr:rowOff>97355</xdr:rowOff>
    </xdr:from>
    <xdr:to>
      <xdr:col>29</xdr:col>
      <xdr:colOff>197688</xdr:colOff>
      <xdr:row>55</xdr:row>
      <xdr:rowOff>161088</xdr:rowOff>
    </xdr:to>
    <xdr:sp macro="" textlink="">
      <xdr:nvSpPr>
        <xdr:cNvPr id="491" name="フリーフォーム 46">
          <a:extLst>
            <a:ext uri="{FF2B5EF4-FFF2-40B4-BE49-F238E27FC236}">
              <a16:creationId xmlns:a16="http://schemas.microsoft.com/office/drawing/2014/main" id="{F73E9424-2F3C-44BF-8146-16AD3EF7D049}"/>
            </a:ext>
          </a:extLst>
        </xdr:cNvPr>
        <xdr:cNvSpPr/>
      </xdr:nvSpPr>
      <xdr:spPr>
        <a:xfrm>
          <a:off x="25173507" y="9527105"/>
          <a:ext cx="379731" cy="63733"/>
        </a:xfrm>
        <a:custGeom>
          <a:avLst/>
          <a:gdLst>
            <a:gd name="connsiteX0" fmla="*/ 0 w 514350"/>
            <a:gd name="connsiteY0" fmla="*/ 85725 h 85725"/>
            <a:gd name="connsiteX1" fmla="*/ 114300 w 514350"/>
            <a:gd name="connsiteY1" fmla="*/ 0 h 85725"/>
            <a:gd name="connsiteX2" fmla="*/ 428625 w 514350"/>
            <a:gd name="connsiteY2" fmla="*/ 0 h 85725"/>
            <a:gd name="connsiteX3" fmla="*/ 514350 w 514350"/>
            <a:gd name="connsiteY3" fmla="*/ 85725 h 857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514350" h="85725">
              <a:moveTo>
                <a:pt x="0" y="85725"/>
              </a:moveTo>
              <a:lnTo>
                <a:pt x="114300" y="0"/>
              </a:lnTo>
              <a:lnTo>
                <a:pt x="428625" y="0"/>
              </a:lnTo>
              <a:lnTo>
                <a:pt x="514350" y="85725"/>
              </a:lnTo>
            </a:path>
          </a:pathLst>
        </a:custGeom>
        <a:noFill/>
        <a:ln w="19050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29</xdr:col>
      <xdr:colOff>0</xdr:colOff>
      <xdr:row>44</xdr:row>
      <xdr:rowOff>160338</xdr:rowOff>
    </xdr:from>
    <xdr:to>
      <xdr:col>29</xdr:col>
      <xdr:colOff>666750</xdr:colOff>
      <xdr:row>49</xdr:row>
      <xdr:rowOff>123825</xdr:rowOff>
    </xdr:to>
    <xdr:sp macro="" textlink="">
      <xdr:nvSpPr>
        <xdr:cNvPr id="276" name="フリーフォーム: 図形 275">
          <a:extLst>
            <a:ext uri="{FF2B5EF4-FFF2-40B4-BE49-F238E27FC236}">
              <a16:creationId xmlns:a16="http://schemas.microsoft.com/office/drawing/2014/main" id="{58F7C2CD-6323-476A-B0D8-D92858360519}"/>
            </a:ext>
          </a:extLst>
        </xdr:cNvPr>
        <xdr:cNvSpPr/>
      </xdr:nvSpPr>
      <xdr:spPr>
        <a:xfrm>
          <a:off x="25355550" y="7704138"/>
          <a:ext cx="666750" cy="820737"/>
        </a:xfrm>
        <a:custGeom>
          <a:avLst/>
          <a:gdLst>
            <a:gd name="connsiteX0" fmla="*/ 0 w 412750"/>
            <a:gd name="connsiteY0" fmla="*/ 833437 h 833437"/>
            <a:gd name="connsiteX1" fmla="*/ 0 w 412750"/>
            <a:gd name="connsiteY1" fmla="*/ 412750 h 833437"/>
            <a:gd name="connsiteX2" fmla="*/ 412750 w 412750"/>
            <a:gd name="connsiteY2" fmla="*/ 0 h 83343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412750" h="833437">
              <a:moveTo>
                <a:pt x="0" y="833437"/>
              </a:moveTo>
              <a:lnTo>
                <a:pt x="0" y="412750"/>
              </a:lnTo>
              <a:lnTo>
                <a:pt x="412750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942445</xdr:colOff>
      <xdr:row>46</xdr:row>
      <xdr:rowOff>119063</xdr:rowOff>
    </xdr:from>
    <xdr:to>
      <xdr:col>29</xdr:col>
      <xdr:colOff>93745</xdr:colOff>
      <xdr:row>47</xdr:row>
      <xdr:rowOff>127614</xdr:rowOff>
    </xdr:to>
    <xdr:sp macro="" textlink="">
      <xdr:nvSpPr>
        <xdr:cNvPr id="496" name="円/楕円 44">
          <a:extLst>
            <a:ext uri="{FF2B5EF4-FFF2-40B4-BE49-F238E27FC236}">
              <a16:creationId xmlns:a16="http://schemas.microsoft.com/office/drawing/2014/main" id="{C2A0B9FF-1AAF-42B8-ABAA-3A9428C69434}"/>
            </a:ext>
          </a:extLst>
        </xdr:cNvPr>
        <xdr:cNvSpPr/>
      </xdr:nvSpPr>
      <xdr:spPr>
        <a:xfrm>
          <a:off x="25269295" y="8005763"/>
          <a:ext cx="180000" cy="180001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28</xdr:col>
      <xdr:colOff>380472</xdr:colOff>
      <xdr:row>54</xdr:row>
      <xdr:rowOff>26987</xdr:rowOff>
    </xdr:from>
    <xdr:to>
      <xdr:col>28</xdr:col>
      <xdr:colOff>777255</xdr:colOff>
      <xdr:row>55</xdr:row>
      <xdr:rowOff>96890</xdr:rowOff>
    </xdr:to>
    <xdr:sp macro="" textlink="">
      <xdr:nvSpPr>
        <xdr:cNvPr id="499" name="フリーフォーム 105">
          <a:extLst>
            <a:ext uri="{FF2B5EF4-FFF2-40B4-BE49-F238E27FC236}">
              <a16:creationId xmlns:a16="http://schemas.microsoft.com/office/drawing/2014/main" id="{10A4B65B-4A99-4956-9661-35D5A2A6480C}"/>
            </a:ext>
          </a:extLst>
        </xdr:cNvPr>
        <xdr:cNvSpPr/>
      </xdr:nvSpPr>
      <xdr:spPr>
        <a:xfrm>
          <a:off x="24707322" y="9285287"/>
          <a:ext cx="396783" cy="241353"/>
        </a:xfrm>
        <a:custGeom>
          <a:avLst/>
          <a:gdLst>
            <a:gd name="connsiteX0" fmla="*/ 365709 w 731419"/>
            <a:gd name="connsiteY0" fmla="*/ 701621 h 701622"/>
            <a:gd name="connsiteX1" fmla="*/ 723619 w 731419"/>
            <a:gd name="connsiteY1" fmla="*/ 81053 h 701622"/>
            <a:gd name="connsiteX2" fmla="*/ 7800 w 731419"/>
            <a:gd name="connsiteY2" fmla="*/ 75280 h 701622"/>
            <a:gd name="connsiteX3" fmla="*/ 365709 w 731419"/>
            <a:gd name="connsiteY3" fmla="*/ 701621 h 701622"/>
            <a:gd name="connsiteX0" fmla="*/ 401872 w 767582"/>
            <a:gd name="connsiteY0" fmla="*/ 728815 h 728816"/>
            <a:gd name="connsiteX1" fmla="*/ 759782 w 767582"/>
            <a:gd name="connsiteY1" fmla="*/ 108247 h 728816"/>
            <a:gd name="connsiteX2" fmla="*/ 43963 w 767582"/>
            <a:gd name="connsiteY2" fmla="*/ 102474 h 728816"/>
            <a:gd name="connsiteX3" fmla="*/ 401872 w 767582"/>
            <a:gd name="connsiteY3" fmla="*/ 728815 h 728816"/>
            <a:gd name="connsiteX0" fmla="*/ 401872 w 767582"/>
            <a:gd name="connsiteY0" fmla="*/ 762923 h 762924"/>
            <a:gd name="connsiteX1" fmla="*/ 759782 w 767582"/>
            <a:gd name="connsiteY1" fmla="*/ 142355 h 762924"/>
            <a:gd name="connsiteX2" fmla="*/ 43963 w 767582"/>
            <a:gd name="connsiteY2" fmla="*/ 136582 h 762924"/>
            <a:gd name="connsiteX3" fmla="*/ 401872 w 767582"/>
            <a:gd name="connsiteY3" fmla="*/ 762923 h 762924"/>
            <a:gd name="connsiteX0" fmla="*/ 401872 w 799759"/>
            <a:gd name="connsiteY0" fmla="*/ 762923 h 762924"/>
            <a:gd name="connsiteX1" fmla="*/ 759782 w 799759"/>
            <a:gd name="connsiteY1" fmla="*/ 142355 h 762924"/>
            <a:gd name="connsiteX2" fmla="*/ 43963 w 799759"/>
            <a:gd name="connsiteY2" fmla="*/ 136582 h 762924"/>
            <a:gd name="connsiteX3" fmla="*/ 401872 w 799759"/>
            <a:gd name="connsiteY3" fmla="*/ 762923 h 762924"/>
            <a:gd name="connsiteX0" fmla="*/ 401872 w 799759"/>
            <a:gd name="connsiteY0" fmla="*/ 755635 h 755636"/>
            <a:gd name="connsiteX1" fmla="*/ 759782 w 799759"/>
            <a:gd name="connsiteY1" fmla="*/ 135067 h 755636"/>
            <a:gd name="connsiteX2" fmla="*/ 43963 w 799759"/>
            <a:gd name="connsiteY2" fmla="*/ 129294 h 755636"/>
            <a:gd name="connsiteX3" fmla="*/ 401872 w 799759"/>
            <a:gd name="connsiteY3" fmla="*/ 755635 h 755636"/>
            <a:gd name="connsiteX0" fmla="*/ 401872 w 803745"/>
            <a:gd name="connsiteY0" fmla="*/ 755635 h 755636"/>
            <a:gd name="connsiteX1" fmla="*/ 759782 w 803745"/>
            <a:gd name="connsiteY1" fmla="*/ 135067 h 755636"/>
            <a:gd name="connsiteX2" fmla="*/ 43963 w 803745"/>
            <a:gd name="connsiteY2" fmla="*/ 129294 h 755636"/>
            <a:gd name="connsiteX3" fmla="*/ 401872 w 803745"/>
            <a:gd name="connsiteY3" fmla="*/ 755635 h 755636"/>
            <a:gd name="connsiteX0" fmla="*/ 401872 w 797791"/>
            <a:gd name="connsiteY0" fmla="*/ 755635 h 755636"/>
            <a:gd name="connsiteX1" fmla="*/ 759782 w 797791"/>
            <a:gd name="connsiteY1" fmla="*/ 135067 h 755636"/>
            <a:gd name="connsiteX2" fmla="*/ 43963 w 797791"/>
            <a:gd name="connsiteY2" fmla="*/ 129294 h 755636"/>
            <a:gd name="connsiteX3" fmla="*/ 401872 w 797791"/>
            <a:gd name="connsiteY3" fmla="*/ 755635 h 75563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797791" h="755636">
              <a:moveTo>
                <a:pt x="401872" y="755635"/>
              </a:moveTo>
              <a:cubicBezTo>
                <a:pt x="521175" y="756597"/>
                <a:pt x="921722" y="297134"/>
                <a:pt x="759782" y="135067"/>
              </a:cubicBezTo>
              <a:cubicBezTo>
                <a:pt x="575109" y="-46220"/>
                <a:pt x="222955" y="-41900"/>
                <a:pt x="43963" y="129294"/>
              </a:cubicBezTo>
              <a:cubicBezTo>
                <a:pt x="-135029" y="300488"/>
                <a:pt x="282569" y="754673"/>
                <a:pt x="401872" y="755635"/>
              </a:cubicBezTo>
              <a:close/>
            </a:path>
          </a:pathLst>
        </a:cu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36000" rtlCol="0" anchor="ctr"/>
        <a:lstStyle/>
        <a:p>
          <a:pPr algn="ctr"/>
          <a:r>
            <a:rPr kumimoji="1" lang="en-US" altLang="ja-JP" sz="1200" b="1"/>
            <a:t>50</a:t>
          </a:r>
          <a:endParaRPr kumimoji="1" lang="ja-JP" altLang="en-US" sz="1200" b="1"/>
        </a:p>
      </xdr:txBody>
    </xdr:sp>
    <xdr:clientData/>
  </xdr:twoCellAnchor>
  <xdr:twoCellAnchor>
    <xdr:from>
      <xdr:col>29</xdr:col>
      <xdr:colOff>244794</xdr:colOff>
      <xdr:row>45</xdr:row>
      <xdr:rowOff>149225</xdr:rowOff>
    </xdr:from>
    <xdr:to>
      <xdr:col>29</xdr:col>
      <xdr:colOff>612460</xdr:colOff>
      <xdr:row>46</xdr:row>
      <xdr:rowOff>166295</xdr:rowOff>
    </xdr:to>
    <xdr:sp macro="" textlink="">
      <xdr:nvSpPr>
        <xdr:cNvPr id="500" name="六角形 499">
          <a:extLst>
            <a:ext uri="{FF2B5EF4-FFF2-40B4-BE49-F238E27FC236}">
              <a16:creationId xmlns:a16="http://schemas.microsoft.com/office/drawing/2014/main" id="{FE1162CA-4F92-40BC-A14E-059534A7B9A9}"/>
            </a:ext>
          </a:extLst>
        </xdr:cNvPr>
        <xdr:cNvSpPr/>
      </xdr:nvSpPr>
      <xdr:spPr>
        <a:xfrm>
          <a:off x="25600344" y="7864475"/>
          <a:ext cx="367666" cy="188520"/>
        </a:xfrm>
        <a:prstGeom prst="hexagon">
          <a:avLst/>
        </a:pr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0" rtlCol="0" anchor="ctr"/>
        <a:lstStyle/>
        <a:p>
          <a:pPr algn="ctr"/>
          <a:r>
            <a:rPr kumimoji="1" lang="en-US" altLang="ja-JP" sz="1200" b="1"/>
            <a:t>2</a:t>
          </a:r>
          <a:endParaRPr kumimoji="1" lang="ja-JP" altLang="en-US" sz="1200" b="1"/>
        </a:p>
      </xdr:txBody>
    </xdr:sp>
    <xdr:clientData/>
  </xdr:twoCellAnchor>
  <xdr:twoCellAnchor>
    <xdr:from>
      <xdr:col>29</xdr:col>
      <xdr:colOff>363856</xdr:colOff>
      <xdr:row>61</xdr:row>
      <xdr:rowOff>7937</xdr:rowOff>
    </xdr:from>
    <xdr:to>
      <xdr:col>29</xdr:col>
      <xdr:colOff>731522</xdr:colOff>
      <xdr:row>62</xdr:row>
      <xdr:rowOff>28182</xdr:rowOff>
    </xdr:to>
    <xdr:sp macro="" textlink="">
      <xdr:nvSpPr>
        <xdr:cNvPr id="501" name="六角形 500">
          <a:extLst>
            <a:ext uri="{FF2B5EF4-FFF2-40B4-BE49-F238E27FC236}">
              <a16:creationId xmlns:a16="http://schemas.microsoft.com/office/drawing/2014/main" id="{18913C42-09E4-44CB-98F0-95BFB101B917}"/>
            </a:ext>
          </a:extLst>
        </xdr:cNvPr>
        <xdr:cNvSpPr/>
      </xdr:nvSpPr>
      <xdr:spPr>
        <a:xfrm>
          <a:off x="25719406" y="10466387"/>
          <a:ext cx="367666" cy="191695"/>
        </a:xfrm>
        <a:prstGeom prst="hexagon">
          <a:avLst/>
        </a:pr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0" rtlCol="0" anchor="ctr"/>
        <a:lstStyle/>
        <a:p>
          <a:pPr algn="ctr"/>
          <a:r>
            <a:rPr kumimoji="1" lang="en-US" altLang="ja-JP" sz="1200" b="1"/>
            <a:t>4</a:t>
          </a:r>
          <a:endParaRPr kumimoji="1" lang="ja-JP" altLang="en-US" sz="1200" b="1"/>
        </a:p>
      </xdr:txBody>
    </xdr:sp>
    <xdr:clientData/>
  </xdr:twoCellAnchor>
  <xdr:twoCellAnchor>
    <xdr:from>
      <xdr:col>28</xdr:col>
      <xdr:colOff>1023387</xdr:colOff>
      <xdr:row>36</xdr:row>
      <xdr:rowOff>168275</xdr:rowOff>
    </xdr:from>
    <xdr:to>
      <xdr:col>29</xdr:col>
      <xdr:colOff>134937</xdr:colOff>
      <xdr:row>42</xdr:row>
      <xdr:rowOff>115888</xdr:rowOff>
    </xdr:to>
    <xdr:sp macro="" textlink="">
      <xdr:nvSpPr>
        <xdr:cNvPr id="283" name="フリーフォーム: 図形 282">
          <a:extLst>
            <a:ext uri="{FF2B5EF4-FFF2-40B4-BE49-F238E27FC236}">
              <a16:creationId xmlns:a16="http://schemas.microsoft.com/office/drawing/2014/main" id="{0E93AC27-6361-4642-B5FE-2C5AF7BBC861}"/>
            </a:ext>
          </a:extLst>
        </xdr:cNvPr>
        <xdr:cNvSpPr/>
      </xdr:nvSpPr>
      <xdr:spPr>
        <a:xfrm>
          <a:off x="25350237" y="6340475"/>
          <a:ext cx="140250" cy="976313"/>
        </a:xfrm>
        <a:custGeom>
          <a:avLst/>
          <a:gdLst>
            <a:gd name="connsiteX0" fmla="*/ 7937 w 142875"/>
            <a:gd name="connsiteY0" fmla="*/ 992188 h 992188"/>
            <a:gd name="connsiteX1" fmla="*/ 7937 w 142875"/>
            <a:gd name="connsiteY1" fmla="*/ 642938 h 992188"/>
            <a:gd name="connsiteX2" fmla="*/ 142875 w 142875"/>
            <a:gd name="connsiteY2" fmla="*/ 555625 h 992188"/>
            <a:gd name="connsiteX3" fmla="*/ 0 w 142875"/>
            <a:gd name="connsiteY3" fmla="*/ 0 h 992188"/>
            <a:gd name="connsiteX0" fmla="*/ 8370 w 143308"/>
            <a:gd name="connsiteY0" fmla="*/ 992188 h 992188"/>
            <a:gd name="connsiteX1" fmla="*/ 8370 w 143308"/>
            <a:gd name="connsiteY1" fmla="*/ 642938 h 992188"/>
            <a:gd name="connsiteX2" fmla="*/ 143308 w 143308"/>
            <a:gd name="connsiteY2" fmla="*/ 555625 h 992188"/>
            <a:gd name="connsiteX3" fmla="*/ 433 w 143308"/>
            <a:gd name="connsiteY3" fmla="*/ 0 h 992188"/>
            <a:gd name="connsiteX0" fmla="*/ 8487 w 143425"/>
            <a:gd name="connsiteY0" fmla="*/ 992188 h 992188"/>
            <a:gd name="connsiteX1" fmla="*/ 8487 w 143425"/>
            <a:gd name="connsiteY1" fmla="*/ 642938 h 992188"/>
            <a:gd name="connsiteX2" fmla="*/ 143425 w 143425"/>
            <a:gd name="connsiteY2" fmla="*/ 555625 h 992188"/>
            <a:gd name="connsiteX3" fmla="*/ 550 w 143425"/>
            <a:gd name="connsiteY3" fmla="*/ 0 h 99218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43425" h="992188">
              <a:moveTo>
                <a:pt x="8487" y="992188"/>
              </a:moveTo>
              <a:lnTo>
                <a:pt x="8487" y="642938"/>
              </a:lnTo>
              <a:lnTo>
                <a:pt x="143425" y="555625"/>
              </a:lnTo>
              <a:cubicBezTo>
                <a:pt x="71987" y="457730"/>
                <a:pt x="-7388" y="415396"/>
                <a:pt x="550" y="0"/>
              </a:cubicBez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982981</xdr:colOff>
      <xdr:row>38</xdr:row>
      <xdr:rowOff>125412</xdr:rowOff>
    </xdr:from>
    <xdr:to>
      <xdr:col>29</xdr:col>
      <xdr:colOff>318772</xdr:colOff>
      <xdr:row>39</xdr:row>
      <xdr:rowOff>145657</xdr:rowOff>
    </xdr:to>
    <xdr:sp macro="" textlink="">
      <xdr:nvSpPr>
        <xdr:cNvPr id="504" name="六角形 503">
          <a:extLst>
            <a:ext uri="{FF2B5EF4-FFF2-40B4-BE49-F238E27FC236}">
              <a16:creationId xmlns:a16="http://schemas.microsoft.com/office/drawing/2014/main" id="{4AE74A29-1E53-4111-B133-7238CFAAA568}"/>
            </a:ext>
          </a:extLst>
        </xdr:cNvPr>
        <xdr:cNvSpPr/>
      </xdr:nvSpPr>
      <xdr:spPr>
        <a:xfrm>
          <a:off x="25309831" y="6640512"/>
          <a:ext cx="364491" cy="191695"/>
        </a:xfrm>
        <a:prstGeom prst="hexagon">
          <a:avLst/>
        </a:pr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0" rtlCol="0" anchor="ctr"/>
        <a:lstStyle/>
        <a:p>
          <a:pPr algn="ctr"/>
          <a:r>
            <a:rPr kumimoji="1" lang="en-US" altLang="ja-JP" sz="1200" b="1"/>
            <a:t>13</a:t>
          </a:r>
          <a:endParaRPr kumimoji="1" lang="ja-JP" altLang="en-US" sz="1200" b="1"/>
        </a:p>
      </xdr:txBody>
    </xdr:sp>
    <xdr:clientData/>
  </xdr:twoCellAnchor>
  <xdr:oneCellAnchor>
    <xdr:from>
      <xdr:col>29</xdr:col>
      <xdr:colOff>39687</xdr:colOff>
      <xdr:row>36</xdr:row>
      <xdr:rowOff>168275</xdr:rowOff>
    </xdr:from>
    <xdr:ext cx="889987" cy="275717"/>
    <xdr:sp macro="" textlink="">
      <xdr:nvSpPr>
        <xdr:cNvPr id="315" name="テキスト ボックス 314">
          <a:extLst>
            <a:ext uri="{FF2B5EF4-FFF2-40B4-BE49-F238E27FC236}">
              <a16:creationId xmlns:a16="http://schemas.microsoft.com/office/drawing/2014/main" id="{5A152D4D-9DF8-4135-93A2-5755C67C3024}"/>
            </a:ext>
          </a:extLst>
        </xdr:cNvPr>
        <xdr:cNvSpPr txBox="1"/>
      </xdr:nvSpPr>
      <xdr:spPr>
        <a:xfrm>
          <a:off x="25395237" y="6340475"/>
          <a:ext cx="889987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本線車道へ</a:t>
          </a:r>
        </a:p>
      </xdr:txBody>
    </xdr:sp>
    <xdr:clientData/>
  </xdr:oneCellAnchor>
  <xdr:twoCellAnchor>
    <xdr:from>
      <xdr:col>28</xdr:col>
      <xdr:colOff>1016000</xdr:colOff>
      <xdr:row>29</xdr:row>
      <xdr:rowOff>160338</xdr:rowOff>
    </xdr:from>
    <xdr:to>
      <xdr:col>29</xdr:col>
      <xdr:colOff>111125</xdr:colOff>
      <xdr:row>35</xdr:row>
      <xdr:rowOff>131763</xdr:rowOff>
    </xdr:to>
    <xdr:sp macro="" textlink="">
      <xdr:nvSpPr>
        <xdr:cNvPr id="335" name="フリーフォーム: 図形 334">
          <a:extLst>
            <a:ext uri="{FF2B5EF4-FFF2-40B4-BE49-F238E27FC236}">
              <a16:creationId xmlns:a16="http://schemas.microsoft.com/office/drawing/2014/main" id="{F8AA89E4-DC79-4BC6-A506-1BF05EE6085A}"/>
            </a:ext>
          </a:extLst>
        </xdr:cNvPr>
        <xdr:cNvSpPr/>
      </xdr:nvSpPr>
      <xdr:spPr>
        <a:xfrm>
          <a:off x="25342850" y="5132388"/>
          <a:ext cx="123825" cy="1000125"/>
        </a:xfrm>
        <a:custGeom>
          <a:avLst/>
          <a:gdLst>
            <a:gd name="connsiteX0" fmla="*/ 7938 w 127000"/>
            <a:gd name="connsiteY0" fmla="*/ 1016000 h 1016000"/>
            <a:gd name="connsiteX1" fmla="*/ 127000 w 127000"/>
            <a:gd name="connsiteY1" fmla="*/ 531812 h 1016000"/>
            <a:gd name="connsiteX2" fmla="*/ 0 w 127000"/>
            <a:gd name="connsiteY2" fmla="*/ 0 h 1016000"/>
            <a:gd name="connsiteX0" fmla="*/ 7938 w 127000"/>
            <a:gd name="connsiteY0" fmla="*/ 1016000 h 1016000"/>
            <a:gd name="connsiteX1" fmla="*/ 127000 w 127000"/>
            <a:gd name="connsiteY1" fmla="*/ 531812 h 1016000"/>
            <a:gd name="connsiteX2" fmla="*/ 0 w 127000"/>
            <a:gd name="connsiteY2" fmla="*/ 0 h 1016000"/>
            <a:gd name="connsiteX0" fmla="*/ 7938 w 127000"/>
            <a:gd name="connsiteY0" fmla="*/ 1016000 h 1016000"/>
            <a:gd name="connsiteX1" fmla="*/ 127000 w 127000"/>
            <a:gd name="connsiteY1" fmla="*/ 531812 h 1016000"/>
            <a:gd name="connsiteX2" fmla="*/ 0 w 127000"/>
            <a:gd name="connsiteY2" fmla="*/ 0 h 1016000"/>
            <a:gd name="connsiteX0" fmla="*/ 7938 w 127000"/>
            <a:gd name="connsiteY0" fmla="*/ 1016000 h 1016000"/>
            <a:gd name="connsiteX1" fmla="*/ 127000 w 127000"/>
            <a:gd name="connsiteY1" fmla="*/ 531812 h 1016000"/>
            <a:gd name="connsiteX2" fmla="*/ 0 w 127000"/>
            <a:gd name="connsiteY2" fmla="*/ 0 h 1016000"/>
            <a:gd name="connsiteX0" fmla="*/ 7938 w 127000"/>
            <a:gd name="connsiteY0" fmla="*/ 1016000 h 1016000"/>
            <a:gd name="connsiteX1" fmla="*/ 127000 w 127000"/>
            <a:gd name="connsiteY1" fmla="*/ 531812 h 1016000"/>
            <a:gd name="connsiteX2" fmla="*/ 0 w 127000"/>
            <a:gd name="connsiteY2" fmla="*/ 0 h 1016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27000" h="1016000">
              <a:moveTo>
                <a:pt x="7938" y="1016000"/>
              </a:moveTo>
              <a:cubicBezTo>
                <a:pt x="7937" y="727604"/>
                <a:pt x="55563" y="582083"/>
                <a:pt x="127000" y="531812"/>
              </a:cubicBezTo>
              <a:cubicBezTo>
                <a:pt x="60855" y="457728"/>
                <a:pt x="2645" y="359834"/>
                <a:pt x="0" y="0"/>
              </a:cubicBez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29</xdr:col>
      <xdr:colOff>5820</xdr:colOff>
      <xdr:row>32</xdr:row>
      <xdr:rowOff>87313</xdr:rowOff>
    </xdr:from>
    <xdr:to>
      <xdr:col>29</xdr:col>
      <xdr:colOff>188995</xdr:colOff>
      <xdr:row>33</xdr:row>
      <xdr:rowOff>95864</xdr:rowOff>
    </xdr:to>
    <xdr:sp macro="" textlink="">
      <xdr:nvSpPr>
        <xdr:cNvPr id="509" name="円/楕円 44">
          <a:extLst>
            <a:ext uri="{FF2B5EF4-FFF2-40B4-BE49-F238E27FC236}">
              <a16:creationId xmlns:a16="http://schemas.microsoft.com/office/drawing/2014/main" id="{E560E858-4524-473D-B716-24520583F900}"/>
            </a:ext>
          </a:extLst>
        </xdr:cNvPr>
        <xdr:cNvSpPr/>
      </xdr:nvSpPr>
      <xdr:spPr>
        <a:xfrm>
          <a:off x="25361370" y="5573713"/>
          <a:ext cx="183175" cy="180001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29</xdr:col>
      <xdr:colOff>18608</xdr:colOff>
      <xdr:row>22</xdr:row>
      <xdr:rowOff>166689</xdr:rowOff>
    </xdr:from>
    <xdr:to>
      <xdr:col>29</xdr:col>
      <xdr:colOff>992189</xdr:colOff>
      <xdr:row>25</xdr:row>
      <xdr:rowOff>78361</xdr:rowOff>
    </xdr:to>
    <xdr:sp macro="" textlink="">
      <xdr:nvSpPr>
        <xdr:cNvPr id="517" name="フリーフォーム 54">
          <a:extLst>
            <a:ext uri="{FF2B5EF4-FFF2-40B4-BE49-F238E27FC236}">
              <a16:creationId xmlns:a16="http://schemas.microsoft.com/office/drawing/2014/main" id="{21423A04-06AD-4591-8474-17EC3188D8C6}"/>
            </a:ext>
          </a:extLst>
        </xdr:cNvPr>
        <xdr:cNvSpPr/>
      </xdr:nvSpPr>
      <xdr:spPr>
        <a:xfrm flipH="1">
          <a:off x="25374158" y="3938589"/>
          <a:ext cx="973581" cy="426022"/>
        </a:xfrm>
        <a:custGeom>
          <a:avLst/>
          <a:gdLst>
            <a:gd name="connsiteX0" fmla="*/ 0 w 796990"/>
            <a:gd name="connsiteY0" fmla="*/ 340179 h 340179"/>
            <a:gd name="connsiteX1" fmla="*/ 796990 w 796990"/>
            <a:gd name="connsiteY1" fmla="*/ 340179 h 340179"/>
            <a:gd name="connsiteX2" fmla="*/ 796990 w 796990"/>
            <a:gd name="connsiteY2" fmla="*/ 0 h 34017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796990" h="340179">
              <a:moveTo>
                <a:pt x="0" y="340179"/>
              </a:moveTo>
              <a:lnTo>
                <a:pt x="796990" y="340179"/>
              </a:lnTo>
              <a:lnTo>
                <a:pt x="796990" y="0"/>
              </a:lnTo>
            </a:path>
          </a:pathLst>
        </a:custGeom>
        <a:noFill/>
        <a:ln w="28575">
          <a:solidFill>
            <a:schemeClr val="tx1"/>
          </a:solidFill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28</xdr:col>
      <xdr:colOff>63502</xdr:colOff>
      <xdr:row>25</xdr:row>
      <xdr:rowOff>81093</xdr:rowOff>
    </xdr:from>
    <xdr:to>
      <xdr:col>29</xdr:col>
      <xdr:colOff>8131</xdr:colOff>
      <xdr:row>28</xdr:row>
      <xdr:rowOff>158750</xdr:rowOff>
    </xdr:to>
    <xdr:sp macro="" textlink="">
      <xdr:nvSpPr>
        <xdr:cNvPr id="518" name="フリーフォーム 100">
          <a:extLst>
            <a:ext uri="{FF2B5EF4-FFF2-40B4-BE49-F238E27FC236}">
              <a16:creationId xmlns:a16="http://schemas.microsoft.com/office/drawing/2014/main" id="{BE9C5217-5AD8-4179-A1FD-79FB79289F67}"/>
            </a:ext>
          </a:extLst>
        </xdr:cNvPr>
        <xdr:cNvSpPr/>
      </xdr:nvSpPr>
      <xdr:spPr>
        <a:xfrm flipH="1">
          <a:off x="24390352" y="4367343"/>
          <a:ext cx="973329" cy="592007"/>
        </a:xfrm>
        <a:custGeom>
          <a:avLst/>
          <a:gdLst>
            <a:gd name="connsiteX0" fmla="*/ 0 w 1078852"/>
            <a:gd name="connsiteY0" fmla="*/ 466531 h 466531"/>
            <a:gd name="connsiteX1" fmla="*/ 0 w 1078852"/>
            <a:gd name="connsiteY1" fmla="*/ 0 h 466531"/>
            <a:gd name="connsiteX2" fmla="*/ 1078852 w 1078852"/>
            <a:gd name="connsiteY2" fmla="*/ 0 h 46653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78852" h="466531">
              <a:moveTo>
                <a:pt x="0" y="466531"/>
              </a:moveTo>
              <a:lnTo>
                <a:pt x="0" y="0"/>
              </a:lnTo>
              <a:lnTo>
                <a:pt x="1078852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28</xdr:col>
      <xdr:colOff>951971</xdr:colOff>
      <xdr:row>24</xdr:row>
      <xdr:rowOff>153989</xdr:rowOff>
    </xdr:from>
    <xdr:to>
      <xdr:col>29</xdr:col>
      <xdr:colOff>103271</xdr:colOff>
      <xdr:row>25</xdr:row>
      <xdr:rowOff>162540</xdr:rowOff>
    </xdr:to>
    <xdr:sp macro="" textlink="">
      <xdr:nvSpPr>
        <xdr:cNvPr id="519" name="円/楕円 44">
          <a:extLst>
            <a:ext uri="{FF2B5EF4-FFF2-40B4-BE49-F238E27FC236}">
              <a16:creationId xmlns:a16="http://schemas.microsoft.com/office/drawing/2014/main" id="{756F4464-2CFB-4D88-9CDF-23262099EBEE}"/>
            </a:ext>
          </a:extLst>
        </xdr:cNvPr>
        <xdr:cNvSpPr/>
      </xdr:nvSpPr>
      <xdr:spPr>
        <a:xfrm>
          <a:off x="25278821" y="4268789"/>
          <a:ext cx="180000" cy="180001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28</xdr:col>
      <xdr:colOff>403544</xdr:colOff>
      <xdr:row>24</xdr:row>
      <xdr:rowOff>168275</xdr:rowOff>
    </xdr:from>
    <xdr:to>
      <xdr:col>28</xdr:col>
      <xdr:colOff>771210</xdr:colOff>
      <xdr:row>26</xdr:row>
      <xdr:rowOff>13895</xdr:rowOff>
    </xdr:to>
    <xdr:sp macro="" textlink="">
      <xdr:nvSpPr>
        <xdr:cNvPr id="520" name="六角形 519">
          <a:extLst>
            <a:ext uri="{FF2B5EF4-FFF2-40B4-BE49-F238E27FC236}">
              <a16:creationId xmlns:a16="http://schemas.microsoft.com/office/drawing/2014/main" id="{B7BE044A-C9BE-4590-BB25-1F5096F401B6}"/>
            </a:ext>
          </a:extLst>
        </xdr:cNvPr>
        <xdr:cNvSpPr/>
      </xdr:nvSpPr>
      <xdr:spPr>
        <a:xfrm>
          <a:off x="24730394" y="4283075"/>
          <a:ext cx="367666" cy="188520"/>
        </a:xfrm>
        <a:prstGeom prst="hexagon">
          <a:avLst/>
        </a:pr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0" rtlCol="0" anchor="ctr"/>
        <a:lstStyle/>
        <a:p>
          <a:pPr algn="ctr"/>
          <a:r>
            <a:rPr kumimoji="1" lang="en-US" altLang="ja-JP" sz="1200" b="1"/>
            <a:t>23</a:t>
          </a:r>
          <a:endParaRPr kumimoji="1" lang="ja-JP" altLang="en-US" sz="1200" b="1"/>
        </a:p>
      </xdr:txBody>
    </xdr:sp>
    <xdr:clientData/>
  </xdr:twoCellAnchor>
  <xdr:twoCellAnchor>
    <xdr:from>
      <xdr:col>28</xdr:col>
      <xdr:colOff>578169</xdr:colOff>
      <xdr:row>29</xdr:row>
      <xdr:rowOff>141287</xdr:rowOff>
    </xdr:from>
    <xdr:to>
      <xdr:col>28</xdr:col>
      <xdr:colOff>945835</xdr:colOff>
      <xdr:row>30</xdr:row>
      <xdr:rowOff>158357</xdr:rowOff>
    </xdr:to>
    <xdr:sp macro="" textlink="">
      <xdr:nvSpPr>
        <xdr:cNvPr id="521" name="六角形 520">
          <a:extLst>
            <a:ext uri="{FF2B5EF4-FFF2-40B4-BE49-F238E27FC236}">
              <a16:creationId xmlns:a16="http://schemas.microsoft.com/office/drawing/2014/main" id="{5CF2FF6A-9E50-4AA8-8944-5F5E51218A3F}"/>
            </a:ext>
          </a:extLst>
        </xdr:cNvPr>
        <xdr:cNvSpPr/>
      </xdr:nvSpPr>
      <xdr:spPr>
        <a:xfrm>
          <a:off x="24905019" y="5113337"/>
          <a:ext cx="367666" cy="188520"/>
        </a:xfrm>
        <a:prstGeom prst="hexagon">
          <a:avLst/>
        </a:pr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0" rtlCol="0" anchor="ctr"/>
        <a:lstStyle/>
        <a:p>
          <a:pPr algn="ctr"/>
          <a:r>
            <a:rPr kumimoji="1" lang="en-US" altLang="ja-JP" sz="1200" b="1"/>
            <a:t>23</a:t>
          </a:r>
          <a:endParaRPr kumimoji="1" lang="ja-JP" altLang="en-US" sz="1200" b="1"/>
        </a:p>
      </xdr:txBody>
    </xdr:sp>
    <xdr:clientData/>
  </xdr:twoCellAnchor>
  <xdr:twoCellAnchor>
    <xdr:from>
      <xdr:col>28</xdr:col>
      <xdr:colOff>90488</xdr:colOff>
      <xdr:row>17</xdr:row>
      <xdr:rowOff>1</xdr:rowOff>
    </xdr:from>
    <xdr:to>
      <xdr:col>29</xdr:col>
      <xdr:colOff>10670</xdr:colOff>
      <xdr:row>19</xdr:row>
      <xdr:rowOff>86298</xdr:rowOff>
    </xdr:to>
    <xdr:sp macro="" textlink="">
      <xdr:nvSpPr>
        <xdr:cNvPr id="523" name="フリーフォーム 54">
          <a:extLst>
            <a:ext uri="{FF2B5EF4-FFF2-40B4-BE49-F238E27FC236}">
              <a16:creationId xmlns:a16="http://schemas.microsoft.com/office/drawing/2014/main" id="{5D68C6BD-D125-4E15-8CAA-8FB1AF479FDA}"/>
            </a:ext>
          </a:extLst>
        </xdr:cNvPr>
        <xdr:cNvSpPr/>
      </xdr:nvSpPr>
      <xdr:spPr>
        <a:xfrm>
          <a:off x="24417338" y="2914651"/>
          <a:ext cx="948882" cy="429197"/>
        </a:xfrm>
        <a:custGeom>
          <a:avLst/>
          <a:gdLst>
            <a:gd name="connsiteX0" fmla="*/ 0 w 796990"/>
            <a:gd name="connsiteY0" fmla="*/ 340179 h 340179"/>
            <a:gd name="connsiteX1" fmla="*/ 796990 w 796990"/>
            <a:gd name="connsiteY1" fmla="*/ 340179 h 340179"/>
            <a:gd name="connsiteX2" fmla="*/ 796990 w 796990"/>
            <a:gd name="connsiteY2" fmla="*/ 0 h 34017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796990" h="340179">
              <a:moveTo>
                <a:pt x="0" y="340179"/>
              </a:moveTo>
              <a:lnTo>
                <a:pt x="796990" y="340179"/>
              </a:lnTo>
              <a:lnTo>
                <a:pt x="796990" y="0"/>
              </a:lnTo>
            </a:path>
          </a:pathLst>
        </a:custGeom>
        <a:noFill/>
        <a:ln w="28575">
          <a:solidFill>
            <a:schemeClr val="tx1"/>
          </a:solidFill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29</xdr:col>
      <xdr:colOff>8130</xdr:colOff>
      <xdr:row>19</xdr:row>
      <xdr:rowOff>89030</xdr:rowOff>
    </xdr:from>
    <xdr:to>
      <xdr:col>29</xdr:col>
      <xdr:colOff>973137</xdr:colOff>
      <xdr:row>21</xdr:row>
      <xdr:rowOff>158751</xdr:rowOff>
    </xdr:to>
    <xdr:sp macro="" textlink="">
      <xdr:nvSpPr>
        <xdr:cNvPr id="524" name="フリーフォーム 100">
          <a:extLst>
            <a:ext uri="{FF2B5EF4-FFF2-40B4-BE49-F238E27FC236}">
              <a16:creationId xmlns:a16="http://schemas.microsoft.com/office/drawing/2014/main" id="{25CCA51E-C73E-4191-A519-864996F3DB1F}"/>
            </a:ext>
          </a:extLst>
        </xdr:cNvPr>
        <xdr:cNvSpPr/>
      </xdr:nvSpPr>
      <xdr:spPr>
        <a:xfrm>
          <a:off x="25363680" y="3346580"/>
          <a:ext cx="965007" cy="412621"/>
        </a:xfrm>
        <a:custGeom>
          <a:avLst/>
          <a:gdLst>
            <a:gd name="connsiteX0" fmla="*/ 0 w 1078852"/>
            <a:gd name="connsiteY0" fmla="*/ 466531 h 466531"/>
            <a:gd name="connsiteX1" fmla="*/ 0 w 1078852"/>
            <a:gd name="connsiteY1" fmla="*/ 0 h 466531"/>
            <a:gd name="connsiteX2" fmla="*/ 1078852 w 1078852"/>
            <a:gd name="connsiteY2" fmla="*/ 0 h 46653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78852" h="466531">
              <a:moveTo>
                <a:pt x="0" y="466531"/>
              </a:moveTo>
              <a:lnTo>
                <a:pt x="0" y="0"/>
              </a:lnTo>
              <a:lnTo>
                <a:pt x="1078852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28</xdr:col>
      <xdr:colOff>951971</xdr:colOff>
      <xdr:row>18</xdr:row>
      <xdr:rowOff>161926</xdr:rowOff>
    </xdr:from>
    <xdr:to>
      <xdr:col>29</xdr:col>
      <xdr:colOff>103271</xdr:colOff>
      <xdr:row>19</xdr:row>
      <xdr:rowOff>170477</xdr:rowOff>
    </xdr:to>
    <xdr:sp macro="" textlink="">
      <xdr:nvSpPr>
        <xdr:cNvPr id="525" name="円/楕円 44">
          <a:extLst>
            <a:ext uri="{FF2B5EF4-FFF2-40B4-BE49-F238E27FC236}">
              <a16:creationId xmlns:a16="http://schemas.microsoft.com/office/drawing/2014/main" id="{7BE8B793-6E2B-4292-B4BE-A4C1C9E3B3AA}"/>
            </a:ext>
          </a:extLst>
        </xdr:cNvPr>
        <xdr:cNvSpPr/>
      </xdr:nvSpPr>
      <xdr:spPr>
        <a:xfrm>
          <a:off x="25278821" y="3248026"/>
          <a:ext cx="180000" cy="180001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28</xdr:col>
      <xdr:colOff>277812</xdr:colOff>
      <xdr:row>17</xdr:row>
      <xdr:rowOff>63501</xdr:rowOff>
    </xdr:from>
    <xdr:to>
      <xdr:col>28</xdr:col>
      <xdr:colOff>920749</xdr:colOff>
      <xdr:row>19</xdr:row>
      <xdr:rowOff>3174</xdr:rowOff>
    </xdr:to>
    <xdr:sp macro="" textlink="">
      <xdr:nvSpPr>
        <xdr:cNvPr id="526" name="正方形/長方形 525">
          <a:extLst>
            <a:ext uri="{FF2B5EF4-FFF2-40B4-BE49-F238E27FC236}">
              <a16:creationId xmlns:a16="http://schemas.microsoft.com/office/drawing/2014/main" id="{931C1CE7-48A2-4BE1-AC78-C58A58FBBC89}"/>
            </a:ext>
          </a:extLst>
        </xdr:cNvPr>
        <xdr:cNvSpPr/>
      </xdr:nvSpPr>
      <xdr:spPr>
        <a:xfrm>
          <a:off x="24604662" y="2978151"/>
          <a:ext cx="642937" cy="282573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none" lIns="36000" tIns="0" rIns="36000" bIns="0" rtlCol="0" anchor="ctr"/>
        <a:lstStyle/>
        <a:p>
          <a:pPr algn="ctr"/>
          <a:r>
            <a:rPr kumimoji="1" lang="ja-JP" altLang="en-US" sz="1050">
              <a:solidFill>
                <a:schemeClr val="tx1"/>
              </a:solidFill>
            </a:rPr>
            <a:t>山形屋</a:t>
          </a:r>
          <a:endParaRPr kumimoji="1" lang="en-US" altLang="ja-JP" sz="1050">
            <a:solidFill>
              <a:schemeClr val="tx1"/>
            </a:solidFill>
          </a:endParaRPr>
        </a:p>
      </xdr:txBody>
    </xdr:sp>
    <xdr:clientData/>
  </xdr:twoCellAnchor>
  <xdr:twoCellAnchor>
    <xdr:from>
      <xdr:col>28</xdr:col>
      <xdr:colOff>277812</xdr:colOff>
      <xdr:row>19</xdr:row>
      <xdr:rowOff>166689</xdr:rowOff>
    </xdr:from>
    <xdr:to>
      <xdr:col>28</xdr:col>
      <xdr:colOff>920749</xdr:colOff>
      <xdr:row>21</xdr:row>
      <xdr:rowOff>103187</xdr:rowOff>
    </xdr:to>
    <xdr:sp macro="" textlink="">
      <xdr:nvSpPr>
        <xdr:cNvPr id="527" name="正方形/長方形 526">
          <a:extLst>
            <a:ext uri="{FF2B5EF4-FFF2-40B4-BE49-F238E27FC236}">
              <a16:creationId xmlns:a16="http://schemas.microsoft.com/office/drawing/2014/main" id="{E65037B6-CC5A-42A7-9F60-03BE9BFDDB30}"/>
            </a:ext>
          </a:extLst>
        </xdr:cNvPr>
        <xdr:cNvSpPr/>
      </xdr:nvSpPr>
      <xdr:spPr>
        <a:xfrm>
          <a:off x="24604662" y="3424239"/>
          <a:ext cx="642937" cy="279398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none" lIns="36000" tIns="0" rIns="36000" bIns="0" rtlCol="0" anchor="ctr"/>
        <a:lstStyle/>
        <a:p>
          <a:pPr algn="ctr"/>
          <a:r>
            <a:rPr kumimoji="1" lang="ja-JP" altLang="en-US" sz="1050">
              <a:solidFill>
                <a:schemeClr val="tx1"/>
              </a:solidFill>
            </a:rPr>
            <a:t>群馬銀行</a:t>
          </a:r>
          <a:endParaRPr kumimoji="1" lang="en-US" altLang="ja-JP" sz="1050">
            <a:solidFill>
              <a:schemeClr val="tx1"/>
            </a:solidFill>
          </a:endParaRPr>
        </a:p>
      </xdr:txBody>
    </xdr:sp>
    <xdr:clientData/>
  </xdr:twoCellAnchor>
  <xdr:twoCellAnchor>
    <xdr:from>
      <xdr:col>28</xdr:col>
      <xdr:colOff>63502</xdr:colOff>
      <xdr:row>12</xdr:row>
      <xdr:rowOff>89031</xdr:rowOff>
    </xdr:from>
    <xdr:to>
      <xdr:col>29</xdr:col>
      <xdr:colOff>8131</xdr:colOff>
      <xdr:row>14</xdr:row>
      <xdr:rowOff>158750</xdr:rowOff>
    </xdr:to>
    <xdr:sp macro="" textlink="">
      <xdr:nvSpPr>
        <xdr:cNvPr id="529" name="フリーフォーム 100">
          <a:extLst>
            <a:ext uri="{FF2B5EF4-FFF2-40B4-BE49-F238E27FC236}">
              <a16:creationId xmlns:a16="http://schemas.microsoft.com/office/drawing/2014/main" id="{8CFD5491-B686-4390-9094-9B4349B9C98E}"/>
            </a:ext>
          </a:extLst>
        </xdr:cNvPr>
        <xdr:cNvSpPr/>
      </xdr:nvSpPr>
      <xdr:spPr>
        <a:xfrm flipH="1">
          <a:off x="24390352" y="2146431"/>
          <a:ext cx="973329" cy="412619"/>
        </a:xfrm>
        <a:custGeom>
          <a:avLst/>
          <a:gdLst>
            <a:gd name="connsiteX0" fmla="*/ 0 w 1078852"/>
            <a:gd name="connsiteY0" fmla="*/ 466531 h 466531"/>
            <a:gd name="connsiteX1" fmla="*/ 0 w 1078852"/>
            <a:gd name="connsiteY1" fmla="*/ 0 h 466531"/>
            <a:gd name="connsiteX2" fmla="*/ 1078852 w 1078852"/>
            <a:gd name="connsiteY2" fmla="*/ 0 h 46653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78852" h="466531">
              <a:moveTo>
                <a:pt x="0" y="466531"/>
              </a:moveTo>
              <a:lnTo>
                <a:pt x="0" y="0"/>
              </a:lnTo>
              <a:lnTo>
                <a:pt x="1078852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28</xdr:col>
      <xdr:colOff>951971</xdr:colOff>
      <xdr:row>11</xdr:row>
      <xdr:rowOff>161927</xdr:rowOff>
    </xdr:from>
    <xdr:to>
      <xdr:col>29</xdr:col>
      <xdr:colOff>103271</xdr:colOff>
      <xdr:row>12</xdr:row>
      <xdr:rowOff>170478</xdr:rowOff>
    </xdr:to>
    <xdr:sp macro="" textlink="">
      <xdr:nvSpPr>
        <xdr:cNvPr id="530" name="円/楕円 44">
          <a:extLst>
            <a:ext uri="{FF2B5EF4-FFF2-40B4-BE49-F238E27FC236}">
              <a16:creationId xmlns:a16="http://schemas.microsoft.com/office/drawing/2014/main" id="{83E2E996-5E0B-4FE5-9701-F2E3623452B3}"/>
            </a:ext>
          </a:extLst>
        </xdr:cNvPr>
        <xdr:cNvSpPr/>
      </xdr:nvSpPr>
      <xdr:spPr>
        <a:xfrm>
          <a:off x="25278821" y="2047877"/>
          <a:ext cx="180000" cy="180001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28</xdr:col>
      <xdr:colOff>0</xdr:colOff>
      <xdr:row>10</xdr:row>
      <xdr:rowOff>23814</xdr:rowOff>
    </xdr:from>
    <xdr:to>
      <xdr:col>28</xdr:col>
      <xdr:colOff>1000125</xdr:colOff>
      <xdr:row>11</xdr:row>
      <xdr:rowOff>134937</xdr:rowOff>
    </xdr:to>
    <xdr:sp macro="" textlink="">
      <xdr:nvSpPr>
        <xdr:cNvPr id="531" name="正方形/長方形 530">
          <a:extLst>
            <a:ext uri="{FF2B5EF4-FFF2-40B4-BE49-F238E27FC236}">
              <a16:creationId xmlns:a16="http://schemas.microsoft.com/office/drawing/2014/main" id="{1D79E7AD-3F6C-4FB8-83F3-060C14587525}"/>
            </a:ext>
          </a:extLst>
        </xdr:cNvPr>
        <xdr:cNvSpPr/>
      </xdr:nvSpPr>
      <xdr:spPr>
        <a:xfrm>
          <a:off x="24326850" y="1738314"/>
          <a:ext cx="1000125" cy="282573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none" lIns="36000" tIns="0" rIns="36000" bIns="0" rtlCol="0" anchor="ctr"/>
        <a:lstStyle/>
        <a:p>
          <a:pPr algn="ctr"/>
          <a:r>
            <a:rPr kumimoji="1" lang="ja-JP" altLang="en-US" sz="1050">
              <a:solidFill>
                <a:schemeClr val="tx1"/>
              </a:solidFill>
            </a:rPr>
            <a:t>タカハシ美容院</a:t>
          </a:r>
          <a:endParaRPr kumimoji="1" lang="en-US" altLang="ja-JP" sz="105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119062</xdr:colOff>
      <xdr:row>13</xdr:row>
      <xdr:rowOff>1</xdr:rowOff>
    </xdr:from>
    <xdr:to>
      <xdr:col>29</xdr:col>
      <xdr:colOff>904875</xdr:colOff>
      <xdr:row>14</xdr:row>
      <xdr:rowOff>111124</xdr:rowOff>
    </xdr:to>
    <xdr:sp macro="" textlink="">
      <xdr:nvSpPr>
        <xdr:cNvPr id="532" name="正方形/長方形 531">
          <a:extLst>
            <a:ext uri="{FF2B5EF4-FFF2-40B4-BE49-F238E27FC236}">
              <a16:creationId xmlns:a16="http://schemas.microsoft.com/office/drawing/2014/main" id="{3FE829A9-934C-4D78-AF5B-136985026361}"/>
            </a:ext>
          </a:extLst>
        </xdr:cNvPr>
        <xdr:cNvSpPr/>
      </xdr:nvSpPr>
      <xdr:spPr>
        <a:xfrm>
          <a:off x="25474612" y="2228851"/>
          <a:ext cx="785813" cy="282573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none" lIns="36000" tIns="0" rIns="36000" bIns="0" rtlCol="0" anchor="ctr"/>
        <a:lstStyle/>
        <a:p>
          <a:pPr algn="ctr"/>
          <a:r>
            <a:rPr kumimoji="1" lang="ja-JP" altLang="en-US" sz="1050">
              <a:solidFill>
                <a:schemeClr val="tx1"/>
              </a:solidFill>
            </a:rPr>
            <a:t>相川金物店</a:t>
          </a:r>
          <a:endParaRPr kumimoji="1" lang="en-US" altLang="ja-JP" sz="105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276544</xdr:colOff>
      <xdr:row>18</xdr:row>
      <xdr:rowOff>160338</xdr:rowOff>
    </xdr:from>
    <xdr:to>
      <xdr:col>29</xdr:col>
      <xdr:colOff>644210</xdr:colOff>
      <xdr:row>20</xdr:row>
      <xdr:rowOff>5958</xdr:rowOff>
    </xdr:to>
    <xdr:sp macro="" textlink="">
      <xdr:nvSpPr>
        <xdr:cNvPr id="533" name="六角形 532">
          <a:extLst>
            <a:ext uri="{FF2B5EF4-FFF2-40B4-BE49-F238E27FC236}">
              <a16:creationId xmlns:a16="http://schemas.microsoft.com/office/drawing/2014/main" id="{B8708BD8-7FC3-4694-B93A-4C44C817D82C}"/>
            </a:ext>
          </a:extLst>
        </xdr:cNvPr>
        <xdr:cNvSpPr/>
      </xdr:nvSpPr>
      <xdr:spPr>
        <a:xfrm>
          <a:off x="25632094" y="3246438"/>
          <a:ext cx="367666" cy="188520"/>
        </a:xfrm>
        <a:prstGeom prst="hexagon">
          <a:avLst/>
        </a:pr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0" rtlCol="0" anchor="ctr"/>
        <a:lstStyle/>
        <a:p>
          <a:pPr algn="ctr"/>
          <a:r>
            <a:rPr kumimoji="1" lang="en-US" altLang="ja-JP" sz="1200" b="1"/>
            <a:t>23</a:t>
          </a:r>
          <a:endParaRPr kumimoji="1" lang="ja-JP" altLang="en-US" sz="1200" b="1"/>
        </a:p>
      </xdr:txBody>
    </xdr:sp>
    <xdr:clientData/>
  </xdr:twoCellAnchor>
  <xdr:twoCellAnchor>
    <xdr:from>
      <xdr:col>28</xdr:col>
      <xdr:colOff>411481</xdr:colOff>
      <xdr:row>11</xdr:row>
      <xdr:rowOff>168276</xdr:rowOff>
    </xdr:from>
    <xdr:to>
      <xdr:col>28</xdr:col>
      <xdr:colOff>779147</xdr:colOff>
      <xdr:row>13</xdr:row>
      <xdr:rowOff>13896</xdr:rowOff>
    </xdr:to>
    <xdr:sp macro="" textlink="">
      <xdr:nvSpPr>
        <xdr:cNvPr id="534" name="六角形 533">
          <a:extLst>
            <a:ext uri="{FF2B5EF4-FFF2-40B4-BE49-F238E27FC236}">
              <a16:creationId xmlns:a16="http://schemas.microsoft.com/office/drawing/2014/main" id="{2FC30D38-B8BC-4F50-A2ED-7BE813497BB4}"/>
            </a:ext>
          </a:extLst>
        </xdr:cNvPr>
        <xdr:cNvSpPr/>
      </xdr:nvSpPr>
      <xdr:spPr>
        <a:xfrm>
          <a:off x="24738331" y="2054226"/>
          <a:ext cx="367666" cy="188520"/>
        </a:xfrm>
        <a:prstGeom prst="hexagon">
          <a:avLst/>
        </a:pr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0" rtlCol="0" anchor="ctr"/>
        <a:lstStyle/>
        <a:p>
          <a:pPr algn="ctr"/>
          <a:r>
            <a:rPr kumimoji="1" lang="en-US" altLang="ja-JP" sz="1200" b="1"/>
            <a:t>23</a:t>
          </a:r>
          <a:endParaRPr kumimoji="1" lang="ja-JP" altLang="en-US" sz="1200" b="1"/>
        </a:p>
      </xdr:txBody>
    </xdr:sp>
    <xdr:clientData/>
  </xdr:twoCellAnchor>
  <xdr:twoCellAnchor>
    <xdr:from>
      <xdr:col>29</xdr:col>
      <xdr:colOff>18607</xdr:colOff>
      <xdr:row>2</xdr:row>
      <xdr:rowOff>0</xdr:rowOff>
    </xdr:from>
    <xdr:to>
      <xdr:col>29</xdr:col>
      <xdr:colOff>992188</xdr:colOff>
      <xdr:row>3</xdr:row>
      <xdr:rowOff>157736</xdr:rowOff>
    </xdr:to>
    <xdr:sp macro="" textlink="">
      <xdr:nvSpPr>
        <xdr:cNvPr id="535" name="フリーフォーム 54">
          <a:extLst>
            <a:ext uri="{FF2B5EF4-FFF2-40B4-BE49-F238E27FC236}">
              <a16:creationId xmlns:a16="http://schemas.microsoft.com/office/drawing/2014/main" id="{E3DD665D-AFE9-448D-992D-DAFF0D05882A}"/>
            </a:ext>
          </a:extLst>
        </xdr:cNvPr>
        <xdr:cNvSpPr/>
      </xdr:nvSpPr>
      <xdr:spPr>
        <a:xfrm flipH="1">
          <a:off x="25374157" y="342900"/>
          <a:ext cx="973581" cy="329186"/>
        </a:xfrm>
        <a:custGeom>
          <a:avLst/>
          <a:gdLst>
            <a:gd name="connsiteX0" fmla="*/ 0 w 796990"/>
            <a:gd name="connsiteY0" fmla="*/ 340179 h 340179"/>
            <a:gd name="connsiteX1" fmla="*/ 796990 w 796990"/>
            <a:gd name="connsiteY1" fmla="*/ 340179 h 340179"/>
            <a:gd name="connsiteX2" fmla="*/ 796990 w 796990"/>
            <a:gd name="connsiteY2" fmla="*/ 0 h 34017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796990" h="340179">
              <a:moveTo>
                <a:pt x="0" y="340179"/>
              </a:moveTo>
              <a:lnTo>
                <a:pt x="796990" y="340179"/>
              </a:lnTo>
              <a:lnTo>
                <a:pt x="796990" y="0"/>
              </a:lnTo>
            </a:path>
          </a:pathLst>
        </a:custGeom>
        <a:noFill/>
        <a:ln w="28575">
          <a:solidFill>
            <a:schemeClr val="tx1"/>
          </a:solidFill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28</xdr:col>
      <xdr:colOff>63502</xdr:colOff>
      <xdr:row>3</xdr:row>
      <xdr:rowOff>160468</xdr:rowOff>
    </xdr:from>
    <xdr:to>
      <xdr:col>29</xdr:col>
      <xdr:colOff>8131</xdr:colOff>
      <xdr:row>7</xdr:row>
      <xdr:rowOff>134938</xdr:rowOff>
    </xdr:to>
    <xdr:sp macro="" textlink="">
      <xdr:nvSpPr>
        <xdr:cNvPr id="536" name="フリーフォーム 100">
          <a:extLst>
            <a:ext uri="{FF2B5EF4-FFF2-40B4-BE49-F238E27FC236}">
              <a16:creationId xmlns:a16="http://schemas.microsoft.com/office/drawing/2014/main" id="{32F59FD0-104A-4AB7-820A-E7A656E3DD38}"/>
            </a:ext>
          </a:extLst>
        </xdr:cNvPr>
        <xdr:cNvSpPr/>
      </xdr:nvSpPr>
      <xdr:spPr>
        <a:xfrm flipH="1">
          <a:off x="24390352" y="674818"/>
          <a:ext cx="973329" cy="660270"/>
        </a:xfrm>
        <a:custGeom>
          <a:avLst/>
          <a:gdLst>
            <a:gd name="connsiteX0" fmla="*/ 0 w 1078852"/>
            <a:gd name="connsiteY0" fmla="*/ 466531 h 466531"/>
            <a:gd name="connsiteX1" fmla="*/ 0 w 1078852"/>
            <a:gd name="connsiteY1" fmla="*/ 0 h 466531"/>
            <a:gd name="connsiteX2" fmla="*/ 1078852 w 1078852"/>
            <a:gd name="connsiteY2" fmla="*/ 0 h 46653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78852" h="466531">
              <a:moveTo>
                <a:pt x="0" y="466531"/>
              </a:moveTo>
              <a:lnTo>
                <a:pt x="0" y="0"/>
              </a:lnTo>
              <a:lnTo>
                <a:pt x="1078852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28</xdr:col>
      <xdr:colOff>951971</xdr:colOff>
      <xdr:row>3</xdr:row>
      <xdr:rowOff>58739</xdr:rowOff>
    </xdr:from>
    <xdr:to>
      <xdr:col>29</xdr:col>
      <xdr:colOff>103271</xdr:colOff>
      <xdr:row>4</xdr:row>
      <xdr:rowOff>67290</xdr:rowOff>
    </xdr:to>
    <xdr:sp macro="" textlink="">
      <xdr:nvSpPr>
        <xdr:cNvPr id="537" name="円/楕円 44">
          <a:extLst>
            <a:ext uri="{FF2B5EF4-FFF2-40B4-BE49-F238E27FC236}">
              <a16:creationId xmlns:a16="http://schemas.microsoft.com/office/drawing/2014/main" id="{1722429A-2484-45D5-B418-F8495BD430F6}"/>
            </a:ext>
          </a:extLst>
        </xdr:cNvPr>
        <xdr:cNvSpPr/>
      </xdr:nvSpPr>
      <xdr:spPr>
        <a:xfrm>
          <a:off x="25278821" y="573089"/>
          <a:ext cx="180000" cy="180001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28</xdr:col>
      <xdr:colOff>411481</xdr:colOff>
      <xdr:row>3</xdr:row>
      <xdr:rowOff>65088</xdr:rowOff>
    </xdr:from>
    <xdr:to>
      <xdr:col>28</xdr:col>
      <xdr:colOff>779147</xdr:colOff>
      <xdr:row>4</xdr:row>
      <xdr:rowOff>85333</xdr:rowOff>
    </xdr:to>
    <xdr:sp macro="" textlink="">
      <xdr:nvSpPr>
        <xdr:cNvPr id="538" name="六角形 537">
          <a:extLst>
            <a:ext uri="{FF2B5EF4-FFF2-40B4-BE49-F238E27FC236}">
              <a16:creationId xmlns:a16="http://schemas.microsoft.com/office/drawing/2014/main" id="{9A4781F8-30AE-4B07-B335-68218CC563ED}"/>
            </a:ext>
          </a:extLst>
        </xdr:cNvPr>
        <xdr:cNvSpPr/>
      </xdr:nvSpPr>
      <xdr:spPr>
        <a:xfrm>
          <a:off x="24738331" y="579438"/>
          <a:ext cx="367666" cy="191695"/>
        </a:xfrm>
        <a:prstGeom prst="hexagon">
          <a:avLst/>
        </a:pr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0" rtlCol="0" anchor="ctr"/>
        <a:lstStyle/>
        <a:p>
          <a:pPr algn="ctr"/>
          <a:r>
            <a:rPr kumimoji="1" lang="en-US" altLang="ja-JP" sz="1200" b="1"/>
            <a:t>23</a:t>
          </a:r>
          <a:endParaRPr kumimoji="1" lang="ja-JP" altLang="en-US" sz="1200" b="1"/>
        </a:p>
      </xdr:txBody>
    </xdr:sp>
    <xdr:clientData/>
  </xdr:twoCellAnchor>
  <xdr:twoCellAnchor>
    <xdr:from>
      <xdr:col>32</xdr:col>
      <xdr:colOff>7937</xdr:colOff>
      <xdr:row>58</xdr:row>
      <xdr:rowOff>120650</xdr:rowOff>
    </xdr:from>
    <xdr:to>
      <xdr:col>32</xdr:col>
      <xdr:colOff>7937</xdr:colOff>
      <xdr:row>63</xdr:row>
      <xdr:rowOff>133350</xdr:rowOff>
    </xdr:to>
    <xdr:cxnSp macro="">
      <xdr:nvCxnSpPr>
        <xdr:cNvPr id="545" name="直線矢印コネクタ 544">
          <a:extLst>
            <a:ext uri="{FF2B5EF4-FFF2-40B4-BE49-F238E27FC236}">
              <a16:creationId xmlns:a16="http://schemas.microsoft.com/office/drawing/2014/main" id="{CC975CCC-ADA4-4F1E-966B-F301FC1E6595}"/>
            </a:ext>
          </a:extLst>
        </xdr:cNvPr>
        <xdr:cNvCxnSpPr/>
      </xdr:nvCxnSpPr>
      <xdr:spPr>
        <a:xfrm flipV="1">
          <a:off x="28001912" y="10064750"/>
          <a:ext cx="0" cy="869950"/>
        </a:xfrm>
        <a:prstGeom prst="straightConnector1">
          <a:avLst/>
        </a:prstGeom>
        <a:ln w="57150">
          <a:solidFill>
            <a:srgbClr val="FF0000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9525</xdr:colOff>
      <xdr:row>61</xdr:row>
      <xdr:rowOff>77788</xdr:rowOff>
    </xdr:from>
    <xdr:to>
      <xdr:col>32</xdr:col>
      <xdr:colOff>962026</xdr:colOff>
      <xdr:row>61</xdr:row>
      <xdr:rowOff>77788</xdr:rowOff>
    </xdr:to>
    <xdr:cxnSp macro="">
      <xdr:nvCxnSpPr>
        <xdr:cNvPr id="546" name="直線コネクタ 545">
          <a:extLst>
            <a:ext uri="{FF2B5EF4-FFF2-40B4-BE49-F238E27FC236}">
              <a16:creationId xmlns:a16="http://schemas.microsoft.com/office/drawing/2014/main" id="{603B1F28-E18E-42EA-9049-C5D72BEA941A}"/>
            </a:ext>
          </a:extLst>
        </xdr:cNvPr>
        <xdr:cNvCxnSpPr/>
      </xdr:nvCxnSpPr>
      <xdr:spPr>
        <a:xfrm>
          <a:off x="28003500" y="10536238"/>
          <a:ext cx="952501" cy="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951971</xdr:colOff>
      <xdr:row>60</xdr:row>
      <xdr:rowOff>165101</xdr:rowOff>
    </xdr:from>
    <xdr:to>
      <xdr:col>32</xdr:col>
      <xdr:colOff>103271</xdr:colOff>
      <xdr:row>62</xdr:row>
      <xdr:rowOff>2202</xdr:rowOff>
    </xdr:to>
    <xdr:sp macro="" textlink="">
      <xdr:nvSpPr>
        <xdr:cNvPr id="547" name="円/楕円 44">
          <a:extLst>
            <a:ext uri="{FF2B5EF4-FFF2-40B4-BE49-F238E27FC236}">
              <a16:creationId xmlns:a16="http://schemas.microsoft.com/office/drawing/2014/main" id="{63849753-0611-438D-ABB6-98B64CAE11CD}"/>
            </a:ext>
          </a:extLst>
        </xdr:cNvPr>
        <xdr:cNvSpPr/>
      </xdr:nvSpPr>
      <xdr:spPr>
        <a:xfrm>
          <a:off x="27917246" y="10452101"/>
          <a:ext cx="180000" cy="180001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32</xdr:col>
      <xdr:colOff>134938</xdr:colOff>
      <xdr:row>59</xdr:row>
      <xdr:rowOff>19050</xdr:rowOff>
    </xdr:from>
    <xdr:to>
      <xdr:col>32</xdr:col>
      <xdr:colOff>477838</xdr:colOff>
      <xdr:row>60</xdr:row>
      <xdr:rowOff>158750</xdr:rowOff>
    </xdr:to>
    <xdr:sp macro="" textlink="">
      <xdr:nvSpPr>
        <xdr:cNvPr id="548" name="正方形/長方形 547">
          <a:extLst>
            <a:ext uri="{FF2B5EF4-FFF2-40B4-BE49-F238E27FC236}">
              <a16:creationId xmlns:a16="http://schemas.microsoft.com/office/drawing/2014/main" id="{0B1309CE-D874-4821-87CF-11722BD07D51}"/>
            </a:ext>
          </a:extLst>
        </xdr:cNvPr>
        <xdr:cNvSpPr/>
      </xdr:nvSpPr>
      <xdr:spPr>
        <a:xfrm>
          <a:off x="28128913" y="10134600"/>
          <a:ext cx="342900" cy="311150"/>
        </a:xfrm>
        <a:prstGeom prst="rect">
          <a:avLst/>
        </a:prstGeom>
        <a:solidFill>
          <a:srgbClr val="FFFF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none" lIns="36000" tIns="0" rIns="36000" bIns="0" rtlCol="0" anchor="ctr"/>
        <a:lstStyle/>
        <a:p>
          <a:pPr algn="ctr"/>
          <a:r>
            <a:rPr kumimoji="1" lang="en-US" altLang="ja-JP" sz="1200">
              <a:solidFill>
                <a:srgbClr val="FF0000"/>
              </a:solidFill>
            </a:rPr>
            <a:t>PC5</a:t>
          </a:r>
          <a:endParaRPr kumimoji="1" lang="ja-JP" altLang="en-US" sz="1200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32</xdr:col>
      <xdr:colOff>511175</xdr:colOff>
      <xdr:row>58</xdr:row>
      <xdr:rowOff>165100</xdr:rowOff>
    </xdr:from>
    <xdr:to>
      <xdr:col>32</xdr:col>
      <xdr:colOff>907575</xdr:colOff>
      <xdr:row>61</xdr:row>
      <xdr:rowOff>43025</xdr:rowOff>
    </xdr:to>
    <xdr:pic>
      <xdr:nvPicPr>
        <xdr:cNvPr id="549" name="図 548">
          <a:extLst>
            <a:ext uri="{FF2B5EF4-FFF2-40B4-BE49-F238E27FC236}">
              <a16:creationId xmlns:a16="http://schemas.microsoft.com/office/drawing/2014/main" id="{691AD037-9638-4463-BE5D-EDCE57C15FB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8505150" y="10109200"/>
          <a:ext cx="396400" cy="392275"/>
        </a:xfrm>
        <a:prstGeom prst="rect">
          <a:avLst/>
        </a:prstGeom>
      </xdr:spPr>
    </xdr:pic>
    <xdr:clientData/>
  </xdr:twoCellAnchor>
  <xdr:twoCellAnchor>
    <xdr:from>
      <xdr:col>31</xdr:col>
      <xdr:colOff>82551</xdr:colOff>
      <xdr:row>51</xdr:row>
      <xdr:rowOff>152401</xdr:rowOff>
    </xdr:from>
    <xdr:to>
      <xdr:col>32</xdr:col>
      <xdr:colOff>2733</xdr:colOff>
      <xdr:row>54</xdr:row>
      <xdr:rowOff>67248</xdr:rowOff>
    </xdr:to>
    <xdr:sp macro="" textlink="">
      <xdr:nvSpPr>
        <xdr:cNvPr id="550" name="フリーフォーム 54">
          <a:extLst>
            <a:ext uri="{FF2B5EF4-FFF2-40B4-BE49-F238E27FC236}">
              <a16:creationId xmlns:a16="http://schemas.microsoft.com/office/drawing/2014/main" id="{D61BF153-3912-418E-8FA4-90EB1E3EF7FD}"/>
            </a:ext>
          </a:extLst>
        </xdr:cNvPr>
        <xdr:cNvSpPr/>
      </xdr:nvSpPr>
      <xdr:spPr>
        <a:xfrm>
          <a:off x="27047826" y="8896351"/>
          <a:ext cx="948882" cy="429197"/>
        </a:xfrm>
        <a:custGeom>
          <a:avLst/>
          <a:gdLst>
            <a:gd name="connsiteX0" fmla="*/ 0 w 796990"/>
            <a:gd name="connsiteY0" fmla="*/ 340179 h 340179"/>
            <a:gd name="connsiteX1" fmla="*/ 796990 w 796990"/>
            <a:gd name="connsiteY1" fmla="*/ 340179 h 340179"/>
            <a:gd name="connsiteX2" fmla="*/ 796990 w 796990"/>
            <a:gd name="connsiteY2" fmla="*/ 0 h 34017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796990" h="340179">
              <a:moveTo>
                <a:pt x="0" y="340179"/>
              </a:moveTo>
              <a:lnTo>
                <a:pt x="796990" y="340179"/>
              </a:lnTo>
              <a:lnTo>
                <a:pt x="796990" y="0"/>
              </a:lnTo>
            </a:path>
          </a:pathLst>
        </a:custGeom>
        <a:noFill/>
        <a:ln w="28575">
          <a:solidFill>
            <a:schemeClr val="tx1"/>
          </a:solidFill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32</xdr:col>
      <xdr:colOff>193</xdr:colOff>
      <xdr:row>54</xdr:row>
      <xdr:rowOff>69980</xdr:rowOff>
    </xdr:from>
    <xdr:to>
      <xdr:col>32</xdr:col>
      <xdr:colOff>965200</xdr:colOff>
      <xdr:row>56</xdr:row>
      <xdr:rowOff>139701</xdr:rowOff>
    </xdr:to>
    <xdr:sp macro="" textlink="">
      <xdr:nvSpPr>
        <xdr:cNvPr id="551" name="フリーフォーム 100">
          <a:extLst>
            <a:ext uri="{FF2B5EF4-FFF2-40B4-BE49-F238E27FC236}">
              <a16:creationId xmlns:a16="http://schemas.microsoft.com/office/drawing/2014/main" id="{2E573929-6C17-49FF-B54B-615E3E8FAD80}"/>
            </a:ext>
          </a:extLst>
        </xdr:cNvPr>
        <xdr:cNvSpPr/>
      </xdr:nvSpPr>
      <xdr:spPr>
        <a:xfrm>
          <a:off x="27994168" y="9328280"/>
          <a:ext cx="965007" cy="412621"/>
        </a:xfrm>
        <a:custGeom>
          <a:avLst/>
          <a:gdLst>
            <a:gd name="connsiteX0" fmla="*/ 0 w 1078852"/>
            <a:gd name="connsiteY0" fmla="*/ 466531 h 466531"/>
            <a:gd name="connsiteX1" fmla="*/ 0 w 1078852"/>
            <a:gd name="connsiteY1" fmla="*/ 0 h 466531"/>
            <a:gd name="connsiteX2" fmla="*/ 1078852 w 1078852"/>
            <a:gd name="connsiteY2" fmla="*/ 0 h 46653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78852" h="466531">
              <a:moveTo>
                <a:pt x="0" y="466531"/>
              </a:moveTo>
              <a:lnTo>
                <a:pt x="0" y="0"/>
              </a:lnTo>
              <a:lnTo>
                <a:pt x="1078852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31</xdr:col>
      <xdr:colOff>944034</xdr:colOff>
      <xdr:row>53</xdr:row>
      <xdr:rowOff>142876</xdr:rowOff>
    </xdr:from>
    <xdr:to>
      <xdr:col>32</xdr:col>
      <xdr:colOff>95334</xdr:colOff>
      <xdr:row>54</xdr:row>
      <xdr:rowOff>151427</xdr:rowOff>
    </xdr:to>
    <xdr:sp macro="" textlink="">
      <xdr:nvSpPr>
        <xdr:cNvPr id="552" name="円/楕円 44">
          <a:extLst>
            <a:ext uri="{FF2B5EF4-FFF2-40B4-BE49-F238E27FC236}">
              <a16:creationId xmlns:a16="http://schemas.microsoft.com/office/drawing/2014/main" id="{D40F1E2C-29D0-4FD4-B3E6-52AD91E812F5}"/>
            </a:ext>
          </a:extLst>
        </xdr:cNvPr>
        <xdr:cNvSpPr/>
      </xdr:nvSpPr>
      <xdr:spPr>
        <a:xfrm>
          <a:off x="27909309" y="9229726"/>
          <a:ext cx="180000" cy="180001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32</xdr:col>
      <xdr:colOff>276543</xdr:colOff>
      <xdr:row>53</xdr:row>
      <xdr:rowOff>149225</xdr:rowOff>
    </xdr:from>
    <xdr:to>
      <xdr:col>32</xdr:col>
      <xdr:colOff>644209</xdr:colOff>
      <xdr:row>54</xdr:row>
      <xdr:rowOff>166295</xdr:rowOff>
    </xdr:to>
    <xdr:sp macro="" textlink="">
      <xdr:nvSpPr>
        <xdr:cNvPr id="553" name="六角形 552">
          <a:extLst>
            <a:ext uri="{FF2B5EF4-FFF2-40B4-BE49-F238E27FC236}">
              <a16:creationId xmlns:a16="http://schemas.microsoft.com/office/drawing/2014/main" id="{0F34793A-CD28-4576-A982-3686D4F4B05F}"/>
            </a:ext>
          </a:extLst>
        </xdr:cNvPr>
        <xdr:cNvSpPr/>
      </xdr:nvSpPr>
      <xdr:spPr>
        <a:xfrm>
          <a:off x="28270518" y="9236075"/>
          <a:ext cx="367666" cy="188520"/>
        </a:xfrm>
        <a:prstGeom prst="hexagon">
          <a:avLst/>
        </a:pr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0" rtlCol="0" anchor="ctr"/>
        <a:lstStyle/>
        <a:p>
          <a:pPr algn="ctr"/>
          <a:r>
            <a:rPr kumimoji="1" lang="en-US" altLang="ja-JP" sz="1200" b="1"/>
            <a:t>23</a:t>
          </a:r>
          <a:endParaRPr kumimoji="1" lang="ja-JP" altLang="en-US" sz="1200" b="1"/>
        </a:p>
      </xdr:txBody>
    </xdr:sp>
    <xdr:clientData/>
  </xdr:twoCellAnchor>
  <xdr:twoCellAnchor>
    <xdr:from>
      <xdr:col>32</xdr:col>
      <xdr:colOff>2732</xdr:colOff>
      <xdr:row>44</xdr:row>
      <xdr:rowOff>76201</xdr:rowOff>
    </xdr:from>
    <xdr:to>
      <xdr:col>32</xdr:col>
      <xdr:colOff>976313</xdr:colOff>
      <xdr:row>46</xdr:row>
      <xdr:rowOff>159323</xdr:rowOff>
    </xdr:to>
    <xdr:sp macro="" textlink="">
      <xdr:nvSpPr>
        <xdr:cNvPr id="554" name="フリーフォーム 54">
          <a:extLst>
            <a:ext uri="{FF2B5EF4-FFF2-40B4-BE49-F238E27FC236}">
              <a16:creationId xmlns:a16="http://schemas.microsoft.com/office/drawing/2014/main" id="{F57928A7-8BFC-4242-B13D-D2A26E67BB86}"/>
            </a:ext>
          </a:extLst>
        </xdr:cNvPr>
        <xdr:cNvSpPr/>
      </xdr:nvSpPr>
      <xdr:spPr>
        <a:xfrm flipH="1">
          <a:off x="27996707" y="7620001"/>
          <a:ext cx="973581" cy="426022"/>
        </a:xfrm>
        <a:custGeom>
          <a:avLst/>
          <a:gdLst>
            <a:gd name="connsiteX0" fmla="*/ 0 w 796990"/>
            <a:gd name="connsiteY0" fmla="*/ 340179 h 340179"/>
            <a:gd name="connsiteX1" fmla="*/ 796990 w 796990"/>
            <a:gd name="connsiteY1" fmla="*/ 340179 h 340179"/>
            <a:gd name="connsiteX2" fmla="*/ 796990 w 796990"/>
            <a:gd name="connsiteY2" fmla="*/ 0 h 34017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796990" h="340179">
              <a:moveTo>
                <a:pt x="0" y="340179"/>
              </a:moveTo>
              <a:lnTo>
                <a:pt x="796990" y="340179"/>
              </a:lnTo>
              <a:lnTo>
                <a:pt x="796990" y="0"/>
              </a:lnTo>
            </a:path>
          </a:pathLst>
        </a:custGeom>
        <a:noFill/>
        <a:ln w="28575">
          <a:solidFill>
            <a:schemeClr val="tx1"/>
          </a:solidFill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31</xdr:col>
      <xdr:colOff>47626</xdr:colOff>
      <xdr:row>46</xdr:row>
      <xdr:rowOff>162055</xdr:rowOff>
    </xdr:from>
    <xdr:to>
      <xdr:col>31</xdr:col>
      <xdr:colOff>1024130</xdr:colOff>
      <xdr:row>49</xdr:row>
      <xdr:rowOff>139700</xdr:rowOff>
    </xdr:to>
    <xdr:sp macro="" textlink="">
      <xdr:nvSpPr>
        <xdr:cNvPr id="555" name="フリーフォーム 100">
          <a:extLst>
            <a:ext uri="{FF2B5EF4-FFF2-40B4-BE49-F238E27FC236}">
              <a16:creationId xmlns:a16="http://schemas.microsoft.com/office/drawing/2014/main" id="{AE9C4FEA-B81B-4DFA-B87D-2D2BD94D18CF}"/>
            </a:ext>
          </a:extLst>
        </xdr:cNvPr>
        <xdr:cNvSpPr/>
      </xdr:nvSpPr>
      <xdr:spPr>
        <a:xfrm flipH="1">
          <a:off x="27012901" y="8048755"/>
          <a:ext cx="976504" cy="491995"/>
        </a:xfrm>
        <a:custGeom>
          <a:avLst/>
          <a:gdLst>
            <a:gd name="connsiteX0" fmla="*/ 0 w 1078852"/>
            <a:gd name="connsiteY0" fmla="*/ 466531 h 466531"/>
            <a:gd name="connsiteX1" fmla="*/ 0 w 1078852"/>
            <a:gd name="connsiteY1" fmla="*/ 0 h 466531"/>
            <a:gd name="connsiteX2" fmla="*/ 1078852 w 1078852"/>
            <a:gd name="connsiteY2" fmla="*/ 0 h 46653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78852" h="466531">
              <a:moveTo>
                <a:pt x="0" y="466531"/>
              </a:moveTo>
              <a:lnTo>
                <a:pt x="0" y="0"/>
              </a:lnTo>
              <a:lnTo>
                <a:pt x="1078852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31</xdr:col>
      <xdr:colOff>936095</xdr:colOff>
      <xdr:row>46</xdr:row>
      <xdr:rowOff>63501</xdr:rowOff>
    </xdr:from>
    <xdr:to>
      <xdr:col>32</xdr:col>
      <xdr:colOff>87395</xdr:colOff>
      <xdr:row>47</xdr:row>
      <xdr:rowOff>72052</xdr:rowOff>
    </xdr:to>
    <xdr:sp macro="" textlink="">
      <xdr:nvSpPr>
        <xdr:cNvPr id="556" name="円/楕円 44">
          <a:extLst>
            <a:ext uri="{FF2B5EF4-FFF2-40B4-BE49-F238E27FC236}">
              <a16:creationId xmlns:a16="http://schemas.microsoft.com/office/drawing/2014/main" id="{8B30A2A3-DD71-4F76-9309-4D6050DCBA4B}"/>
            </a:ext>
          </a:extLst>
        </xdr:cNvPr>
        <xdr:cNvSpPr/>
      </xdr:nvSpPr>
      <xdr:spPr>
        <a:xfrm>
          <a:off x="27901370" y="7950201"/>
          <a:ext cx="180000" cy="180001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 editAs="oneCell">
    <xdr:from>
      <xdr:col>31</xdr:col>
      <xdr:colOff>519113</xdr:colOff>
      <xdr:row>47</xdr:row>
      <xdr:rowOff>79375</xdr:rowOff>
    </xdr:from>
    <xdr:to>
      <xdr:col>31</xdr:col>
      <xdr:colOff>915513</xdr:colOff>
      <xdr:row>49</xdr:row>
      <xdr:rowOff>128750</xdr:rowOff>
    </xdr:to>
    <xdr:pic>
      <xdr:nvPicPr>
        <xdr:cNvPr id="557" name="図 556">
          <a:extLst>
            <a:ext uri="{FF2B5EF4-FFF2-40B4-BE49-F238E27FC236}">
              <a16:creationId xmlns:a16="http://schemas.microsoft.com/office/drawing/2014/main" id="{6AB1F652-6D88-4B7F-A915-F1EC5607CAA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7484388" y="8137525"/>
          <a:ext cx="396400" cy="392275"/>
        </a:xfrm>
        <a:prstGeom prst="rect">
          <a:avLst/>
        </a:prstGeom>
      </xdr:spPr>
    </xdr:pic>
    <xdr:clientData/>
  </xdr:twoCellAnchor>
  <xdr:twoCellAnchor>
    <xdr:from>
      <xdr:col>32</xdr:col>
      <xdr:colOff>193</xdr:colOff>
      <xdr:row>39</xdr:row>
      <xdr:rowOff>149355</xdr:rowOff>
    </xdr:from>
    <xdr:to>
      <xdr:col>32</xdr:col>
      <xdr:colOff>965200</xdr:colOff>
      <xdr:row>42</xdr:row>
      <xdr:rowOff>147638</xdr:rowOff>
    </xdr:to>
    <xdr:sp macro="" textlink="">
      <xdr:nvSpPr>
        <xdr:cNvPr id="558" name="フリーフォーム 100">
          <a:extLst>
            <a:ext uri="{FF2B5EF4-FFF2-40B4-BE49-F238E27FC236}">
              <a16:creationId xmlns:a16="http://schemas.microsoft.com/office/drawing/2014/main" id="{8C669E9A-D803-4A40-A907-451346BCD44B}"/>
            </a:ext>
          </a:extLst>
        </xdr:cNvPr>
        <xdr:cNvSpPr/>
      </xdr:nvSpPr>
      <xdr:spPr>
        <a:xfrm>
          <a:off x="27994168" y="6835905"/>
          <a:ext cx="965007" cy="512633"/>
        </a:xfrm>
        <a:custGeom>
          <a:avLst/>
          <a:gdLst>
            <a:gd name="connsiteX0" fmla="*/ 0 w 1078852"/>
            <a:gd name="connsiteY0" fmla="*/ 466531 h 466531"/>
            <a:gd name="connsiteX1" fmla="*/ 0 w 1078852"/>
            <a:gd name="connsiteY1" fmla="*/ 0 h 466531"/>
            <a:gd name="connsiteX2" fmla="*/ 1078852 w 1078852"/>
            <a:gd name="connsiteY2" fmla="*/ 0 h 46653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78852" h="466531">
              <a:moveTo>
                <a:pt x="0" y="466531"/>
              </a:moveTo>
              <a:lnTo>
                <a:pt x="0" y="0"/>
              </a:lnTo>
              <a:lnTo>
                <a:pt x="1078852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31</xdr:col>
      <xdr:colOff>738188</xdr:colOff>
      <xdr:row>40</xdr:row>
      <xdr:rowOff>47626</xdr:rowOff>
    </xdr:from>
    <xdr:to>
      <xdr:col>31</xdr:col>
      <xdr:colOff>970097</xdr:colOff>
      <xdr:row>41</xdr:row>
      <xdr:rowOff>82527</xdr:rowOff>
    </xdr:to>
    <xdr:sp macro="" textlink="">
      <xdr:nvSpPr>
        <xdr:cNvPr id="561" name="二等辺三角形 560">
          <a:extLst>
            <a:ext uri="{FF2B5EF4-FFF2-40B4-BE49-F238E27FC236}">
              <a16:creationId xmlns:a16="http://schemas.microsoft.com/office/drawing/2014/main" id="{AD74CC22-E6B7-42DB-B892-EFD5EB7DBBEE}"/>
            </a:ext>
          </a:extLst>
        </xdr:cNvPr>
        <xdr:cNvSpPr/>
      </xdr:nvSpPr>
      <xdr:spPr bwMode="auto">
        <a:xfrm flipV="1">
          <a:off x="27703463" y="6905626"/>
          <a:ext cx="231909" cy="206351"/>
        </a:xfrm>
        <a:prstGeom prst="triangle">
          <a:avLst/>
        </a:prstGeom>
        <a:solidFill>
          <a:srgbClr val="FF0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none" rtlCol="0" anchor="ctr"/>
        <a:lstStyle/>
        <a:p>
          <a:pPr algn="ctr"/>
          <a:endParaRPr kumimoji="1" lang="ja-JP" altLang="en-US" sz="800"/>
        </a:p>
      </xdr:txBody>
    </xdr:sp>
    <xdr:clientData/>
  </xdr:twoCellAnchor>
  <xdr:twoCellAnchor>
    <xdr:from>
      <xdr:col>32</xdr:col>
      <xdr:colOff>79374</xdr:colOff>
      <xdr:row>40</xdr:row>
      <xdr:rowOff>115886</xdr:rowOff>
    </xdr:from>
    <xdr:to>
      <xdr:col>32</xdr:col>
      <xdr:colOff>865187</xdr:colOff>
      <xdr:row>42</xdr:row>
      <xdr:rowOff>68263</xdr:rowOff>
    </xdr:to>
    <xdr:sp macro="" textlink="">
      <xdr:nvSpPr>
        <xdr:cNvPr id="562" name="正方形/長方形 561">
          <a:extLst>
            <a:ext uri="{FF2B5EF4-FFF2-40B4-BE49-F238E27FC236}">
              <a16:creationId xmlns:a16="http://schemas.microsoft.com/office/drawing/2014/main" id="{0AE615D0-8ACE-44EB-AE56-C38CE1FC8F04}"/>
            </a:ext>
          </a:extLst>
        </xdr:cNvPr>
        <xdr:cNvSpPr/>
      </xdr:nvSpPr>
      <xdr:spPr>
        <a:xfrm>
          <a:off x="28073349" y="6973886"/>
          <a:ext cx="785813" cy="295277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none" lIns="36000" tIns="0" rIns="36000" bIns="0" rtlCol="0" anchor="ctr"/>
        <a:lstStyle/>
        <a:p>
          <a:pPr algn="ctr"/>
          <a:r>
            <a:rPr kumimoji="1" lang="ja-JP" altLang="en-US" sz="1050">
              <a:solidFill>
                <a:schemeClr val="tx1"/>
              </a:solidFill>
            </a:rPr>
            <a:t>藤田保育所</a:t>
          </a:r>
          <a:endParaRPr kumimoji="1" lang="en-US" altLang="ja-JP" sz="1050">
            <a:solidFill>
              <a:schemeClr val="tx1"/>
            </a:solidFill>
          </a:endParaRPr>
        </a:p>
      </xdr:txBody>
    </xdr:sp>
    <xdr:clientData/>
  </xdr:twoCellAnchor>
  <xdr:twoCellAnchor>
    <xdr:from>
      <xdr:col>31</xdr:col>
      <xdr:colOff>63501</xdr:colOff>
      <xdr:row>32</xdr:row>
      <xdr:rowOff>162055</xdr:rowOff>
    </xdr:from>
    <xdr:to>
      <xdr:col>32</xdr:col>
      <xdr:colOff>194</xdr:colOff>
      <xdr:row>35</xdr:row>
      <xdr:rowOff>160338</xdr:rowOff>
    </xdr:to>
    <xdr:sp macro="" textlink="">
      <xdr:nvSpPr>
        <xdr:cNvPr id="563" name="フリーフォーム 100">
          <a:extLst>
            <a:ext uri="{FF2B5EF4-FFF2-40B4-BE49-F238E27FC236}">
              <a16:creationId xmlns:a16="http://schemas.microsoft.com/office/drawing/2014/main" id="{DD84A441-769B-43EC-84DA-6B3EA41CFBEF}"/>
            </a:ext>
          </a:extLst>
        </xdr:cNvPr>
        <xdr:cNvSpPr/>
      </xdr:nvSpPr>
      <xdr:spPr>
        <a:xfrm flipH="1">
          <a:off x="27028776" y="5648455"/>
          <a:ext cx="965393" cy="512633"/>
        </a:xfrm>
        <a:custGeom>
          <a:avLst/>
          <a:gdLst>
            <a:gd name="connsiteX0" fmla="*/ 0 w 1078852"/>
            <a:gd name="connsiteY0" fmla="*/ 466531 h 466531"/>
            <a:gd name="connsiteX1" fmla="*/ 0 w 1078852"/>
            <a:gd name="connsiteY1" fmla="*/ 0 h 466531"/>
            <a:gd name="connsiteX2" fmla="*/ 1078852 w 1078852"/>
            <a:gd name="connsiteY2" fmla="*/ 0 h 46653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78852" h="466531">
              <a:moveTo>
                <a:pt x="0" y="466531"/>
              </a:moveTo>
              <a:lnTo>
                <a:pt x="0" y="0"/>
              </a:lnTo>
              <a:lnTo>
                <a:pt x="1078852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32</xdr:col>
      <xdr:colOff>3174</xdr:colOff>
      <xdr:row>30</xdr:row>
      <xdr:rowOff>44451</xdr:rowOff>
    </xdr:from>
    <xdr:to>
      <xdr:col>32</xdr:col>
      <xdr:colOff>3174</xdr:colOff>
      <xdr:row>32</xdr:row>
      <xdr:rowOff>141288</xdr:rowOff>
    </xdr:to>
    <xdr:cxnSp macro="">
      <xdr:nvCxnSpPr>
        <xdr:cNvPr id="564" name="直線コネクタ 563">
          <a:extLst>
            <a:ext uri="{FF2B5EF4-FFF2-40B4-BE49-F238E27FC236}">
              <a16:creationId xmlns:a16="http://schemas.microsoft.com/office/drawing/2014/main" id="{4F0E8A7D-5B4C-4D9E-BE5D-5876E097760C}"/>
            </a:ext>
          </a:extLst>
        </xdr:cNvPr>
        <xdr:cNvCxnSpPr/>
      </xdr:nvCxnSpPr>
      <xdr:spPr>
        <a:xfrm>
          <a:off x="27997149" y="5187951"/>
          <a:ext cx="0" cy="439737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936095</xdr:colOff>
      <xdr:row>32</xdr:row>
      <xdr:rowOff>87314</xdr:rowOff>
    </xdr:from>
    <xdr:to>
      <xdr:col>32</xdr:col>
      <xdr:colOff>87395</xdr:colOff>
      <xdr:row>33</xdr:row>
      <xdr:rowOff>95865</xdr:rowOff>
    </xdr:to>
    <xdr:sp macro="" textlink="">
      <xdr:nvSpPr>
        <xdr:cNvPr id="566" name="円/楕円 44">
          <a:extLst>
            <a:ext uri="{FF2B5EF4-FFF2-40B4-BE49-F238E27FC236}">
              <a16:creationId xmlns:a16="http://schemas.microsoft.com/office/drawing/2014/main" id="{70CF744F-5601-47BA-A3B3-F0B912E07EBE}"/>
            </a:ext>
          </a:extLst>
        </xdr:cNvPr>
        <xdr:cNvSpPr/>
      </xdr:nvSpPr>
      <xdr:spPr>
        <a:xfrm>
          <a:off x="27901370" y="5573714"/>
          <a:ext cx="180000" cy="180001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32</xdr:col>
      <xdr:colOff>0</xdr:colOff>
      <xdr:row>25</xdr:row>
      <xdr:rowOff>25400</xdr:rowOff>
    </xdr:from>
    <xdr:to>
      <xdr:col>32</xdr:col>
      <xdr:colOff>984251</xdr:colOff>
      <xdr:row>25</xdr:row>
      <xdr:rowOff>25400</xdr:rowOff>
    </xdr:to>
    <xdr:cxnSp macro="">
      <xdr:nvCxnSpPr>
        <xdr:cNvPr id="567" name="直線コネクタ 566">
          <a:extLst>
            <a:ext uri="{FF2B5EF4-FFF2-40B4-BE49-F238E27FC236}">
              <a16:creationId xmlns:a16="http://schemas.microsoft.com/office/drawing/2014/main" id="{96BB6CF3-A648-457F-ACBC-359C2F0B62DD}"/>
            </a:ext>
          </a:extLst>
        </xdr:cNvPr>
        <xdr:cNvCxnSpPr/>
      </xdr:nvCxnSpPr>
      <xdr:spPr>
        <a:xfrm>
          <a:off x="27993975" y="4311650"/>
          <a:ext cx="984251" cy="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55563</xdr:colOff>
      <xdr:row>25</xdr:row>
      <xdr:rowOff>25531</xdr:rowOff>
    </xdr:from>
    <xdr:to>
      <xdr:col>32</xdr:col>
      <xdr:colOff>194</xdr:colOff>
      <xdr:row>28</xdr:row>
      <xdr:rowOff>23814</xdr:rowOff>
    </xdr:to>
    <xdr:sp macro="" textlink="">
      <xdr:nvSpPr>
        <xdr:cNvPr id="568" name="フリーフォーム 100">
          <a:extLst>
            <a:ext uri="{FF2B5EF4-FFF2-40B4-BE49-F238E27FC236}">
              <a16:creationId xmlns:a16="http://schemas.microsoft.com/office/drawing/2014/main" id="{435B36D5-1286-4FAE-A1DF-8C635C42F6B1}"/>
            </a:ext>
          </a:extLst>
        </xdr:cNvPr>
        <xdr:cNvSpPr/>
      </xdr:nvSpPr>
      <xdr:spPr>
        <a:xfrm flipH="1">
          <a:off x="27020838" y="4311781"/>
          <a:ext cx="973331" cy="512633"/>
        </a:xfrm>
        <a:custGeom>
          <a:avLst/>
          <a:gdLst>
            <a:gd name="connsiteX0" fmla="*/ 0 w 1078852"/>
            <a:gd name="connsiteY0" fmla="*/ 466531 h 466531"/>
            <a:gd name="connsiteX1" fmla="*/ 0 w 1078852"/>
            <a:gd name="connsiteY1" fmla="*/ 0 h 466531"/>
            <a:gd name="connsiteX2" fmla="*/ 1078852 w 1078852"/>
            <a:gd name="connsiteY2" fmla="*/ 0 h 46653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78852" h="466531">
              <a:moveTo>
                <a:pt x="0" y="466531"/>
              </a:moveTo>
              <a:lnTo>
                <a:pt x="0" y="0"/>
              </a:lnTo>
              <a:lnTo>
                <a:pt x="1078852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31</xdr:col>
      <xdr:colOff>379731</xdr:colOff>
      <xdr:row>32</xdr:row>
      <xdr:rowOff>77787</xdr:rowOff>
    </xdr:from>
    <xdr:to>
      <xdr:col>31</xdr:col>
      <xdr:colOff>747397</xdr:colOff>
      <xdr:row>33</xdr:row>
      <xdr:rowOff>98032</xdr:rowOff>
    </xdr:to>
    <xdr:sp macro="" textlink="">
      <xdr:nvSpPr>
        <xdr:cNvPr id="569" name="六角形 568">
          <a:extLst>
            <a:ext uri="{FF2B5EF4-FFF2-40B4-BE49-F238E27FC236}">
              <a16:creationId xmlns:a16="http://schemas.microsoft.com/office/drawing/2014/main" id="{4C9C1159-002D-43E2-B4DD-ECAED4E9947F}"/>
            </a:ext>
          </a:extLst>
        </xdr:cNvPr>
        <xdr:cNvSpPr/>
      </xdr:nvSpPr>
      <xdr:spPr>
        <a:xfrm>
          <a:off x="27345006" y="5564187"/>
          <a:ext cx="367666" cy="191695"/>
        </a:xfrm>
        <a:prstGeom prst="hexagon">
          <a:avLst/>
        </a:pr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0" rtlCol="0" anchor="ctr"/>
        <a:lstStyle/>
        <a:p>
          <a:pPr algn="ctr"/>
          <a:r>
            <a:rPr kumimoji="1" lang="en-US" altLang="ja-JP" sz="1200" b="1"/>
            <a:t>258</a:t>
          </a:r>
          <a:endParaRPr kumimoji="1" lang="ja-JP" altLang="en-US" sz="1200" b="1"/>
        </a:p>
      </xdr:txBody>
    </xdr:sp>
    <xdr:clientData/>
  </xdr:twoCellAnchor>
  <xdr:twoCellAnchor>
    <xdr:from>
      <xdr:col>31</xdr:col>
      <xdr:colOff>379731</xdr:colOff>
      <xdr:row>24</xdr:row>
      <xdr:rowOff>112712</xdr:rowOff>
    </xdr:from>
    <xdr:to>
      <xdr:col>31</xdr:col>
      <xdr:colOff>747397</xdr:colOff>
      <xdr:row>25</xdr:row>
      <xdr:rowOff>132957</xdr:rowOff>
    </xdr:to>
    <xdr:sp macro="" textlink="">
      <xdr:nvSpPr>
        <xdr:cNvPr id="570" name="六角形 569">
          <a:extLst>
            <a:ext uri="{FF2B5EF4-FFF2-40B4-BE49-F238E27FC236}">
              <a16:creationId xmlns:a16="http://schemas.microsoft.com/office/drawing/2014/main" id="{4504C5F3-4B00-41F6-B164-8D419F33D5A1}"/>
            </a:ext>
          </a:extLst>
        </xdr:cNvPr>
        <xdr:cNvSpPr/>
      </xdr:nvSpPr>
      <xdr:spPr>
        <a:xfrm>
          <a:off x="27345006" y="4227512"/>
          <a:ext cx="367666" cy="191695"/>
        </a:xfrm>
        <a:prstGeom prst="hexagon">
          <a:avLst/>
        </a:pr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0" rtlCol="0" anchor="ctr"/>
        <a:lstStyle/>
        <a:p>
          <a:pPr algn="ctr"/>
          <a:r>
            <a:rPr kumimoji="1" lang="en-US" altLang="ja-JP" sz="1200" b="1"/>
            <a:t>14</a:t>
          </a:r>
          <a:endParaRPr kumimoji="1" lang="ja-JP" altLang="en-US" sz="1200" b="1"/>
        </a:p>
      </xdr:txBody>
    </xdr:sp>
    <xdr:clientData/>
  </xdr:twoCellAnchor>
  <xdr:twoCellAnchor>
    <xdr:from>
      <xdr:col>31</xdr:col>
      <xdr:colOff>936095</xdr:colOff>
      <xdr:row>24</xdr:row>
      <xdr:rowOff>106364</xdr:rowOff>
    </xdr:from>
    <xdr:to>
      <xdr:col>32</xdr:col>
      <xdr:colOff>87395</xdr:colOff>
      <xdr:row>25</xdr:row>
      <xdr:rowOff>114915</xdr:rowOff>
    </xdr:to>
    <xdr:sp macro="" textlink="">
      <xdr:nvSpPr>
        <xdr:cNvPr id="571" name="円/楕円 44">
          <a:extLst>
            <a:ext uri="{FF2B5EF4-FFF2-40B4-BE49-F238E27FC236}">
              <a16:creationId xmlns:a16="http://schemas.microsoft.com/office/drawing/2014/main" id="{5B242E5A-280F-4EAC-84A3-109DBC332245}"/>
            </a:ext>
          </a:extLst>
        </xdr:cNvPr>
        <xdr:cNvSpPr/>
      </xdr:nvSpPr>
      <xdr:spPr>
        <a:xfrm>
          <a:off x="27901370" y="4221164"/>
          <a:ext cx="180000" cy="180001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 editAs="oneCell">
    <xdr:from>
      <xdr:col>32</xdr:col>
      <xdr:colOff>106363</xdr:colOff>
      <xdr:row>25</xdr:row>
      <xdr:rowOff>114300</xdr:rowOff>
    </xdr:from>
    <xdr:to>
      <xdr:col>32</xdr:col>
      <xdr:colOff>502763</xdr:colOff>
      <xdr:row>27</xdr:row>
      <xdr:rowOff>163675</xdr:rowOff>
    </xdr:to>
    <xdr:pic>
      <xdr:nvPicPr>
        <xdr:cNvPr id="572" name="図 571">
          <a:extLst>
            <a:ext uri="{FF2B5EF4-FFF2-40B4-BE49-F238E27FC236}">
              <a16:creationId xmlns:a16="http://schemas.microsoft.com/office/drawing/2014/main" id="{3ACCB922-D361-4E75-8B07-3AFF0A93465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8100338" y="4400550"/>
          <a:ext cx="396400" cy="392275"/>
        </a:xfrm>
        <a:prstGeom prst="rect">
          <a:avLst/>
        </a:prstGeom>
      </xdr:spPr>
    </xdr:pic>
    <xdr:clientData/>
  </xdr:twoCellAnchor>
  <xdr:twoCellAnchor>
    <xdr:from>
      <xdr:col>31</xdr:col>
      <xdr:colOff>63500</xdr:colOff>
      <xdr:row>18</xdr:row>
      <xdr:rowOff>88900</xdr:rowOff>
    </xdr:from>
    <xdr:to>
      <xdr:col>32</xdr:col>
      <xdr:colOff>15876</xdr:colOff>
      <xdr:row>18</xdr:row>
      <xdr:rowOff>88900</xdr:rowOff>
    </xdr:to>
    <xdr:cxnSp macro="">
      <xdr:nvCxnSpPr>
        <xdr:cNvPr id="573" name="直線コネクタ 572">
          <a:extLst>
            <a:ext uri="{FF2B5EF4-FFF2-40B4-BE49-F238E27FC236}">
              <a16:creationId xmlns:a16="http://schemas.microsoft.com/office/drawing/2014/main" id="{E85B4511-41EA-4C14-A111-05C7B4124F61}"/>
            </a:ext>
          </a:extLst>
        </xdr:cNvPr>
        <xdr:cNvCxnSpPr/>
      </xdr:nvCxnSpPr>
      <xdr:spPr>
        <a:xfrm>
          <a:off x="27028775" y="3175000"/>
          <a:ext cx="981076" cy="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194</xdr:colOff>
      <xdr:row>18</xdr:row>
      <xdr:rowOff>89031</xdr:rowOff>
    </xdr:from>
    <xdr:to>
      <xdr:col>32</xdr:col>
      <xdr:colOff>952500</xdr:colOff>
      <xdr:row>21</xdr:row>
      <xdr:rowOff>87314</xdr:rowOff>
    </xdr:to>
    <xdr:sp macro="" textlink="">
      <xdr:nvSpPr>
        <xdr:cNvPr id="574" name="フリーフォーム 100">
          <a:extLst>
            <a:ext uri="{FF2B5EF4-FFF2-40B4-BE49-F238E27FC236}">
              <a16:creationId xmlns:a16="http://schemas.microsoft.com/office/drawing/2014/main" id="{73F4AF05-19EC-4657-8A10-37B6CC0D6434}"/>
            </a:ext>
          </a:extLst>
        </xdr:cNvPr>
        <xdr:cNvSpPr/>
      </xdr:nvSpPr>
      <xdr:spPr>
        <a:xfrm>
          <a:off x="27994169" y="3175131"/>
          <a:ext cx="952306" cy="512633"/>
        </a:xfrm>
        <a:custGeom>
          <a:avLst/>
          <a:gdLst>
            <a:gd name="connsiteX0" fmla="*/ 0 w 1078852"/>
            <a:gd name="connsiteY0" fmla="*/ 466531 h 466531"/>
            <a:gd name="connsiteX1" fmla="*/ 0 w 1078852"/>
            <a:gd name="connsiteY1" fmla="*/ 0 h 466531"/>
            <a:gd name="connsiteX2" fmla="*/ 1078852 w 1078852"/>
            <a:gd name="connsiteY2" fmla="*/ 0 h 46653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78852" h="466531">
              <a:moveTo>
                <a:pt x="0" y="466531"/>
              </a:moveTo>
              <a:lnTo>
                <a:pt x="0" y="0"/>
              </a:lnTo>
              <a:lnTo>
                <a:pt x="1078852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31</xdr:col>
      <xdr:colOff>936095</xdr:colOff>
      <xdr:row>17</xdr:row>
      <xdr:rowOff>169864</xdr:rowOff>
    </xdr:from>
    <xdr:to>
      <xdr:col>32</xdr:col>
      <xdr:colOff>87395</xdr:colOff>
      <xdr:row>19</xdr:row>
      <xdr:rowOff>3790</xdr:rowOff>
    </xdr:to>
    <xdr:sp macro="" textlink="">
      <xdr:nvSpPr>
        <xdr:cNvPr id="575" name="円/楕円 44">
          <a:extLst>
            <a:ext uri="{FF2B5EF4-FFF2-40B4-BE49-F238E27FC236}">
              <a16:creationId xmlns:a16="http://schemas.microsoft.com/office/drawing/2014/main" id="{52956696-F673-4AE9-A4BA-718B124FDF5B}"/>
            </a:ext>
          </a:extLst>
        </xdr:cNvPr>
        <xdr:cNvSpPr/>
      </xdr:nvSpPr>
      <xdr:spPr>
        <a:xfrm>
          <a:off x="27901370" y="3084514"/>
          <a:ext cx="180000" cy="176826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31</xdr:col>
      <xdr:colOff>63501</xdr:colOff>
      <xdr:row>11</xdr:row>
      <xdr:rowOff>152530</xdr:rowOff>
    </xdr:from>
    <xdr:to>
      <xdr:col>32</xdr:col>
      <xdr:colOff>194</xdr:colOff>
      <xdr:row>14</xdr:row>
      <xdr:rowOff>150813</xdr:rowOff>
    </xdr:to>
    <xdr:sp macro="" textlink="">
      <xdr:nvSpPr>
        <xdr:cNvPr id="576" name="フリーフォーム 100">
          <a:extLst>
            <a:ext uri="{FF2B5EF4-FFF2-40B4-BE49-F238E27FC236}">
              <a16:creationId xmlns:a16="http://schemas.microsoft.com/office/drawing/2014/main" id="{3644E400-5371-4818-BB30-DB2B6E15CC6D}"/>
            </a:ext>
          </a:extLst>
        </xdr:cNvPr>
        <xdr:cNvSpPr/>
      </xdr:nvSpPr>
      <xdr:spPr>
        <a:xfrm flipH="1">
          <a:off x="27028776" y="2038480"/>
          <a:ext cx="965393" cy="512633"/>
        </a:xfrm>
        <a:custGeom>
          <a:avLst/>
          <a:gdLst>
            <a:gd name="connsiteX0" fmla="*/ 0 w 1078852"/>
            <a:gd name="connsiteY0" fmla="*/ 466531 h 466531"/>
            <a:gd name="connsiteX1" fmla="*/ 0 w 1078852"/>
            <a:gd name="connsiteY1" fmla="*/ 0 h 466531"/>
            <a:gd name="connsiteX2" fmla="*/ 1078852 w 1078852"/>
            <a:gd name="connsiteY2" fmla="*/ 0 h 46653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78852" h="466531">
              <a:moveTo>
                <a:pt x="0" y="466531"/>
              </a:moveTo>
              <a:lnTo>
                <a:pt x="0" y="0"/>
              </a:lnTo>
              <a:lnTo>
                <a:pt x="1078852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32</xdr:col>
      <xdr:colOff>3174</xdr:colOff>
      <xdr:row>9</xdr:row>
      <xdr:rowOff>31751</xdr:rowOff>
    </xdr:from>
    <xdr:to>
      <xdr:col>32</xdr:col>
      <xdr:colOff>3174</xdr:colOff>
      <xdr:row>11</xdr:row>
      <xdr:rowOff>128588</xdr:rowOff>
    </xdr:to>
    <xdr:cxnSp macro="">
      <xdr:nvCxnSpPr>
        <xdr:cNvPr id="577" name="直線コネクタ 576">
          <a:extLst>
            <a:ext uri="{FF2B5EF4-FFF2-40B4-BE49-F238E27FC236}">
              <a16:creationId xmlns:a16="http://schemas.microsoft.com/office/drawing/2014/main" id="{693DA2F8-D00C-4BB3-8A2D-4F5CB7EACA66}"/>
            </a:ext>
          </a:extLst>
        </xdr:cNvPr>
        <xdr:cNvCxnSpPr/>
      </xdr:nvCxnSpPr>
      <xdr:spPr>
        <a:xfrm>
          <a:off x="27997149" y="1574801"/>
          <a:ext cx="0" cy="439737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936095</xdr:colOff>
      <xdr:row>11</xdr:row>
      <xdr:rowOff>74614</xdr:rowOff>
    </xdr:from>
    <xdr:to>
      <xdr:col>32</xdr:col>
      <xdr:colOff>87395</xdr:colOff>
      <xdr:row>12</xdr:row>
      <xdr:rowOff>83165</xdr:rowOff>
    </xdr:to>
    <xdr:sp macro="" textlink="">
      <xdr:nvSpPr>
        <xdr:cNvPr id="578" name="円/楕円 44">
          <a:extLst>
            <a:ext uri="{FF2B5EF4-FFF2-40B4-BE49-F238E27FC236}">
              <a16:creationId xmlns:a16="http://schemas.microsoft.com/office/drawing/2014/main" id="{A33ED254-9C85-4AD3-88CE-7B856F426AA1}"/>
            </a:ext>
          </a:extLst>
        </xdr:cNvPr>
        <xdr:cNvSpPr/>
      </xdr:nvSpPr>
      <xdr:spPr>
        <a:xfrm>
          <a:off x="27901370" y="1960564"/>
          <a:ext cx="180000" cy="180001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31</xdr:col>
      <xdr:colOff>103187</xdr:colOff>
      <xdr:row>12</xdr:row>
      <xdr:rowOff>98425</xdr:rowOff>
    </xdr:from>
    <xdr:to>
      <xdr:col>31</xdr:col>
      <xdr:colOff>965169</xdr:colOff>
      <xdr:row>14</xdr:row>
      <xdr:rowOff>79375</xdr:rowOff>
    </xdr:to>
    <xdr:grpSp>
      <xdr:nvGrpSpPr>
        <xdr:cNvPr id="579" name="グループ化 26">
          <a:extLst>
            <a:ext uri="{FF2B5EF4-FFF2-40B4-BE49-F238E27FC236}">
              <a16:creationId xmlns:a16="http://schemas.microsoft.com/office/drawing/2014/main" id="{0D88942D-C726-4DAD-BAC2-4A9D5B3FD9B1}"/>
            </a:ext>
          </a:extLst>
        </xdr:cNvPr>
        <xdr:cNvGrpSpPr>
          <a:grpSpLocks/>
        </xdr:cNvGrpSpPr>
      </xdr:nvGrpSpPr>
      <xdr:grpSpPr bwMode="auto">
        <a:xfrm>
          <a:off x="27068462" y="2155825"/>
          <a:ext cx="861982" cy="323850"/>
          <a:chOff x="35734" y="3619500"/>
          <a:chExt cx="861982" cy="400050"/>
        </a:xfrm>
      </xdr:grpSpPr>
      <xdr:sp macro="" textlink="">
        <xdr:nvSpPr>
          <xdr:cNvPr id="580" name="正方形/長方形 579">
            <a:extLst>
              <a:ext uri="{FF2B5EF4-FFF2-40B4-BE49-F238E27FC236}">
                <a16:creationId xmlns:a16="http://schemas.microsoft.com/office/drawing/2014/main" id="{722A8A4F-6893-4F82-8B5B-3DBC087C3E1D}"/>
              </a:ext>
            </a:extLst>
          </xdr:cNvPr>
          <xdr:cNvSpPr/>
        </xdr:nvSpPr>
        <xdr:spPr>
          <a:xfrm>
            <a:off x="35734" y="3619500"/>
            <a:ext cx="861982" cy="317687"/>
          </a:xfrm>
          <a:prstGeom prst="rect">
            <a:avLst/>
          </a:prstGeom>
          <a:solidFill>
            <a:schemeClr val="tx2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36000" tIns="0" rIns="36000" bIns="0" rtlCol="0" anchor="ctr"/>
          <a:lstStyle/>
          <a:p>
            <a:pPr algn="ctr"/>
            <a:r>
              <a:rPr kumimoji="1" lang="ja-JP" altLang="en-US" sz="1050" b="1">
                <a:solidFill>
                  <a:schemeClr val="bg1"/>
                </a:solidFill>
              </a:rPr>
              <a:t>人形の富月</a:t>
            </a:r>
          </a:p>
        </xdr:txBody>
      </xdr:sp>
      <xdr:cxnSp macro="">
        <xdr:nvCxnSpPr>
          <xdr:cNvPr id="581" name="直線コネクタ 580">
            <a:extLst>
              <a:ext uri="{FF2B5EF4-FFF2-40B4-BE49-F238E27FC236}">
                <a16:creationId xmlns:a16="http://schemas.microsoft.com/office/drawing/2014/main" id="{532AD311-BBFE-406C-8A6F-885770B2634C}"/>
              </a:ext>
            </a:extLst>
          </xdr:cNvPr>
          <xdr:cNvCxnSpPr/>
        </xdr:nvCxnSpPr>
        <xdr:spPr>
          <a:xfrm>
            <a:off x="447675" y="3925421"/>
            <a:ext cx="0" cy="94129"/>
          </a:xfrm>
          <a:prstGeom prst="line">
            <a:avLst/>
          </a:prstGeom>
          <a:ln w="28575">
            <a:solidFill>
              <a:schemeClr val="accent6">
                <a:lumMod val="50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31</xdr:col>
      <xdr:colOff>379731</xdr:colOff>
      <xdr:row>11</xdr:row>
      <xdr:rowOff>57149</xdr:rowOff>
    </xdr:from>
    <xdr:to>
      <xdr:col>31</xdr:col>
      <xdr:colOff>747397</xdr:colOff>
      <xdr:row>12</xdr:row>
      <xdr:rowOff>77394</xdr:rowOff>
    </xdr:to>
    <xdr:sp macro="" textlink="">
      <xdr:nvSpPr>
        <xdr:cNvPr id="582" name="六角形 581">
          <a:extLst>
            <a:ext uri="{FF2B5EF4-FFF2-40B4-BE49-F238E27FC236}">
              <a16:creationId xmlns:a16="http://schemas.microsoft.com/office/drawing/2014/main" id="{D471D34D-E003-4881-BAD7-25500F042841}"/>
            </a:ext>
          </a:extLst>
        </xdr:cNvPr>
        <xdr:cNvSpPr/>
      </xdr:nvSpPr>
      <xdr:spPr>
        <a:xfrm>
          <a:off x="27345006" y="1943099"/>
          <a:ext cx="367666" cy="191695"/>
        </a:xfrm>
        <a:prstGeom prst="hexagon">
          <a:avLst/>
        </a:pr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0" rtlCol="0" anchor="ctr"/>
        <a:lstStyle/>
        <a:p>
          <a:pPr algn="ctr"/>
          <a:r>
            <a:rPr kumimoji="1" lang="en-US" altLang="ja-JP" sz="1200" b="1"/>
            <a:t>69</a:t>
          </a:r>
          <a:endParaRPr kumimoji="1" lang="ja-JP" altLang="en-US" sz="1200" b="1"/>
        </a:p>
      </xdr:txBody>
    </xdr:sp>
    <xdr:clientData/>
  </xdr:twoCellAnchor>
  <xdr:twoCellAnchor>
    <xdr:from>
      <xdr:col>32</xdr:col>
      <xdr:colOff>213784</xdr:colOff>
      <xdr:row>17</xdr:row>
      <xdr:rowOff>133349</xdr:rowOff>
    </xdr:from>
    <xdr:to>
      <xdr:col>32</xdr:col>
      <xdr:colOff>610567</xdr:colOff>
      <xdr:row>19</xdr:row>
      <xdr:rowOff>28627</xdr:rowOff>
    </xdr:to>
    <xdr:sp macro="" textlink="">
      <xdr:nvSpPr>
        <xdr:cNvPr id="583" name="フリーフォーム 105">
          <a:extLst>
            <a:ext uri="{FF2B5EF4-FFF2-40B4-BE49-F238E27FC236}">
              <a16:creationId xmlns:a16="http://schemas.microsoft.com/office/drawing/2014/main" id="{E3EA215F-B96F-4695-9975-5D54AD499003}"/>
            </a:ext>
          </a:extLst>
        </xdr:cNvPr>
        <xdr:cNvSpPr/>
      </xdr:nvSpPr>
      <xdr:spPr>
        <a:xfrm>
          <a:off x="28207759" y="3047999"/>
          <a:ext cx="396783" cy="238178"/>
        </a:xfrm>
        <a:custGeom>
          <a:avLst/>
          <a:gdLst>
            <a:gd name="connsiteX0" fmla="*/ 365709 w 731419"/>
            <a:gd name="connsiteY0" fmla="*/ 701621 h 701622"/>
            <a:gd name="connsiteX1" fmla="*/ 723619 w 731419"/>
            <a:gd name="connsiteY1" fmla="*/ 81053 h 701622"/>
            <a:gd name="connsiteX2" fmla="*/ 7800 w 731419"/>
            <a:gd name="connsiteY2" fmla="*/ 75280 h 701622"/>
            <a:gd name="connsiteX3" fmla="*/ 365709 w 731419"/>
            <a:gd name="connsiteY3" fmla="*/ 701621 h 701622"/>
            <a:gd name="connsiteX0" fmla="*/ 401872 w 767582"/>
            <a:gd name="connsiteY0" fmla="*/ 728815 h 728816"/>
            <a:gd name="connsiteX1" fmla="*/ 759782 w 767582"/>
            <a:gd name="connsiteY1" fmla="*/ 108247 h 728816"/>
            <a:gd name="connsiteX2" fmla="*/ 43963 w 767582"/>
            <a:gd name="connsiteY2" fmla="*/ 102474 h 728816"/>
            <a:gd name="connsiteX3" fmla="*/ 401872 w 767582"/>
            <a:gd name="connsiteY3" fmla="*/ 728815 h 728816"/>
            <a:gd name="connsiteX0" fmla="*/ 401872 w 767582"/>
            <a:gd name="connsiteY0" fmla="*/ 762923 h 762924"/>
            <a:gd name="connsiteX1" fmla="*/ 759782 w 767582"/>
            <a:gd name="connsiteY1" fmla="*/ 142355 h 762924"/>
            <a:gd name="connsiteX2" fmla="*/ 43963 w 767582"/>
            <a:gd name="connsiteY2" fmla="*/ 136582 h 762924"/>
            <a:gd name="connsiteX3" fmla="*/ 401872 w 767582"/>
            <a:gd name="connsiteY3" fmla="*/ 762923 h 762924"/>
            <a:gd name="connsiteX0" fmla="*/ 401872 w 799759"/>
            <a:gd name="connsiteY0" fmla="*/ 762923 h 762924"/>
            <a:gd name="connsiteX1" fmla="*/ 759782 w 799759"/>
            <a:gd name="connsiteY1" fmla="*/ 142355 h 762924"/>
            <a:gd name="connsiteX2" fmla="*/ 43963 w 799759"/>
            <a:gd name="connsiteY2" fmla="*/ 136582 h 762924"/>
            <a:gd name="connsiteX3" fmla="*/ 401872 w 799759"/>
            <a:gd name="connsiteY3" fmla="*/ 762923 h 762924"/>
            <a:gd name="connsiteX0" fmla="*/ 401872 w 799759"/>
            <a:gd name="connsiteY0" fmla="*/ 755635 h 755636"/>
            <a:gd name="connsiteX1" fmla="*/ 759782 w 799759"/>
            <a:gd name="connsiteY1" fmla="*/ 135067 h 755636"/>
            <a:gd name="connsiteX2" fmla="*/ 43963 w 799759"/>
            <a:gd name="connsiteY2" fmla="*/ 129294 h 755636"/>
            <a:gd name="connsiteX3" fmla="*/ 401872 w 799759"/>
            <a:gd name="connsiteY3" fmla="*/ 755635 h 755636"/>
            <a:gd name="connsiteX0" fmla="*/ 401872 w 803745"/>
            <a:gd name="connsiteY0" fmla="*/ 755635 h 755636"/>
            <a:gd name="connsiteX1" fmla="*/ 759782 w 803745"/>
            <a:gd name="connsiteY1" fmla="*/ 135067 h 755636"/>
            <a:gd name="connsiteX2" fmla="*/ 43963 w 803745"/>
            <a:gd name="connsiteY2" fmla="*/ 129294 h 755636"/>
            <a:gd name="connsiteX3" fmla="*/ 401872 w 803745"/>
            <a:gd name="connsiteY3" fmla="*/ 755635 h 755636"/>
            <a:gd name="connsiteX0" fmla="*/ 401872 w 797791"/>
            <a:gd name="connsiteY0" fmla="*/ 755635 h 755636"/>
            <a:gd name="connsiteX1" fmla="*/ 759782 w 797791"/>
            <a:gd name="connsiteY1" fmla="*/ 135067 h 755636"/>
            <a:gd name="connsiteX2" fmla="*/ 43963 w 797791"/>
            <a:gd name="connsiteY2" fmla="*/ 129294 h 755636"/>
            <a:gd name="connsiteX3" fmla="*/ 401872 w 797791"/>
            <a:gd name="connsiteY3" fmla="*/ 755635 h 75563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797791" h="755636">
              <a:moveTo>
                <a:pt x="401872" y="755635"/>
              </a:moveTo>
              <a:cubicBezTo>
                <a:pt x="521175" y="756597"/>
                <a:pt x="921722" y="297134"/>
                <a:pt x="759782" y="135067"/>
              </a:cubicBezTo>
              <a:cubicBezTo>
                <a:pt x="575109" y="-46220"/>
                <a:pt x="222955" y="-41900"/>
                <a:pt x="43963" y="129294"/>
              </a:cubicBezTo>
              <a:cubicBezTo>
                <a:pt x="-135029" y="300488"/>
                <a:pt x="282569" y="754673"/>
                <a:pt x="401872" y="755635"/>
              </a:cubicBezTo>
              <a:close/>
            </a:path>
          </a:pathLst>
        </a:cu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36000" rtlCol="0" anchor="ctr"/>
        <a:lstStyle/>
        <a:p>
          <a:pPr algn="ctr"/>
          <a:r>
            <a:rPr kumimoji="1" lang="en-US" altLang="ja-JP" sz="1200" b="1"/>
            <a:t>354</a:t>
          </a:r>
          <a:endParaRPr kumimoji="1" lang="ja-JP" altLang="en-US" sz="1200" b="1"/>
        </a:p>
      </xdr:txBody>
    </xdr:sp>
    <xdr:clientData/>
  </xdr:twoCellAnchor>
  <xdr:twoCellAnchor>
    <xdr:from>
      <xdr:col>31</xdr:col>
      <xdr:colOff>90488</xdr:colOff>
      <xdr:row>2</xdr:row>
      <xdr:rowOff>166688</xdr:rowOff>
    </xdr:from>
    <xdr:to>
      <xdr:col>32</xdr:col>
      <xdr:colOff>10670</xdr:colOff>
      <xdr:row>5</xdr:row>
      <xdr:rowOff>78360</xdr:rowOff>
    </xdr:to>
    <xdr:sp macro="" textlink="">
      <xdr:nvSpPr>
        <xdr:cNvPr id="584" name="フリーフォーム 54">
          <a:extLst>
            <a:ext uri="{FF2B5EF4-FFF2-40B4-BE49-F238E27FC236}">
              <a16:creationId xmlns:a16="http://schemas.microsoft.com/office/drawing/2014/main" id="{AD3345FD-3198-4B0E-B036-1AE22C0B1987}"/>
            </a:ext>
          </a:extLst>
        </xdr:cNvPr>
        <xdr:cNvSpPr/>
      </xdr:nvSpPr>
      <xdr:spPr>
        <a:xfrm>
          <a:off x="27055763" y="509588"/>
          <a:ext cx="948882" cy="426022"/>
        </a:xfrm>
        <a:custGeom>
          <a:avLst/>
          <a:gdLst>
            <a:gd name="connsiteX0" fmla="*/ 0 w 796990"/>
            <a:gd name="connsiteY0" fmla="*/ 340179 h 340179"/>
            <a:gd name="connsiteX1" fmla="*/ 796990 w 796990"/>
            <a:gd name="connsiteY1" fmla="*/ 340179 h 340179"/>
            <a:gd name="connsiteX2" fmla="*/ 796990 w 796990"/>
            <a:gd name="connsiteY2" fmla="*/ 0 h 34017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796990" h="340179">
              <a:moveTo>
                <a:pt x="0" y="340179"/>
              </a:moveTo>
              <a:lnTo>
                <a:pt x="796990" y="340179"/>
              </a:lnTo>
              <a:lnTo>
                <a:pt x="796990" y="0"/>
              </a:lnTo>
            </a:path>
          </a:pathLst>
        </a:custGeom>
        <a:noFill/>
        <a:ln w="28575">
          <a:solidFill>
            <a:schemeClr val="tx1"/>
          </a:solidFill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32</xdr:col>
      <xdr:colOff>8130</xdr:colOff>
      <xdr:row>5</xdr:row>
      <xdr:rowOff>81092</xdr:rowOff>
    </xdr:from>
    <xdr:to>
      <xdr:col>32</xdr:col>
      <xdr:colOff>973137</xdr:colOff>
      <xdr:row>7</xdr:row>
      <xdr:rowOff>150813</xdr:rowOff>
    </xdr:to>
    <xdr:sp macro="" textlink="">
      <xdr:nvSpPr>
        <xdr:cNvPr id="585" name="フリーフォーム 100">
          <a:extLst>
            <a:ext uri="{FF2B5EF4-FFF2-40B4-BE49-F238E27FC236}">
              <a16:creationId xmlns:a16="http://schemas.microsoft.com/office/drawing/2014/main" id="{2D8BB71A-4710-4060-80C9-3E54D8741270}"/>
            </a:ext>
          </a:extLst>
        </xdr:cNvPr>
        <xdr:cNvSpPr/>
      </xdr:nvSpPr>
      <xdr:spPr>
        <a:xfrm>
          <a:off x="28002105" y="938342"/>
          <a:ext cx="965007" cy="412621"/>
        </a:xfrm>
        <a:custGeom>
          <a:avLst/>
          <a:gdLst>
            <a:gd name="connsiteX0" fmla="*/ 0 w 1078852"/>
            <a:gd name="connsiteY0" fmla="*/ 466531 h 466531"/>
            <a:gd name="connsiteX1" fmla="*/ 0 w 1078852"/>
            <a:gd name="connsiteY1" fmla="*/ 0 h 466531"/>
            <a:gd name="connsiteX2" fmla="*/ 1078852 w 1078852"/>
            <a:gd name="connsiteY2" fmla="*/ 0 h 46653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78852" h="466531">
              <a:moveTo>
                <a:pt x="0" y="466531"/>
              </a:moveTo>
              <a:lnTo>
                <a:pt x="0" y="0"/>
              </a:lnTo>
              <a:lnTo>
                <a:pt x="1078852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31</xdr:col>
      <xdr:colOff>951971</xdr:colOff>
      <xdr:row>4</xdr:row>
      <xdr:rowOff>153988</xdr:rowOff>
    </xdr:from>
    <xdr:to>
      <xdr:col>32</xdr:col>
      <xdr:colOff>103271</xdr:colOff>
      <xdr:row>5</xdr:row>
      <xdr:rowOff>162539</xdr:rowOff>
    </xdr:to>
    <xdr:sp macro="" textlink="">
      <xdr:nvSpPr>
        <xdr:cNvPr id="586" name="円/楕円 44">
          <a:extLst>
            <a:ext uri="{FF2B5EF4-FFF2-40B4-BE49-F238E27FC236}">
              <a16:creationId xmlns:a16="http://schemas.microsoft.com/office/drawing/2014/main" id="{C3EE5B83-142E-4131-9561-67723847391D}"/>
            </a:ext>
          </a:extLst>
        </xdr:cNvPr>
        <xdr:cNvSpPr/>
      </xdr:nvSpPr>
      <xdr:spPr>
        <a:xfrm>
          <a:off x="27917246" y="839788"/>
          <a:ext cx="180000" cy="180001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32</xdr:col>
      <xdr:colOff>252731</xdr:colOff>
      <xdr:row>4</xdr:row>
      <xdr:rowOff>168274</xdr:rowOff>
    </xdr:from>
    <xdr:to>
      <xdr:col>32</xdr:col>
      <xdr:colOff>620397</xdr:colOff>
      <xdr:row>6</xdr:row>
      <xdr:rowOff>13894</xdr:rowOff>
    </xdr:to>
    <xdr:sp macro="" textlink="">
      <xdr:nvSpPr>
        <xdr:cNvPr id="587" name="六角形 586">
          <a:extLst>
            <a:ext uri="{FF2B5EF4-FFF2-40B4-BE49-F238E27FC236}">
              <a16:creationId xmlns:a16="http://schemas.microsoft.com/office/drawing/2014/main" id="{4E9E9478-4087-4345-880D-0D048CB14F09}"/>
            </a:ext>
          </a:extLst>
        </xdr:cNvPr>
        <xdr:cNvSpPr/>
      </xdr:nvSpPr>
      <xdr:spPr>
        <a:xfrm>
          <a:off x="28246706" y="854074"/>
          <a:ext cx="367666" cy="188520"/>
        </a:xfrm>
        <a:prstGeom prst="hexagon">
          <a:avLst/>
        </a:pr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0" rtlCol="0" anchor="ctr"/>
        <a:lstStyle/>
        <a:p>
          <a:pPr algn="ctr"/>
          <a:r>
            <a:rPr kumimoji="1" lang="en-US" altLang="ja-JP" sz="1200" b="1"/>
            <a:t>312</a:t>
          </a:r>
          <a:endParaRPr kumimoji="1" lang="ja-JP" altLang="en-US" sz="1200" b="1"/>
        </a:p>
      </xdr:txBody>
    </xdr:sp>
    <xdr:clientData/>
  </xdr:twoCellAnchor>
  <xdr:twoCellAnchor editAs="oneCell">
    <xdr:from>
      <xdr:col>31</xdr:col>
      <xdr:colOff>587375</xdr:colOff>
      <xdr:row>3</xdr:row>
      <xdr:rowOff>15875</xdr:rowOff>
    </xdr:from>
    <xdr:to>
      <xdr:col>31</xdr:col>
      <xdr:colOff>911082</xdr:colOff>
      <xdr:row>4</xdr:row>
      <xdr:rowOff>167201</xdr:rowOff>
    </xdr:to>
    <xdr:pic>
      <xdr:nvPicPr>
        <xdr:cNvPr id="588" name="図 587">
          <a:extLst>
            <a:ext uri="{FF2B5EF4-FFF2-40B4-BE49-F238E27FC236}">
              <a16:creationId xmlns:a16="http://schemas.microsoft.com/office/drawing/2014/main" id="{9290C99B-98B1-47A6-AF37-8EF09C5315F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7552650" y="530225"/>
          <a:ext cx="323707" cy="322776"/>
        </a:xfrm>
        <a:prstGeom prst="rect">
          <a:avLst/>
        </a:prstGeom>
      </xdr:spPr>
    </xdr:pic>
    <xdr:clientData/>
  </xdr:twoCellAnchor>
  <xdr:twoCellAnchor>
    <xdr:from>
      <xdr:col>31</xdr:col>
      <xdr:colOff>301624</xdr:colOff>
      <xdr:row>5</xdr:row>
      <xdr:rowOff>158751</xdr:rowOff>
    </xdr:from>
    <xdr:to>
      <xdr:col>31</xdr:col>
      <xdr:colOff>944561</xdr:colOff>
      <xdr:row>7</xdr:row>
      <xdr:rowOff>95249</xdr:rowOff>
    </xdr:to>
    <xdr:sp macro="" textlink="">
      <xdr:nvSpPr>
        <xdr:cNvPr id="589" name="正方形/長方形 588">
          <a:extLst>
            <a:ext uri="{FF2B5EF4-FFF2-40B4-BE49-F238E27FC236}">
              <a16:creationId xmlns:a16="http://schemas.microsoft.com/office/drawing/2014/main" id="{4799959D-DAC9-47EC-A9AD-6CE1EE0DC0CC}"/>
            </a:ext>
          </a:extLst>
        </xdr:cNvPr>
        <xdr:cNvSpPr/>
      </xdr:nvSpPr>
      <xdr:spPr>
        <a:xfrm>
          <a:off x="27266899" y="1016001"/>
          <a:ext cx="642937" cy="279398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none" lIns="36000" tIns="0" rIns="36000" bIns="0" rtlCol="0" anchor="ctr"/>
        <a:lstStyle/>
        <a:p>
          <a:pPr algn="ctr"/>
          <a:r>
            <a:rPr kumimoji="1" lang="ja-JP" altLang="en-US" sz="1050">
              <a:solidFill>
                <a:schemeClr val="tx1"/>
              </a:solidFill>
            </a:rPr>
            <a:t>酒梵玉</a:t>
          </a:r>
          <a:endParaRPr kumimoji="1" lang="en-US" altLang="ja-JP" sz="1050">
            <a:solidFill>
              <a:schemeClr val="tx1"/>
            </a:solidFill>
          </a:endParaRPr>
        </a:p>
      </xdr:txBody>
    </xdr:sp>
    <xdr:clientData/>
  </xdr:twoCellAnchor>
  <xdr:twoCellAnchor>
    <xdr:from>
      <xdr:col>35</xdr:col>
      <xdr:colOff>60643</xdr:colOff>
      <xdr:row>59</xdr:row>
      <xdr:rowOff>62755</xdr:rowOff>
    </xdr:from>
    <xdr:to>
      <xdr:col>35</xdr:col>
      <xdr:colOff>935616</xdr:colOff>
      <xdr:row>61</xdr:row>
      <xdr:rowOff>149052</xdr:rowOff>
    </xdr:to>
    <xdr:sp macro="" textlink="">
      <xdr:nvSpPr>
        <xdr:cNvPr id="590" name="フリーフォーム 54">
          <a:extLst>
            <a:ext uri="{FF2B5EF4-FFF2-40B4-BE49-F238E27FC236}">
              <a16:creationId xmlns:a16="http://schemas.microsoft.com/office/drawing/2014/main" id="{B26A069B-381F-499B-B937-D792E6BC2F2F}"/>
            </a:ext>
          </a:extLst>
        </xdr:cNvPr>
        <xdr:cNvSpPr/>
      </xdr:nvSpPr>
      <xdr:spPr>
        <a:xfrm rot="1065172" flipH="1">
          <a:off x="30693043" y="10178305"/>
          <a:ext cx="874973" cy="429197"/>
        </a:xfrm>
        <a:custGeom>
          <a:avLst/>
          <a:gdLst>
            <a:gd name="connsiteX0" fmla="*/ 0 w 796990"/>
            <a:gd name="connsiteY0" fmla="*/ 340179 h 340179"/>
            <a:gd name="connsiteX1" fmla="*/ 796990 w 796990"/>
            <a:gd name="connsiteY1" fmla="*/ 340179 h 340179"/>
            <a:gd name="connsiteX2" fmla="*/ 796990 w 796990"/>
            <a:gd name="connsiteY2" fmla="*/ 0 h 34017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796990" h="340179">
              <a:moveTo>
                <a:pt x="0" y="340179"/>
              </a:moveTo>
              <a:lnTo>
                <a:pt x="796990" y="340179"/>
              </a:lnTo>
              <a:lnTo>
                <a:pt x="796990" y="0"/>
              </a:lnTo>
            </a:path>
          </a:pathLst>
        </a:custGeom>
        <a:noFill/>
        <a:ln w="28575">
          <a:solidFill>
            <a:schemeClr val="tx1"/>
          </a:solidFill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34</xdr:col>
      <xdr:colOff>103188</xdr:colOff>
      <xdr:row>59</xdr:row>
      <xdr:rowOff>47755</xdr:rowOff>
    </xdr:from>
    <xdr:to>
      <xdr:col>35</xdr:col>
      <xdr:colOff>8131</xdr:colOff>
      <xdr:row>63</xdr:row>
      <xdr:rowOff>133351</xdr:rowOff>
    </xdr:to>
    <xdr:sp macro="" textlink="">
      <xdr:nvSpPr>
        <xdr:cNvPr id="591" name="フリーフォーム 100">
          <a:extLst>
            <a:ext uri="{FF2B5EF4-FFF2-40B4-BE49-F238E27FC236}">
              <a16:creationId xmlns:a16="http://schemas.microsoft.com/office/drawing/2014/main" id="{F4CE4DA8-D373-4C06-8AA8-D215CAC92F39}"/>
            </a:ext>
          </a:extLst>
        </xdr:cNvPr>
        <xdr:cNvSpPr/>
      </xdr:nvSpPr>
      <xdr:spPr>
        <a:xfrm flipH="1">
          <a:off x="29706888" y="10163305"/>
          <a:ext cx="933643" cy="771396"/>
        </a:xfrm>
        <a:custGeom>
          <a:avLst/>
          <a:gdLst>
            <a:gd name="connsiteX0" fmla="*/ 0 w 1078852"/>
            <a:gd name="connsiteY0" fmla="*/ 466531 h 466531"/>
            <a:gd name="connsiteX1" fmla="*/ 0 w 1078852"/>
            <a:gd name="connsiteY1" fmla="*/ 0 h 466531"/>
            <a:gd name="connsiteX2" fmla="*/ 1078852 w 1078852"/>
            <a:gd name="connsiteY2" fmla="*/ 0 h 466531"/>
            <a:gd name="connsiteX0" fmla="*/ 0 w 1018449"/>
            <a:gd name="connsiteY0" fmla="*/ 802395 h 802395"/>
            <a:gd name="connsiteX1" fmla="*/ 0 w 1018449"/>
            <a:gd name="connsiteY1" fmla="*/ 335864 h 802395"/>
            <a:gd name="connsiteX2" fmla="*/ 1018449 w 1018449"/>
            <a:gd name="connsiteY2" fmla="*/ 0 h 802395"/>
            <a:gd name="connsiteX0" fmla="*/ 0 w 1018449"/>
            <a:gd name="connsiteY0" fmla="*/ 802395 h 802395"/>
            <a:gd name="connsiteX1" fmla="*/ 0 w 1018449"/>
            <a:gd name="connsiteY1" fmla="*/ 335864 h 802395"/>
            <a:gd name="connsiteX2" fmla="*/ 1018449 w 1018449"/>
            <a:gd name="connsiteY2" fmla="*/ 0 h 802395"/>
            <a:gd name="connsiteX0" fmla="*/ 0 w 1018449"/>
            <a:gd name="connsiteY0" fmla="*/ 802395 h 802395"/>
            <a:gd name="connsiteX1" fmla="*/ 0 w 1018449"/>
            <a:gd name="connsiteY1" fmla="*/ 335864 h 802395"/>
            <a:gd name="connsiteX2" fmla="*/ 1018449 w 1018449"/>
            <a:gd name="connsiteY2" fmla="*/ 0 h 802395"/>
            <a:gd name="connsiteX0" fmla="*/ 0 w 1018449"/>
            <a:gd name="connsiteY0" fmla="*/ 873103 h 873103"/>
            <a:gd name="connsiteX1" fmla="*/ 0 w 1018449"/>
            <a:gd name="connsiteY1" fmla="*/ 335864 h 873103"/>
            <a:gd name="connsiteX2" fmla="*/ 1018449 w 1018449"/>
            <a:gd name="connsiteY2" fmla="*/ 0 h 87310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18449" h="873103">
              <a:moveTo>
                <a:pt x="0" y="873103"/>
              </a:moveTo>
              <a:lnTo>
                <a:pt x="0" y="335864"/>
              </a:lnTo>
              <a:cubicBezTo>
                <a:pt x="385504" y="229802"/>
                <a:pt x="658832" y="123739"/>
                <a:pt x="1018449" y="0"/>
              </a:cubicBez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34</xdr:col>
      <xdr:colOff>951971</xdr:colOff>
      <xdr:row>60</xdr:row>
      <xdr:rowOff>73026</xdr:rowOff>
    </xdr:from>
    <xdr:to>
      <xdr:col>35</xdr:col>
      <xdr:colOff>103271</xdr:colOff>
      <xdr:row>61</xdr:row>
      <xdr:rowOff>81577</xdr:rowOff>
    </xdr:to>
    <xdr:sp macro="" textlink="">
      <xdr:nvSpPr>
        <xdr:cNvPr id="592" name="円/楕円 44">
          <a:extLst>
            <a:ext uri="{FF2B5EF4-FFF2-40B4-BE49-F238E27FC236}">
              <a16:creationId xmlns:a16="http://schemas.microsoft.com/office/drawing/2014/main" id="{2D9CAD2C-C6E7-49B7-8D64-1229FC3AD2DA}"/>
            </a:ext>
          </a:extLst>
        </xdr:cNvPr>
        <xdr:cNvSpPr/>
      </xdr:nvSpPr>
      <xdr:spPr>
        <a:xfrm>
          <a:off x="30555671" y="10360026"/>
          <a:ext cx="180000" cy="180001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34</xdr:col>
      <xdr:colOff>395606</xdr:colOff>
      <xdr:row>59</xdr:row>
      <xdr:rowOff>126998</xdr:rowOff>
    </xdr:from>
    <xdr:to>
      <xdr:col>34</xdr:col>
      <xdr:colOff>763272</xdr:colOff>
      <xdr:row>60</xdr:row>
      <xdr:rowOff>147243</xdr:rowOff>
    </xdr:to>
    <xdr:sp macro="" textlink="">
      <xdr:nvSpPr>
        <xdr:cNvPr id="593" name="六角形 592">
          <a:extLst>
            <a:ext uri="{FF2B5EF4-FFF2-40B4-BE49-F238E27FC236}">
              <a16:creationId xmlns:a16="http://schemas.microsoft.com/office/drawing/2014/main" id="{FB43B7F2-BAF7-4D0C-9BAD-34FE720C1705}"/>
            </a:ext>
          </a:extLst>
        </xdr:cNvPr>
        <xdr:cNvSpPr/>
      </xdr:nvSpPr>
      <xdr:spPr>
        <a:xfrm>
          <a:off x="29999306" y="10242548"/>
          <a:ext cx="367666" cy="191695"/>
        </a:xfrm>
        <a:prstGeom prst="hexagon">
          <a:avLst/>
        </a:pr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0" rtlCol="0" anchor="ctr"/>
        <a:lstStyle/>
        <a:p>
          <a:pPr algn="ctr"/>
          <a:r>
            <a:rPr kumimoji="1" lang="en-US" altLang="ja-JP" sz="1200" b="1"/>
            <a:t>312</a:t>
          </a:r>
          <a:endParaRPr kumimoji="1" lang="ja-JP" altLang="en-US" sz="1200" b="1"/>
        </a:p>
      </xdr:txBody>
    </xdr:sp>
    <xdr:clientData/>
  </xdr:twoCellAnchor>
  <xdr:twoCellAnchor editAs="oneCell">
    <xdr:from>
      <xdr:col>35</xdr:col>
      <xdr:colOff>71438</xdr:colOff>
      <xdr:row>61</xdr:row>
      <xdr:rowOff>149225</xdr:rowOff>
    </xdr:from>
    <xdr:to>
      <xdr:col>35</xdr:col>
      <xdr:colOff>399038</xdr:colOff>
      <xdr:row>63</xdr:row>
      <xdr:rowOff>124417</xdr:rowOff>
    </xdr:to>
    <xdr:pic>
      <xdr:nvPicPr>
        <xdr:cNvPr id="594" name="図 593">
          <a:extLst>
            <a:ext uri="{FF2B5EF4-FFF2-40B4-BE49-F238E27FC236}">
              <a16:creationId xmlns:a16="http://schemas.microsoft.com/office/drawing/2014/main" id="{4F6F3146-9D07-4F30-9F07-5748FD99C10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0703838" y="10607675"/>
          <a:ext cx="327600" cy="318092"/>
        </a:xfrm>
        <a:prstGeom prst="rect">
          <a:avLst/>
        </a:prstGeom>
      </xdr:spPr>
    </xdr:pic>
    <xdr:clientData/>
  </xdr:twoCellAnchor>
  <xdr:twoCellAnchor>
    <xdr:from>
      <xdr:col>34</xdr:col>
      <xdr:colOff>992187</xdr:colOff>
      <xdr:row>50</xdr:row>
      <xdr:rowOff>4762</xdr:rowOff>
    </xdr:from>
    <xdr:to>
      <xdr:col>35</xdr:col>
      <xdr:colOff>404812</xdr:colOff>
      <xdr:row>56</xdr:row>
      <xdr:rowOff>139700</xdr:rowOff>
    </xdr:to>
    <xdr:sp macro="" textlink="">
      <xdr:nvSpPr>
        <xdr:cNvPr id="347" name="フリーフォーム: 図形 346">
          <a:extLst>
            <a:ext uri="{FF2B5EF4-FFF2-40B4-BE49-F238E27FC236}">
              <a16:creationId xmlns:a16="http://schemas.microsoft.com/office/drawing/2014/main" id="{4E1ACE73-3272-4720-84DB-025DF84AF10F}"/>
            </a:ext>
          </a:extLst>
        </xdr:cNvPr>
        <xdr:cNvSpPr/>
      </xdr:nvSpPr>
      <xdr:spPr>
        <a:xfrm>
          <a:off x="30595887" y="8577262"/>
          <a:ext cx="441325" cy="1163638"/>
        </a:xfrm>
        <a:custGeom>
          <a:avLst/>
          <a:gdLst>
            <a:gd name="connsiteX0" fmla="*/ 95250 w 182563"/>
            <a:gd name="connsiteY0" fmla="*/ 928688 h 928688"/>
            <a:gd name="connsiteX1" fmla="*/ 0 w 182563"/>
            <a:gd name="connsiteY1" fmla="*/ 428625 h 928688"/>
            <a:gd name="connsiteX2" fmla="*/ 182563 w 182563"/>
            <a:gd name="connsiteY2" fmla="*/ 0 h 928688"/>
            <a:gd name="connsiteX0" fmla="*/ 95250 w 182563"/>
            <a:gd name="connsiteY0" fmla="*/ 928688 h 928688"/>
            <a:gd name="connsiteX1" fmla="*/ 0 w 182563"/>
            <a:gd name="connsiteY1" fmla="*/ 428625 h 928688"/>
            <a:gd name="connsiteX2" fmla="*/ 182563 w 182563"/>
            <a:gd name="connsiteY2" fmla="*/ 0 h 928688"/>
            <a:gd name="connsiteX0" fmla="*/ 95250 w 182563"/>
            <a:gd name="connsiteY0" fmla="*/ 928688 h 928688"/>
            <a:gd name="connsiteX1" fmla="*/ 0 w 182563"/>
            <a:gd name="connsiteY1" fmla="*/ 428625 h 928688"/>
            <a:gd name="connsiteX2" fmla="*/ 182563 w 182563"/>
            <a:gd name="connsiteY2" fmla="*/ 0 h 928688"/>
            <a:gd name="connsiteX0" fmla="*/ 95250 w 182563"/>
            <a:gd name="connsiteY0" fmla="*/ 928688 h 928688"/>
            <a:gd name="connsiteX1" fmla="*/ 0 w 182563"/>
            <a:gd name="connsiteY1" fmla="*/ 428625 h 928688"/>
            <a:gd name="connsiteX2" fmla="*/ 182563 w 182563"/>
            <a:gd name="connsiteY2" fmla="*/ 0 h 928688"/>
            <a:gd name="connsiteX0" fmla="*/ 95250 w 182563"/>
            <a:gd name="connsiteY0" fmla="*/ 928688 h 928688"/>
            <a:gd name="connsiteX1" fmla="*/ 0 w 182563"/>
            <a:gd name="connsiteY1" fmla="*/ 428625 h 928688"/>
            <a:gd name="connsiteX2" fmla="*/ 182563 w 182563"/>
            <a:gd name="connsiteY2" fmla="*/ 0 h 928688"/>
            <a:gd name="connsiteX0" fmla="*/ 95250 w 182563"/>
            <a:gd name="connsiteY0" fmla="*/ 928688 h 928688"/>
            <a:gd name="connsiteX1" fmla="*/ 0 w 182563"/>
            <a:gd name="connsiteY1" fmla="*/ 428625 h 928688"/>
            <a:gd name="connsiteX2" fmla="*/ 182563 w 182563"/>
            <a:gd name="connsiteY2" fmla="*/ 0 h 928688"/>
            <a:gd name="connsiteX0" fmla="*/ 95250 w 182563"/>
            <a:gd name="connsiteY0" fmla="*/ 928688 h 928688"/>
            <a:gd name="connsiteX1" fmla="*/ 0 w 182563"/>
            <a:gd name="connsiteY1" fmla="*/ 428625 h 928688"/>
            <a:gd name="connsiteX2" fmla="*/ 182563 w 182563"/>
            <a:gd name="connsiteY2" fmla="*/ 0 h 92868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82563" h="928688">
              <a:moveTo>
                <a:pt x="95250" y="928688"/>
              </a:moveTo>
              <a:cubicBezTo>
                <a:pt x="95250" y="468312"/>
                <a:pt x="79374" y="484188"/>
                <a:pt x="0" y="428625"/>
              </a:cubicBezTo>
              <a:lnTo>
                <a:pt x="182563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34</xdr:col>
      <xdr:colOff>896409</xdr:colOff>
      <xdr:row>52</xdr:row>
      <xdr:rowOff>134937</xdr:rowOff>
    </xdr:from>
    <xdr:to>
      <xdr:col>35</xdr:col>
      <xdr:colOff>47709</xdr:colOff>
      <xdr:row>53</xdr:row>
      <xdr:rowOff>143488</xdr:rowOff>
    </xdr:to>
    <xdr:sp macro="" textlink="">
      <xdr:nvSpPr>
        <xdr:cNvPr id="598" name="円/楕円 44">
          <a:extLst>
            <a:ext uri="{FF2B5EF4-FFF2-40B4-BE49-F238E27FC236}">
              <a16:creationId xmlns:a16="http://schemas.microsoft.com/office/drawing/2014/main" id="{89736717-DCD0-4D9C-B721-928B9933646D}"/>
            </a:ext>
          </a:extLst>
        </xdr:cNvPr>
        <xdr:cNvSpPr/>
      </xdr:nvSpPr>
      <xdr:spPr>
        <a:xfrm>
          <a:off x="30500109" y="9050337"/>
          <a:ext cx="180000" cy="180001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35</xdr:col>
      <xdr:colOff>10670</xdr:colOff>
      <xdr:row>44</xdr:row>
      <xdr:rowOff>76201</xdr:rowOff>
    </xdr:from>
    <xdr:to>
      <xdr:col>35</xdr:col>
      <xdr:colOff>984251</xdr:colOff>
      <xdr:row>46</xdr:row>
      <xdr:rowOff>159323</xdr:rowOff>
    </xdr:to>
    <xdr:sp macro="" textlink="">
      <xdr:nvSpPr>
        <xdr:cNvPr id="602" name="フリーフォーム 54">
          <a:extLst>
            <a:ext uri="{FF2B5EF4-FFF2-40B4-BE49-F238E27FC236}">
              <a16:creationId xmlns:a16="http://schemas.microsoft.com/office/drawing/2014/main" id="{7B0A200A-6233-4C93-87EE-C6AE4B0A0E9C}"/>
            </a:ext>
          </a:extLst>
        </xdr:cNvPr>
        <xdr:cNvSpPr/>
      </xdr:nvSpPr>
      <xdr:spPr>
        <a:xfrm flipH="1">
          <a:off x="30643070" y="7620001"/>
          <a:ext cx="973581" cy="426022"/>
        </a:xfrm>
        <a:custGeom>
          <a:avLst/>
          <a:gdLst>
            <a:gd name="connsiteX0" fmla="*/ 0 w 796990"/>
            <a:gd name="connsiteY0" fmla="*/ 340179 h 340179"/>
            <a:gd name="connsiteX1" fmla="*/ 796990 w 796990"/>
            <a:gd name="connsiteY1" fmla="*/ 340179 h 340179"/>
            <a:gd name="connsiteX2" fmla="*/ 796990 w 796990"/>
            <a:gd name="connsiteY2" fmla="*/ 0 h 34017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796990" h="340179">
              <a:moveTo>
                <a:pt x="0" y="340179"/>
              </a:moveTo>
              <a:lnTo>
                <a:pt x="796990" y="340179"/>
              </a:lnTo>
              <a:lnTo>
                <a:pt x="796990" y="0"/>
              </a:lnTo>
            </a:path>
          </a:pathLst>
        </a:custGeom>
        <a:noFill/>
        <a:ln w="28575">
          <a:solidFill>
            <a:schemeClr val="tx1"/>
          </a:solidFill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34</xdr:col>
      <xdr:colOff>55564</xdr:colOff>
      <xdr:row>46</xdr:row>
      <xdr:rowOff>162055</xdr:rowOff>
    </xdr:from>
    <xdr:to>
      <xdr:col>35</xdr:col>
      <xdr:colOff>193</xdr:colOff>
      <xdr:row>49</xdr:row>
      <xdr:rowOff>139700</xdr:rowOff>
    </xdr:to>
    <xdr:sp macro="" textlink="">
      <xdr:nvSpPr>
        <xdr:cNvPr id="603" name="フリーフォーム 100">
          <a:extLst>
            <a:ext uri="{FF2B5EF4-FFF2-40B4-BE49-F238E27FC236}">
              <a16:creationId xmlns:a16="http://schemas.microsoft.com/office/drawing/2014/main" id="{3CBAAF22-9903-468B-96FB-4DE571855F3F}"/>
            </a:ext>
          </a:extLst>
        </xdr:cNvPr>
        <xdr:cNvSpPr/>
      </xdr:nvSpPr>
      <xdr:spPr>
        <a:xfrm flipH="1">
          <a:off x="29659264" y="8048755"/>
          <a:ext cx="973329" cy="491995"/>
        </a:xfrm>
        <a:custGeom>
          <a:avLst/>
          <a:gdLst>
            <a:gd name="connsiteX0" fmla="*/ 0 w 1078852"/>
            <a:gd name="connsiteY0" fmla="*/ 466531 h 466531"/>
            <a:gd name="connsiteX1" fmla="*/ 0 w 1078852"/>
            <a:gd name="connsiteY1" fmla="*/ 0 h 466531"/>
            <a:gd name="connsiteX2" fmla="*/ 1078852 w 1078852"/>
            <a:gd name="connsiteY2" fmla="*/ 0 h 46653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78852" h="466531">
              <a:moveTo>
                <a:pt x="0" y="466531"/>
              </a:moveTo>
              <a:lnTo>
                <a:pt x="0" y="0"/>
              </a:lnTo>
              <a:lnTo>
                <a:pt x="1078852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34</xdr:col>
      <xdr:colOff>944033</xdr:colOff>
      <xdr:row>46</xdr:row>
      <xdr:rowOff>63501</xdr:rowOff>
    </xdr:from>
    <xdr:to>
      <xdr:col>35</xdr:col>
      <xdr:colOff>95333</xdr:colOff>
      <xdr:row>47</xdr:row>
      <xdr:rowOff>72052</xdr:rowOff>
    </xdr:to>
    <xdr:sp macro="" textlink="">
      <xdr:nvSpPr>
        <xdr:cNvPr id="604" name="円/楕円 44">
          <a:extLst>
            <a:ext uri="{FF2B5EF4-FFF2-40B4-BE49-F238E27FC236}">
              <a16:creationId xmlns:a16="http://schemas.microsoft.com/office/drawing/2014/main" id="{B65D1C6C-E022-4B99-9FB1-16B11AB9DA4C}"/>
            </a:ext>
          </a:extLst>
        </xdr:cNvPr>
        <xdr:cNvSpPr/>
      </xdr:nvSpPr>
      <xdr:spPr>
        <a:xfrm>
          <a:off x="30547733" y="7950201"/>
          <a:ext cx="180000" cy="180001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35</xdr:col>
      <xdr:colOff>87312</xdr:colOff>
      <xdr:row>47</xdr:row>
      <xdr:rowOff>107948</xdr:rowOff>
    </xdr:from>
    <xdr:to>
      <xdr:col>35</xdr:col>
      <xdr:colOff>984250</xdr:colOff>
      <xdr:row>49</xdr:row>
      <xdr:rowOff>60325</xdr:rowOff>
    </xdr:to>
    <xdr:sp macro="" textlink="">
      <xdr:nvSpPr>
        <xdr:cNvPr id="605" name="正方形/長方形 604">
          <a:extLst>
            <a:ext uri="{FF2B5EF4-FFF2-40B4-BE49-F238E27FC236}">
              <a16:creationId xmlns:a16="http://schemas.microsoft.com/office/drawing/2014/main" id="{16D7AFE2-09A4-4DCC-AD5D-87EB04BF2D94}"/>
            </a:ext>
          </a:extLst>
        </xdr:cNvPr>
        <xdr:cNvSpPr/>
      </xdr:nvSpPr>
      <xdr:spPr>
        <a:xfrm>
          <a:off x="30719712" y="8166098"/>
          <a:ext cx="896938" cy="295277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none" lIns="36000" tIns="0" rIns="36000" bIns="0" rtlCol="0" anchor="ctr"/>
        <a:lstStyle/>
        <a:p>
          <a:pPr algn="ctr"/>
          <a:r>
            <a:rPr kumimoji="1" lang="ja-JP" altLang="en-US" sz="1050">
              <a:solidFill>
                <a:schemeClr val="tx1"/>
              </a:solidFill>
            </a:rPr>
            <a:t>ワインと地酒</a:t>
          </a:r>
          <a:endParaRPr kumimoji="1" lang="en-US" altLang="ja-JP" sz="1050">
            <a:solidFill>
              <a:schemeClr val="tx1"/>
            </a:solidFill>
          </a:endParaRPr>
        </a:p>
      </xdr:txBody>
    </xdr:sp>
    <xdr:clientData/>
  </xdr:twoCellAnchor>
  <xdr:twoCellAnchor>
    <xdr:from>
      <xdr:col>34</xdr:col>
      <xdr:colOff>90489</xdr:colOff>
      <xdr:row>37</xdr:row>
      <xdr:rowOff>52388</xdr:rowOff>
    </xdr:from>
    <xdr:to>
      <xdr:col>35</xdr:col>
      <xdr:colOff>10671</xdr:colOff>
      <xdr:row>39</xdr:row>
      <xdr:rowOff>138685</xdr:rowOff>
    </xdr:to>
    <xdr:sp macro="" textlink="">
      <xdr:nvSpPr>
        <xdr:cNvPr id="606" name="フリーフォーム 54">
          <a:extLst>
            <a:ext uri="{FF2B5EF4-FFF2-40B4-BE49-F238E27FC236}">
              <a16:creationId xmlns:a16="http://schemas.microsoft.com/office/drawing/2014/main" id="{0DF62877-2829-4A8A-B526-E54B7BFA2746}"/>
            </a:ext>
          </a:extLst>
        </xdr:cNvPr>
        <xdr:cNvSpPr/>
      </xdr:nvSpPr>
      <xdr:spPr>
        <a:xfrm>
          <a:off x="29694189" y="6396038"/>
          <a:ext cx="948882" cy="429197"/>
        </a:xfrm>
        <a:custGeom>
          <a:avLst/>
          <a:gdLst>
            <a:gd name="connsiteX0" fmla="*/ 0 w 796990"/>
            <a:gd name="connsiteY0" fmla="*/ 340179 h 340179"/>
            <a:gd name="connsiteX1" fmla="*/ 796990 w 796990"/>
            <a:gd name="connsiteY1" fmla="*/ 340179 h 340179"/>
            <a:gd name="connsiteX2" fmla="*/ 796990 w 796990"/>
            <a:gd name="connsiteY2" fmla="*/ 0 h 34017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796990" h="340179">
              <a:moveTo>
                <a:pt x="0" y="340179"/>
              </a:moveTo>
              <a:lnTo>
                <a:pt x="796990" y="340179"/>
              </a:lnTo>
              <a:lnTo>
                <a:pt x="796990" y="0"/>
              </a:lnTo>
            </a:path>
          </a:pathLst>
        </a:custGeom>
        <a:noFill/>
        <a:ln w="28575">
          <a:solidFill>
            <a:schemeClr val="tx1"/>
          </a:solidFill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35</xdr:col>
      <xdr:colOff>8131</xdr:colOff>
      <xdr:row>39</xdr:row>
      <xdr:rowOff>141417</xdr:rowOff>
    </xdr:from>
    <xdr:to>
      <xdr:col>35</xdr:col>
      <xdr:colOff>973138</xdr:colOff>
      <xdr:row>42</xdr:row>
      <xdr:rowOff>131763</xdr:rowOff>
    </xdr:to>
    <xdr:sp macro="" textlink="">
      <xdr:nvSpPr>
        <xdr:cNvPr id="607" name="フリーフォーム 100">
          <a:extLst>
            <a:ext uri="{FF2B5EF4-FFF2-40B4-BE49-F238E27FC236}">
              <a16:creationId xmlns:a16="http://schemas.microsoft.com/office/drawing/2014/main" id="{0FDFE985-7E57-40F2-989F-84A0BBAB67A3}"/>
            </a:ext>
          </a:extLst>
        </xdr:cNvPr>
        <xdr:cNvSpPr/>
      </xdr:nvSpPr>
      <xdr:spPr>
        <a:xfrm>
          <a:off x="30640531" y="6827967"/>
          <a:ext cx="965007" cy="504696"/>
        </a:xfrm>
        <a:custGeom>
          <a:avLst/>
          <a:gdLst>
            <a:gd name="connsiteX0" fmla="*/ 0 w 1078852"/>
            <a:gd name="connsiteY0" fmla="*/ 466531 h 466531"/>
            <a:gd name="connsiteX1" fmla="*/ 0 w 1078852"/>
            <a:gd name="connsiteY1" fmla="*/ 0 h 466531"/>
            <a:gd name="connsiteX2" fmla="*/ 1078852 w 1078852"/>
            <a:gd name="connsiteY2" fmla="*/ 0 h 46653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78852" h="466531">
              <a:moveTo>
                <a:pt x="0" y="466531"/>
              </a:moveTo>
              <a:lnTo>
                <a:pt x="0" y="0"/>
              </a:lnTo>
              <a:lnTo>
                <a:pt x="1078852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34</xdr:col>
      <xdr:colOff>951972</xdr:colOff>
      <xdr:row>39</xdr:row>
      <xdr:rowOff>39688</xdr:rowOff>
    </xdr:from>
    <xdr:to>
      <xdr:col>35</xdr:col>
      <xdr:colOff>103272</xdr:colOff>
      <xdr:row>40</xdr:row>
      <xdr:rowOff>48239</xdr:rowOff>
    </xdr:to>
    <xdr:sp macro="" textlink="">
      <xdr:nvSpPr>
        <xdr:cNvPr id="608" name="円/楕円 44">
          <a:extLst>
            <a:ext uri="{FF2B5EF4-FFF2-40B4-BE49-F238E27FC236}">
              <a16:creationId xmlns:a16="http://schemas.microsoft.com/office/drawing/2014/main" id="{64CD7231-9961-4193-8B3C-01036ADF2B17}"/>
            </a:ext>
          </a:extLst>
        </xdr:cNvPr>
        <xdr:cNvSpPr/>
      </xdr:nvSpPr>
      <xdr:spPr>
        <a:xfrm>
          <a:off x="30555672" y="6726238"/>
          <a:ext cx="180000" cy="180001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34</xdr:col>
      <xdr:colOff>1006793</xdr:colOff>
      <xdr:row>51</xdr:row>
      <xdr:rowOff>30162</xdr:rowOff>
    </xdr:from>
    <xdr:to>
      <xdr:col>35</xdr:col>
      <xdr:colOff>342584</xdr:colOff>
      <xdr:row>52</xdr:row>
      <xdr:rowOff>50407</xdr:rowOff>
    </xdr:to>
    <xdr:sp macro="" textlink="">
      <xdr:nvSpPr>
        <xdr:cNvPr id="609" name="六角形 608">
          <a:extLst>
            <a:ext uri="{FF2B5EF4-FFF2-40B4-BE49-F238E27FC236}">
              <a16:creationId xmlns:a16="http://schemas.microsoft.com/office/drawing/2014/main" id="{BEF81F34-80DD-4570-9A53-B7E7742055AC}"/>
            </a:ext>
          </a:extLst>
        </xdr:cNvPr>
        <xdr:cNvSpPr/>
      </xdr:nvSpPr>
      <xdr:spPr>
        <a:xfrm>
          <a:off x="30610493" y="8774112"/>
          <a:ext cx="364491" cy="191695"/>
        </a:xfrm>
        <a:prstGeom prst="hexagon">
          <a:avLst/>
        </a:pr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0" rtlCol="0" anchor="ctr"/>
        <a:lstStyle/>
        <a:p>
          <a:pPr algn="ctr"/>
          <a:r>
            <a:rPr kumimoji="1" lang="en-US" altLang="ja-JP" sz="1200" b="1"/>
            <a:t>2</a:t>
          </a:r>
          <a:endParaRPr kumimoji="1" lang="ja-JP" altLang="en-US" sz="1200" b="1"/>
        </a:p>
      </xdr:txBody>
    </xdr:sp>
    <xdr:clientData/>
  </xdr:twoCellAnchor>
  <xdr:twoCellAnchor>
    <xdr:from>
      <xdr:col>34</xdr:col>
      <xdr:colOff>404284</xdr:colOff>
      <xdr:row>46</xdr:row>
      <xdr:rowOff>42862</xdr:rowOff>
    </xdr:from>
    <xdr:to>
      <xdr:col>34</xdr:col>
      <xdr:colOff>801067</xdr:colOff>
      <xdr:row>47</xdr:row>
      <xdr:rowOff>112765</xdr:rowOff>
    </xdr:to>
    <xdr:sp macro="" textlink="">
      <xdr:nvSpPr>
        <xdr:cNvPr id="610" name="フリーフォーム 105">
          <a:extLst>
            <a:ext uri="{FF2B5EF4-FFF2-40B4-BE49-F238E27FC236}">
              <a16:creationId xmlns:a16="http://schemas.microsoft.com/office/drawing/2014/main" id="{D3E340CE-8D6D-4ADB-A323-D9319F976A86}"/>
            </a:ext>
          </a:extLst>
        </xdr:cNvPr>
        <xdr:cNvSpPr/>
      </xdr:nvSpPr>
      <xdr:spPr>
        <a:xfrm>
          <a:off x="30007984" y="7929562"/>
          <a:ext cx="396783" cy="241353"/>
        </a:xfrm>
        <a:custGeom>
          <a:avLst/>
          <a:gdLst>
            <a:gd name="connsiteX0" fmla="*/ 365709 w 731419"/>
            <a:gd name="connsiteY0" fmla="*/ 701621 h 701622"/>
            <a:gd name="connsiteX1" fmla="*/ 723619 w 731419"/>
            <a:gd name="connsiteY1" fmla="*/ 81053 h 701622"/>
            <a:gd name="connsiteX2" fmla="*/ 7800 w 731419"/>
            <a:gd name="connsiteY2" fmla="*/ 75280 h 701622"/>
            <a:gd name="connsiteX3" fmla="*/ 365709 w 731419"/>
            <a:gd name="connsiteY3" fmla="*/ 701621 h 701622"/>
            <a:gd name="connsiteX0" fmla="*/ 401872 w 767582"/>
            <a:gd name="connsiteY0" fmla="*/ 728815 h 728816"/>
            <a:gd name="connsiteX1" fmla="*/ 759782 w 767582"/>
            <a:gd name="connsiteY1" fmla="*/ 108247 h 728816"/>
            <a:gd name="connsiteX2" fmla="*/ 43963 w 767582"/>
            <a:gd name="connsiteY2" fmla="*/ 102474 h 728816"/>
            <a:gd name="connsiteX3" fmla="*/ 401872 w 767582"/>
            <a:gd name="connsiteY3" fmla="*/ 728815 h 728816"/>
            <a:gd name="connsiteX0" fmla="*/ 401872 w 767582"/>
            <a:gd name="connsiteY0" fmla="*/ 762923 h 762924"/>
            <a:gd name="connsiteX1" fmla="*/ 759782 w 767582"/>
            <a:gd name="connsiteY1" fmla="*/ 142355 h 762924"/>
            <a:gd name="connsiteX2" fmla="*/ 43963 w 767582"/>
            <a:gd name="connsiteY2" fmla="*/ 136582 h 762924"/>
            <a:gd name="connsiteX3" fmla="*/ 401872 w 767582"/>
            <a:gd name="connsiteY3" fmla="*/ 762923 h 762924"/>
            <a:gd name="connsiteX0" fmla="*/ 401872 w 799759"/>
            <a:gd name="connsiteY0" fmla="*/ 762923 h 762924"/>
            <a:gd name="connsiteX1" fmla="*/ 759782 w 799759"/>
            <a:gd name="connsiteY1" fmla="*/ 142355 h 762924"/>
            <a:gd name="connsiteX2" fmla="*/ 43963 w 799759"/>
            <a:gd name="connsiteY2" fmla="*/ 136582 h 762924"/>
            <a:gd name="connsiteX3" fmla="*/ 401872 w 799759"/>
            <a:gd name="connsiteY3" fmla="*/ 762923 h 762924"/>
            <a:gd name="connsiteX0" fmla="*/ 401872 w 799759"/>
            <a:gd name="connsiteY0" fmla="*/ 755635 h 755636"/>
            <a:gd name="connsiteX1" fmla="*/ 759782 w 799759"/>
            <a:gd name="connsiteY1" fmla="*/ 135067 h 755636"/>
            <a:gd name="connsiteX2" fmla="*/ 43963 w 799759"/>
            <a:gd name="connsiteY2" fmla="*/ 129294 h 755636"/>
            <a:gd name="connsiteX3" fmla="*/ 401872 w 799759"/>
            <a:gd name="connsiteY3" fmla="*/ 755635 h 755636"/>
            <a:gd name="connsiteX0" fmla="*/ 401872 w 803745"/>
            <a:gd name="connsiteY0" fmla="*/ 755635 h 755636"/>
            <a:gd name="connsiteX1" fmla="*/ 759782 w 803745"/>
            <a:gd name="connsiteY1" fmla="*/ 135067 h 755636"/>
            <a:gd name="connsiteX2" fmla="*/ 43963 w 803745"/>
            <a:gd name="connsiteY2" fmla="*/ 129294 h 755636"/>
            <a:gd name="connsiteX3" fmla="*/ 401872 w 803745"/>
            <a:gd name="connsiteY3" fmla="*/ 755635 h 755636"/>
            <a:gd name="connsiteX0" fmla="*/ 401872 w 797791"/>
            <a:gd name="connsiteY0" fmla="*/ 755635 h 755636"/>
            <a:gd name="connsiteX1" fmla="*/ 759782 w 797791"/>
            <a:gd name="connsiteY1" fmla="*/ 135067 h 755636"/>
            <a:gd name="connsiteX2" fmla="*/ 43963 w 797791"/>
            <a:gd name="connsiteY2" fmla="*/ 129294 h 755636"/>
            <a:gd name="connsiteX3" fmla="*/ 401872 w 797791"/>
            <a:gd name="connsiteY3" fmla="*/ 755635 h 75563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797791" h="755636">
              <a:moveTo>
                <a:pt x="401872" y="755635"/>
              </a:moveTo>
              <a:cubicBezTo>
                <a:pt x="521175" y="756597"/>
                <a:pt x="921722" y="297134"/>
                <a:pt x="759782" y="135067"/>
              </a:cubicBezTo>
              <a:cubicBezTo>
                <a:pt x="575109" y="-46220"/>
                <a:pt x="222955" y="-41900"/>
                <a:pt x="43963" y="129294"/>
              </a:cubicBezTo>
              <a:cubicBezTo>
                <a:pt x="-135029" y="300488"/>
                <a:pt x="282569" y="754673"/>
                <a:pt x="401872" y="755635"/>
              </a:cubicBezTo>
              <a:close/>
            </a:path>
          </a:pathLst>
        </a:cu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36000" rtlCol="0" anchor="ctr"/>
        <a:lstStyle/>
        <a:p>
          <a:pPr algn="ctr"/>
          <a:r>
            <a:rPr kumimoji="1" lang="en-US" altLang="ja-JP" sz="1200" b="1"/>
            <a:t>407</a:t>
          </a:r>
          <a:endParaRPr kumimoji="1" lang="ja-JP" altLang="en-US" sz="1200" b="1"/>
        </a:p>
      </xdr:txBody>
    </xdr:sp>
    <xdr:clientData/>
  </xdr:twoCellAnchor>
  <xdr:twoCellAnchor>
    <xdr:from>
      <xdr:col>35</xdr:col>
      <xdr:colOff>308293</xdr:colOff>
      <xdr:row>39</xdr:row>
      <xdr:rowOff>53974</xdr:rowOff>
    </xdr:from>
    <xdr:to>
      <xdr:col>35</xdr:col>
      <xdr:colOff>675959</xdr:colOff>
      <xdr:row>40</xdr:row>
      <xdr:rowOff>74219</xdr:rowOff>
    </xdr:to>
    <xdr:sp macro="" textlink="">
      <xdr:nvSpPr>
        <xdr:cNvPr id="611" name="六角形 610">
          <a:extLst>
            <a:ext uri="{FF2B5EF4-FFF2-40B4-BE49-F238E27FC236}">
              <a16:creationId xmlns:a16="http://schemas.microsoft.com/office/drawing/2014/main" id="{4B65B72F-5DE2-4D48-940C-B228E4DF7E11}"/>
            </a:ext>
          </a:extLst>
        </xdr:cNvPr>
        <xdr:cNvSpPr/>
      </xdr:nvSpPr>
      <xdr:spPr>
        <a:xfrm>
          <a:off x="30940693" y="6740524"/>
          <a:ext cx="367666" cy="191695"/>
        </a:xfrm>
        <a:prstGeom prst="hexagon">
          <a:avLst/>
        </a:pr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0" rtlCol="0" anchor="ctr"/>
        <a:lstStyle/>
        <a:p>
          <a:pPr algn="ctr"/>
          <a:r>
            <a:rPr kumimoji="1" lang="en-US" altLang="ja-JP" sz="1200" b="1"/>
            <a:t>128</a:t>
          </a:r>
          <a:endParaRPr kumimoji="1" lang="ja-JP" altLang="en-US" sz="1200" b="1"/>
        </a:p>
      </xdr:txBody>
    </xdr:sp>
    <xdr:clientData/>
  </xdr:twoCellAnchor>
  <xdr:twoCellAnchor>
    <xdr:from>
      <xdr:col>35</xdr:col>
      <xdr:colOff>10670</xdr:colOff>
      <xdr:row>30</xdr:row>
      <xdr:rowOff>76201</xdr:rowOff>
    </xdr:from>
    <xdr:to>
      <xdr:col>35</xdr:col>
      <xdr:colOff>984251</xdr:colOff>
      <xdr:row>32</xdr:row>
      <xdr:rowOff>159323</xdr:rowOff>
    </xdr:to>
    <xdr:sp macro="" textlink="">
      <xdr:nvSpPr>
        <xdr:cNvPr id="613" name="フリーフォーム 54">
          <a:extLst>
            <a:ext uri="{FF2B5EF4-FFF2-40B4-BE49-F238E27FC236}">
              <a16:creationId xmlns:a16="http://schemas.microsoft.com/office/drawing/2014/main" id="{ADA0E64B-3612-4EB6-908C-A5C250B2C125}"/>
            </a:ext>
          </a:extLst>
        </xdr:cNvPr>
        <xdr:cNvSpPr/>
      </xdr:nvSpPr>
      <xdr:spPr>
        <a:xfrm flipH="1">
          <a:off x="30643070" y="5219701"/>
          <a:ext cx="973581" cy="426022"/>
        </a:xfrm>
        <a:custGeom>
          <a:avLst/>
          <a:gdLst>
            <a:gd name="connsiteX0" fmla="*/ 0 w 796990"/>
            <a:gd name="connsiteY0" fmla="*/ 340179 h 340179"/>
            <a:gd name="connsiteX1" fmla="*/ 796990 w 796990"/>
            <a:gd name="connsiteY1" fmla="*/ 340179 h 340179"/>
            <a:gd name="connsiteX2" fmla="*/ 796990 w 796990"/>
            <a:gd name="connsiteY2" fmla="*/ 0 h 34017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796990" h="340179">
              <a:moveTo>
                <a:pt x="0" y="340179"/>
              </a:moveTo>
              <a:lnTo>
                <a:pt x="796990" y="340179"/>
              </a:lnTo>
              <a:lnTo>
                <a:pt x="796990" y="0"/>
              </a:lnTo>
            </a:path>
          </a:pathLst>
        </a:custGeom>
        <a:noFill/>
        <a:ln w="28575">
          <a:solidFill>
            <a:schemeClr val="tx1"/>
          </a:solidFill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34</xdr:col>
      <xdr:colOff>55564</xdr:colOff>
      <xdr:row>32</xdr:row>
      <xdr:rowOff>162055</xdr:rowOff>
    </xdr:from>
    <xdr:to>
      <xdr:col>35</xdr:col>
      <xdr:colOff>193</xdr:colOff>
      <xdr:row>35</xdr:row>
      <xdr:rowOff>139700</xdr:rowOff>
    </xdr:to>
    <xdr:sp macro="" textlink="">
      <xdr:nvSpPr>
        <xdr:cNvPr id="614" name="フリーフォーム 100">
          <a:extLst>
            <a:ext uri="{FF2B5EF4-FFF2-40B4-BE49-F238E27FC236}">
              <a16:creationId xmlns:a16="http://schemas.microsoft.com/office/drawing/2014/main" id="{C75FFF29-F6DF-4723-BE3B-476C61B73CF4}"/>
            </a:ext>
          </a:extLst>
        </xdr:cNvPr>
        <xdr:cNvSpPr/>
      </xdr:nvSpPr>
      <xdr:spPr>
        <a:xfrm flipH="1">
          <a:off x="29659264" y="5648455"/>
          <a:ext cx="973329" cy="491995"/>
        </a:xfrm>
        <a:custGeom>
          <a:avLst/>
          <a:gdLst>
            <a:gd name="connsiteX0" fmla="*/ 0 w 1078852"/>
            <a:gd name="connsiteY0" fmla="*/ 466531 h 466531"/>
            <a:gd name="connsiteX1" fmla="*/ 0 w 1078852"/>
            <a:gd name="connsiteY1" fmla="*/ 0 h 466531"/>
            <a:gd name="connsiteX2" fmla="*/ 1078852 w 1078852"/>
            <a:gd name="connsiteY2" fmla="*/ 0 h 46653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78852" h="466531">
              <a:moveTo>
                <a:pt x="0" y="466531"/>
              </a:moveTo>
              <a:lnTo>
                <a:pt x="0" y="0"/>
              </a:lnTo>
              <a:lnTo>
                <a:pt x="1078852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34</xdr:col>
      <xdr:colOff>944033</xdr:colOff>
      <xdr:row>32</xdr:row>
      <xdr:rowOff>63501</xdr:rowOff>
    </xdr:from>
    <xdr:to>
      <xdr:col>35</xdr:col>
      <xdr:colOff>95333</xdr:colOff>
      <xdr:row>33</xdr:row>
      <xdr:rowOff>72052</xdr:rowOff>
    </xdr:to>
    <xdr:sp macro="" textlink="">
      <xdr:nvSpPr>
        <xdr:cNvPr id="615" name="円/楕円 44">
          <a:extLst>
            <a:ext uri="{FF2B5EF4-FFF2-40B4-BE49-F238E27FC236}">
              <a16:creationId xmlns:a16="http://schemas.microsoft.com/office/drawing/2014/main" id="{F156C1A0-AC59-40E1-ABC4-BA25427AF036}"/>
            </a:ext>
          </a:extLst>
        </xdr:cNvPr>
        <xdr:cNvSpPr/>
      </xdr:nvSpPr>
      <xdr:spPr>
        <a:xfrm>
          <a:off x="30547733" y="5549901"/>
          <a:ext cx="180000" cy="180001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34</xdr:col>
      <xdr:colOff>419418</xdr:colOff>
      <xdr:row>32</xdr:row>
      <xdr:rowOff>61911</xdr:rowOff>
    </xdr:from>
    <xdr:to>
      <xdr:col>34</xdr:col>
      <xdr:colOff>787084</xdr:colOff>
      <xdr:row>33</xdr:row>
      <xdr:rowOff>82156</xdr:rowOff>
    </xdr:to>
    <xdr:sp macro="" textlink="">
      <xdr:nvSpPr>
        <xdr:cNvPr id="616" name="六角形 615">
          <a:extLst>
            <a:ext uri="{FF2B5EF4-FFF2-40B4-BE49-F238E27FC236}">
              <a16:creationId xmlns:a16="http://schemas.microsoft.com/office/drawing/2014/main" id="{C394295F-A260-4167-B067-7E8ACE412D15}"/>
            </a:ext>
          </a:extLst>
        </xdr:cNvPr>
        <xdr:cNvSpPr/>
      </xdr:nvSpPr>
      <xdr:spPr>
        <a:xfrm>
          <a:off x="30023118" y="5548311"/>
          <a:ext cx="367666" cy="191695"/>
        </a:xfrm>
        <a:prstGeom prst="hexagon">
          <a:avLst/>
        </a:pr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0" rtlCol="0" anchor="ctr"/>
        <a:lstStyle/>
        <a:p>
          <a:pPr algn="ctr"/>
          <a:r>
            <a:rPr kumimoji="1" lang="en-US" altLang="ja-JP" sz="1200" b="1"/>
            <a:t>20</a:t>
          </a:r>
          <a:endParaRPr kumimoji="1" lang="ja-JP" altLang="en-US" sz="1200" b="1"/>
        </a:p>
      </xdr:txBody>
    </xdr:sp>
    <xdr:clientData/>
  </xdr:twoCellAnchor>
  <xdr:twoCellAnchor>
    <xdr:from>
      <xdr:col>35</xdr:col>
      <xdr:colOff>139469</xdr:colOff>
      <xdr:row>38</xdr:row>
      <xdr:rowOff>113981</xdr:rowOff>
    </xdr:from>
    <xdr:to>
      <xdr:col>35</xdr:col>
      <xdr:colOff>206377</xdr:colOff>
      <xdr:row>40</xdr:row>
      <xdr:rowOff>147637</xdr:rowOff>
    </xdr:to>
    <xdr:sp macro="" textlink="">
      <xdr:nvSpPr>
        <xdr:cNvPr id="617" name="フリーフォーム 46">
          <a:extLst>
            <a:ext uri="{FF2B5EF4-FFF2-40B4-BE49-F238E27FC236}">
              <a16:creationId xmlns:a16="http://schemas.microsoft.com/office/drawing/2014/main" id="{C87D5A32-EDAC-4059-9AEE-0D850F31939E}"/>
            </a:ext>
          </a:extLst>
        </xdr:cNvPr>
        <xdr:cNvSpPr/>
      </xdr:nvSpPr>
      <xdr:spPr>
        <a:xfrm rot="16200000">
          <a:off x="30617045" y="6783905"/>
          <a:ext cx="376556" cy="66908"/>
        </a:xfrm>
        <a:custGeom>
          <a:avLst/>
          <a:gdLst>
            <a:gd name="connsiteX0" fmla="*/ 0 w 514350"/>
            <a:gd name="connsiteY0" fmla="*/ 85725 h 85725"/>
            <a:gd name="connsiteX1" fmla="*/ 114300 w 514350"/>
            <a:gd name="connsiteY1" fmla="*/ 0 h 85725"/>
            <a:gd name="connsiteX2" fmla="*/ 428625 w 514350"/>
            <a:gd name="connsiteY2" fmla="*/ 0 h 85725"/>
            <a:gd name="connsiteX3" fmla="*/ 514350 w 514350"/>
            <a:gd name="connsiteY3" fmla="*/ 85725 h 857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514350" h="85725">
              <a:moveTo>
                <a:pt x="0" y="85725"/>
              </a:moveTo>
              <a:lnTo>
                <a:pt x="114300" y="0"/>
              </a:lnTo>
              <a:lnTo>
                <a:pt x="428625" y="0"/>
              </a:lnTo>
              <a:lnTo>
                <a:pt x="514350" y="85725"/>
              </a:lnTo>
            </a:path>
          </a:pathLst>
        </a:custGeom>
        <a:noFill/>
        <a:ln w="19050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34</xdr:col>
      <xdr:colOff>854595</xdr:colOff>
      <xdr:row>40</xdr:row>
      <xdr:rowOff>81480</xdr:rowOff>
    </xdr:from>
    <xdr:to>
      <xdr:col>35</xdr:col>
      <xdr:colOff>205626</xdr:colOff>
      <xdr:row>40</xdr:row>
      <xdr:rowOff>148388</xdr:rowOff>
    </xdr:to>
    <xdr:sp macro="" textlink="">
      <xdr:nvSpPr>
        <xdr:cNvPr id="618" name="フリーフォーム 46">
          <a:extLst>
            <a:ext uri="{FF2B5EF4-FFF2-40B4-BE49-F238E27FC236}">
              <a16:creationId xmlns:a16="http://schemas.microsoft.com/office/drawing/2014/main" id="{D4AFD143-8DE6-4C27-AAC4-1748F63A23EC}"/>
            </a:ext>
          </a:extLst>
        </xdr:cNvPr>
        <xdr:cNvSpPr/>
      </xdr:nvSpPr>
      <xdr:spPr>
        <a:xfrm>
          <a:off x="30458295" y="6939480"/>
          <a:ext cx="379731" cy="66908"/>
        </a:xfrm>
        <a:custGeom>
          <a:avLst/>
          <a:gdLst>
            <a:gd name="connsiteX0" fmla="*/ 0 w 514350"/>
            <a:gd name="connsiteY0" fmla="*/ 85725 h 85725"/>
            <a:gd name="connsiteX1" fmla="*/ 114300 w 514350"/>
            <a:gd name="connsiteY1" fmla="*/ 0 h 85725"/>
            <a:gd name="connsiteX2" fmla="*/ 428625 w 514350"/>
            <a:gd name="connsiteY2" fmla="*/ 0 h 85725"/>
            <a:gd name="connsiteX3" fmla="*/ 514350 w 514350"/>
            <a:gd name="connsiteY3" fmla="*/ 85725 h 857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514350" h="85725">
              <a:moveTo>
                <a:pt x="0" y="85725"/>
              </a:moveTo>
              <a:lnTo>
                <a:pt x="114300" y="0"/>
              </a:lnTo>
              <a:lnTo>
                <a:pt x="428625" y="0"/>
              </a:lnTo>
              <a:lnTo>
                <a:pt x="514350" y="85725"/>
              </a:lnTo>
            </a:path>
          </a:pathLst>
        </a:custGeom>
        <a:noFill/>
        <a:ln w="19050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34</xdr:col>
      <xdr:colOff>347981</xdr:colOff>
      <xdr:row>31</xdr:row>
      <xdr:rowOff>38100</xdr:rowOff>
    </xdr:from>
    <xdr:to>
      <xdr:col>34</xdr:col>
      <xdr:colOff>715647</xdr:colOff>
      <xdr:row>32</xdr:row>
      <xdr:rowOff>58345</xdr:rowOff>
    </xdr:to>
    <xdr:sp macro="" textlink="">
      <xdr:nvSpPr>
        <xdr:cNvPr id="619" name="六角形 618">
          <a:extLst>
            <a:ext uri="{FF2B5EF4-FFF2-40B4-BE49-F238E27FC236}">
              <a16:creationId xmlns:a16="http://schemas.microsoft.com/office/drawing/2014/main" id="{E516457B-CF87-4B92-B4C3-5F3429355B98}"/>
            </a:ext>
          </a:extLst>
        </xdr:cNvPr>
        <xdr:cNvSpPr/>
      </xdr:nvSpPr>
      <xdr:spPr>
        <a:xfrm>
          <a:off x="29951681" y="5353050"/>
          <a:ext cx="367666" cy="191695"/>
        </a:xfrm>
        <a:prstGeom prst="hexagon">
          <a:avLst/>
        </a:pr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0" rtlCol="0" anchor="ctr"/>
        <a:lstStyle/>
        <a:p>
          <a:pPr algn="ctr"/>
          <a:r>
            <a:rPr kumimoji="1" lang="en-US" altLang="ja-JP" sz="1200" b="1"/>
            <a:t>8</a:t>
          </a:r>
          <a:endParaRPr kumimoji="1" lang="ja-JP" altLang="en-US" sz="1200" b="1"/>
        </a:p>
      </xdr:txBody>
    </xdr:sp>
    <xdr:clientData/>
  </xdr:twoCellAnchor>
  <xdr:twoCellAnchor>
    <xdr:from>
      <xdr:col>34</xdr:col>
      <xdr:colOff>498793</xdr:colOff>
      <xdr:row>33</xdr:row>
      <xdr:rowOff>85724</xdr:rowOff>
    </xdr:from>
    <xdr:to>
      <xdr:col>34</xdr:col>
      <xdr:colOff>866459</xdr:colOff>
      <xdr:row>34</xdr:row>
      <xdr:rowOff>105969</xdr:rowOff>
    </xdr:to>
    <xdr:sp macro="" textlink="">
      <xdr:nvSpPr>
        <xdr:cNvPr id="620" name="六角形 619">
          <a:extLst>
            <a:ext uri="{FF2B5EF4-FFF2-40B4-BE49-F238E27FC236}">
              <a16:creationId xmlns:a16="http://schemas.microsoft.com/office/drawing/2014/main" id="{7B843D45-739D-43EF-9656-A184233347D7}"/>
            </a:ext>
          </a:extLst>
        </xdr:cNvPr>
        <xdr:cNvSpPr/>
      </xdr:nvSpPr>
      <xdr:spPr>
        <a:xfrm>
          <a:off x="30102493" y="5743574"/>
          <a:ext cx="367666" cy="191695"/>
        </a:xfrm>
        <a:prstGeom prst="hexagon">
          <a:avLst/>
        </a:pr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0" rtlCol="0" anchor="ctr"/>
        <a:lstStyle/>
        <a:p>
          <a:pPr algn="ctr"/>
          <a:r>
            <a:rPr kumimoji="1" lang="en-US" altLang="ja-JP" sz="1200" b="1"/>
            <a:t>128</a:t>
          </a:r>
          <a:endParaRPr kumimoji="1" lang="ja-JP" altLang="en-US" sz="1200" b="1"/>
        </a:p>
      </xdr:txBody>
    </xdr:sp>
    <xdr:clientData/>
  </xdr:twoCellAnchor>
  <xdr:twoCellAnchor>
    <xdr:from>
      <xdr:col>34</xdr:col>
      <xdr:colOff>55563</xdr:colOff>
      <xdr:row>25</xdr:row>
      <xdr:rowOff>25400</xdr:rowOff>
    </xdr:from>
    <xdr:to>
      <xdr:col>35</xdr:col>
      <xdr:colOff>7939</xdr:colOff>
      <xdr:row>25</xdr:row>
      <xdr:rowOff>25400</xdr:rowOff>
    </xdr:to>
    <xdr:cxnSp macro="">
      <xdr:nvCxnSpPr>
        <xdr:cNvPr id="621" name="直線コネクタ 620">
          <a:extLst>
            <a:ext uri="{FF2B5EF4-FFF2-40B4-BE49-F238E27FC236}">
              <a16:creationId xmlns:a16="http://schemas.microsoft.com/office/drawing/2014/main" id="{A9116115-CAFB-4B9F-B34B-DD7935DF4B47}"/>
            </a:ext>
          </a:extLst>
        </xdr:cNvPr>
        <xdr:cNvCxnSpPr/>
      </xdr:nvCxnSpPr>
      <xdr:spPr>
        <a:xfrm>
          <a:off x="29659263" y="4311650"/>
          <a:ext cx="981076" cy="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195</xdr:colOff>
      <xdr:row>25</xdr:row>
      <xdr:rowOff>25531</xdr:rowOff>
    </xdr:from>
    <xdr:to>
      <xdr:col>35</xdr:col>
      <xdr:colOff>968375</xdr:colOff>
      <xdr:row>28</xdr:row>
      <xdr:rowOff>127000</xdr:rowOff>
    </xdr:to>
    <xdr:sp macro="" textlink="">
      <xdr:nvSpPr>
        <xdr:cNvPr id="622" name="フリーフォーム 100">
          <a:extLst>
            <a:ext uri="{FF2B5EF4-FFF2-40B4-BE49-F238E27FC236}">
              <a16:creationId xmlns:a16="http://schemas.microsoft.com/office/drawing/2014/main" id="{4BDB6630-42A0-4000-8492-CC311553380B}"/>
            </a:ext>
          </a:extLst>
        </xdr:cNvPr>
        <xdr:cNvSpPr/>
      </xdr:nvSpPr>
      <xdr:spPr>
        <a:xfrm>
          <a:off x="30632595" y="4311781"/>
          <a:ext cx="968180" cy="615819"/>
        </a:xfrm>
        <a:custGeom>
          <a:avLst/>
          <a:gdLst>
            <a:gd name="connsiteX0" fmla="*/ 0 w 1078852"/>
            <a:gd name="connsiteY0" fmla="*/ 466531 h 466531"/>
            <a:gd name="connsiteX1" fmla="*/ 0 w 1078852"/>
            <a:gd name="connsiteY1" fmla="*/ 0 h 466531"/>
            <a:gd name="connsiteX2" fmla="*/ 1078852 w 1078852"/>
            <a:gd name="connsiteY2" fmla="*/ 0 h 46653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78852" h="466531">
              <a:moveTo>
                <a:pt x="0" y="466531"/>
              </a:moveTo>
              <a:lnTo>
                <a:pt x="0" y="0"/>
              </a:lnTo>
              <a:lnTo>
                <a:pt x="1078852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34</xdr:col>
      <xdr:colOff>936096</xdr:colOff>
      <xdr:row>24</xdr:row>
      <xdr:rowOff>106364</xdr:rowOff>
    </xdr:from>
    <xdr:to>
      <xdr:col>35</xdr:col>
      <xdr:colOff>87396</xdr:colOff>
      <xdr:row>25</xdr:row>
      <xdr:rowOff>114915</xdr:rowOff>
    </xdr:to>
    <xdr:sp macro="" textlink="">
      <xdr:nvSpPr>
        <xdr:cNvPr id="623" name="円/楕円 44">
          <a:extLst>
            <a:ext uri="{FF2B5EF4-FFF2-40B4-BE49-F238E27FC236}">
              <a16:creationId xmlns:a16="http://schemas.microsoft.com/office/drawing/2014/main" id="{DC42CA50-4ACA-4266-8CD9-A4F52EC06822}"/>
            </a:ext>
          </a:extLst>
        </xdr:cNvPr>
        <xdr:cNvSpPr/>
      </xdr:nvSpPr>
      <xdr:spPr>
        <a:xfrm>
          <a:off x="30539796" y="4221164"/>
          <a:ext cx="180000" cy="180001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35</xdr:col>
      <xdr:colOff>300356</xdr:colOff>
      <xdr:row>24</xdr:row>
      <xdr:rowOff>112712</xdr:rowOff>
    </xdr:from>
    <xdr:to>
      <xdr:col>35</xdr:col>
      <xdr:colOff>668022</xdr:colOff>
      <xdr:row>25</xdr:row>
      <xdr:rowOff>132957</xdr:rowOff>
    </xdr:to>
    <xdr:sp macro="" textlink="">
      <xdr:nvSpPr>
        <xdr:cNvPr id="624" name="六角形 623">
          <a:extLst>
            <a:ext uri="{FF2B5EF4-FFF2-40B4-BE49-F238E27FC236}">
              <a16:creationId xmlns:a16="http://schemas.microsoft.com/office/drawing/2014/main" id="{5BCBBDDC-3F95-4F2D-AF32-1EB34A716BAA}"/>
            </a:ext>
          </a:extLst>
        </xdr:cNvPr>
        <xdr:cNvSpPr/>
      </xdr:nvSpPr>
      <xdr:spPr>
        <a:xfrm>
          <a:off x="30932756" y="4227512"/>
          <a:ext cx="367666" cy="191695"/>
        </a:xfrm>
        <a:prstGeom prst="hexagon">
          <a:avLst/>
        </a:pr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0" rtlCol="0" anchor="ctr"/>
        <a:lstStyle/>
        <a:p>
          <a:pPr algn="ctr"/>
          <a:r>
            <a:rPr kumimoji="1" lang="en-US" altLang="ja-JP" sz="1200" b="1"/>
            <a:t>128</a:t>
          </a:r>
          <a:endParaRPr kumimoji="1" lang="ja-JP" altLang="en-US" sz="1200" b="1"/>
        </a:p>
      </xdr:txBody>
    </xdr:sp>
    <xdr:clientData/>
  </xdr:twoCellAnchor>
  <xdr:twoCellAnchor>
    <xdr:from>
      <xdr:col>35</xdr:col>
      <xdr:colOff>10670</xdr:colOff>
      <xdr:row>16</xdr:row>
      <xdr:rowOff>87313</xdr:rowOff>
    </xdr:from>
    <xdr:to>
      <xdr:col>35</xdr:col>
      <xdr:colOff>984251</xdr:colOff>
      <xdr:row>19</xdr:row>
      <xdr:rowOff>2160</xdr:rowOff>
    </xdr:to>
    <xdr:sp macro="" textlink="">
      <xdr:nvSpPr>
        <xdr:cNvPr id="625" name="フリーフォーム 54">
          <a:extLst>
            <a:ext uri="{FF2B5EF4-FFF2-40B4-BE49-F238E27FC236}">
              <a16:creationId xmlns:a16="http://schemas.microsoft.com/office/drawing/2014/main" id="{A2CFA0E1-7E65-4FD4-BA8F-6F5B4E354D3A}"/>
            </a:ext>
          </a:extLst>
        </xdr:cNvPr>
        <xdr:cNvSpPr/>
      </xdr:nvSpPr>
      <xdr:spPr>
        <a:xfrm flipH="1">
          <a:off x="30643070" y="2830513"/>
          <a:ext cx="973581" cy="429197"/>
        </a:xfrm>
        <a:custGeom>
          <a:avLst/>
          <a:gdLst>
            <a:gd name="connsiteX0" fmla="*/ 0 w 796990"/>
            <a:gd name="connsiteY0" fmla="*/ 340179 h 340179"/>
            <a:gd name="connsiteX1" fmla="*/ 796990 w 796990"/>
            <a:gd name="connsiteY1" fmla="*/ 340179 h 340179"/>
            <a:gd name="connsiteX2" fmla="*/ 796990 w 796990"/>
            <a:gd name="connsiteY2" fmla="*/ 0 h 34017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796990" h="340179">
              <a:moveTo>
                <a:pt x="0" y="340179"/>
              </a:moveTo>
              <a:lnTo>
                <a:pt x="796990" y="340179"/>
              </a:lnTo>
              <a:lnTo>
                <a:pt x="796990" y="0"/>
              </a:lnTo>
            </a:path>
          </a:pathLst>
        </a:custGeom>
        <a:noFill/>
        <a:ln w="28575">
          <a:solidFill>
            <a:schemeClr val="tx1"/>
          </a:solidFill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34</xdr:col>
      <xdr:colOff>55564</xdr:colOff>
      <xdr:row>19</xdr:row>
      <xdr:rowOff>1717</xdr:rowOff>
    </xdr:from>
    <xdr:to>
      <xdr:col>35</xdr:col>
      <xdr:colOff>193</xdr:colOff>
      <xdr:row>21</xdr:row>
      <xdr:rowOff>150812</xdr:rowOff>
    </xdr:to>
    <xdr:sp macro="" textlink="">
      <xdr:nvSpPr>
        <xdr:cNvPr id="626" name="フリーフォーム 100">
          <a:extLst>
            <a:ext uri="{FF2B5EF4-FFF2-40B4-BE49-F238E27FC236}">
              <a16:creationId xmlns:a16="http://schemas.microsoft.com/office/drawing/2014/main" id="{CA7DFF2C-E0EB-42E9-8A42-29B8200AAB07}"/>
            </a:ext>
          </a:extLst>
        </xdr:cNvPr>
        <xdr:cNvSpPr/>
      </xdr:nvSpPr>
      <xdr:spPr>
        <a:xfrm flipH="1">
          <a:off x="29659264" y="3259267"/>
          <a:ext cx="973329" cy="491995"/>
        </a:xfrm>
        <a:custGeom>
          <a:avLst/>
          <a:gdLst>
            <a:gd name="connsiteX0" fmla="*/ 0 w 1078852"/>
            <a:gd name="connsiteY0" fmla="*/ 466531 h 466531"/>
            <a:gd name="connsiteX1" fmla="*/ 0 w 1078852"/>
            <a:gd name="connsiteY1" fmla="*/ 0 h 466531"/>
            <a:gd name="connsiteX2" fmla="*/ 1078852 w 1078852"/>
            <a:gd name="connsiteY2" fmla="*/ 0 h 46653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78852" h="466531">
              <a:moveTo>
                <a:pt x="0" y="466531"/>
              </a:moveTo>
              <a:lnTo>
                <a:pt x="0" y="0"/>
              </a:lnTo>
              <a:lnTo>
                <a:pt x="1078852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34</xdr:col>
      <xdr:colOff>944033</xdr:colOff>
      <xdr:row>18</xdr:row>
      <xdr:rowOff>74613</xdr:rowOff>
    </xdr:from>
    <xdr:to>
      <xdr:col>35</xdr:col>
      <xdr:colOff>95333</xdr:colOff>
      <xdr:row>19</xdr:row>
      <xdr:rowOff>83164</xdr:rowOff>
    </xdr:to>
    <xdr:sp macro="" textlink="">
      <xdr:nvSpPr>
        <xdr:cNvPr id="627" name="円/楕円 44">
          <a:extLst>
            <a:ext uri="{FF2B5EF4-FFF2-40B4-BE49-F238E27FC236}">
              <a16:creationId xmlns:a16="http://schemas.microsoft.com/office/drawing/2014/main" id="{D83F5C9D-EDFF-41CD-9CFC-32361F425BA4}"/>
            </a:ext>
          </a:extLst>
        </xdr:cNvPr>
        <xdr:cNvSpPr/>
      </xdr:nvSpPr>
      <xdr:spPr>
        <a:xfrm>
          <a:off x="30547733" y="3160713"/>
          <a:ext cx="180000" cy="180001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34</xdr:col>
      <xdr:colOff>15875</xdr:colOff>
      <xdr:row>10</xdr:row>
      <xdr:rowOff>7938</xdr:rowOff>
    </xdr:from>
    <xdr:to>
      <xdr:col>35</xdr:col>
      <xdr:colOff>169421</xdr:colOff>
      <xdr:row>12</xdr:row>
      <xdr:rowOff>94235</xdr:rowOff>
    </xdr:to>
    <xdr:sp macro="" textlink="">
      <xdr:nvSpPr>
        <xdr:cNvPr id="628" name="フリーフォーム 54">
          <a:extLst>
            <a:ext uri="{FF2B5EF4-FFF2-40B4-BE49-F238E27FC236}">
              <a16:creationId xmlns:a16="http://schemas.microsoft.com/office/drawing/2014/main" id="{DD23FDAA-63F8-4E1E-8B59-3E81AF2CB2DE}"/>
            </a:ext>
          </a:extLst>
        </xdr:cNvPr>
        <xdr:cNvSpPr/>
      </xdr:nvSpPr>
      <xdr:spPr>
        <a:xfrm>
          <a:off x="29619575" y="1722438"/>
          <a:ext cx="1182246" cy="429197"/>
        </a:xfrm>
        <a:custGeom>
          <a:avLst/>
          <a:gdLst>
            <a:gd name="connsiteX0" fmla="*/ 0 w 796990"/>
            <a:gd name="connsiteY0" fmla="*/ 340179 h 340179"/>
            <a:gd name="connsiteX1" fmla="*/ 796990 w 796990"/>
            <a:gd name="connsiteY1" fmla="*/ 340179 h 340179"/>
            <a:gd name="connsiteX2" fmla="*/ 796990 w 796990"/>
            <a:gd name="connsiteY2" fmla="*/ 0 h 34017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796990" h="340179">
              <a:moveTo>
                <a:pt x="0" y="340179"/>
              </a:moveTo>
              <a:lnTo>
                <a:pt x="796990" y="340179"/>
              </a:lnTo>
              <a:lnTo>
                <a:pt x="796990" y="0"/>
              </a:lnTo>
            </a:path>
          </a:pathLst>
        </a:custGeom>
        <a:noFill/>
        <a:ln w="28575">
          <a:solidFill>
            <a:schemeClr val="tx1"/>
          </a:solidFill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35</xdr:col>
      <xdr:colOff>166882</xdr:colOff>
      <xdr:row>12</xdr:row>
      <xdr:rowOff>96967</xdr:rowOff>
    </xdr:from>
    <xdr:to>
      <xdr:col>35</xdr:col>
      <xdr:colOff>1008064</xdr:colOff>
      <xdr:row>14</xdr:row>
      <xdr:rowOff>158750</xdr:rowOff>
    </xdr:to>
    <xdr:sp macro="" textlink="">
      <xdr:nvSpPr>
        <xdr:cNvPr id="629" name="フリーフォーム 100">
          <a:extLst>
            <a:ext uri="{FF2B5EF4-FFF2-40B4-BE49-F238E27FC236}">
              <a16:creationId xmlns:a16="http://schemas.microsoft.com/office/drawing/2014/main" id="{2F3E68AD-D5CD-4B1A-BA86-8555233614C9}"/>
            </a:ext>
          </a:extLst>
        </xdr:cNvPr>
        <xdr:cNvSpPr/>
      </xdr:nvSpPr>
      <xdr:spPr>
        <a:xfrm>
          <a:off x="30799282" y="2154367"/>
          <a:ext cx="841182" cy="404683"/>
        </a:xfrm>
        <a:custGeom>
          <a:avLst/>
          <a:gdLst>
            <a:gd name="connsiteX0" fmla="*/ 0 w 1078852"/>
            <a:gd name="connsiteY0" fmla="*/ 466531 h 466531"/>
            <a:gd name="connsiteX1" fmla="*/ 0 w 1078852"/>
            <a:gd name="connsiteY1" fmla="*/ 0 h 466531"/>
            <a:gd name="connsiteX2" fmla="*/ 1078852 w 1078852"/>
            <a:gd name="connsiteY2" fmla="*/ 0 h 46653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78852" h="466531">
              <a:moveTo>
                <a:pt x="0" y="466531"/>
              </a:moveTo>
              <a:lnTo>
                <a:pt x="0" y="0"/>
              </a:lnTo>
              <a:lnTo>
                <a:pt x="1078852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35</xdr:col>
      <xdr:colOff>78847</xdr:colOff>
      <xdr:row>11</xdr:row>
      <xdr:rowOff>169863</xdr:rowOff>
    </xdr:from>
    <xdr:to>
      <xdr:col>35</xdr:col>
      <xdr:colOff>262022</xdr:colOff>
      <xdr:row>13</xdr:row>
      <xdr:rowOff>3789</xdr:rowOff>
    </xdr:to>
    <xdr:sp macro="" textlink="">
      <xdr:nvSpPr>
        <xdr:cNvPr id="630" name="円/楕円 44">
          <a:extLst>
            <a:ext uri="{FF2B5EF4-FFF2-40B4-BE49-F238E27FC236}">
              <a16:creationId xmlns:a16="http://schemas.microsoft.com/office/drawing/2014/main" id="{63E63055-C72F-4B9B-8E07-2BE893615CB9}"/>
            </a:ext>
          </a:extLst>
        </xdr:cNvPr>
        <xdr:cNvSpPr/>
      </xdr:nvSpPr>
      <xdr:spPr>
        <a:xfrm>
          <a:off x="30711247" y="2055813"/>
          <a:ext cx="183175" cy="176826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34</xdr:col>
      <xdr:colOff>76169</xdr:colOff>
      <xdr:row>10</xdr:row>
      <xdr:rowOff>74612</xdr:rowOff>
    </xdr:from>
    <xdr:to>
      <xdr:col>35</xdr:col>
      <xdr:colOff>103188</xdr:colOff>
      <xdr:row>12</xdr:row>
      <xdr:rowOff>55562</xdr:rowOff>
    </xdr:to>
    <xdr:grpSp>
      <xdr:nvGrpSpPr>
        <xdr:cNvPr id="631" name="グループ化 26">
          <a:extLst>
            <a:ext uri="{FF2B5EF4-FFF2-40B4-BE49-F238E27FC236}">
              <a16:creationId xmlns:a16="http://schemas.microsoft.com/office/drawing/2014/main" id="{A9DAC709-6B37-4E87-853B-B1CE40D6D937}"/>
            </a:ext>
          </a:extLst>
        </xdr:cNvPr>
        <xdr:cNvGrpSpPr>
          <a:grpSpLocks/>
        </xdr:cNvGrpSpPr>
      </xdr:nvGrpSpPr>
      <xdr:grpSpPr bwMode="auto">
        <a:xfrm>
          <a:off x="29679869" y="1789112"/>
          <a:ext cx="1055719" cy="323850"/>
          <a:chOff x="-62722" y="3619500"/>
          <a:chExt cx="1058894" cy="400050"/>
        </a:xfrm>
      </xdr:grpSpPr>
      <xdr:sp macro="" textlink="">
        <xdr:nvSpPr>
          <xdr:cNvPr id="632" name="正方形/長方形 631">
            <a:extLst>
              <a:ext uri="{FF2B5EF4-FFF2-40B4-BE49-F238E27FC236}">
                <a16:creationId xmlns:a16="http://schemas.microsoft.com/office/drawing/2014/main" id="{C53101E2-595F-48B1-B2C9-C0D609BD5953}"/>
              </a:ext>
            </a:extLst>
          </xdr:cNvPr>
          <xdr:cNvSpPr/>
        </xdr:nvSpPr>
        <xdr:spPr>
          <a:xfrm>
            <a:off x="-62722" y="3619500"/>
            <a:ext cx="1058894" cy="317687"/>
          </a:xfrm>
          <a:prstGeom prst="rect">
            <a:avLst/>
          </a:prstGeom>
          <a:solidFill>
            <a:schemeClr val="tx2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36000" tIns="0" rIns="36000" bIns="0" rtlCol="0" anchor="ctr"/>
          <a:lstStyle/>
          <a:p>
            <a:pPr algn="ctr"/>
            <a:r>
              <a:rPr kumimoji="1" lang="ja-JP" altLang="en-US" sz="1050" b="1">
                <a:solidFill>
                  <a:schemeClr val="bg1"/>
                </a:solidFill>
              </a:rPr>
              <a:t>寺岡山元三大師</a:t>
            </a:r>
          </a:p>
        </xdr:txBody>
      </xdr:sp>
      <xdr:cxnSp macro="">
        <xdr:nvCxnSpPr>
          <xdr:cNvPr id="633" name="直線コネクタ 632">
            <a:extLst>
              <a:ext uri="{FF2B5EF4-FFF2-40B4-BE49-F238E27FC236}">
                <a16:creationId xmlns:a16="http://schemas.microsoft.com/office/drawing/2014/main" id="{02A5FF0B-5C06-4781-9A3B-62787F286A48}"/>
              </a:ext>
            </a:extLst>
          </xdr:cNvPr>
          <xdr:cNvCxnSpPr/>
        </xdr:nvCxnSpPr>
        <xdr:spPr>
          <a:xfrm>
            <a:off x="447675" y="3925421"/>
            <a:ext cx="0" cy="94129"/>
          </a:xfrm>
          <a:prstGeom prst="line">
            <a:avLst/>
          </a:prstGeom>
          <a:ln w="28575">
            <a:solidFill>
              <a:schemeClr val="accent6">
                <a:lumMod val="50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35</xdr:col>
      <xdr:colOff>0</xdr:colOff>
      <xdr:row>2</xdr:row>
      <xdr:rowOff>146050</xdr:rowOff>
    </xdr:from>
    <xdr:to>
      <xdr:col>35</xdr:col>
      <xdr:colOff>0</xdr:colOff>
      <xdr:row>7</xdr:row>
      <xdr:rowOff>158750</xdr:rowOff>
    </xdr:to>
    <xdr:cxnSp macro="">
      <xdr:nvCxnSpPr>
        <xdr:cNvPr id="634" name="直線矢印コネクタ 633">
          <a:extLst>
            <a:ext uri="{FF2B5EF4-FFF2-40B4-BE49-F238E27FC236}">
              <a16:creationId xmlns:a16="http://schemas.microsoft.com/office/drawing/2014/main" id="{BB5E8034-3DF7-4832-9306-A83F59C26EA8}"/>
            </a:ext>
          </a:extLst>
        </xdr:cNvPr>
        <xdr:cNvCxnSpPr/>
      </xdr:nvCxnSpPr>
      <xdr:spPr>
        <a:xfrm flipV="1">
          <a:off x="30632400" y="488950"/>
          <a:ext cx="0" cy="869950"/>
        </a:xfrm>
        <a:prstGeom prst="straightConnector1">
          <a:avLst/>
        </a:prstGeom>
        <a:ln w="57150">
          <a:solidFill>
            <a:srgbClr val="FF0000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68264</xdr:colOff>
      <xdr:row>5</xdr:row>
      <xdr:rowOff>112713</xdr:rowOff>
    </xdr:from>
    <xdr:to>
      <xdr:col>35</xdr:col>
      <xdr:colOff>944564</xdr:colOff>
      <xdr:row>5</xdr:row>
      <xdr:rowOff>112713</xdr:rowOff>
    </xdr:to>
    <xdr:cxnSp macro="">
      <xdr:nvCxnSpPr>
        <xdr:cNvPr id="635" name="直線コネクタ 634">
          <a:extLst>
            <a:ext uri="{FF2B5EF4-FFF2-40B4-BE49-F238E27FC236}">
              <a16:creationId xmlns:a16="http://schemas.microsoft.com/office/drawing/2014/main" id="{D2836526-FCE2-430C-9A50-E0DEA2117585}"/>
            </a:ext>
          </a:extLst>
        </xdr:cNvPr>
        <xdr:cNvCxnSpPr/>
      </xdr:nvCxnSpPr>
      <xdr:spPr>
        <a:xfrm>
          <a:off x="29671964" y="969963"/>
          <a:ext cx="1905000" cy="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944034</xdr:colOff>
      <xdr:row>5</xdr:row>
      <xdr:rowOff>19051</xdr:rowOff>
    </xdr:from>
    <xdr:to>
      <xdr:col>35</xdr:col>
      <xdr:colOff>95334</xdr:colOff>
      <xdr:row>6</xdr:row>
      <xdr:rowOff>27602</xdr:rowOff>
    </xdr:to>
    <xdr:sp macro="" textlink="">
      <xdr:nvSpPr>
        <xdr:cNvPr id="636" name="円/楕円 44">
          <a:extLst>
            <a:ext uri="{FF2B5EF4-FFF2-40B4-BE49-F238E27FC236}">
              <a16:creationId xmlns:a16="http://schemas.microsoft.com/office/drawing/2014/main" id="{5283CF98-49F5-4EEF-AF44-9E527D38D632}"/>
            </a:ext>
          </a:extLst>
        </xdr:cNvPr>
        <xdr:cNvSpPr/>
      </xdr:nvSpPr>
      <xdr:spPr>
        <a:xfrm>
          <a:off x="30547734" y="876301"/>
          <a:ext cx="180000" cy="180001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35</xdr:col>
      <xdr:colOff>134938</xdr:colOff>
      <xdr:row>3</xdr:row>
      <xdr:rowOff>60325</xdr:rowOff>
    </xdr:from>
    <xdr:to>
      <xdr:col>35</xdr:col>
      <xdr:colOff>477838</xdr:colOff>
      <xdr:row>5</xdr:row>
      <xdr:rowOff>25400</xdr:rowOff>
    </xdr:to>
    <xdr:sp macro="" textlink="">
      <xdr:nvSpPr>
        <xdr:cNvPr id="637" name="正方形/長方形 636">
          <a:extLst>
            <a:ext uri="{FF2B5EF4-FFF2-40B4-BE49-F238E27FC236}">
              <a16:creationId xmlns:a16="http://schemas.microsoft.com/office/drawing/2014/main" id="{D8381983-63F9-49CA-A9B0-525F688289CC}"/>
            </a:ext>
          </a:extLst>
        </xdr:cNvPr>
        <xdr:cNvSpPr/>
      </xdr:nvSpPr>
      <xdr:spPr>
        <a:xfrm>
          <a:off x="30767338" y="574675"/>
          <a:ext cx="342900" cy="307975"/>
        </a:xfrm>
        <a:prstGeom prst="rect">
          <a:avLst/>
        </a:prstGeom>
        <a:solidFill>
          <a:srgbClr val="FFFF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none" lIns="36000" tIns="0" rIns="36000" bIns="0" rtlCol="0" anchor="ctr"/>
        <a:lstStyle/>
        <a:p>
          <a:pPr algn="ctr"/>
          <a:r>
            <a:rPr kumimoji="1" lang="en-US" altLang="ja-JP" sz="1200">
              <a:solidFill>
                <a:srgbClr val="FF0000"/>
              </a:solidFill>
            </a:rPr>
            <a:t>PC6</a:t>
          </a:r>
          <a:endParaRPr kumimoji="1" lang="ja-JP" altLang="en-US" sz="1200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35</xdr:col>
      <xdr:colOff>511175</xdr:colOff>
      <xdr:row>3</xdr:row>
      <xdr:rowOff>34925</xdr:rowOff>
    </xdr:from>
    <xdr:to>
      <xdr:col>35</xdr:col>
      <xdr:colOff>907575</xdr:colOff>
      <xdr:row>5</xdr:row>
      <xdr:rowOff>84300</xdr:rowOff>
    </xdr:to>
    <xdr:pic>
      <xdr:nvPicPr>
        <xdr:cNvPr id="638" name="図 637">
          <a:extLst>
            <a:ext uri="{FF2B5EF4-FFF2-40B4-BE49-F238E27FC236}">
              <a16:creationId xmlns:a16="http://schemas.microsoft.com/office/drawing/2014/main" id="{0C637F7A-294C-49BB-A5FE-CE6E580FB49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1143575" y="549275"/>
          <a:ext cx="396400" cy="392275"/>
        </a:xfrm>
        <a:prstGeom prst="rect">
          <a:avLst/>
        </a:prstGeom>
      </xdr:spPr>
    </xdr:pic>
    <xdr:clientData/>
  </xdr:twoCellAnchor>
  <xdr:twoCellAnchor>
    <xdr:from>
      <xdr:col>34</xdr:col>
      <xdr:colOff>635000</xdr:colOff>
      <xdr:row>3</xdr:row>
      <xdr:rowOff>120650</xdr:rowOff>
    </xdr:from>
    <xdr:to>
      <xdr:col>34</xdr:col>
      <xdr:colOff>887973</xdr:colOff>
      <xdr:row>5</xdr:row>
      <xdr:rowOff>25725</xdr:rowOff>
    </xdr:to>
    <xdr:sp macro="" textlink="">
      <xdr:nvSpPr>
        <xdr:cNvPr id="639" name="円/楕円 106">
          <a:extLst>
            <a:ext uri="{FF2B5EF4-FFF2-40B4-BE49-F238E27FC236}">
              <a16:creationId xmlns:a16="http://schemas.microsoft.com/office/drawing/2014/main" id="{46FA1D24-BC1E-45F1-9F41-E893236C9069}"/>
            </a:ext>
          </a:extLst>
        </xdr:cNvPr>
        <xdr:cNvSpPr/>
      </xdr:nvSpPr>
      <xdr:spPr>
        <a:xfrm>
          <a:off x="30238700" y="635000"/>
          <a:ext cx="252973" cy="247975"/>
        </a:xfrm>
        <a:prstGeom prst="ellipse">
          <a:avLst/>
        </a:prstGeom>
        <a:noFill/>
        <a:ln w="28575">
          <a:solidFill>
            <a:schemeClr val="tx1"/>
          </a:solidFill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HGｺﾞｼｯｸE" panose="020B0909000000000000" pitchFamily="49" charset="-128"/>
              <a:ea typeface="HGｺﾞｼｯｸE" panose="020B0909000000000000" pitchFamily="49" charset="-128"/>
            </a:rPr>
            <a:t>文</a:t>
          </a:r>
        </a:p>
      </xdr:txBody>
    </xdr:sp>
    <xdr:clientData/>
  </xdr:twoCellAnchor>
  <xdr:twoCellAnchor>
    <xdr:from>
      <xdr:col>37</xdr:col>
      <xdr:colOff>158751</xdr:colOff>
      <xdr:row>61</xdr:row>
      <xdr:rowOff>169863</xdr:rowOff>
    </xdr:from>
    <xdr:to>
      <xdr:col>38</xdr:col>
      <xdr:colOff>95444</xdr:colOff>
      <xdr:row>63</xdr:row>
      <xdr:rowOff>149226</xdr:rowOff>
    </xdr:to>
    <xdr:sp macro="" textlink="">
      <xdr:nvSpPr>
        <xdr:cNvPr id="640" name="フリーフォーム 100">
          <a:extLst>
            <a:ext uri="{FF2B5EF4-FFF2-40B4-BE49-F238E27FC236}">
              <a16:creationId xmlns:a16="http://schemas.microsoft.com/office/drawing/2014/main" id="{992AC461-39CD-4F30-9438-71245F0837FF}"/>
            </a:ext>
          </a:extLst>
        </xdr:cNvPr>
        <xdr:cNvSpPr/>
      </xdr:nvSpPr>
      <xdr:spPr>
        <a:xfrm flipH="1">
          <a:off x="32400876" y="10628313"/>
          <a:ext cx="965393" cy="322263"/>
        </a:xfrm>
        <a:custGeom>
          <a:avLst/>
          <a:gdLst>
            <a:gd name="connsiteX0" fmla="*/ 0 w 1078852"/>
            <a:gd name="connsiteY0" fmla="*/ 466531 h 466531"/>
            <a:gd name="connsiteX1" fmla="*/ 0 w 1078852"/>
            <a:gd name="connsiteY1" fmla="*/ 0 h 466531"/>
            <a:gd name="connsiteX2" fmla="*/ 1078852 w 1078852"/>
            <a:gd name="connsiteY2" fmla="*/ 0 h 46653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78852" h="466531">
              <a:moveTo>
                <a:pt x="0" y="466531"/>
              </a:moveTo>
              <a:lnTo>
                <a:pt x="0" y="0"/>
              </a:lnTo>
              <a:lnTo>
                <a:pt x="1078852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38</xdr:col>
      <xdr:colOff>103187</xdr:colOff>
      <xdr:row>59</xdr:row>
      <xdr:rowOff>38101</xdr:rowOff>
    </xdr:from>
    <xdr:to>
      <xdr:col>38</xdr:col>
      <xdr:colOff>103188</xdr:colOff>
      <xdr:row>61</xdr:row>
      <xdr:rowOff>134938</xdr:rowOff>
    </xdr:to>
    <xdr:cxnSp macro="">
      <xdr:nvCxnSpPr>
        <xdr:cNvPr id="641" name="直線コネクタ 640">
          <a:extLst>
            <a:ext uri="{FF2B5EF4-FFF2-40B4-BE49-F238E27FC236}">
              <a16:creationId xmlns:a16="http://schemas.microsoft.com/office/drawing/2014/main" id="{060A9DEE-5742-4499-BF28-B6BC7D045BE8}"/>
            </a:ext>
          </a:extLst>
        </xdr:cNvPr>
        <xdr:cNvCxnSpPr/>
      </xdr:nvCxnSpPr>
      <xdr:spPr>
        <a:xfrm>
          <a:off x="33374012" y="10153651"/>
          <a:ext cx="1" cy="439737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7408</xdr:colOff>
      <xdr:row>61</xdr:row>
      <xdr:rowOff>80964</xdr:rowOff>
    </xdr:from>
    <xdr:to>
      <xdr:col>38</xdr:col>
      <xdr:colOff>190583</xdr:colOff>
      <xdr:row>62</xdr:row>
      <xdr:rowOff>89515</xdr:rowOff>
    </xdr:to>
    <xdr:sp macro="" textlink="">
      <xdr:nvSpPr>
        <xdr:cNvPr id="642" name="円/楕円 44">
          <a:extLst>
            <a:ext uri="{FF2B5EF4-FFF2-40B4-BE49-F238E27FC236}">
              <a16:creationId xmlns:a16="http://schemas.microsoft.com/office/drawing/2014/main" id="{95293E40-4798-4782-A189-3F3524D55F5C}"/>
            </a:ext>
          </a:extLst>
        </xdr:cNvPr>
        <xdr:cNvSpPr/>
      </xdr:nvSpPr>
      <xdr:spPr>
        <a:xfrm>
          <a:off x="33278233" y="10539414"/>
          <a:ext cx="183175" cy="180001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37</xdr:col>
      <xdr:colOff>482919</xdr:colOff>
      <xdr:row>61</xdr:row>
      <xdr:rowOff>79374</xdr:rowOff>
    </xdr:from>
    <xdr:to>
      <xdr:col>37</xdr:col>
      <xdr:colOff>850585</xdr:colOff>
      <xdr:row>62</xdr:row>
      <xdr:rowOff>99619</xdr:rowOff>
    </xdr:to>
    <xdr:sp macro="" textlink="">
      <xdr:nvSpPr>
        <xdr:cNvPr id="643" name="六角形 642">
          <a:extLst>
            <a:ext uri="{FF2B5EF4-FFF2-40B4-BE49-F238E27FC236}">
              <a16:creationId xmlns:a16="http://schemas.microsoft.com/office/drawing/2014/main" id="{735E6435-72A0-4E80-A9EF-4EB1291ECA49}"/>
            </a:ext>
          </a:extLst>
        </xdr:cNvPr>
        <xdr:cNvSpPr/>
      </xdr:nvSpPr>
      <xdr:spPr>
        <a:xfrm>
          <a:off x="32725044" y="10537824"/>
          <a:ext cx="367666" cy="191695"/>
        </a:xfrm>
        <a:prstGeom prst="hexagon">
          <a:avLst/>
        </a:pr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0" rtlCol="0" anchor="ctr"/>
        <a:lstStyle/>
        <a:p>
          <a:pPr algn="ctr"/>
          <a:r>
            <a:rPr kumimoji="1" lang="en-US" altLang="ja-JP" sz="1200" b="1"/>
            <a:t>75</a:t>
          </a:r>
          <a:endParaRPr kumimoji="1" lang="ja-JP" altLang="en-US" sz="1200" b="1"/>
        </a:p>
      </xdr:txBody>
    </xdr:sp>
    <xdr:clientData/>
  </xdr:twoCellAnchor>
  <xdr:twoCellAnchor>
    <xdr:from>
      <xdr:col>37</xdr:col>
      <xdr:colOff>36481</xdr:colOff>
      <xdr:row>59</xdr:row>
      <xdr:rowOff>96837</xdr:rowOff>
    </xdr:from>
    <xdr:to>
      <xdr:col>38</xdr:col>
      <xdr:colOff>63500</xdr:colOff>
      <xdr:row>61</xdr:row>
      <xdr:rowOff>77787</xdr:rowOff>
    </xdr:to>
    <xdr:grpSp>
      <xdr:nvGrpSpPr>
        <xdr:cNvPr id="644" name="グループ化 26">
          <a:extLst>
            <a:ext uri="{FF2B5EF4-FFF2-40B4-BE49-F238E27FC236}">
              <a16:creationId xmlns:a16="http://schemas.microsoft.com/office/drawing/2014/main" id="{7B1341C0-B545-4EFE-83D4-0F277EFC4A6D}"/>
            </a:ext>
          </a:extLst>
        </xdr:cNvPr>
        <xdr:cNvGrpSpPr>
          <a:grpSpLocks/>
        </xdr:cNvGrpSpPr>
      </xdr:nvGrpSpPr>
      <xdr:grpSpPr bwMode="auto">
        <a:xfrm>
          <a:off x="32278606" y="10212387"/>
          <a:ext cx="1055719" cy="323850"/>
          <a:chOff x="-62722" y="3619500"/>
          <a:chExt cx="1058894" cy="400050"/>
        </a:xfrm>
      </xdr:grpSpPr>
      <xdr:sp macro="" textlink="">
        <xdr:nvSpPr>
          <xdr:cNvPr id="645" name="正方形/長方形 644">
            <a:extLst>
              <a:ext uri="{FF2B5EF4-FFF2-40B4-BE49-F238E27FC236}">
                <a16:creationId xmlns:a16="http://schemas.microsoft.com/office/drawing/2014/main" id="{3765262B-1448-490E-99C6-1364D99F8603}"/>
              </a:ext>
            </a:extLst>
          </xdr:cNvPr>
          <xdr:cNvSpPr/>
        </xdr:nvSpPr>
        <xdr:spPr>
          <a:xfrm>
            <a:off x="-62722" y="3619500"/>
            <a:ext cx="1058894" cy="317687"/>
          </a:xfrm>
          <a:prstGeom prst="rect">
            <a:avLst/>
          </a:prstGeom>
          <a:solidFill>
            <a:schemeClr val="tx2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36000" tIns="0" rIns="36000" bIns="0" rtlCol="0" anchor="ctr"/>
          <a:lstStyle/>
          <a:p>
            <a:pPr algn="ctr"/>
            <a:r>
              <a:rPr kumimoji="1" lang="ja-JP" altLang="en-US" sz="1050" b="1">
                <a:solidFill>
                  <a:schemeClr val="bg1"/>
                </a:solidFill>
              </a:rPr>
              <a:t>江田クリニック</a:t>
            </a:r>
          </a:p>
        </xdr:txBody>
      </xdr:sp>
      <xdr:cxnSp macro="">
        <xdr:nvCxnSpPr>
          <xdr:cNvPr id="646" name="直線コネクタ 645">
            <a:extLst>
              <a:ext uri="{FF2B5EF4-FFF2-40B4-BE49-F238E27FC236}">
                <a16:creationId xmlns:a16="http://schemas.microsoft.com/office/drawing/2014/main" id="{AED4E427-36C3-4649-B5E7-736AF4BDE955}"/>
              </a:ext>
            </a:extLst>
          </xdr:cNvPr>
          <xdr:cNvCxnSpPr/>
        </xdr:nvCxnSpPr>
        <xdr:spPr>
          <a:xfrm>
            <a:off x="447675" y="3925421"/>
            <a:ext cx="0" cy="94129"/>
          </a:xfrm>
          <a:prstGeom prst="line">
            <a:avLst/>
          </a:prstGeom>
          <a:ln w="28575">
            <a:solidFill>
              <a:schemeClr val="accent6">
                <a:lumMod val="50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38</xdr:col>
      <xdr:colOff>105919</xdr:colOff>
      <xdr:row>51</xdr:row>
      <xdr:rowOff>123826</xdr:rowOff>
    </xdr:from>
    <xdr:to>
      <xdr:col>38</xdr:col>
      <xdr:colOff>992187</xdr:colOff>
      <xdr:row>54</xdr:row>
      <xdr:rowOff>35498</xdr:rowOff>
    </xdr:to>
    <xdr:sp macro="" textlink="">
      <xdr:nvSpPr>
        <xdr:cNvPr id="647" name="フリーフォーム 54">
          <a:extLst>
            <a:ext uri="{FF2B5EF4-FFF2-40B4-BE49-F238E27FC236}">
              <a16:creationId xmlns:a16="http://schemas.microsoft.com/office/drawing/2014/main" id="{81A3B5B0-E877-4856-A163-5922480437CE}"/>
            </a:ext>
          </a:extLst>
        </xdr:cNvPr>
        <xdr:cNvSpPr/>
      </xdr:nvSpPr>
      <xdr:spPr>
        <a:xfrm flipH="1">
          <a:off x="33376744" y="8867776"/>
          <a:ext cx="886268" cy="426022"/>
        </a:xfrm>
        <a:custGeom>
          <a:avLst/>
          <a:gdLst>
            <a:gd name="connsiteX0" fmla="*/ 0 w 796990"/>
            <a:gd name="connsiteY0" fmla="*/ 340179 h 340179"/>
            <a:gd name="connsiteX1" fmla="*/ 796990 w 796990"/>
            <a:gd name="connsiteY1" fmla="*/ 340179 h 340179"/>
            <a:gd name="connsiteX2" fmla="*/ 796990 w 796990"/>
            <a:gd name="connsiteY2" fmla="*/ 0 h 34017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796990" h="340179">
              <a:moveTo>
                <a:pt x="0" y="340179"/>
              </a:moveTo>
              <a:lnTo>
                <a:pt x="796990" y="340179"/>
              </a:lnTo>
              <a:lnTo>
                <a:pt x="796990" y="0"/>
              </a:lnTo>
            </a:path>
          </a:pathLst>
        </a:custGeom>
        <a:noFill/>
        <a:ln w="28575">
          <a:solidFill>
            <a:schemeClr val="tx1"/>
          </a:solidFill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36</xdr:col>
      <xdr:colOff>571499</xdr:colOff>
      <xdr:row>54</xdr:row>
      <xdr:rowOff>38231</xdr:rowOff>
    </xdr:from>
    <xdr:to>
      <xdr:col>38</xdr:col>
      <xdr:colOff>95441</xdr:colOff>
      <xdr:row>56</xdr:row>
      <xdr:rowOff>139701</xdr:rowOff>
    </xdr:to>
    <xdr:sp macro="" textlink="">
      <xdr:nvSpPr>
        <xdr:cNvPr id="648" name="フリーフォーム 100">
          <a:extLst>
            <a:ext uri="{FF2B5EF4-FFF2-40B4-BE49-F238E27FC236}">
              <a16:creationId xmlns:a16="http://schemas.microsoft.com/office/drawing/2014/main" id="{3AB0D7A3-BDFE-4BB9-BA52-03B9B7802566}"/>
            </a:ext>
          </a:extLst>
        </xdr:cNvPr>
        <xdr:cNvSpPr/>
      </xdr:nvSpPr>
      <xdr:spPr>
        <a:xfrm flipH="1">
          <a:off x="32232599" y="9296531"/>
          <a:ext cx="1133667" cy="444370"/>
        </a:xfrm>
        <a:custGeom>
          <a:avLst/>
          <a:gdLst>
            <a:gd name="connsiteX0" fmla="*/ 0 w 1078852"/>
            <a:gd name="connsiteY0" fmla="*/ 466531 h 466531"/>
            <a:gd name="connsiteX1" fmla="*/ 0 w 1078852"/>
            <a:gd name="connsiteY1" fmla="*/ 0 h 466531"/>
            <a:gd name="connsiteX2" fmla="*/ 1078852 w 1078852"/>
            <a:gd name="connsiteY2" fmla="*/ 0 h 46653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78852" h="466531">
              <a:moveTo>
                <a:pt x="0" y="466531"/>
              </a:moveTo>
              <a:lnTo>
                <a:pt x="0" y="0"/>
              </a:lnTo>
              <a:lnTo>
                <a:pt x="1078852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38</xdr:col>
      <xdr:colOff>7407</xdr:colOff>
      <xdr:row>53</xdr:row>
      <xdr:rowOff>111126</xdr:rowOff>
    </xdr:from>
    <xdr:to>
      <xdr:col>38</xdr:col>
      <xdr:colOff>190582</xdr:colOff>
      <xdr:row>54</xdr:row>
      <xdr:rowOff>119677</xdr:rowOff>
    </xdr:to>
    <xdr:sp macro="" textlink="">
      <xdr:nvSpPr>
        <xdr:cNvPr id="649" name="円/楕円 44">
          <a:extLst>
            <a:ext uri="{FF2B5EF4-FFF2-40B4-BE49-F238E27FC236}">
              <a16:creationId xmlns:a16="http://schemas.microsoft.com/office/drawing/2014/main" id="{4D8C9156-3BD3-467D-9473-ECB33083FC82}"/>
            </a:ext>
          </a:extLst>
        </xdr:cNvPr>
        <xdr:cNvSpPr/>
      </xdr:nvSpPr>
      <xdr:spPr>
        <a:xfrm>
          <a:off x="33278232" y="9197976"/>
          <a:ext cx="183175" cy="180001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37</xdr:col>
      <xdr:colOff>363855</xdr:colOff>
      <xdr:row>53</xdr:row>
      <xdr:rowOff>109536</xdr:rowOff>
    </xdr:from>
    <xdr:to>
      <xdr:col>37</xdr:col>
      <xdr:colOff>731521</xdr:colOff>
      <xdr:row>54</xdr:row>
      <xdr:rowOff>129781</xdr:rowOff>
    </xdr:to>
    <xdr:sp macro="" textlink="">
      <xdr:nvSpPr>
        <xdr:cNvPr id="650" name="六角形 649">
          <a:extLst>
            <a:ext uri="{FF2B5EF4-FFF2-40B4-BE49-F238E27FC236}">
              <a16:creationId xmlns:a16="http://schemas.microsoft.com/office/drawing/2014/main" id="{AF24A01B-9782-4ADC-996C-47B0388909A6}"/>
            </a:ext>
          </a:extLst>
        </xdr:cNvPr>
        <xdr:cNvSpPr/>
      </xdr:nvSpPr>
      <xdr:spPr>
        <a:xfrm>
          <a:off x="32605980" y="9196386"/>
          <a:ext cx="367666" cy="191695"/>
        </a:xfrm>
        <a:prstGeom prst="hexagon">
          <a:avLst/>
        </a:pr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0" rtlCol="0" anchor="ctr"/>
        <a:lstStyle/>
        <a:p>
          <a:pPr algn="ctr"/>
          <a:r>
            <a:rPr kumimoji="1" lang="en-US" altLang="ja-JP" sz="1200" b="1"/>
            <a:t>309</a:t>
          </a:r>
          <a:endParaRPr kumimoji="1" lang="ja-JP" altLang="en-US" sz="1200" b="1"/>
        </a:p>
      </xdr:txBody>
    </xdr:sp>
    <xdr:clientData/>
  </xdr:twoCellAnchor>
  <xdr:twoCellAnchor editAs="oneCell">
    <xdr:from>
      <xdr:col>37</xdr:col>
      <xdr:colOff>15876</xdr:colOff>
      <xdr:row>54</xdr:row>
      <xdr:rowOff>147638</xdr:rowOff>
    </xdr:from>
    <xdr:to>
      <xdr:col>38</xdr:col>
      <xdr:colOff>23813</xdr:colOff>
      <xdr:row>56</xdr:row>
      <xdr:rowOff>103160</xdr:rowOff>
    </xdr:to>
    <xdr:pic>
      <xdr:nvPicPr>
        <xdr:cNvPr id="652" name="図 651" descr="https://wowma.jp/assets/images/nishimatsuya/common/logo_nishimatsuya_001.png">
          <a:extLst>
            <a:ext uri="{FF2B5EF4-FFF2-40B4-BE49-F238E27FC236}">
              <a16:creationId xmlns:a16="http://schemas.microsoft.com/office/drawing/2014/main" id="{0C03A9B2-2DEA-4854-885E-205A477A1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258001" y="9405938"/>
          <a:ext cx="1036637" cy="2984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38</xdr:col>
      <xdr:colOff>105919</xdr:colOff>
      <xdr:row>44</xdr:row>
      <xdr:rowOff>131763</xdr:rowOff>
    </xdr:from>
    <xdr:to>
      <xdr:col>38</xdr:col>
      <xdr:colOff>992187</xdr:colOff>
      <xdr:row>47</xdr:row>
      <xdr:rowOff>43435</xdr:rowOff>
    </xdr:to>
    <xdr:sp macro="" textlink="">
      <xdr:nvSpPr>
        <xdr:cNvPr id="653" name="フリーフォーム 54">
          <a:extLst>
            <a:ext uri="{FF2B5EF4-FFF2-40B4-BE49-F238E27FC236}">
              <a16:creationId xmlns:a16="http://schemas.microsoft.com/office/drawing/2014/main" id="{69837796-264C-48A4-812A-2D438A841015}"/>
            </a:ext>
          </a:extLst>
        </xdr:cNvPr>
        <xdr:cNvSpPr/>
      </xdr:nvSpPr>
      <xdr:spPr>
        <a:xfrm flipH="1">
          <a:off x="33376744" y="7675563"/>
          <a:ext cx="886268" cy="426022"/>
        </a:xfrm>
        <a:custGeom>
          <a:avLst/>
          <a:gdLst>
            <a:gd name="connsiteX0" fmla="*/ 0 w 796990"/>
            <a:gd name="connsiteY0" fmla="*/ 340179 h 340179"/>
            <a:gd name="connsiteX1" fmla="*/ 796990 w 796990"/>
            <a:gd name="connsiteY1" fmla="*/ 340179 h 340179"/>
            <a:gd name="connsiteX2" fmla="*/ 796990 w 796990"/>
            <a:gd name="connsiteY2" fmla="*/ 0 h 34017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796990" h="340179">
              <a:moveTo>
                <a:pt x="0" y="340179"/>
              </a:moveTo>
              <a:lnTo>
                <a:pt x="796990" y="340179"/>
              </a:lnTo>
              <a:lnTo>
                <a:pt x="796990" y="0"/>
              </a:lnTo>
            </a:path>
          </a:pathLst>
        </a:custGeom>
        <a:noFill/>
        <a:ln w="28575">
          <a:solidFill>
            <a:schemeClr val="tx1"/>
          </a:solidFill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36</xdr:col>
      <xdr:colOff>571499</xdr:colOff>
      <xdr:row>47</xdr:row>
      <xdr:rowOff>46168</xdr:rowOff>
    </xdr:from>
    <xdr:to>
      <xdr:col>38</xdr:col>
      <xdr:colOff>95441</xdr:colOff>
      <xdr:row>49</xdr:row>
      <xdr:rowOff>147638</xdr:rowOff>
    </xdr:to>
    <xdr:sp macro="" textlink="">
      <xdr:nvSpPr>
        <xdr:cNvPr id="654" name="フリーフォーム 100">
          <a:extLst>
            <a:ext uri="{FF2B5EF4-FFF2-40B4-BE49-F238E27FC236}">
              <a16:creationId xmlns:a16="http://schemas.microsoft.com/office/drawing/2014/main" id="{A830DA21-98B7-4E26-BB77-D8073A2F640A}"/>
            </a:ext>
          </a:extLst>
        </xdr:cNvPr>
        <xdr:cNvSpPr/>
      </xdr:nvSpPr>
      <xdr:spPr>
        <a:xfrm flipH="1">
          <a:off x="32232599" y="8104318"/>
          <a:ext cx="1133667" cy="444370"/>
        </a:xfrm>
        <a:custGeom>
          <a:avLst/>
          <a:gdLst>
            <a:gd name="connsiteX0" fmla="*/ 0 w 1078852"/>
            <a:gd name="connsiteY0" fmla="*/ 466531 h 466531"/>
            <a:gd name="connsiteX1" fmla="*/ 0 w 1078852"/>
            <a:gd name="connsiteY1" fmla="*/ 0 h 466531"/>
            <a:gd name="connsiteX2" fmla="*/ 1078852 w 1078852"/>
            <a:gd name="connsiteY2" fmla="*/ 0 h 46653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78852" h="466531">
              <a:moveTo>
                <a:pt x="0" y="466531"/>
              </a:moveTo>
              <a:lnTo>
                <a:pt x="0" y="0"/>
              </a:lnTo>
              <a:lnTo>
                <a:pt x="1078852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38</xdr:col>
      <xdr:colOff>7407</xdr:colOff>
      <xdr:row>46</xdr:row>
      <xdr:rowOff>119063</xdr:rowOff>
    </xdr:from>
    <xdr:to>
      <xdr:col>38</xdr:col>
      <xdr:colOff>190582</xdr:colOff>
      <xdr:row>47</xdr:row>
      <xdr:rowOff>127614</xdr:rowOff>
    </xdr:to>
    <xdr:sp macro="" textlink="">
      <xdr:nvSpPr>
        <xdr:cNvPr id="655" name="円/楕円 44">
          <a:extLst>
            <a:ext uri="{FF2B5EF4-FFF2-40B4-BE49-F238E27FC236}">
              <a16:creationId xmlns:a16="http://schemas.microsoft.com/office/drawing/2014/main" id="{A902F4AE-E5AB-40E0-A242-78C9A50489FD}"/>
            </a:ext>
          </a:extLst>
        </xdr:cNvPr>
        <xdr:cNvSpPr/>
      </xdr:nvSpPr>
      <xdr:spPr>
        <a:xfrm>
          <a:off x="33278232" y="8005763"/>
          <a:ext cx="183175" cy="180001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37</xdr:col>
      <xdr:colOff>363855</xdr:colOff>
      <xdr:row>46</xdr:row>
      <xdr:rowOff>153986</xdr:rowOff>
    </xdr:from>
    <xdr:to>
      <xdr:col>37</xdr:col>
      <xdr:colOff>731521</xdr:colOff>
      <xdr:row>48</xdr:row>
      <xdr:rowOff>2781</xdr:rowOff>
    </xdr:to>
    <xdr:sp macro="" textlink="">
      <xdr:nvSpPr>
        <xdr:cNvPr id="656" name="六角形 655">
          <a:extLst>
            <a:ext uri="{FF2B5EF4-FFF2-40B4-BE49-F238E27FC236}">
              <a16:creationId xmlns:a16="http://schemas.microsoft.com/office/drawing/2014/main" id="{442180BD-A318-4BF4-ADFA-7BBC5D5AC4D7}"/>
            </a:ext>
          </a:extLst>
        </xdr:cNvPr>
        <xdr:cNvSpPr/>
      </xdr:nvSpPr>
      <xdr:spPr>
        <a:xfrm>
          <a:off x="32605980" y="8040686"/>
          <a:ext cx="367666" cy="191695"/>
        </a:xfrm>
        <a:prstGeom prst="hexagon">
          <a:avLst/>
        </a:pr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0" rtlCol="0" anchor="ctr"/>
        <a:lstStyle/>
        <a:p>
          <a:pPr algn="ctr"/>
          <a:r>
            <a:rPr kumimoji="1" lang="en-US" altLang="ja-JP" sz="1200" b="1"/>
            <a:t>3</a:t>
          </a:r>
          <a:endParaRPr kumimoji="1" lang="ja-JP" altLang="en-US" sz="1200" b="1"/>
        </a:p>
      </xdr:txBody>
    </xdr:sp>
    <xdr:clientData/>
  </xdr:twoCellAnchor>
  <xdr:twoCellAnchor editAs="oneCell">
    <xdr:from>
      <xdr:col>37</xdr:col>
      <xdr:colOff>388937</xdr:colOff>
      <xdr:row>44</xdr:row>
      <xdr:rowOff>147637</xdr:rowOff>
    </xdr:from>
    <xdr:to>
      <xdr:col>38</xdr:col>
      <xdr:colOff>31750</xdr:colOff>
      <xdr:row>46</xdr:row>
      <xdr:rowOff>139438</xdr:rowOff>
    </xdr:to>
    <xdr:pic>
      <xdr:nvPicPr>
        <xdr:cNvPr id="657" name="図 656" descr="東京インテリアについて">
          <a:extLst>
            <a:ext uri="{FF2B5EF4-FFF2-40B4-BE49-F238E27FC236}">
              <a16:creationId xmlns:a16="http://schemas.microsoft.com/office/drawing/2014/main" id="{328B7B4C-BDC2-4D7F-81F0-A719DB8BF711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289" t="15714" r="26804" b="51429"/>
        <a:stretch/>
      </xdr:blipFill>
      <xdr:spPr bwMode="auto">
        <a:xfrm>
          <a:off x="32631062" y="7691437"/>
          <a:ext cx="671513" cy="3347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37</xdr:col>
      <xdr:colOff>531811</xdr:colOff>
      <xdr:row>39</xdr:row>
      <xdr:rowOff>36514</xdr:rowOff>
    </xdr:from>
    <xdr:to>
      <xdr:col>38</xdr:col>
      <xdr:colOff>7936</xdr:colOff>
      <xdr:row>42</xdr:row>
      <xdr:rowOff>115888</xdr:rowOff>
    </xdr:to>
    <xdr:cxnSp macro="">
      <xdr:nvCxnSpPr>
        <xdr:cNvPr id="658" name="直線コネクタ 657">
          <a:extLst>
            <a:ext uri="{FF2B5EF4-FFF2-40B4-BE49-F238E27FC236}">
              <a16:creationId xmlns:a16="http://schemas.microsoft.com/office/drawing/2014/main" id="{F8E33D7C-D1ED-4D05-B135-A9AFC3CD3DD2}"/>
            </a:ext>
          </a:extLst>
        </xdr:cNvPr>
        <xdr:cNvCxnSpPr/>
      </xdr:nvCxnSpPr>
      <xdr:spPr>
        <a:xfrm flipH="1">
          <a:off x="32773936" y="6723064"/>
          <a:ext cx="504825" cy="593724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7936</xdr:colOff>
      <xdr:row>36</xdr:row>
      <xdr:rowOff>4762</xdr:rowOff>
    </xdr:from>
    <xdr:to>
      <xdr:col>38</xdr:col>
      <xdr:colOff>452436</xdr:colOff>
      <xdr:row>42</xdr:row>
      <xdr:rowOff>139700</xdr:rowOff>
    </xdr:to>
    <xdr:sp macro="" textlink="">
      <xdr:nvSpPr>
        <xdr:cNvPr id="659" name="フリーフォーム: 図形 658">
          <a:extLst>
            <a:ext uri="{FF2B5EF4-FFF2-40B4-BE49-F238E27FC236}">
              <a16:creationId xmlns:a16="http://schemas.microsoft.com/office/drawing/2014/main" id="{F2144C39-602A-4912-B6E2-9018C6341BE0}"/>
            </a:ext>
          </a:extLst>
        </xdr:cNvPr>
        <xdr:cNvSpPr/>
      </xdr:nvSpPr>
      <xdr:spPr>
        <a:xfrm>
          <a:off x="33278761" y="6176962"/>
          <a:ext cx="444500" cy="1163638"/>
        </a:xfrm>
        <a:custGeom>
          <a:avLst/>
          <a:gdLst>
            <a:gd name="connsiteX0" fmla="*/ 95250 w 182563"/>
            <a:gd name="connsiteY0" fmla="*/ 928688 h 928688"/>
            <a:gd name="connsiteX1" fmla="*/ 0 w 182563"/>
            <a:gd name="connsiteY1" fmla="*/ 428625 h 928688"/>
            <a:gd name="connsiteX2" fmla="*/ 182563 w 182563"/>
            <a:gd name="connsiteY2" fmla="*/ 0 h 928688"/>
            <a:gd name="connsiteX0" fmla="*/ 95250 w 182563"/>
            <a:gd name="connsiteY0" fmla="*/ 928688 h 928688"/>
            <a:gd name="connsiteX1" fmla="*/ 0 w 182563"/>
            <a:gd name="connsiteY1" fmla="*/ 428625 h 928688"/>
            <a:gd name="connsiteX2" fmla="*/ 182563 w 182563"/>
            <a:gd name="connsiteY2" fmla="*/ 0 h 928688"/>
            <a:gd name="connsiteX0" fmla="*/ 95250 w 182563"/>
            <a:gd name="connsiteY0" fmla="*/ 928688 h 928688"/>
            <a:gd name="connsiteX1" fmla="*/ 0 w 182563"/>
            <a:gd name="connsiteY1" fmla="*/ 428625 h 928688"/>
            <a:gd name="connsiteX2" fmla="*/ 182563 w 182563"/>
            <a:gd name="connsiteY2" fmla="*/ 0 h 928688"/>
            <a:gd name="connsiteX0" fmla="*/ 95250 w 182563"/>
            <a:gd name="connsiteY0" fmla="*/ 928688 h 928688"/>
            <a:gd name="connsiteX1" fmla="*/ 0 w 182563"/>
            <a:gd name="connsiteY1" fmla="*/ 428625 h 928688"/>
            <a:gd name="connsiteX2" fmla="*/ 182563 w 182563"/>
            <a:gd name="connsiteY2" fmla="*/ 0 h 928688"/>
            <a:gd name="connsiteX0" fmla="*/ 95250 w 182563"/>
            <a:gd name="connsiteY0" fmla="*/ 928688 h 928688"/>
            <a:gd name="connsiteX1" fmla="*/ 0 w 182563"/>
            <a:gd name="connsiteY1" fmla="*/ 428625 h 928688"/>
            <a:gd name="connsiteX2" fmla="*/ 182563 w 182563"/>
            <a:gd name="connsiteY2" fmla="*/ 0 h 928688"/>
            <a:gd name="connsiteX0" fmla="*/ 95250 w 182563"/>
            <a:gd name="connsiteY0" fmla="*/ 928688 h 928688"/>
            <a:gd name="connsiteX1" fmla="*/ 0 w 182563"/>
            <a:gd name="connsiteY1" fmla="*/ 428625 h 928688"/>
            <a:gd name="connsiteX2" fmla="*/ 182563 w 182563"/>
            <a:gd name="connsiteY2" fmla="*/ 0 h 928688"/>
            <a:gd name="connsiteX0" fmla="*/ 95250 w 182563"/>
            <a:gd name="connsiteY0" fmla="*/ 928688 h 928688"/>
            <a:gd name="connsiteX1" fmla="*/ 0 w 182563"/>
            <a:gd name="connsiteY1" fmla="*/ 428625 h 928688"/>
            <a:gd name="connsiteX2" fmla="*/ 182563 w 182563"/>
            <a:gd name="connsiteY2" fmla="*/ 0 h 92868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82563" h="928688">
              <a:moveTo>
                <a:pt x="95250" y="928688"/>
              </a:moveTo>
              <a:cubicBezTo>
                <a:pt x="95250" y="468312"/>
                <a:pt x="79374" y="484188"/>
                <a:pt x="0" y="428625"/>
              </a:cubicBezTo>
              <a:lnTo>
                <a:pt x="182563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37</xdr:col>
      <xdr:colOff>944033</xdr:colOff>
      <xdr:row>38</xdr:row>
      <xdr:rowOff>134937</xdr:rowOff>
    </xdr:from>
    <xdr:to>
      <xdr:col>38</xdr:col>
      <xdr:colOff>95333</xdr:colOff>
      <xdr:row>39</xdr:row>
      <xdr:rowOff>143488</xdr:rowOff>
    </xdr:to>
    <xdr:sp macro="" textlink="">
      <xdr:nvSpPr>
        <xdr:cNvPr id="660" name="円/楕円 44">
          <a:extLst>
            <a:ext uri="{FF2B5EF4-FFF2-40B4-BE49-F238E27FC236}">
              <a16:creationId xmlns:a16="http://schemas.microsoft.com/office/drawing/2014/main" id="{D67E3B74-B300-4EB5-985F-ED1B6DA66254}"/>
            </a:ext>
          </a:extLst>
        </xdr:cNvPr>
        <xdr:cNvSpPr/>
      </xdr:nvSpPr>
      <xdr:spPr>
        <a:xfrm>
          <a:off x="33186158" y="6650037"/>
          <a:ext cx="180000" cy="180001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38</xdr:col>
      <xdr:colOff>55034</xdr:colOff>
      <xdr:row>37</xdr:row>
      <xdr:rowOff>58737</xdr:rowOff>
    </xdr:from>
    <xdr:to>
      <xdr:col>38</xdr:col>
      <xdr:colOff>451817</xdr:colOff>
      <xdr:row>38</xdr:row>
      <xdr:rowOff>128640</xdr:rowOff>
    </xdr:to>
    <xdr:sp macro="" textlink="">
      <xdr:nvSpPr>
        <xdr:cNvPr id="662" name="フリーフォーム 105">
          <a:extLst>
            <a:ext uri="{FF2B5EF4-FFF2-40B4-BE49-F238E27FC236}">
              <a16:creationId xmlns:a16="http://schemas.microsoft.com/office/drawing/2014/main" id="{95ABFD1E-5132-4C7D-A40E-36A2ED56EAE3}"/>
            </a:ext>
          </a:extLst>
        </xdr:cNvPr>
        <xdr:cNvSpPr/>
      </xdr:nvSpPr>
      <xdr:spPr>
        <a:xfrm>
          <a:off x="33325859" y="6402387"/>
          <a:ext cx="396783" cy="241353"/>
        </a:xfrm>
        <a:custGeom>
          <a:avLst/>
          <a:gdLst>
            <a:gd name="connsiteX0" fmla="*/ 365709 w 731419"/>
            <a:gd name="connsiteY0" fmla="*/ 701621 h 701622"/>
            <a:gd name="connsiteX1" fmla="*/ 723619 w 731419"/>
            <a:gd name="connsiteY1" fmla="*/ 81053 h 701622"/>
            <a:gd name="connsiteX2" fmla="*/ 7800 w 731419"/>
            <a:gd name="connsiteY2" fmla="*/ 75280 h 701622"/>
            <a:gd name="connsiteX3" fmla="*/ 365709 w 731419"/>
            <a:gd name="connsiteY3" fmla="*/ 701621 h 701622"/>
            <a:gd name="connsiteX0" fmla="*/ 401872 w 767582"/>
            <a:gd name="connsiteY0" fmla="*/ 728815 h 728816"/>
            <a:gd name="connsiteX1" fmla="*/ 759782 w 767582"/>
            <a:gd name="connsiteY1" fmla="*/ 108247 h 728816"/>
            <a:gd name="connsiteX2" fmla="*/ 43963 w 767582"/>
            <a:gd name="connsiteY2" fmla="*/ 102474 h 728816"/>
            <a:gd name="connsiteX3" fmla="*/ 401872 w 767582"/>
            <a:gd name="connsiteY3" fmla="*/ 728815 h 728816"/>
            <a:gd name="connsiteX0" fmla="*/ 401872 w 767582"/>
            <a:gd name="connsiteY0" fmla="*/ 762923 h 762924"/>
            <a:gd name="connsiteX1" fmla="*/ 759782 w 767582"/>
            <a:gd name="connsiteY1" fmla="*/ 142355 h 762924"/>
            <a:gd name="connsiteX2" fmla="*/ 43963 w 767582"/>
            <a:gd name="connsiteY2" fmla="*/ 136582 h 762924"/>
            <a:gd name="connsiteX3" fmla="*/ 401872 w 767582"/>
            <a:gd name="connsiteY3" fmla="*/ 762923 h 762924"/>
            <a:gd name="connsiteX0" fmla="*/ 401872 w 799759"/>
            <a:gd name="connsiteY0" fmla="*/ 762923 h 762924"/>
            <a:gd name="connsiteX1" fmla="*/ 759782 w 799759"/>
            <a:gd name="connsiteY1" fmla="*/ 142355 h 762924"/>
            <a:gd name="connsiteX2" fmla="*/ 43963 w 799759"/>
            <a:gd name="connsiteY2" fmla="*/ 136582 h 762924"/>
            <a:gd name="connsiteX3" fmla="*/ 401872 w 799759"/>
            <a:gd name="connsiteY3" fmla="*/ 762923 h 762924"/>
            <a:gd name="connsiteX0" fmla="*/ 401872 w 799759"/>
            <a:gd name="connsiteY0" fmla="*/ 755635 h 755636"/>
            <a:gd name="connsiteX1" fmla="*/ 759782 w 799759"/>
            <a:gd name="connsiteY1" fmla="*/ 135067 h 755636"/>
            <a:gd name="connsiteX2" fmla="*/ 43963 w 799759"/>
            <a:gd name="connsiteY2" fmla="*/ 129294 h 755636"/>
            <a:gd name="connsiteX3" fmla="*/ 401872 w 799759"/>
            <a:gd name="connsiteY3" fmla="*/ 755635 h 755636"/>
            <a:gd name="connsiteX0" fmla="*/ 401872 w 803745"/>
            <a:gd name="connsiteY0" fmla="*/ 755635 h 755636"/>
            <a:gd name="connsiteX1" fmla="*/ 759782 w 803745"/>
            <a:gd name="connsiteY1" fmla="*/ 135067 h 755636"/>
            <a:gd name="connsiteX2" fmla="*/ 43963 w 803745"/>
            <a:gd name="connsiteY2" fmla="*/ 129294 h 755636"/>
            <a:gd name="connsiteX3" fmla="*/ 401872 w 803745"/>
            <a:gd name="connsiteY3" fmla="*/ 755635 h 755636"/>
            <a:gd name="connsiteX0" fmla="*/ 401872 w 797791"/>
            <a:gd name="connsiteY0" fmla="*/ 755635 h 755636"/>
            <a:gd name="connsiteX1" fmla="*/ 759782 w 797791"/>
            <a:gd name="connsiteY1" fmla="*/ 135067 h 755636"/>
            <a:gd name="connsiteX2" fmla="*/ 43963 w 797791"/>
            <a:gd name="connsiteY2" fmla="*/ 129294 h 755636"/>
            <a:gd name="connsiteX3" fmla="*/ 401872 w 797791"/>
            <a:gd name="connsiteY3" fmla="*/ 755635 h 75563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797791" h="755636">
              <a:moveTo>
                <a:pt x="401872" y="755635"/>
              </a:moveTo>
              <a:cubicBezTo>
                <a:pt x="521175" y="756597"/>
                <a:pt x="921722" y="297134"/>
                <a:pt x="759782" y="135067"/>
              </a:cubicBezTo>
              <a:cubicBezTo>
                <a:pt x="575109" y="-46220"/>
                <a:pt x="222955" y="-41900"/>
                <a:pt x="43963" y="129294"/>
              </a:cubicBezTo>
              <a:cubicBezTo>
                <a:pt x="-135029" y="300488"/>
                <a:pt x="282569" y="754673"/>
                <a:pt x="401872" y="755635"/>
              </a:cubicBezTo>
              <a:close/>
            </a:path>
          </a:pathLst>
        </a:cu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36000" rtlCol="0" anchor="ctr"/>
        <a:lstStyle/>
        <a:p>
          <a:pPr algn="ctr"/>
          <a:r>
            <a:rPr kumimoji="1" lang="en-US" altLang="ja-JP" sz="1200" b="1"/>
            <a:t>293</a:t>
          </a:r>
          <a:endParaRPr kumimoji="1" lang="ja-JP" altLang="en-US" sz="1200" b="1"/>
        </a:p>
      </xdr:txBody>
    </xdr:sp>
    <xdr:clientData/>
  </xdr:twoCellAnchor>
  <xdr:twoCellAnchor>
    <xdr:from>
      <xdr:col>38</xdr:col>
      <xdr:colOff>10670</xdr:colOff>
      <xdr:row>30</xdr:row>
      <xdr:rowOff>76201</xdr:rowOff>
    </xdr:from>
    <xdr:to>
      <xdr:col>38</xdr:col>
      <xdr:colOff>984251</xdr:colOff>
      <xdr:row>32</xdr:row>
      <xdr:rowOff>159323</xdr:rowOff>
    </xdr:to>
    <xdr:sp macro="" textlink="">
      <xdr:nvSpPr>
        <xdr:cNvPr id="663" name="フリーフォーム 54">
          <a:extLst>
            <a:ext uri="{FF2B5EF4-FFF2-40B4-BE49-F238E27FC236}">
              <a16:creationId xmlns:a16="http://schemas.microsoft.com/office/drawing/2014/main" id="{F19B1CD8-658C-489C-915D-3A78116B02C9}"/>
            </a:ext>
          </a:extLst>
        </xdr:cNvPr>
        <xdr:cNvSpPr/>
      </xdr:nvSpPr>
      <xdr:spPr>
        <a:xfrm flipH="1">
          <a:off x="33281495" y="5219701"/>
          <a:ext cx="973581" cy="426022"/>
        </a:xfrm>
        <a:custGeom>
          <a:avLst/>
          <a:gdLst>
            <a:gd name="connsiteX0" fmla="*/ 0 w 796990"/>
            <a:gd name="connsiteY0" fmla="*/ 340179 h 340179"/>
            <a:gd name="connsiteX1" fmla="*/ 796990 w 796990"/>
            <a:gd name="connsiteY1" fmla="*/ 340179 h 340179"/>
            <a:gd name="connsiteX2" fmla="*/ 796990 w 796990"/>
            <a:gd name="connsiteY2" fmla="*/ 0 h 34017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796990" h="340179">
              <a:moveTo>
                <a:pt x="0" y="340179"/>
              </a:moveTo>
              <a:lnTo>
                <a:pt x="796990" y="340179"/>
              </a:lnTo>
              <a:lnTo>
                <a:pt x="796990" y="0"/>
              </a:lnTo>
            </a:path>
          </a:pathLst>
        </a:custGeom>
        <a:noFill/>
        <a:ln w="28575">
          <a:solidFill>
            <a:schemeClr val="tx1"/>
          </a:solidFill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37</xdr:col>
      <xdr:colOff>55564</xdr:colOff>
      <xdr:row>32</xdr:row>
      <xdr:rowOff>162055</xdr:rowOff>
    </xdr:from>
    <xdr:to>
      <xdr:col>38</xdr:col>
      <xdr:colOff>193</xdr:colOff>
      <xdr:row>35</xdr:row>
      <xdr:rowOff>139700</xdr:rowOff>
    </xdr:to>
    <xdr:sp macro="" textlink="">
      <xdr:nvSpPr>
        <xdr:cNvPr id="664" name="フリーフォーム 100">
          <a:extLst>
            <a:ext uri="{FF2B5EF4-FFF2-40B4-BE49-F238E27FC236}">
              <a16:creationId xmlns:a16="http://schemas.microsoft.com/office/drawing/2014/main" id="{9CA91BF4-CAE1-40CC-905E-255023850AFF}"/>
            </a:ext>
          </a:extLst>
        </xdr:cNvPr>
        <xdr:cNvSpPr/>
      </xdr:nvSpPr>
      <xdr:spPr>
        <a:xfrm flipH="1">
          <a:off x="32297689" y="5648455"/>
          <a:ext cx="973329" cy="491995"/>
        </a:xfrm>
        <a:custGeom>
          <a:avLst/>
          <a:gdLst>
            <a:gd name="connsiteX0" fmla="*/ 0 w 1078852"/>
            <a:gd name="connsiteY0" fmla="*/ 466531 h 466531"/>
            <a:gd name="connsiteX1" fmla="*/ 0 w 1078852"/>
            <a:gd name="connsiteY1" fmla="*/ 0 h 466531"/>
            <a:gd name="connsiteX2" fmla="*/ 1078852 w 1078852"/>
            <a:gd name="connsiteY2" fmla="*/ 0 h 46653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78852" h="466531">
              <a:moveTo>
                <a:pt x="0" y="466531"/>
              </a:moveTo>
              <a:lnTo>
                <a:pt x="0" y="0"/>
              </a:lnTo>
              <a:lnTo>
                <a:pt x="1078852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37</xdr:col>
      <xdr:colOff>944033</xdr:colOff>
      <xdr:row>32</xdr:row>
      <xdr:rowOff>63501</xdr:rowOff>
    </xdr:from>
    <xdr:to>
      <xdr:col>38</xdr:col>
      <xdr:colOff>95333</xdr:colOff>
      <xdr:row>33</xdr:row>
      <xdr:rowOff>72052</xdr:rowOff>
    </xdr:to>
    <xdr:sp macro="" textlink="">
      <xdr:nvSpPr>
        <xdr:cNvPr id="665" name="円/楕円 44">
          <a:extLst>
            <a:ext uri="{FF2B5EF4-FFF2-40B4-BE49-F238E27FC236}">
              <a16:creationId xmlns:a16="http://schemas.microsoft.com/office/drawing/2014/main" id="{01447FB9-95CA-44A8-AF16-8B20628B6F31}"/>
            </a:ext>
          </a:extLst>
        </xdr:cNvPr>
        <xdr:cNvSpPr/>
      </xdr:nvSpPr>
      <xdr:spPr>
        <a:xfrm>
          <a:off x="33186158" y="5549901"/>
          <a:ext cx="180000" cy="180001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37</xdr:col>
      <xdr:colOff>412222</xdr:colOff>
      <xdr:row>32</xdr:row>
      <xdr:rowOff>58737</xdr:rowOff>
    </xdr:from>
    <xdr:to>
      <xdr:col>37</xdr:col>
      <xdr:colOff>809005</xdr:colOff>
      <xdr:row>33</xdr:row>
      <xdr:rowOff>128640</xdr:rowOff>
    </xdr:to>
    <xdr:sp macro="" textlink="">
      <xdr:nvSpPr>
        <xdr:cNvPr id="666" name="フリーフォーム 105">
          <a:extLst>
            <a:ext uri="{FF2B5EF4-FFF2-40B4-BE49-F238E27FC236}">
              <a16:creationId xmlns:a16="http://schemas.microsoft.com/office/drawing/2014/main" id="{B8690CEB-1F5B-451E-832D-D3E1B5A2E751}"/>
            </a:ext>
          </a:extLst>
        </xdr:cNvPr>
        <xdr:cNvSpPr/>
      </xdr:nvSpPr>
      <xdr:spPr>
        <a:xfrm>
          <a:off x="32654347" y="5545137"/>
          <a:ext cx="396783" cy="241353"/>
        </a:xfrm>
        <a:custGeom>
          <a:avLst/>
          <a:gdLst>
            <a:gd name="connsiteX0" fmla="*/ 365709 w 731419"/>
            <a:gd name="connsiteY0" fmla="*/ 701621 h 701622"/>
            <a:gd name="connsiteX1" fmla="*/ 723619 w 731419"/>
            <a:gd name="connsiteY1" fmla="*/ 81053 h 701622"/>
            <a:gd name="connsiteX2" fmla="*/ 7800 w 731419"/>
            <a:gd name="connsiteY2" fmla="*/ 75280 h 701622"/>
            <a:gd name="connsiteX3" fmla="*/ 365709 w 731419"/>
            <a:gd name="connsiteY3" fmla="*/ 701621 h 701622"/>
            <a:gd name="connsiteX0" fmla="*/ 401872 w 767582"/>
            <a:gd name="connsiteY0" fmla="*/ 728815 h 728816"/>
            <a:gd name="connsiteX1" fmla="*/ 759782 w 767582"/>
            <a:gd name="connsiteY1" fmla="*/ 108247 h 728816"/>
            <a:gd name="connsiteX2" fmla="*/ 43963 w 767582"/>
            <a:gd name="connsiteY2" fmla="*/ 102474 h 728816"/>
            <a:gd name="connsiteX3" fmla="*/ 401872 w 767582"/>
            <a:gd name="connsiteY3" fmla="*/ 728815 h 728816"/>
            <a:gd name="connsiteX0" fmla="*/ 401872 w 767582"/>
            <a:gd name="connsiteY0" fmla="*/ 762923 h 762924"/>
            <a:gd name="connsiteX1" fmla="*/ 759782 w 767582"/>
            <a:gd name="connsiteY1" fmla="*/ 142355 h 762924"/>
            <a:gd name="connsiteX2" fmla="*/ 43963 w 767582"/>
            <a:gd name="connsiteY2" fmla="*/ 136582 h 762924"/>
            <a:gd name="connsiteX3" fmla="*/ 401872 w 767582"/>
            <a:gd name="connsiteY3" fmla="*/ 762923 h 762924"/>
            <a:gd name="connsiteX0" fmla="*/ 401872 w 799759"/>
            <a:gd name="connsiteY0" fmla="*/ 762923 h 762924"/>
            <a:gd name="connsiteX1" fmla="*/ 759782 w 799759"/>
            <a:gd name="connsiteY1" fmla="*/ 142355 h 762924"/>
            <a:gd name="connsiteX2" fmla="*/ 43963 w 799759"/>
            <a:gd name="connsiteY2" fmla="*/ 136582 h 762924"/>
            <a:gd name="connsiteX3" fmla="*/ 401872 w 799759"/>
            <a:gd name="connsiteY3" fmla="*/ 762923 h 762924"/>
            <a:gd name="connsiteX0" fmla="*/ 401872 w 799759"/>
            <a:gd name="connsiteY0" fmla="*/ 755635 h 755636"/>
            <a:gd name="connsiteX1" fmla="*/ 759782 w 799759"/>
            <a:gd name="connsiteY1" fmla="*/ 135067 h 755636"/>
            <a:gd name="connsiteX2" fmla="*/ 43963 w 799759"/>
            <a:gd name="connsiteY2" fmla="*/ 129294 h 755636"/>
            <a:gd name="connsiteX3" fmla="*/ 401872 w 799759"/>
            <a:gd name="connsiteY3" fmla="*/ 755635 h 755636"/>
            <a:gd name="connsiteX0" fmla="*/ 401872 w 803745"/>
            <a:gd name="connsiteY0" fmla="*/ 755635 h 755636"/>
            <a:gd name="connsiteX1" fmla="*/ 759782 w 803745"/>
            <a:gd name="connsiteY1" fmla="*/ 135067 h 755636"/>
            <a:gd name="connsiteX2" fmla="*/ 43963 w 803745"/>
            <a:gd name="connsiteY2" fmla="*/ 129294 h 755636"/>
            <a:gd name="connsiteX3" fmla="*/ 401872 w 803745"/>
            <a:gd name="connsiteY3" fmla="*/ 755635 h 755636"/>
            <a:gd name="connsiteX0" fmla="*/ 401872 w 797791"/>
            <a:gd name="connsiteY0" fmla="*/ 755635 h 755636"/>
            <a:gd name="connsiteX1" fmla="*/ 759782 w 797791"/>
            <a:gd name="connsiteY1" fmla="*/ 135067 h 755636"/>
            <a:gd name="connsiteX2" fmla="*/ 43963 w 797791"/>
            <a:gd name="connsiteY2" fmla="*/ 129294 h 755636"/>
            <a:gd name="connsiteX3" fmla="*/ 401872 w 797791"/>
            <a:gd name="connsiteY3" fmla="*/ 755635 h 75563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797791" h="755636">
              <a:moveTo>
                <a:pt x="401872" y="755635"/>
              </a:moveTo>
              <a:cubicBezTo>
                <a:pt x="521175" y="756597"/>
                <a:pt x="921722" y="297134"/>
                <a:pt x="759782" y="135067"/>
              </a:cubicBezTo>
              <a:cubicBezTo>
                <a:pt x="575109" y="-46220"/>
                <a:pt x="222955" y="-41900"/>
                <a:pt x="43963" y="129294"/>
              </a:cubicBezTo>
              <a:cubicBezTo>
                <a:pt x="-135029" y="300488"/>
                <a:pt x="282569" y="754673"/>
                <a:pt x="401872" y="755635"/>
              </a:cubicBezTo>
              <a:close/>
            </a:path>
          </a:pathLst>
        </a:cu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36000" rtlCol="0" anchor="ctr"/>
        <a:lstStyle/>
        <a:p>
          <a:pPr algn="ctr"/>
          <a:r>
            <a:rPr kumimoji="1" lang="en-US" altLang="ja-JP" sz="1200" b="1"/>
            <a:t>293</a:t>
          </a:r>
          <a:endParaRPr kumimoji="1" lang="ja-JP" altLang="en-US" sz="1200" b="1"/>
        </a:p>
      </xdr:txBody>
    </xdr:sp>
    <xdr:clientData/>
  </xdr:twoCellAnchor>
  <xdr:twoCellAnchor>
    <xdr:from>
      <xdr:col>37</xdr:col>
      <xdr:colOff>714375</xdr:colOff>
      <xdr:row>24</xdr:row>
      <xdr:rowOff>31750</xdr:rowOff>
    </xdr:from>
    <xdr:to>
      <xdr:col>38</xdr:col>
      <xdr:colOff>0</xdr:colOff>
      <xdr:row>28</xdr:row>
      <xdr:rowOff>142875</xdr:rowOff>
    </xdr:to>
    <xdr:sp macro="" textlink="">
      <xdr:nvSpPr>
        <xdr:cNvPr id="352" name="フリーフォーム: 図形 351">
          <a:extLst>
            <a:ext uri="{FF2B5EF4-FFF2-40B4-BE49-F238E27FC236}">
              <a16:creationId xmlns:a16="http://schemas.microsoft.com/office/drawing/2014/main" id="{3B258581-C1D6-4890-BF1D-8118193F822C}"/>
            </a:ext>
          </a:extLst>
        </xdr:cNvPr>
        <xdr:cNvSpPr/>
      </xdr:nvSpPr>
      <xdr:spPr>
        <a:xfrm>
          <a:off x="32956500" y="4146550"/>
          <a:ext cx="314325" cy="796925"/>
        </a:xfrm>
        <a:custGeom>
          <a:avLst/>
          <a:gdLst>
            <a:gd name="connsiteX0" fmla="*/ 317500 w 317500"/>
            <a:gd name="connsiteY0" fmla="*/ 809625 h 809625"/>
            <a:gd name="connsiteX1" fmla="*/ 317500 w 317500"/>
            <a:gd name="connsiteY1" fmla="*/ 365125 h 809625"/>
            <a:gd name="connsiteX2" fmla="*/ 0 w 317500"/>
            <a:gd name="connsiteY2" fmla="*/ 0 h 8096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317500" h="809625">
              <a:moveTo>
                <a:pt x="317500" y="809625"/>
              </a:moveTo>
              <a:lnTo>
                <a:pt x="317500" y="365125"/>
              </a:lnTo>
              <a:lnTo>
                <a:pt x="0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38</xdr:col>
      <xdr:colOff>4763</xdr:colOff>
      <xdr:row>26</xdr:row>
      <xdr:rowOff>57151</xdr:rowOff>
    </xdr:from>
    <xdr:to>
      <xdr:col>38</xdr:col>
      <xdr:colOff>730250</xdr:colOff>
      <xdr:row>27</xdr:row>
      <xdr:rowOff>23813</xdr:rowOff>
    </xdr:to>
    <xdr:cxnSp macro="">
      <xdr:nvCxnSpPr>
        <xdr:cNvPr id="669" name="直線コネクタ 668">
          <a:extLst>
            <a:ext uri="{FF2B5EF4-FFF2-40B4-BE49-F238E27FC236}">
              <a16:creationId xmlns:a16="http://schemas.microsoft.com/office/drawing/2014/main" id="{C76580A3-70D6-46A2-A6DB-FAA5CFC93E14}"/>
            </a:ext>
          </a:extLst>
        </xdr:cNvPr>
        <xdr:cNvCxnSpPr/>
      </xdr:nvCxnSpPr>
      <xdr:spPr>
        <a:xfrm>
          <a:off x="33275588" y="4514851"/>
          <a:ext cx="725487" cy="138112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944034</xdr:colOff>
      <xdr:row>25</xdr:row>
      <xdr:rowOff>138114</xdr:rowOff>
    </xdr:from>
    <xdr:to>
      <xdr:col>38</xdr:col>
      <xdr:colOff>95334</xdr:colOff>
      <xdr:row>26</xdr:row>
      <xdr:rowOff>146665</xdr:rowOff>
    </xdr:to>
    <xdr:sp macro="" textlink="">
      <xdr:nvSpPr>
        <xdr:cNvPr id="672" name="円/楕円 44">
          <a:extLst>
            <a:ext uri="{FF2B5EF4-FFF2-40B4-BE49-F238E27FC236}">
              <a16:creationId xmlns:a16="http://schemas.microsoft.com/office/drawing/2014/main" id="{EE562E71-1C2A-4A02-90CE-9E5D427988AC}"/>
            </a:ext>
          </a:extLst>
        </xdr:cNvPr>
        <xdr:cNvSpPr/>
      </xdr:nvSpPr>
      <xdr:spPr>
        <a:xfrm>
          <a:off x="33186159" y="4424364"/>
          <a:ext cx="180000" cy="180001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37</xdr:col>
      <xdr:colOff>316972</xdr:colOff>
      <xdr:row>24</xdr:row>
      <xdr:rowOff>14287</xdr:rowOff>
    </xdr:from>
    <xdr:to>
      <xdr:col>37</xdr:col>
      <xdr:colOff>713755</xdr:colOff>
      <xdr:row>25</xdr:row>
      <xdr:rowOff>84190</xdr:rowOff>
    </xdr:to>
    <xdr:sp macro="" textlink="">
      <xdr:nvSpPr>
        <xdr:cNvPr id="673" name="フリーフォーム 105">
          <a:extLst>
            <a:ext uri="{FF2B5EF4-FFF2-40B4-BE49-F238E27FC236}">
              <a16:creationId xmlns:a16="http://schemas.microsoft.com/office/drawing/2014/main" id="{977FC718-C786-4F9A-AE57-BBDAC8DF4B66}"/>
            </a:ext>
          </a:extLst>
        </xdr:cNvPr>
        <xdr:cNvSpPr/>
      </xdr:nvSpPr>
      <xdr:spPr>
        <a:xfrm>
          <a:off x="32559097" y="4129087"/>
          <a:ext cx="396783" cy="241353"/>
        </a:xfrm>
        <a:custGeom>
          <a:avLst/>
          <a:gdLst>
            <a:gd name="connsiteX0" fmla="*/ 365709 w 731419"/>
            <a:gd name="connsiteY0" fmla="*/ 701621 h 701622"/>
            <a:gd name="connsiteX1" fmla="*/ 723619 w 731419"/>
            <a:gd name="connsiteY1" fmla="*/ 81053 h 701622"/>
            <a:gd name="connsiteX2" fmla="*/ 7800 w 731419"/>
            <a:gd name="connsiteY2" fmla="*/ 75280 h 701622"/>
            <a:gd name="connsiteX3" fmla="*/ 365709 w 731419"/>
            <a:gd name="connsiteY3" fmla="*/ 701621 h 701622"/>
            <a:gd name="connsiteX0" fmla="*/ 401872 w 767582"/>
            <a:gd name="connsiteY0" fmla="*/ 728815 h 728816"/>
            <a:gd name="connsiteX1" fmla="*/ 759782 w 767582"/>
            <a:gd name="connsiteY1" fmla="*/ 108247 h 728816"/>
            <a:gd name="connsiteX2" fmla="*/ 43963 w 767582"/>
            <a:gd name="connsiteY2" fmla="*/ 102474 h 728816"/>
            <a:gd name="connsiteX3" fmla="*/ 401872 w 767582"/>
            <a:gd name="connsiteY3" fmla="*/ 728815 h 728816"/>
            <a:gd name="connsiteX0" fmla="*/ 401872 w 767582"/>
            <a:gd name="connsiteY0" fmla="*/ 762923 h 762924"/>
            <a:gd name="connsiteX1" fmla="*/ 759782 w 767582"/>
            <a:gd name="connsiteY1" fmla="*/ 142355 h 762924"/>
            <a:gd name="connsiteX2" fmla="*/ 43963 w 767582"/>
            <a:gd name="connsiteY2" fmla="*/ 136582 h 762924"/>
            <a:gd name="connsiteX3" fmla="*/ 401872 w 767582"/>
            <a:gd name="connsiteY3" fmla="*/ 762923 h 762924"/>
            <a:gd name="connsiteX0" fmla="*/ 401872 w 799759"/>
            <a:gd name="connsiteY0" fmla="*/ 762923 h 762924"/>
            <a:gd name="connsiteX1" fmla="*/ 759782 w 799759"/>
            <a:gd name="connsiteY1" fmla="*/ 142355 h 762924"/>
            <a:gd name="connsiteX2" fmla="*/ 43963 w 799759"/>
            <a:gd name="connsiteY2" fmla="*/ 136582 h 762924"/>
            <a:gd name="connsiteX3" fmla="*/ 401872 w 799759"/>
            <a:gd name="connsiteY3" fmla="*/ 762923 h 762924"/>
            <a:gd name="connsiteX0" fmla="*/ 401872 w 799759"/>
            <a:gd name="connsiteY0" fmla="*/ 755635 h 755636"/>
            <a:gd name="connsiteX1" fmla="*/ 759782 w 799759"/>
            <a:gd name="connsiteY1" fmla="*/ 135067 h 755636"/>
            <a:gd name="connsiteX2" fmla="*/ 43963 w 799759"/>
            <a:gd name="connsiteY2" fmla="*/ 129294 h 755636"/>
            <a:gd name="connsiteX3" fmla="*/ 401872 w 799759"/>
            <a:gd name="connsiteY3" fmla="*/ 755635 h 755636"/>
            <a:gd name="connsiteX0" fmla="*/ 401872 w 803745"/>
            <a:gd name="connsiteY0" fmla="*/ 755635 h 755636"/>
            <a:gd name="connsiteX1" fmla="*/ 759782 w 803745"/>
            <a:gd name="connsiteY1" fmla="*/ 135067 h 755636"/>
            <a:gd name="connsiteX2" fmla="*/ 43963 w 803745"/>
            <a:gd name="connsiteY2" fmla="*/ 129294 h 755636"/>
            <a:gd name="connsiteX3" fmla="*/ 401872 w 803745"/>
            <a:gd name="connsiteY3" fmla="*/ 755635 h 755636"/>
            <a:gd name="connsiteX0" fmla="*/ 401872 w 797791"/>
            <a:gd name="connsiteY0" fmla="*/ 755635 h 755636"/>
            <a:gd name="connsiteX1" fmla="*/ 759782 w 797791"/>
            <a:gd name="connsiteY1" fmla="*/ 135067 h 755636"/>
            <a:gd name="connsiteX2" fmla="*/ 43963 w 797791"/>
            <a:gd name="connsiteY2" fmla="*/ 129294 h 755636"/>
            <a:gd name="connsiteX3" fmla="*/ 401872 w 797791"/>
            <a:gd name="connsiteY3" fmla="*/ 755635 h 75563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797791" h="755636">
              <a:moveTo>
                <a:pt x="401872" y="755635"/>
              </a:moveTo>
              <a:cubicBezTo>
                <a:pt x="521175" y="756597"/>
                <a:pt x="921722" y="297134"/>
                <a:pt x="759782" y="135067"/>
              </a:cubicBezTo>
              <a:cubicBezTo>
                <a:pt x="575109" y="-46220"/>
                <a:pt x="222955" y="-41900"/>
                <a:pt x="43963" y="129294"/>
              </a:cubicBezTo>
              <a:cubicBezTo>
                <a:pt x="-135029" y="300488"/>
                <a:pt x="282569" y="754673"/>
                <a:pt x="401872" y="755635"/>
              </a:cubicBezTo>
              <a:close/>
            </a:path>
          </a:pathLst>
        </a:cu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36000" rtlCol="0" anchor="ctr"/>
        <a:lstStyle/>
        <a:p>
          <a:pPr algn="ctr"/>
          <a:r>
            <a:rPr kumimoji="1" lang="en-US" altLang="ja-JP" sz="1200" b="1"/>
            <a:t>293</a:t>
          </a:r>
          <a:endParaRPr kumimoji="1" lang="ja-JP" altLang="en-US" sz="1200" b="1"/>
        </a:p>
      </xdr:txBody>
    </xdr:sp>
    <xdr:clientData/>
  </xdr:twoCellAnchor>
  <xdr:twoCellAnchor>
    <xdr:from>
      <xdr:col>37</xdr:col>
      <xdr:colOff>428097</xdr:colOff>
      <xdr:row>25</xdr:row>
      <xdr:rowOff>38099</xdr:rowOff>
    </xdr:from>
    <xdr:to>
      <xdr:col>37</xdr:col>
      <xdr:colOff>824880</xdr:colOff>
      <xdr:row>26</xdr:row>
      <xdr:rowOff>108002</xdr:rowOff>
    </xdr:to>
    <xdr:sp macro="" textlink="">
      <xdr:nvSpPr>
        <xdr:cNvPr id="674" name="フリーフォーム 105">
          <a:extLst>
            <a:ext uri="{FF2B5EF4-FFF2-40B4-BE49-F238E27FC236}">
              <a16:creationId xmlns:a16="http://schemas.microsoft.com/office/drawing/2014/main" id="{13DD921C-EA84-497B-96C9-63E299B00243}"/>
            </a:ext>
          </a:extLst>
        </xdr:cNvPr>
        <xdr:cNvSpPr/>
      </xdr:nvSpPr>
      <xdr:spPr>
        <a:xfrm>
          <a:off x="32670222" y="4324349"/>
          <a:ext cx="396783" cy="241353"/>
        </a:xfrm>
        <a:custGeom>
          <a:avLst/>
          <a:gdLst>
            <a:gd name="connsiteX0" fmla="*/ 365709 w 731419"/>
            <a:gd name="connsiteY0" fmla="*/ 701621 h 701622"/>
            <a:gd name="connsiteX1" fmla="*/ 723619 w 731419"/>
            <a:gd name="connsiteY1" fmla="*/ 81053 h 701622"/>
            <a:gd name="connsiteX2" fmla="*/ 7800 w 731419"/>
            <a:gd name="connsiteY2" fmla="*/ 75280 h 701622"/>
            <a:gd name="connsiteX3" fmla="*/ 365709 w 731419"/>
            <a:gd name="connsiteY3" fmla="*/ 701621 h 701622"/>
            <a:gd name="connsiteX0" fmla="*/ 401872 w 767582"/>
            <a:gd name="connsiteY0" fmla="*/ 728815 h 728816"/>
            <a:gd name="connsiteX1" fmla="*/ 759782 w 767582"/>
            <a:gd name="connsiteY1" fmla="*/ 108247 h 728816"/>
            <a:gd name="connsiteX2" fmla="*/ 43963 w 767582"/>
            <a:gd name="connsiteY2" fmla="*/ 102474 h 728816"/>
            <a:gd name="connsiteX3" fmla="*/ 401872 w 767582"/>
            <a:gd name="connsiteY3" fmla="*/ 728815 h 728816"/>
            <a:gd name="connsiteX0" fmla="*/ 401872 w 767582"/>
            <a:gd name="connsiteY0" fmla="*/ 762923 h 762924"/>
            <a:gd name="connsiteX1" fmla="*/ 759782 w 767582"/>
            <a:gd name="connsiteY1" fmla="*/ 142355 h 762924"/>
            <a:gd name="connsiteX2" fmla="*/ 43963 w 767582"/>
            <a:gd name="connsiteY2" fmla="*/ 136582 h 762924"/>
            <a:gd name="connsiteX3" fmla="*/ 401872 w 767582"/>
            <a:gd name="connsiteY3" fmla="*/ 762923 h 762924"/>
            <a:gd name="connsiteX0" fmla="*/ 401872 w 799759"/>
            <a:gd name="connsiteY0" fmla="*/ 762923 h 762924"/>
            <a:gd name="connsiteX1" fmla="*/ 759782 w 799759"/>
            <a:gd name="connsiteY1" fmla="*/ 142355 h 762924"/>
            <a:gd name="connsiteX2" fmla="*/ 43963 w 799759"/>
            <a:gd name="connsiteY2" fmla="*/ 136582 h 762924"/>
            <a:gd name="connsiteX3" fmla="*/ 401872 w 799759"/>
            <a:gd name="connsiteY3" fmla="*/ 762923 h 762924"/>
            <a:gd name="connsiteX0" fmla="*/ 401872 w 799759"/>
            <a:gd name="connsiteY0" fmla="*/ 755635 h 755636"/>
            <a:gd name="connsiteX1" fmla="*/ 759782 w 799759"/>
            <a:gd name="connsiteY1" fmla="*/ 135067 h 755636"/>
            <a:gd name="connsiteX2" fmla="*/ 43963 w 799759"/>
            <a:gd name="connsiteY2" fmla="*/ 129294 h 755636"/>
            <a:gd name="connsiteX3" fmla="*/ 401872 w 799759"/>
            <a:gd name="connsiteY3" fmla="*/ 755635 h 755636"/>
            <a:gd name="connsiteX0" fmla="*/ 401872 w 803745"/>
            <a:gd name="connsiteY0" fmla="*/ 755635 h 755636"/>
            <a:gd name="connsiteX1" fmla="*/ 759782 w 803745"/>
            <a:gd name="connsiteY1" fmla="*/ 135067 h 755636"/>
            <a:gd name="connsiteX2" fmla="*/ 43963 w 803745"/>
            <a:gd name="connsiteY2" fmla="*/ 129294 h 755636"/>
            <a:gd name="connsiteX3" fmla="*/ 401872 w 803745"/>
            <a:gd name="connsiteY3" fmla="*/ 755635 h 755636"/>
            <a:gd name="connsiteX0" fmla="*/ 401872 w 797791"/>
            <a:gd name="connsiteY0" fmla="*/ 755635 h 755636"/>
            <a:gd name="connsiteX1" fmla="*/ 759782 w 797791"/>
            <a:gd name="connsiteY1" fmla="*/ 135067 h 755636"/>
            <a:gd name="connsiteX2" fmla="*/ 43963 w 797791"/>
            <a:gd name="connsiteY2" fmla="*/ 129294 h 755636"/>
            <a:gd name="connsiteX3" fmla="*/ 401872 w 797791"/>
            <a:gd name="connsiteY3" fmla="*/ 755635 h 75563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797791" h="755636">
              <a:moveTo>
                <a:pt x="401872" y="755635"/>
              </a:moveTo>
              <a:cubicBezTo>
                <a:pt x="521175" y="756597"/>
                <a:pt x="921722" y="297134"/>
                <a:pt x="759782" y="135067"/>
              </a:cubicBezTo>
              <a:cubicBezTo>
                <a:pt x="575109" y="-46220"/>
                <a:pt x="222955" y="-41900"/>
                <a:pt x="43963" y="129294"/>
              </a:cubicBezTo>
              <a:cubicBezTo>
                <a:pt x="-135029" y="300488"/>
                <a:pt x="282569" y="754673"/>
                <a:pt x="401872" y="755635"/>
              </a:cubicBezTo>
              <a:close/>
            </a:path>
          </a:pathLst>
        </a:cu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36000" rtlCol="0" anchor="ctr"/>
        <a:lstStyle/>
        <a:p>
          <a:pPr algn="ctr"/>
          <a:r>
            <a:rPr kumimoji="1" lang="en-US" altLang="ja-JP" sz="1200" b="1"/>
            <a:t>352</a:t>
          </a:r>
          <a:endParaRPr kumimoji="1" lang="ja-JP" altLang="en-US" sz="1200" b="1"/>
        </a:p>
      </xdr:txBody>
    </xdr:sp>
    <xdr:clientData/>
  </xdr:twoCellAnchor>
  <xdr:twoCellAnchor>
    <xdr:from>
      <xdr:col>37</xdr:col>
      <xdr:colOff>82550</xdr:colOff>
      <xdr:row>16</xdr:row>
      <xdr:rowOff>166688</xdr:rowOff>
    </xdr:from>
    <xdr:to>
      <xdr:col>38</xdr:col>
      <xdr:colOff>2732</xdr:colOff>
      <xdr:row>19</xdr:row>
      <xdr:rowOff>78360</xdr:rowOff>
    </xdr:to>
    <xdr:sp macro="" textlink="">
      <xdr:nvSpPr>
        <xdr:cNvPr id="675" name="フリーフォーム 54">
          <a:extLst>
            <a:ext uri="{FF2B5EF4-FFF2-40B4-BE49-F238E27FC236}">
              <a16:creationId xmlns:a16="http://schemas.microsoft.com/office/drawing/2014/main" id="{D7CBFB64-1DB8-4A85-904D-B4A0A858CC09}"/>
            </a:ext>
          </a:extLst>
        </xdr:cNvPr>
        <xdr:cNvSpPr/>
      </xdr:nvSpPr>
      <xdr:spPr>
        <a:xfrm>
          <a:off x="32324675" y="2909888"/>
          <a:ext cx="948882" cy="426022"/>
        </a:xfrm>
        <a:custGeom>
          <a:avLst/>
          <a:gdLst>
            <a:gd name="connsiteX0" fmla="*/ 0 w 796990"/>
            <a:gd name="connsiteY0" fmla="*/ 340179 h 340179"/>
            <a:gd name="connsiteX1" fmla="*/ 796990 w 796990"/>
            <a:gd name="connsiteY1" fmla="*/ 340179 h 340179"/>
            <a:gd name="connsiteX2" fmla="*/ 796990 w 796990"/>
            <a:gd name="connsiteY2" fmla="*/ 0 h 34017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796990" h="340179">
              <a:moveTo>
                <a:pt x="0" y="340179"/>
              </a:moveTo>
              <a:lnTo>
                <a:pt x="796990" y="340179"/>
              </a:lnTo>
              <a:lnTo>
                <a:pt x="796990" y="0"/>
              </a:lnTo>
            </a:path>
          </a:pathLst>
        </a:custGeom>
        <a:noFill/>
        <a:ln w="28575">
          <a:solidFill>
            <a:schemeClr val="tx1"/>
          </a:solidFill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38</xdr:col>
      <xdr:colOff>192</xdr:colOff>
      <xdr:row>19</xdr:row>
      <xdr:rowOff>81092</xdr:rowOff>
    </xdr:from>
    <xdr:to>
      <xdr:col>38</xdr:col>
      <xdr:colOff>965199</xdr:colOff>
      <xdr:row>21</xdr:row>
      <xdr:rowOff>150813</xdr:rowOff>
    </xdr:to>
    <xdr:sp macro="" textlink="">
      <xdr:nvSpPr>
        <xdr:cNvPr id="676" name="フリーフォーム 100">
          <a:extLst>
            <a:ext uri="{FF2B5EF4-FFF2-40B4-BE49-F238E27FC236}">
              <a16:creationId xmlns:a16="http://schemas.microsoft.com/office/drawing/2014/main" id="{4198F2D2-D9FC-4B65-B5D3-AFE9765479E9}"/>
            </a:ext>
          </a:extLst>
        </xdr:cNvPr>
        <xdr:cNvSpPr/>
      </xdr:nvSpPr>
      <xdr:spPr>
        <a:xfrm>
          <a:off x="33271017" y="3338642"/>
          <a:ext cx="965007" cy="412621"/>
        </a:xfrm>
        <a:custGeom>
          <a:avLst/>
          <a:gdLst>
            <a:gd name="connsiteX0" fmla="*/ 0 w 1078852"/>
            <a:gd name="connsiteY0" fmla="*/ 466531 h 466531"/>
            <a:gd name="connsiteX1" fmla="*/ 0 w 1078852"/>
            <a:gd name="connsiteY1" fmla="*/ 0 h 466531"/>
            <a:gd name="connsiteX2" fmla="*/ 1078852 w 1078852"/>
            <a:gd name="connsiteY2" fmla="*/ 0 h 46653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78852" h="466531">
              <a:moveTo>
                <a:pt x="0" y="466531"/>
              </a:moveTo>
              <a:lnTo>
                <a:pt x="0" y="0"/>
              </a:lnTo>
              <a:lnTo>
                <a:pt x="1078852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37</xdr:col>
      <xdr:colOff>944033</xdr:colOff>
      <xdr:row>18</xdr:row>
      <xdr:rowOff>153988</xdr:rowOff>
    </xdr:from>
    <xdr:to>
      <xdr:col>38</xdr:col>
      <xdr:colOff>95333</xdr:colOff>
      <xdr:row>19</xdr:row>
      <xdr:rowOff>162539</xdr:rowOff>
    </xdr:to>
    <xdr:sp macro="" textlink="">
      <xdr:nvSpPr>
        <xdr:cNvPr id="677" name="円/楕円 44">
          <a:extLst>
            <a:ext uri="{FF2B5EF4-FFF2-40B4-BE49-F238E27FC236}">
              <a16:creationId xmlns:a16="http://schemas.microsoft.com/office/drawing/2014/main" id="{0452D824-30CD-4F17-A4EC-A3803886C881}"/>
            </a:ext>
          </a:extLst>
        </xdr:cNvPr>
        <xdr:cNvSpPr/>
      </xdr:nvSpPr>
      <xdr:spPr>
        <a:xfrm>
          <a:off x="33186158" y="3240088"/>
          <a:ext cx="180000" cy="180001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38</xdr:col>
      <xdr:colOff>71436</xdr:colOff>
      <xdr:row>20</xdr:row>
      <xdr:rowOff>23814</xdr:rowOff>
    </xdr:from>
    <xdr:to>
      <xdr:col>38</xdr:col>
      <xdr:colOff>1008062</xdr:colOff>
      <xdr:row>21</xdr:row>
      <xdr:rowOff>134937</xdr:rowOff>
    </xdr:to>
    <xdr:sp macro="" textlink="">
      <xdr:nvSpPr>
        <xdr:cNvPr id="678" name="正方形/長方形 677">
          <a:extLst>
            <a:ext uri="{FF2B5EF4-FFF2-40B4-BE49-F238E27FC236}">
              <a16:creationId xmlns:a16="http://schemas.microsoft.com/office/drawing/2014/main" id="{00FAA776-5CE2-453F-8550-011C3901109A}"/>
            </a:ext>
          </a:extLst>
        </xdr:cNvPr>
        <xdr:cNvSpPr/>
      </xdr:nvSpPr>
      <xdr:spPr>
        <a:xfrm>
          <a:off x="33342261" y="3452814"/>
          <a:ext cx="936626" cy="282573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none" lIns="36000" tIns="0" rIns="36000" bIns="0" rtlCol="0" anchor="ctr"/>
        <a:lstStyle/>
        <a:p>
          <a:pPr algn="ctr"/>
          <a:r>
            <a:rPr kumimoji="1" lang="ja-JP" altLang="en-US" sz="1050">
              <a:solidFill>
                <a:schemeClr val="tx1"/>
              </a:solidFill>
            </a:rPr>
            <a:t>黒川葬祭具社</a:t>
          </a:r>
          <a:endParaRPr kumimoji="1" lang="en-US" altLang="ja-JP" sz="1050">
            <a:solidFill>
              <a:schemeClr val="tx1"/>
            </a:solidFill>
          </a:endParaRPr>
        </a:p>
      </xdr:txBody>
    </xdr:sp>
    <xdr:clientData/>
  </xdr:twoCellAnchor>
  <xdr:twoCellAnchor>
    <xdr:from>
      <xdr:col>38</xdr:col>
      <xdr:colOff>301097</xdr:colOff>
      <xdr:row>18</xdr:row>
      <xdr:rowOff>109537</xdr:rowOff>
    </xdr:from>
    <xdr:to>
      <xdr:col>38</xdr:col>
      <xdr:colOff>697880</xdr:colOff>
      <xdr:row>20</xdr:row>
      <xdr:rowOff>4815</xdr:rowOff>
    </xdr:to>
    <xdr:sp macro="" textlink="">
      <xdr:nvSpPr>
        <xdr:cNvPr id="679" name="フリーフォーム 105">
          <a:extLst>
            <a:ext uri="{FF2B5EF4-FFF2-40B4-BE49-F238E27FC236}">
              <a16:creationId xmlns:a16="http://schemas.microsoft.com/office/drawing/2014/main" id="{5DCC219A-A3F7-416F-9A52-854AD571793D}"/>
            </a:ext>
          </a:extLst>
        </xdr:cNvPr>
        <xdr:cNvSpPr/>
      </xdr:nvSpPr>
      <xdr:spPr>
        <a:xfrm>
          <a:off x="33571922" y="3195637"/>
          <a:ext cx="396783" cy="238178"/>
        </a:xfrm>
        <a:custGeom>
          <a:avLst/>
          <a:gdLst>
            <a:gd name="connsiteX0" fmla="*/ 365709 w 731419"/>
            <a:gd name="connsiteY0" fmla="*/ 701621 h 701622"/>
            <a:gd name="connsiteX1" fmla="*/ 723619 w 731419"/>
            <a:gd name="connsiteY1" fmla="*/ 81053 h 701622"/>
            <a:gd name="connsiteX2" fmla="*/ 7800 w 731419"/>
            <a:gd name="connsiteY2" fmla="*/ 75280 h 701622"/>
            <a:gd name="connsiteX3" fmla="*/ 365709 w 731419"/>
            <a:gd name="connsiteY3" fmla="*/ 701621 h 701622"/>
            <a:gd name="connsiteX0" fmla="*/ 401872 w 767582"/>
            <a:gd name="connsiteY0" fmla="*/ 728815 h 728816"/>
            <a:gd name="connsiteX1" fmla="*/ 759782 w 767582"/>
            <a:gd name="connsiteY1" fmla="*/ 108247 h 728816"/>
            <a:gd name="connsiteX2" fmla="*/ 43963 w 767582"/>
            <a:gd name="connsiteY2" fmla="*/ 102474 h 728816"/>
            <a:gd name="connsiteX3" fmla="*/ 401872 w 767582"/>
            <a:gd name="connsiteY3" fmla="*/ 728815 h 728816"/>
            <a:gd name="connsiteX0" fmla="*/ 401872 w 767582"/>
            <a:gd name="connsiteY0" fmla="*/ 762923 h 762924"/>
            <a:gd name="connsiteX1" fmla="*/ 759782 w 767582"/>
            <a:gd name="connsiteY1" fmla="*/ 142355 h 762924"/>
            <a:gd name="connsiteX2" fmla="*/ 43963 w 767582"/>
            <a:gd name="connsiteY2" fmla="*/ 136582 h 762924"/>
            <a:gd name="connsiteX3" fmla="*/ 401872 w 767582"/>
            <a:gd name="connsiteY3" fmla="*/ 762923 h 762924"/>
            <a:gd name="connsiteX0" fmla="*/ 401872 w 799759"/>
            <a:gd name="connsiteY0" fmla="*/ 762923 h 762924"/>
            <a:gd name="connsiteX1" fmla="*/ 759782 w 799759"/>
            <a:gd name="connsiteY1" fmla="*/ 142355 h 762924"/>
            <a:gd name="connsiteX2" fmla="*/ 43963 w 799759"/>
            <a:gd name="connsiteY2" fmla="*/ 136582 h 762924"/>
            <a:gd name="connsiteX3" fmla="*/ 401872 w 799759"/>
            <a:gd name="connsiteY3" fmla="*/ 762923 h 762924"/>
            <a:gd name="connsiteX0" fmla="*/ 401872 w 799759"/>
            <a:gd name="connsiteY0" fmla="*/ 755635 h 755636"/>
            <a:gd name="connsiteX1" fmla="*/ 759782 w 799759"/>
            <a:gd name="connsiteY1" fmla="*/ 135067 h 755636"/>
            <a:gd name="connsiteX2" fmla="*/ 43963 w 799759"/>
            <a:gd name="connsiteY2" fmla="*/ 129294 h 755636"/>
            <a:gd name="connsiteX3" fmla="*/ 401872 w 799759"/>
            <a:gd name="connsiteY3" fmla="*/ 755635 h 755636"/>
            <a:gd name="connsiteX0" fmla="*/ 401872 w 803745"/>
            <a:gd name="connsiteY0" fmla="*/ 755635 h 755636"/>
            <a:gd name="connsiteX1" fmla="*/ 759782 w 803745"/>
            <a:gd name="connsiteY1" fmla="*/ 135067 h 755636"/>
            <a:gd name="connsiteX2" fmla="*/ 43963 w 803745"/>
            <a:gd name="connsiteY2" fmla="*/ 129294 h 755636"/>
            <a:gd name="connsiteX3" fmla="*/ 401872 w 803745"/>
            <a:gd name="connsiteY3" fmla="*/ 755635 h 755636"/>
            <a:gd name="connsiteX0" fmla="*/ 401872 w 797791"/>
            <a:gd name="connsiteY0" fmla="*/ 755635 h 755636"/>
            <a:gd name="connsiteX1" fmla="*/ 759782 w 797791"/>
            <a:gd name="connsiteY1" fmla="*/ 135067 h 755636"/>
            <a:gd name="connsiteX2" fmla="*/ 43963 w 797791"/>
            <a:gd name="connsiteY2" fmla="*/ 129294 h 755636"/>
            <a:gd name="connsiteX3" fmla="*/ 401872 w 797791"/>
            <a:gd name="connsiteY3" fmla="*/ 755635 h 75563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797791" h="755636">
              <a:moveTo>
                <a:pt x="401872" y="755635"/>
              </a:moveTo>
              <a:cubicBezTo>
                <a:pt x="521175" y="756597"/>
                <a:pt x="921722" y="297134"/>
                <a:pt x="759782" y="135067"/>
              </a:cubicBezTo>
              <a:cubicBezTo>
                <a:pt x="575109" y="-46220"/>
                <a:pt x="222955" y="-41900"/>
                <a:pt x="43963" y="129294"/>
              </a:cubicBezTo>
              <a:cubicBezTo>
                <a:pt x="-135029" y="300488"/>
                <a:pt x="282569" y="754673"/>
                <a:pt x="401872" y="755635"/>
              </a:cubicBezTo>
              <a:close/>
            </a:path>
          </a:pathLst>
        </a:cu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36000" rtlCol="0" anchor="ctr"/>
        <a:lstStyle/>
        <a:p>
          <a:pPr algn="ctr"/>
          <a:r>
            <a:rPr kumimoji="1" lang="en-US" altLang="ja-JP" sz="1200" b="1"/>
            <a:t>293</a:t>
          </a:r>
          <a:endParaRPr kumimoji="1" lang="ja-JP" altLang="en-US" sz="1200" b="1"/>
        </a:p>
      </xdr:txBody>
    </xdr:sp>
    <xdr:clientData/>
  </xdr:twoCellAnchor>
  <xdr:twoCellAnchor>
    <xdr:from>
      <xdr:col>38</xdr:col>
      <xdr:colOff>23812</xdr:colOff>
      <xdr:row>12</xdr:row>
      <xdr:rowOff>65088</xdr:rowOff>
    </xdr:from>
    <xdr:to>
      <xdr:col>38</xdr:col>
      <xdr:colOff>1008063</xdr:colOff>
      <xdr:row>12</xdr:row>
      <xdr:rowOff>65088</xdr:rowOff>
    </xdr:to>
    <xdr:cxnSp macro="">
      <xdr:nvCxnSpPr>
        <xdr:cNvPr id="680" name="直線コネクタ 679">
          <a:extLst>
            <a:ext uri="{FF2B5EF4-FFF2-40B4-BE49-F238E27FC236}">
              <a16:creationId xmlns:a16="http://schemas.microsoft.com/office/drawing/2014/main" id="{26D10992-B3E4-4681-8FC0-4BA20A6AE52F}"/>
            </a:ext>
          </a:extLst>
        </xdr:cNvPr>
        <xdr:cNvCxnSpPr/>
      </xdr:nvCxnSpPr>
      <xdr:spPr>
        <a:xfrm>
          <a:off x="33294637" y="2122488"/>
          <a:ext cx="984251" cy="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87312</xdr:colOff>
      <xdr:row>12</xdr:row>
      <xdr:rowOff>57280</xdr:rowOff>
    </xdr:from>
    <xdr:to>
      <xdr:col>38</xdr:col>
      <xdr:colOff>195</xdr:colOff>
      <xdr:row>14</xdr:row>
      <xdr:rowOff>158749</xdr:rowOff>
    </xdr:to>
    <xdr:sp macro="" textlink="">
      <xdr:nvSpPr>
        <xdr:cNvPr id="681" name="フリーフォーム 100">
          <a:extLst>
            <a:ext uri="{FF2B5EF4-FFF2-40B4-BE49-F238E27FC236}">
              <a16:creationId xmlns:a16="http://schemas.microsoft.com/office/drawing/2014/main" id="{42F2AA28-469D-450B-877F-673DDD7C21C1}"/>
            </a:ext>
          </a:extLst>
        </xdr:cNvPr>
        <xdr:cNvSpPr/>
      </xdr:nvSpPr>
      <xdr:spPr>
        <a:xfrm flipH="1">
          <a:off x="32329437" y="2114680"/>
          <a:ext cx="941583" cy="444369"/>
        </a:xfrm>
        <a:custGeom>
          <a:avLst/>
          <a:gdLst>
            <a:gd name="connsiteX0" fmla="*/ 0 w 1078852"/>
            <a:gd name="connsiteY0" fmla="*/ 466531 h 466531"/>
            <a:gd name="connsiteX1" fmla="*/ 0 w 1078852"/>
            <a:gd name="connsiteY1" fmla="*/ 0 h 466531"/>
            <a:gd name="connsiteX2" fmla="*/ 1078852 w 1078852"/>
            <a:gd name="connsiteY2" fmla="*/ 0 h 46653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78852" h="466531">
              <a:moveTo>
                <a:pt x="0" y="466531"/>
              </a:moveTo>
              <a:lnTo>
                <a:pt x="0" y="0"/>
              </a:lnTo>
              <a:lnTo>
                <a:pt x="1078852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37</xdr:col>
      <xdr:colOff>944034</xdr:colOff>
      <xdr:row>11</xdr:row>
      <xdr:rowOff>146052</xdr:rowOff>
    </xdr:from>
    <xdr:to>
      <xdr:col>38</xdr:col>
      <xdr:colOff>95334</xdr:colOff>
      <xdr:row>12</xdr:row>
      <xdr:rowOff>154603</xdr:rowOff>
    </xdr:to>
    <xdr:sp macro="" textlink="">
      <xdr:nvSpPr>
        <xdr:cNvPr id="682" name="円/楕円 44">
          <a:extLst>
            <a:ext uri="{FF2B5EF4-FFF2-40B4-BE49-F238E27FC236}">
              <a16:creationId xmlns:a16="http://schemas.microsoft.com/office/drawing/2014/main" id="{8EF11705-BF5E-401A-8302-4234680347AC}"/>
            </a:ext>
          </a:extLst>
        </xdr:cNvPr>
        <xdr:cNvSpPr/>
      </xdr:nvSpPr>
      <xdr:spPr>
        <a:xfrm>
          <a:off x="33186159" y="2032002"/>
          <a:ext cx="180000" cy="180001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37</xdr:col>
      <xdr:colOff>111124</xdr:colOff>
      <xdr:row>10</xdr:row>
      <xdr:rowOff>134937</xdr:rowOff>
    </xdr:from>
    <xdr:to>
      <xdr:col>38</xdr:col>
      <xdr:colOff>879249</xdr:colOff>
      <xdr:row>10</xdr:row>
      <xdr:rowOff>134937</xdr:rowOff>
    </xdr:to>
    <xdr:grpSp>
      <xdr:nvGrpSpPr>
        <xdr:cNvPr id="683" name="グループ化 33">
          <a:extLst>
            <a:ext uri="{FF2B5EF4-FFF2-40B4-BE49-F238E27FC236}">
              <a16:creationId xmlns:a16="http://schemas.microsoft.com/office/drawing/2014/main" id="{CC511BA2-2B3A-48E3-8AAA-CB9654D649E4}"/>
            </a:ext>
          </a:extLst>
        </xdr:cNvPr>
        <xdr:cNvGrpSpPr>
          <a:grpSpLocks/>
        </xdr:cNvGrpSpPr>
      </xdr:nvGrpSpPr>
      <xdr:grpSpPr bwMode="auto">
        <a:xfrm>
          <a:off x="32353249" y="1849437"/>
          <a:ext cx="1796825" cy="0"/>
          <a:chOff x="228600" y="4181475"/>
          <a:chExt cx="1143000" cy="0"/>
        </a:xfrm>
      </xdr:grpSpPr>
      <xdr:cxnSp macro="">
        <xdr:nvCxnSpPr>
          <xdr:cNvPr id="684" name="直線コネクタ 683">
            <a:extLst>
              <a:ext uri="{FF2B5EF4-FFF2-40B4-BE49-F238E27FC236}">
                <a16:creationId xmlns:a16="http://schemas.microsoft.com/office/drawing/2014/main" id="{73599985-97F8-46A6-9308-02B478321A74}"/>
              </a:ext>
            </a:extLst>
          </xdr:cNvPr>
          <xdr:cNvCxnSpPr/>
        </xdr:nvCxnSpPr>
        <xdr:spPr>
          <a:xfrm flipH="1">
            <a:off x="228600" y="4181475"/>
            <a:ext cx="1143000" cy="0"/>
          </a:xfrm>
          <a:prstGeom prst="line">
            <a:avLst/>
          </a:prstGeom>
          <a:ln w="28575"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85" name="直線コネクタ 684">
            <a:extLst>
              <a:ext uri="{FF2B5EF4-FFF2-40B4-BE49-F238E27FC236}">
                <a16:creationId xmlns:a16="http://schemas.microsoft.com/office/drawing/2014/main" id="{F69897C3-F5B7-4E43-A6B5-0859120995FE}"/>
              </a:ext>
            </a:extLst>
          </xdr:cNvPr>
          <xdr:cNvCxnSpPr/>
        </xdr:nvCxnSpPr>
        <xdr:spPr>
          <a:xfrm flipH="1">
            <a:off x="228600" y="4181475"/>
            <a:ext cx="1143000" cy="0"/>
          </a:xfrm>
          <a:prstGeom prst="line">
            <a:avLst/>
          </a:prstGeom>
          <a:ln w="57150" cmpd="dbl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37</xdr:col>
      <xdr:colOff>762323</xdr:colOff>
      <xdr:row>10</xdr:row>
      <xdr:rowOff>39687</xdr:rowOff>
    </xdr:from>
    <xdr:to>
      <xdr:col>38</xdr:col>
      <xdr:colOff>227887</xdr:colOff>
      <xdr:row>11</xdr:row>
      <xdr:rowOff>46038</xdr:rowOff>
    </xdr:to>
    <xdr:sp macro="" textlink="">
      <xdr:nvSpPr>
        <xdr:cNvPr id="686" name="正方形/長方形 685">
          <a:extLst>
            <a:ext uri="{FF2B5EF4-FFF2-40B4-BE49-F238E27FC236}">
              <a16:creationId xmlns:a16="http://schemas.microsoft.com/office/drawing/2014/main" id="{9248AF80-FE71-4007-B966-F3F13868DE52}"/>
            </a:ext>
          </a:extLst>
        </xdr:cNvPr>
        <xdr:cNvSpPr/>
      </xdr:nvSpPr>
      <xdr:spPr>
        <a:xfrm>
          <a:off x="33004448" y="1754187"/>
          <a:ext cx="494264" cy="177801"/>
        </a:xfrm>
        <a:prstGeom prst="rect">
          <a:avLst/>
        </a:prstGeom>
        <a:solidFill>
          <a:sysClr val="window" lastClr="FFFFFF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none" lIns="36000" tIns="0" rIns="36000" bIns="0" rtlCol="0" anchor="ctr"/>
        <a:lstStyle/>
        <a:p>
          <a:pPr algn="ctr"/>
          <a:r>
            <a:rPr kumimoji="1" lang="ja-JP" altLang="en-US" sz="1050">
              <a:solidFill>
                <a:schemeClr val="tx1"/>
              </a:solidFill>
            </a:rPr>
            <a:t>駅</a:t>
          </a:r>
        </a:p>
      </xdr:txBody>
    </xdr:sp>
    <xdr:clientData/>
  </xdr:twoCellAnchor>
  <xdr:twoCellAnchor>
    <xdr:from>
      <xdr:col>37</xdr:col>
      <xdr:colOff>396347</xdr:colOff>
      <xdr:row>11</xdr:row>
      <xdr:rowOff>125412</xdr:rowOff>
    </xdr:from>
    <xdr:to>
      <xdr:col>37</xdr:col>
      <xdr:colOff>793130</xdr:colOff>
      <xdr:row>13</xdr:row>
      <xdr:rowOff>20690</xdr:rowOff>
    </xdr:to>
    <xdr:sp macro="" textlink="">
      <xdr:nvSpPr>
        <xdr:cNvPr id="687" name="フリーフォーム 105">
          <a:extLst>
            <a:ext uri="{FF2B5EF4-FFF2-40B4-BE49-F238E27FC236}">
              <a16:creationId xmlns:a16="http://schemas.microsoft.com/office/drawing/2014/main" id="{FD1E1D67-EE64-4EFF-99AD-317509DEDF4C}"/>
            </a:ext>
          </a:extLst>
        </xdr:cNvPr>
        <xdr:cNvSpPr/>
      </xdr:nvSpPr>
      <xdr:spPr>
        <a:xfrm>
          <a:off x="32638472" y="2011362"/>
          <a:ext cx="396783" cy="238178"/>
        </a:xfrm>
        <a:custGeom>
          <a:avLst/>
          <a:gdLst>
            <a:gd name="connsiteX0" fmla="*/ 365709 w 731419"/>
            <a:gd name="connsiteY0" fmla="*/ 701621 h 701622"/>
            <a:gd name="connsiteX1" fmla="*/ 723619 w 731419"/>
            <a:gd name="connsiteY1" fmla="*/ 81053 h 701622"/>
            <a:gd name="connsiteX2" fmla="*/ 7800 w 731419"/>
            <a:gd name="connsiteY2" fmla="*/ 75280 h 701622"/>
            <a:gd name="connsiteX3" fmla="*/ 365709 w 731419"/>
            <a:gd name="connsiteY3" fmla="*/ 701621 h 701622"/>
            <a:gd name="connsiteX0" fmla="*/ 401872 w 767582"/>
            <a:gd name="connsiteY0" fmla="*/ 728815 h 728816"/>
            <a:gd name="connsiteX1" fmla="*/ 759782 w 767582"/>
            <a:gd name="connsiteY1" fmla="*/ 108247 h 728816"/>
            <a:gd name="connsiteX2" fmla="*/ 43963 w 767582"/>
            <a:gd name="connsiteY2" fmla="*/ 102474 h 728816"/>
            <a:gd name="connsiteX3" fmla="*/ 401872 w 767582"/>
            <a:gd name="connsiteY3" fmla="*/ 728815 h 728816"/>
            <a:gd name="connsiteX0" fmla="*/ 401872 w 767582"/>
            <a:gd name="connsiteY0" fmla="*/ 762923 h 762924"/>
            <a:gd name="connsiteX1" fmla="*/ 759782 w 767582"/>
            <a:gd name="connsiteY1" fmla="*/ 142355 h 762924"/>
            <a:gd name="connsiteX2" fmla="*/ 43963 w 767582"/>
            <a:gd name="connsiteY2" fmla="*/ 136582 h 762924"/>
            <a:gd name="connsiteX3" fmla="*/ 401872 w 767582"/>
            <a:gd name="connsiteY3" fmla="*/ 762923 h 762924"/>
            <a:gd name="connsiteX0" fmla="*/ 401872 w 799759"/>
            <a:gd name="connsiteY0" fmla="*/ 762923 h 762924"/>
            <a:gd name="connsiteX1" fmla="*/ 759782 w 799759"/>
            <a:gd name="connsiteY1" fmla="*/ 142355 h 762924"/>
            <a:gd name="connsiteX2" fmla="*/ 43963 w 799759"/>
            <a:gd name="connsiteY2" fmla="*/ 136582 h 762924"/>
            <a:gd name="connsiteX3" fmla="*/ 401872 w 799759"/>
            <a:gd name="connsiteY3" fmla="*/ 762923 h 762924"/>
            <a:gd name="connsiteX0" fmla="*/ 401872 w 799759"/>
            <a:gd name="connsiteY0" fmla="*/ 755635 h 755636"/>
            <a:gd name="connsiteX1" fmla="*/ 759782 w 799759"/>
            <a:gd name="connsiteY1" fmla="*/ 135067 h 755636"/>
            <a:gd name="connsiteX2" fmla="*/ 43963 w 799759"/>
            <a:gd name="connsiteY2" fmla="*/ 129294 h 755636"/>
            <a:gd name="connsiteX3" fmla="*/ 401872 w 799759"/>
            <a:gd name="connsiteY3" fmla="*/ 755635 h 755636"/>
            <a:gd name="connsiteX0" fmla="*/ 401872 w 803745"/>
            <a:gd name="connsiteY0" fmla="*/ 755635 h 755636"/>
            <a:gd name="connsiteX1" fmla="*/ 759782 w 803745"/>
            <a:gd name="connsiteY1" fmla="*/ 135067 h 755636"/>
            <a:gd name="connsiteX2" fmla="*/ 43963 w 803745"/>
            <a:gd name="connsiteY2" fmla="*/ 129294 h 755636"/>
            <a:gd name="connsiteX3" fmla="*/ 401872 w 803745"/>
            <a:gd name="connsiteY3" fmla="*/ 755635 h 755636"/>
            <a:gd name="connsiteX0" fmla="*/ 401872 w 797791"/>
            <a:gd name="connsiteY0" fmla="*/ 755635 h 755636"/>
            <a:gd name="connsiteX1" fmla="*/ 759782 w 797791"/>
            <a:gd name="connsiteY1" fmla="*/ 135067 h 755636"/>
            <a:gd name="connsiteX2" fmla="*/ 43963 w 797791"/>
            <a:gd name="connsiteY2" fmla="*/ 129294 h 755636"/>
            <a:gd name="connsiteX3" fmla="*/ 401872 w 797791"/>
            <a:gd name="connsiteY3" fmla="*/ 755635 h 75563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797791" h="755636">
              <a:moveTo>
                <a:pt x="401872" y="755635"/>
              </a:moveTo>
              <a:cubicBezTo>
                <a:pt x="521175" y="756597"/>
                <a:pt x="921722" y="297134"/>
                <a:pt x="759782" y="135067"/>
              </a:cubicBezTo>
              <a:cubicBezTo>
                <a:pt x="575109" y="-46220"/>
                <a:pt x="222955" y="-41900"/>
                <a:pt x="43963" y="129294"/>
              </a:cubicBezTo>
              <a:cubicBezTo>
                <a:pt x="-135029" y="300488"/>
                <a:pt x="282569" y="754673"/>
                <a:pt x="401872" y="755635"/>
              </a:cubicBezTo>
              <a:close/>
            </a:path>
          </a:pathLst>
        </a:cu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36000" rtlCol="0" anchor="ctr"/>
        <a:lstStyle/>
        <a:p>
          <a:pPr algn="ctr"/>
          <a:r>
            <a:rPr kumimoji="1" lang="en-US" altLang="ja-JP" sz="1200" b="1"/>
            <a:t>293</a:t>
          </a:r>
          <a:endParaRPr kumimoji="1" lang="ja-JP" altLang="en-US" sz="1200" b="1"/>
        </a:p>
      </xdr:txBody>
    </xdr:sp>
    <xdr:clientData/>
  </xdr:twoCellAnchor>
  <xdr:twoCellAnchor>
    <xdr:from>
      <xdr:col>37</xdr:col>
      <xdr:colOff>82550</xdr:colOff>
      <xdr:row>3</xdr:row>
      <xdr:rowOff>1</xdr:rowOff>
    </xdr:from>
    <xdr:to>
      <xdr:col>38</xdr:col>
      <xdr:colOff>2732</xdr:colOff>
      <xdr:row>5</xdr:row>
      <xdr:rowOff>86298</xdr:rowOff>
    </xdr:to>
    <xdr:sp macro="" textlink="">
      <xdr:nvSpPr>
        <xdr:cNvPr id="688" name="フリーフォーム 54">
          <a:extLst>
            <a:ext uri="{FF2B5EF4-FFF2-40B4-BE49-F238E27FC236}">
              <a16:creationId xmlns:a16="http://schemas.microsoft.com/office/drawing/2014/main" id="{21749FFC-99F0-4AD7-B020-72D05A22F0BD}"/>
            </a:ext>
          </a:extLst>
        </xdr:cNvPr>
        <xdr:cNvSpPr/>
      </xdr:nvSpPr>
      <xdr:spPr>
        <a:xfrm>
          <a:off x="32324675" y="514351"/>
          <a:ext cx="948882" cy="429197"/>
        </a:xfrm>
        <a:custGeom>
          <a:avLst/>
          <a:gdLst>
            <a:gd name="connsiteX0" fmla="*/ 0 w 796990"/>
            <a:gd name="connsiteY0" fmla="*/ 340179 h 340179"/>
            <a:gd name="connsiteX1" fmla="*/ 796990 w 796990"/>
            <a:gd name="connsiteY1" fmla="*/ 340179 h 340179"/>
            <a:gd name="connsiteX2" fmla="*/ 796990 w 796990"/>
            <a:gd name="connsiteY2" fmla="*/ 0 h 34017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796990" h="340179">
              <a:moveTo>
                <a:pt x="0" y="340179"/>
              </a:moveTo>
              <a:lnTo>
                <a:pt x="796990" y="340179"/>
              </a:lnTo>
              <a:lnTo>
                <a:pt x="796990" y="0"/>
              </a:lnTo>
            </a:path>
          </a:pathLst>
        </a:custGeom>
        <a:noFill/>
        <a:ln w="28575">
          <a:solidFill>
            <a:schemeClr val="tx1"/>
          </a:solidFill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38</xdr:col>
      <xdr:colOff>192</xdr:colOff>
      <xdr:row>5</xdr:row>
      <xdr:rowOff>89030</xdr:rowOff>
    </xdr:from>
    <xdr:to>
      <xdr:col>38</xdr:col>
      <xdr:colOff>965199</xdr:colOff>
      <xdr:row>7</xdr:row>
      <xdr:rowOff>158751</xdr:rowOff>
    </xdr:to>
    <xdr:sp macro="" textlink="">
      <xdr:nvSpPr>
        <xdr:cNvPr id="689" name="フリーフォーム 100">
          <a:extLst>
            <a:ext uri="{FF2B5EF4-FFF2-40B4-BE49-F238E27FC236}">
              <a16:creationId xmlns:a16="http://schemas.microsoft.com/office/drawing/2014/main" id="{35EBDAB5-2145-42F8-BA3F-0D0AA01073F3}"/>
            </a:ext>
          </a:extLst>
        </xdr:cNvPr>
        <xdr:cNvSpPr/>
      </xdr:nvSpPr>
      <xdr:spPr>
        <a:xfrm>
          <a:off x="33271017" y="946280"/>
          <a:ext cx="965007" cy="412621"/>
        </a:xfrm>
        <a:custGeom>
          <a:avLst/>
          <a:gdLst>
            <a:gd name="connsiteX0" fmla="*/ 0 w 1078852"/>
            <a:gd name="connsiteY0" fmla="*/ 466531 h 466531"/>
            <a:gd name="connsiteX1" fmla="*/ 0 w 1078852"/>
            <a:gd name="connsiteY1" fmla="*/ 0 h 466531"/>
            <a:gd name="connsiteX2" fmla="*/ 1078852 w 1078852"/>
            <a:gd name="connsiteY2" fmla="*/ 0 h 46653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78852" h="466531">
              <a:moveTo>
                <a:pt x="0" y="466531"/>
              </a:moveTo>
              <a:lnTo>
                <a:pt x="0" y="0"/>
              </a:lnTo>
              <a:lnTo>
                <a:pt x="1078852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37</xdr:col>
      <xdr:colOff>944033</xdr:colOff>
      <xdr:row>4</xdr:row>
      <xdr:rowOff>161926</xdr:rowOff>
    </xdr:from>
    <xdr:to>
      <xdr:col>38</xdr:col>
      <xdr:colOff>95333</xdr:colOff>
      <xdr:row>5</xdr:row>
      <xdr:rowOff>170477</xdr:rowOff>
    </xdr:to>
    <xdr:sp macro="" textlink="">
      <xdr:nvSpPr>
        <xdr:cNvPr id="690" name="円/楕円 44">
          <a:extLst>
            <a:ext uri="{FF2B5EF4-FFF2-40B4-BE49-F238E27FC236}">
              <a16:creationId xmlns:a16="http://schemas.microsoft.com/office/drawing/2014/main" id="{10827629-C01C-40F8-A754-FF499E259F58}"/>
            </a:ext>
          </a:extLst>
        </xdr:cNvPr>
        <xdr:cNvSpPr/>
      </xdr:nvSpPr>
      <xdr:spPr>
        <a:xfrm>
          <a:off x="33186158" y="847726"/>
          <a:ext cx="180000" cy="180001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38</xdr:col>
      <xdr:colOff>618597</xdr:colOff>
      <xdr:row>3</xdr:row>
      <xdr:rowOff>69851</xdr:rowOff>
    </xdr:from>
    <xdr:to>
      <xdr:col>38</xdr:col>
      <xdr:colOff>1015380</xdr:colOff>
      <xdr:row>4</xdr:row>
      <xdr:rowOff>139754</xdr:rowOff>
    </xdr:to>
    <xdr:sp macro="" textlink="">
      <xdr:nvSpPr>
        <xdr:cNvPr id="691" name="フリーフォーム 105">
          <a:extLst>
            <a:ext uri="{FF2B5EF4-FFF2-40B4-BE49-F238E27FC236}">
              <a16:creationId xmlns:a16="http://schemas.microsoft.com/office/drawing/2014/main" id="{1E328AE1-9CCD-410A-A996-E3A1791D80BA}"/>
            </a:ext>
          </a:extLst>
        </xdr:cNvPr>
        <xdr:cNvSpPr/>
      </xdr:nvSpPr>
      <xdr:spPr>
        <a:xfrm>
          <a:off x="33889422" y="584201"/>
          <a:ext cx="396783" cy="241353"/>
        </a:xfrm>
        <a:custGeom>
          <a:avLst/>
          <a:gdLst>
            <a:gd name="connsiteX0" fmla="*/ 365709 w 731419"/>
            <a:gd name="connsiteY0" fmla="*/ 701621 h 701622"/>
            <a:gd name="connsiteX1" fmla="*/ 723619 w 731419"/>
            <a:gd name="connsiteY1" fmla="*/ 81053 h 701622"/>
            <a:gd name="connsiteX2" fmla="*/ 7800 w 731419"/>
            <a:gd name="connsiteY2" fmla="*/ 75280 h 701622"/>
            <a:gd name="connsiteX3" fmla="*/ 365709 w 731419"/>
            <a:gd name="connsiteY3" fmla="*/ 701621 h 701622"/>
            <a:gd name="connsiteX0" fmla="*/ 401872 w 767582"/>
            <a:gd name="connsiteY0" fmla="*/ 728815 h 728816"/>
            <a:gd name="connsiteX1" fmla="*/ 759782 w 767582"/>
            <a:gd name="connsiteY1" fmla="*/ 108247 h 728816"/>
            <a:gd name="connsiteX2" fmla="*/ 43963 w 767582"/>
            <a:gd name="connsiteY2" fmla="*/ 102474 h 728816"/>
            <a:gd name="connsiteX3" fmla="*/ 401872 w 767582"/>
            <a:gd name="connsiteY3" fmla="*/ 728815 h 728816"/>
            <a:gd name="connsiteX0" fmla="*/ 401872 w 767582"/>
            <a:gd name="connsiteY0" fmla="*/ 762923 h 762924"/>
            <a:gd name="connsiteX1" fmla="*/ 759782 w 767582"/>
            <a:gd name="connsiteY1" fmla="*/ 142355 h 762924"/>
            <a:gd name="connsiteX2" fmla="*/ 43963 w 767582"/>
            <a:gd name="connsiteY2" fmla="*/ 136582 h 762924"/>
            <a:gd name="connsiteX3" fmla="*/ 401872 w 767582"/>
            <a:gd name="connsiteY3" fmla="*/ 762923 h 762924"/>
            <a:gd name="connsiteX0" fmla="*/ 401872 w 799759"/>
            <a:gd name="connsiteY0" fmla="*/ 762923 h 762924"/>
            <a:gd name="connsiteX1" fmla="*/ 759782 w 799759"/>
            <a:gd name="connsiteY1" fmla="*/ 142355 h 762924"/>
            <a:gd name="connsiteX2" fmla="*/ 43963 w 799759"/>
            <a:gd name="connsiteY2" fmla="*/ 136582 h 762924"/>
            <a:gd name="connsiteX3" fmla="*/ 401872 w 799759"/>
            <a:gd name="connsiteY3" fmla="*/ 762923 h 762924"/>
            <a:gd name="connsiteX0" fmla="*/ 401872 w 799759"/>
            <a:gd name="connsiteY0" fmla="*/ 755635 h 755636"/>
            <a:gd name="connsiteX1" fmla="*/ 759782 w 799759"/>
            <a:gd name="connsiteY1" fmla="*/ 135067 h 755636"/>
            <a:gd name="connsiteX2" fmla="*/ 43963 w 799759"/>
            <a:gd name="connsiteY2" fmla="*/ 129294 h 755636"/>
            <a:gd name="connsiteX3" fmla="*/ 401872 w 799759"/>
            <a:gd name="connsiteY3" fmla="*/ 755635 h 755636"/>
            <a:gd name="connsiteX0" fmla="*/ 401872 w 803745"/>
            <a:gd name="connsiteY0" fmla="*/ 755635 h 755636"/>
            <a:gd name="connsiteX1" fmla="*/ 759782 w 803745"/>
            <a:gd name="connsiteY1" fmla="*/ 135067 h 755636"/>
            <a:gd name="connsiteX2" fmla="*/ 43963 w 803745"/>
            <a:gd name="connsiteY2" fmla="*/ 129294 h 755636"/>
            <a:gd name="connsiteX3" fmla="*/ 401872 w 803745"/>
            <a:gd name="connsiteY3" fmla="*/ 755635 h 755636"/>
            <a:gd name="connsiteX0" fmla="*/ 401872 w 797791"/>
            <a:gd name="connsiteY0" fmla="*/ 755635 h 755636"/>
            <a:gd name="connsiteX1" fmla="*/ 759782 w 797791"/>
            <a:gd name="connsiteY1" fmla="*/ 135067 h 755636"/>
            <a:gd name="connsiteX2" fmla="*/ 43963 w 797791"/>
            <a:gd name="connsiteY2" fmla="*/ 129294 h 755636"/>
            <a:gd name="connsiteX3" fmla="*/ 401872 w 797791"/>
            <a:gd name="connsiteY3" fmla="*/ 755635 h 75563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797791" h="755636">
              <a:moveTo>
                <a:pt x="401872" y="755635"/>
              </a:moveTo>
              <a:cubicBezTo>
                <a:pt x="521175" y="756597"/>
                <a:pt x="921722" y="297134"/>
                <a:pt x="759782" y="135067"/>
              </a:cubicBezTo>
              <a:cubicBezTo>
                <a:pt x="575109" y="-46220"/>
                <a:pt x="222955" y="-41900"/>
                <a:pt x="43963" y="129294"/>
              </a:cubicBezTo>
              <a:cubicBezTo>
                <a:pt x="-135029" y="300488"/>
                <a:pt x="282569" y="754673"/>
                <a:pt x="401872" y="755635"/>
              </a:cubicBezTo>
              <a:close/>
            </a:path>
          </a:pathLst>
        </a:cu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36000" rtlCol="0" anchor="ctr"/>
        <a:lstStyle/>
        <a:p>
          <a:pPr algn="ctr"/>
          <a:r>
            <a:rPr kumimoji="1" lang="en-US" altLang="ja-JP" sz="1200" b="1"/>
            <a:t>293</a:t>
          </a:r>
          <a:endParaRPr kumimoji="1" lang="ja-JP" altLang="en-US" sz="1200" b="1"/>
        </a:p>
      </xdr:txBody>
    </xdr:sp>
    <xdr:clientData/>
  </xdr:twoCellAnchor>
  <xdr:twoCellAnchor editAs="oneCell">
    <xdr:from>
      <xdr:col>38</xdr:col>
      <xdr:colOff>122237</xdr:colOff>
      <xdr:row>3</xdr:row>
      <xdr:rowOff>11113</xdr:rowOff>
    </xdr:from>
    <xdr:to>
      <xdr:col>38</xdr:col>
      <xdr:colOff>518637</xdr:colOff>
      <xdr:row>5</xdr:row>
      <xdr:rowOff>60488</xdr:rowOff>
    </xdr:to>
    <xdr:pic>
      <xdr:nvPicPr>
        <xdr:cNvPr id="692" name="図 691">
          <a:extLst>
            <a:ext uri="{FF2B5EF4-FFF2-40B4-BE49-F238E27FC236}">
              <a16:creationId xmlns:a16="http://schemas.microsoft.com/office/drawing/2014/main" id="{267054CC-5F93-4BDA-B3E3-E7DCDE5BDD8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3393062" y="525463"/>
          <a:ext cx="396400" cy="392275"/>
        </a:xfrm>
        <a:prstGeom prst="rect">
          <a:avLst/>
        </a:prstGeom>
      </xdr:spPr>
    </xdr:pic>
    <xdr:clientData/>
  </xdr:twoCellAnchor>
  <xdr:twoCellAnchor editAs="oneCell">
    <xdr:from>
      <xdr:col>38</xdr:col>
      <xdr:colOff>134937</xdr:colOff>
      <xdr:row>5</xdr:row>
      <xdr:rowOff>150812</xdr:rowOff>
    </xdr:from>
    <xdr:to>
      <xdr:col>38</xdr:col>
      <xdr:colOff>479932</xdr:colOff>
      <xdr:row>7</xdr:row>
      <xdr:rowOff>148782</xdr:rowOff>
    </xdr:to>
    <xdr:pic>
      <xdr:nvPicPr>
        <xdr:cNvPr id="693" name="図 692">
          <a:extLst>
            <a:ext uri="{FF2B5EF4-FFF2-40B4-BE49-F238E27FC236}">
              <a16:creationId xmlns:a16="http://schemas.microsoft.com/office/drawing/2014/main" id="{B9C7D5FD-1685-4FD7-96D8-39DF1C52E8D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3405762" y="1008062"/>
          <a:ext cx="344995" cy="340870"/>
        </a:xfrm>
        <a:prstGeom prst="rect">
          <a:avLst/>
        </a:prstGeom>
      </xdr:spPr>
    </xdr:pic>
    <xdr:clientData/>
  </xdr:twoCellAnchor>
  <xdr:twoCellAnchor>
    <xdr:from>
      <xdr:col>40</xdr:col>
      <xdr:colOff>412751</xdr:colOff>
      <xdr:row>61</xdr:row>
      <xdr:rowOff>79505</xdr:rowOff>
    </xdr:from>
    <xdr:to>
      <xdr:col>41</xdr:col>
      <xdr:colOff>349444</xdr:colOff>
      <xdr:row>63</xdr:row>
      <xdr:rowOff>157163</xdr:rowOff>
    </xdr:to>
    <xdr:sp macro="" textlink="">
      <xdr:nvSpPr>
        <xdr:cNvPr id="694" name="フリーフォーム 100">
          <a:extLst>
            <a:ext uri="{FF2B5EF4-FFF2-40B4-BE49-F238E27FC236}">
              <a16:creationId xmlns:a16="http://schemas.microsoft.com/office/drawing/2014/main" id="{9B28A666-D5EE-4FEE-9671-1C3CBABE7286}"/>
            </a:ext>
          </a:extLst>
        </xdr:cNvPr>
        <xdr:cNvSpPr/>
      </xdr:nvSpPr>
      <xdr:spPr>
        <a:xfrm flipH="1">
          <a:off x="35293301" y="10537955"/>
          <a:ext cx="965393" cy="420558"/>
        </a:xfrm>
        <a:custGeom>
          <a:avLst/>
          <a:gdLst>
            <a:gd name="connsiteX0" fmla="*/ 0 w 1078852"/>
            <a:gd name="connsiteY0" fmla="*/ 466531 h 466531"/>
            <a:gd name="connsiteX1" fmla="*/ 0 w 1078852"/>
            <a:gd name="connsiteY1" fmla="*/ 0 h 466531"/>
            <a:gd name="connsiteX2" fmla="*/ 1078852 w 1078852"/>
            <a:gd name="connsiteY2" fmla="*/ 0 h 46653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78852" h="466531">
              <a:moveTo>
                <a:pt x="0" y="466531"/>
              </a:moveTo>
              <a:lnTo>
                <a:pt x="0" y="0"/>
              </a:lnTo>
              <a:lnTo>
                <a:pt x="1078852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41</xdr:col>
      <xdr:colOff>349249</xdr:colOff>
      <xdr:row>58</xdr:row>
      <xdr:rowOff>133351</xdr:rowOff>
    </xdr:from>
    <xdr:to>
      <xdr:col>41</xdr:col>
      <xdr:colOff>349250</xdr:colOff>
      <xdr:row>61</xdr:row>
      <xdr:rowOff>55563</xdr:rowOff>
    </xdr:to>
    <xdr:cxnSp macro="">
      <xdr:nvCxnSpPr>
        <xdr:cNvPr id="695" name="直線コネクタ 694">
          <a:extLst>
            <a:ext uri="{FF2B5EF4-FFF2-40B4-BE49-F238E27FC236}">
              <a16:creationId xmlns:a16="http://schemas.microsoft.com/office/drawing/2014/main" id="{CA1C9A6D-2060-41C3-B201-CCC7BE7EF759}"/>
            </a:ext>
          </a:extLst>
        </xdr:cNvPr>
        <xdr:cNvCxnSpPr/>
      </xdr:nvCxnSpPr>
      <xdr:spPr>
        <a:xfrm>
          <a:off x="36258499" y="10077451"/>
          <a:ext cx="1" cy="436562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253470</xdr:colOff>
      <xdr:row>61</xdr:row>
      <xdr:rowOff>1589</xdr:rowOff>
    </xdr:from>
    <xdr:to>
      <xdr:col>41</xdr:col>
      <xdr:colOff>436645</xdr:colOff>
      <xdr:row>62</xdr:row>
      <xdr:rowOff>10140</xdr:rowOff>
    </xdr:to>
    <xdr:sp macro="" textlink="">
      <xdr:nvSpPr>
        <xdr:cNvPr id="696" name="円/楕円 44">
          <a:extLst>
            <a:ext uri="{FF2B5EF4-FFF2-40B4-BE49-F238E27FC236}">
              <a16:creationId xmlns:a16="http://schemas.microsoft.com/office/drawing/2014/main" id="{0C9E36EA-E39A-4E7B-88F1-D240AAE66F9D}"/>
            </a:ext>
          </a:extLst>
        </xdr:cNvPr>
        <xdr:cNvSpPr/>
      </xdr:nvSpPr>
      <xdr:spPr>
        <a:xfrm>
          <a:off x="36162720" y="10460039"/>
          <a:ext cx="183175" cy="180001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40</xdr:col>
      <xdr:colOff>246256</xdr:colOff>
      <xdr:row>53</xdr:row>
      <xdr:rowOff>133480</xdr:rowOff>
    </xdr:from>
    <xdr:to>
      <xdr:col>41</xdr:col>
      <xdr:colOff>833438</xdr:colOff>
      <xdr:row>56</xdr:row>
      <xdr:rowOff>131763</xdr:rowOff>
    </xdr:to>
    <xdr:sp macro="" textlink="">
      <xdr:nvSpPr>
        <xdr:cNvPr id="697" name="フリーフォーム 100">
          <a:extLst>
            <a:ext uri="{FF2B5EF4-FFF2-40B4-BE49-F238E27FC236}">
              <a16:creationId xmlns:a16="http://schemas.microsoft.com/office/drawing/2014/main" id="{5A4A7863-2CA8-49BE-9777-C1A382E180FA}"/>
            </a:ext>
          </a:extLst>
        </xdr:cNvPr>
        <xdr:cNvSpPr/>
      </xdr:nvSpPr>
      <xdr:spPr>
        <a:xfrm>
          <a:off x="35126806" y="9220330"/>
          <a:ext cx="1615882" cy="512633"/>
        </a:xfrm>
        <a:custGeom>
          <a:avLst/>
          <a:gdLst>
            <a:gd name="connsiteX0" fmla="*/ 0 w 1078852"/>
            <a:gd name="connsiteY0" fmla="*/ 466531 h 466531"/>
            <a:gd name="connsiteX1" fmla="*/ 0 w 1078852"/>
            <a:gd name="connsiteY1" fmla="*/ 0 h 466531"/>
            <a:gd name="connsiteX2" fmla="*/ 1078852 w 1078852"/>
            <a:gd name="connsiteY2" fmla="*/ 0 h 46653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78852" h="466531">
              <a:moveTo>
                <a:pt x="0" y="466531"/>
              </a:moveTo>
              <a:lnTo>
                <a:pt x="0" y="0"/>
              </a:lnTo>
              <a:lnTo>
                <a:pt x="1078852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40</xdr:col>
      <xdr:colOff>246062</xdr:colOff>
      <xdr:row>51</xdr:row>
      <xdr:rowOff>12701</xdr:rowOff>
    </xdr:from>
    <xdr:to>
      <xdr:col>40</xdr:col>
      <xdr:colOff>246063</xdr:colOff>
      <xdr:row>53</xdr:row>
      <xdr:rowOff>109538</xdr:rowOff>
    </xdr:to>
    <xdr:cxnSp macro="">
      <xdr:nvCxnSpPr>
        <xdr:cNvPr id="698" name="直線コネクタ 697">
          <a:extLst>
            <a:ext uri="{FF2B5EF4-FFF2-40B4-BE49-F238E27FC236}">
              <a16:creationId xmlns:a16="http://schemas.microsoft.com/office/drawing/2014/main" id="{C81CF4E7-D20B-44D1-84EF-DDE4F2F72483}"/>
            </a:ext>
          </a:extLst>
        </xdr:cNvPr>
        <xdr:cNvCxnSpPr/>
      </xdr:nvCxnSpPr>
      <xdr:spPr>
        <a:xfrm>
          <a:off x="35126612" y="8756651"/>
          <a:ext cx="1" cy="439737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150283</xdr:colOff>
      <xdr:row>53</xdr:row>
      <xdr:rowOff>55564</xdr:rowOff>
    </xdr:from>
    <xdr:to>
      <xdr:col>40</xdr:col>
      <xdr:colOff>333458</xdr:colOff>
      <xdr:row>54</xdr:row>
      <xdr:rowOff>64115</xdr:rowOff>
    </xdr:to>
    <xdr:sp macro="" textlink="">
      <xdr:nvSpPr>
        <xdr:cNvPr id="699" name="円/楕円 44">
          <a:extLst>
            <a:ext uri="{FF2B5EF4-FFF2-40B4-BE49-F238E27FC236}">
              <a16:creationId xmlns:a16="http://schemas.microsoft.com/office/drawing/2014/main" id="{2B71FAD4-E3E6-4427-A900-60A9EE2DECBE}"/>
            </a:ext>
          </a:extLst>
        </xdr:cNvPr>
        <xdr:cNvSpPr/>
      </xdr:nvSpPr>
      <xdr:spPr>
        <a:xfrm>
          <a:off x="35030833" y="9142414"/>
          <a:ext cx="183175" cy="180001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 editAs="oneCell">
    <xdr:from>
      <xdr:col>40</xdr:col>
      <xdr:colOff>301625</xdr:colOff>
      <xdr:row>51</xdr:row>
      <xdr:rowOff>4762</xdr:rowOff>
    </xdr:from>
    <xdr:to>
      <xdr:col>40</xdr:col>
      <xdr:colOff>677613</xdr:colOff>
      <xdr:row>53</xdr:row>
      <xdr:rowOff>26760</xdr:rowOff>
    </xdr:to>
    <xdr:pic>
      <xdr:nvPicPr>
        <xdr:cNvPr id="700" name="図 699" descr="道の駅　標識 に対する画像結果">
          <a:extLst>
            <a:ext uri="{FF2B5EF4-FFF2-40B4-BE49-F238E27FC236}">
              <a16:creationId xmlns:a16="http://schemas.microsoft.com/office/drawing/2014/main" id="{8DF05415-844C-4777-825C-71EE9BEDD182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44" t="19096" r="70683" b="21859"/>
        <a:stretch/>
      </xdr:blipFill>
      <xdr:spPr bwMode="auto">
        <a:xfrm>
          <a:off x="35182175" y="8748712"/>
          <a:ext cx="375988" cy="364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40</xdr:col>
      <xdr:colOff>298418</xdr:colOff>
      <xdr:row>54</xdr:row>
      <xdr:rowOff>111125</xdr:rowOff>
    </xdr:from>
    <xdr:to>
      <xdr:col>40</xdr:col>
      <xdr:colOff>896938</xdr:colOff>
      <xdr:row>56</xdr:row>
      <xdr:rowOff>92075</xdr:rowOff>
    </xdr:to>
    <xdr:grpSp>
      <xdr:nvGrpSpPr>
        <xdr:cNvPr id="701" name="グループ化 26">
          <a:extLst>
            <a:ext uri="{FF2B5EF4-FFF2-40B4-BE49-F238E27FC236}">
              <a16:creationId xmlns:a16="http://schemas.microsoft.com/office/drawing/2014/main" id="{9DA83D85-D7CB-4574-BDB5-7F1D25176795}"/>
            </a:ext>
          </a:extLst>
        </xdr:cNvPr>
        <xdr:cNvGrpSpPr>
          <a:grpSpLocks/>
        </xdr:cNvGrpSpPr>
      </xdr:nvGrpSpPr>
      <xdr:grpSpPr bwMode="auto">
        <a:xfrm>
          <a:off x="35178968" y="9369425"/>
          <a:ext cx="598520" cy="323850"/>
          <a:chOff x="167465" y="3619500"/>
          <a:chExt cx="598520" cy="400050"/>
        </a:xfrm>
      </xdr:grpSpPr>
      <xdr:sp macro="" textlink="">
        <xdr:nvSpPr>
          <xdr:cNvPr id="702" name="正方形/長方形 701">
            <a:extLst>
              <a:ext uri="{FF2B5EF4-FFF2-40B4-BE49-F238E27FC236}">
                <a16:creationId xmlns:a16="http://schemas.microsoft.com/office/drawing/2014/main" id="{7288F209-F648-4D0D-8952-B8067994FB3C}"/>
              </a:ext>
            </a:extLst>
          </xdr:cNvPr>
          <xdr:cNvSpPr/>
        </xdr:nvSpPr>
        <xdr:spPr>
          <a:xfrm>
            <a:off x="167465" y="3619500"/>
            <a:ext cx="598520" cy="317687"/>
          </a:xfrm>
          <a:prstGeom prst="rect">
            <a:avLst/>
          </a:prstGeom>
          <a:solidFill>
            <a:schemeClr val="tx2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36000" tIns="0" rIns="36000" bIns="0" rtlCol="0" anchor="ctr"/>
          <a:lstStyle/>
          <a:p>
            <a:pPr algn="ctr"/>
            <a:r>
              <a:rPr kumimoji="1" lang="ja-JP" altLang="en-US" sz="1050" b="1">
                <a:solidFill>
                  <a:schemeClr val="bg1"/>
                </a:solidFill>
              </a:rPr>
              <a:t>宇都宮牛</a:t>
            </a:r>
          </a:p>
        </xdr:txBody>
      </xdr:sp>
      <xdr:cxnSp macro="">
        <xdr:nvCxnSpPr>
          <xdr:cNvPr id="703" name="直線コネクタ 702">
            <a:extLst>
              <a:ext uri="{FF2B5EF4-FFF2-40B4-BE49-F238E27FC236}">
                <a16:creationId xmlns:a16="http://schemas.microsoft.com/office/drawing/2014/main" id="{9DA5A161-E9AF-4948-A2EC-EE64CEE2C054}"/>
              </a:ext>
            </a:extLst>
          </xdr:cNvPr>
          <xdr:cNvCxnSpPr/>
        </xdr:nvCxnSpPr>
        <xdr:spPr>
          <a:xfrm>
            <a:off x="447675" y="3925421"/>
            <a:ext cx="0" cy="94129"/>
          </a:xfrm>
          <a:prstGeom prst="line">
            <a:avLst/>
          </a:prstGeom>
          <a:ln w="28575">
            <a:solidFill>
              <a:schemeClr val="accent6">
                <a:lumMod val="50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40</xdr:col>
      <xdr:colOff>658813</xdr:colOff>
      <xdr:row>50</xdr:row>
      <xdr:rowOff>155765</xdr:rowOff>
    </xdr:from>
    <xdr:to>
      <xdr:col>41</xdr:col>
      <xdr:colOff>936625</xdr:colOff>
      <xdr:row>53</xdr:row>
      <xdr:rowOff>87407</xdr:rowOff>
    </xdr:to>
    <xdr:pic>
      <xdr:nvPicPr>
        <xdr:cNvPr id="704" name="図 703" descr="道の駅うつのみや ろまんちっく村">
          <a:extLst>
            <a:ext uri="{FF2B5EF4-FFF2-40B4-BE49-F238E27FC236}">
              <a16:creationId xmlns:a16="http://schemas.microsoft.com/office/drawing/2014/main" id="{6F7B45EE-9D31-4122-83AA-B78B85D96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539363" y="8728265"/>
          <a:ext cx="1306512" cy="445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39</xdr:col>
      <xdr:colOff>572936</xdr:colOff>
      <xdr:row>43</xdr:row>
      <xdr:rowOff>161534</xdr:rowOff>
    </xdr:from>
    <xdr:to>
      <xdr:col>41</xdr:col>
      <xdr:colOff>341313</xdr:colOff>
      <xdr:row>46</xdr:row>
      <xdr:rowOff>117354</xdr:rowOff>
    </xdr:to>
    <xdr:pic>
      <xdr:nvPicPr>
        <xdr:cNvPr id="705" name="図 704" descr="道の駅うつのみや ろまんちっく村">
          <a:extLst>
            <a:ext uri="{FF2B5EF4-FFF2-40B4-BE49-F238E27FC236}">
              <a16:creationId xmlns:a16="http://schemas.microsoft.com/office/drawing/2014/main" id="{53555C07-03FA-4090-AE54-356B87433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72461" y="7533884"/>
          <a:ext cx="1378102" cy="4701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40</xdr:col>
      <xdr:colOff>7939</xdr:colOff>
      <xdr:row>46</xdr:row>
      <xdr:rowOff>52387</xdr:rowOff>
    </xdr:from>
    <xdr:ext cx="1786643" cy="592470"/>
    <xdr:sp macro="" textlink="">
      <xdr:nvSpPr>
        <xdr:cNvPr id="378" name="テキスト ボックス 377">
          <a:extLst>
            <a:ext uri="{FF2B5EF4-FFF2-40B4-BE49-F238E27FC236}">
              <a16:creationId xmlns:a16="http://schemas.microsoft.com/office/drawing/2014/main" id="{F1D23693-88C9-4175-A1C9-5727A228F35B}"/>
            </a:ext>
          </a:extLst>
        </xdr:cNvPr>
        <xdr:cNvSpPr txBox="1"/>
      </xdr:nvSpPr>
      <xdr:spPr>
        <a:xfrm>
          <a:off x="34888489" y="7939087"/>
          <a:ext cx="1786643" cy="592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000"/>
            <a:t>8</a:t>
          </a:r>
          <a:r>
            <a:rPr kumimoji="1" lang="ja-JP" altLang="en-US" sz="1000"/>
            <a:t>：</a:t>
          </a:r>
          <a:r>
            <a:rPr kumimoji="1" lang="en-US" altLang="ja-JP" sz="1000"/>
            <a:t>00</a:t>
          </a:r>
          <a:r>
            <a:rPr kumimoji="1" lang="ja-JP" altLang="en-US" sz="1000"/>
            <a:t>まではセミナーハウス</a:t>
          </a:r>
          <a:endParaRPr kumimoji="1" lang="en-US" altLang="ja-JP" sz="1000"/>
        </a:p>
        <a:p>
          <a:r>
            <a:rPr kumimoji="1" lang="ja-JP" altLang="en-US" sz="1000"/>
            <a:t>それ以降は</a:t>
          </a:r>
          <a:endParaRPr kumimoji="1" lang="en-US" altLang="ja-JP" sz="1000"/>
        </a:p>
        <a:p>
          <a:r>
            <a:rPr kumimoji="1" lang="ja-JP" altLang="en-US" sz="1000"/>
            <a:t>サイクルピクニック内ブースへ</a:t>
          </a:r>
        </a:p>
      </xdr:txBody>
    </xdr:sp>
    <xdr:clientData/>
  </xdr:oneCellAnchor>
  <xdr:twoCellAnchor editAs="oneCell">
    <xdr:from>
      <xdr:col>4</xdr:col>
      <xdr:colOff>642938</xdr:colOff>
      <xdr:row>59</xdr:row>
      <xdr:rowOff>47625</xdr:rowOff>
    </xdr:from>
    <xdr:to>
      <xdr:col>5</xdr:col>
      <xdr:colOff>990752</xdr:colOff>
      <xdr:row>62</xdr:row>
      <xdr:rowOff>270</xdr:rowOff>
    </xdr:to>
    <xdr:pic>
      <xdr:nvPicPr>
        <xdr:cNvPr id="661" name="図 660" descr="道の駅うつのみや ろまんちっく村">
          <a:extLst>
            <a:ext uri="{FF2B5EF4-FFF2-40B4-BE49-F238E27FC236}">
              <a16:creationId xmlns:a16="http://schemas.microsoft.com/office/drawing/2014/main" id="{7A497EA6-8423-4285-B67B-BC3D3A448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65563" y="10350500"/>
          <a:ext cx="1379689" cy="4765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383700</xdr:colOff>
      <xdr:row>32</xdr:row>
      <xdr:rowOff>157162</xdr:rowOff>
    </xdr:from>
    <xdr:to>
      <xdr:col>10</xdr:col>
      <xdr:colOff>751366</xdr:colOff>
      <xdr:row>34</xdr:row>
      <xdr:rowOff>7545</xdr:rowOff>
    </xdr:to>
    <xdr:sp macro="" textlink="">
      <xdr:nvSpPr>
        <xdr:cNvPr id="667" name="六角形 666">
          <a:extLst>
            <a:ext uri="{FF2B5EF4-FFF2-40B4-BE49-F238E27FC236}">
              <a16:creationId xmlns:a16="http://schemas.microsoft.com/office/drawing/2014/main" id="{D6D26B45-9308-413C-B20D-0DBBE90F606C}"/>
            </a:ext>
          </a:extLst>
        </xdr:cNvPr>
        <xdr:cNvSpPr/>
      </xdr:nvSpPr>
      <xdr:spPr>
        <a:xfrm>
          <a:off x="8860950" y="5491162"/>
          <a:ext cx="367666" cy="183758"/>
        </a:xfrm>
        <a:prstGeom prst="hexagon">
          <a:avLst/>
        </a:pr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0" rtlCol="0" anchor="ctr"/>
        <a:lstStyle/>
        <a:p>
          <a:pPr algn="ctr"/>
          <a:r>
            <a:rPr kumimoji="1" lang="en-US" altLang="ja-JP" sz="1200" b="1"/>
            <a:t>50</a:t>
          </a:r>
          <a:endParaRPr kumimoji="1" lang="ja-JP" altLang="en-US" sz="1200" b="1"/>
        </a:p>
      </xdr:txBody>
    </xdr:sp>
    <xdr:clientData/>
  </xdr:twoCellAnchor>
  <xdr:twoCellAnchor>
    <xdr:from>
      <xdr:col>26</xdr:col>
      <xdr:colOff>274956</xdr:colOff>
      <xdr:row>46</xdr:row>
      <xdr:rowOff>1587</xdr:rowOff>
    </xdr:from>
    <xdr:to>
      <xdr:col>26</xdr:col>
      <xdr:colOff>642622</xdr:colOff>
      <xdr:row>47</xdr:row>
      <xdr:rowOff>21832</xdr:rowOff>
    </xdr:to>
    <xdr:sp macro="" textlink="">
      <xdr:nvSpPr>
        <xdr:cNvPr id="671" name="六角形 670">
          <a:extLst>
            <a:ext uri="{FF2B5EF4-FFF2-40B4-BE49-F238E27FC236}">
              <a16:creationId xmlns:a16="http://schemas.microsoft.com/office/drawing/2014/main" id="{5C2A7D2E-2149-4C69-989D-D172F8A16372}"/>
            </a:ext>
          </a:extLst>
        </xdr:cNvPr>
        <xdr:cNvSpPr/>
      </xdr:nvSpPr>
      <xdr:spPr>
        <a:xfrm>
          <a:off x="22992081" y="7888287"/>
          <a:ext cx="367666" cy="191695"/>
        </a:xfrm>
        <a:prstGeom prst="hexagon">
          <a:avLst/>
        </a:pr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0" rtlCol="0" anchor="ctr"/>
        <a:lstStyle/>
        <a:p>
          <a:pPr algn="ctr"/>
          <a:r>
            <a:rPr kumimoji="1" lang="en-US" altLang="ja-JP" sz="1200" b="1"/>
            <a:t>342</a:t>
          </a:r>
          <a:endParaRPr kumimoji="1" lang="ja-JP" altLang="en-US" sz="1200" b="1"/>
        </a:p>
      </xdr:txBody>
    </xdr:sp>
    <xdr:clientData/>
  </xdr:twoCellAnchor>
  <xdr:twoCellAnchor editAs="oneCell">
    <xdr:from>
      <xdr:col>25</xdr:col>
      <xdr:colOff>885825</xdr:colOff>
      <xdr:row>46</xdr:row>
      <xdr:rowOff>142875</xdr:rowOff>
    </xdr:from>
    <xdr:to>
      <xdr:col>26</xdr:col>
      <xdr:colOff>305774</xdr:colOff>
      <xdr:row>48</xdr:row>
      <xdr:rowOff>145125</xdr:rowOff>
    </xdr:to>
    <xdr:pic>
      <xdr:nvPicPr>
        <xdr:cNvPr id="706" name="図 705">
          <a:extLst>
            <a:ext uri="{FF2B5EF4-FFF2-40B4-BE49-F238E27FC236}">
              <a16:creationId xmlns:a16="http://schemas.microsoft.com/office/drawing/2014/main" id="{A63D566F-4689-4001-8A4E-572E5071899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xfrm>
          <a:off x="22574250" y="8029575"/>
          <a:ext cx="448649" cy="345150"/>
        </a:xfrm>
        <a:prstGeom prst="rect">
          <a:avLst/>
        </a:prstGeom>
      </xdr:spPr>
    </xdr:pic>
    <xdr:clientData/>
  </xdr:twoCellAnchor>
  <xdr:twoCellAnchor>
    <xdr:from>
      <xdr:col>25</xdr:col>
      <xdr:colOff>485300</xdr:colOff>
      <xdr:row>47</xdr:row>
      <xdr:rowOff>103997</xdr:rowOff>
    </xdr:from>
    <xdr:to>
      <xdr:col>25</xdr:col>
      <xdr:colOff>809679</xdr:colOff>
      <xdr:row>48</xdr:row>
      <xdr:rowOff>164806</xdr:rowOff>
    </xdr:to>
    <xdr:grpSp>
      <xdr:nvGrpSpPr>
        <xdr:cNvPr id="711" name="グループ化 4933">
          <a:extLst>
            <a:ext uri="{FF2B5EF4-FFF2-40B4-BE49-F238E27FC236}">
              <a16:creationId xmlns:a16="http://schemas.microsoft.com/office/drawing/2014/main" id="{4C4D425D-A5E0-4B96-8ED7-A1380F058074}"/>
            </a:ext>
          </a:extLst>
        </xdr:cNvPr>
        <xdr:cNvGrpSpPr>
          <a:grpSpLocks/>
        </xdr:cNvGrpSpPr>
      </xdr:nvGrpSpPr>
      <xdr:grpSpPr bwMode="auto">
        <a:xfrm rot="1424769">
          <a:off x="22173725" y="8162147"/>
          <a:ext cx="324379" cy="232259"/>
          <a:chOff x="724766" y="3132726"/>
          <a:chExt cx="414304" cy="247650"/>
        </a:xfrm>
      </xdr:grpSpPr>
      <xdr:sp macro="" textlink="">
        <xdr:nvSpPr>
          <xdr:cNvPr id="712" name="正方形/長方形 711">
            <a:extLst>
              <a:ext uri="{FF2B5EF4-FFF2-40B4-BE49-F238E27FC236}">
                <a16:creationId xmlns:a16="http://schemas.microsoft.com/office/drawing/2014/main" id="{37BAB7D2-0F15-42B2-888A-94434A3AABE4}"/>
              </a:ext>
            </a:extLst>
          </xdr:cNvPr>
          <xdr:cNvSpPr/>
        </xdr:nvSpPr>
        <xdr:spPr bwMode="auto">
          <a:xfrm rot="10800000">
            <a:off x="800094" y="3189876"/>
            <a:ext cx="263648" cy="1333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713" name="フリーフォーム 7">
            <a:extLst>
              <a:ext uri="{FF2B5EF4-FFF2-40B4-BE49-F238E27FC236}">
                <a16:creationId xmlns:a16="http://schemas.microsoft.com/office/drawing/2014/main" id="{9C1E232F-A967-4081-8EEB-AE6A91943605}"/>
              </a:ext>
            </a:extLst>
          </xdr:cNvPr>
          <xdr:cNvSpPr/>
        </xdr:nvSpPr>
        <xdr:spPr bwMode="auto">
          <a:xfrm rot="5400000">
            <a:off x="903343" y="2954149"/>
            <a:ext cx="57150" cy="414304"/>
          </a:xfrm>
          <a:custGeom>
            <a:avLst/>
            <a:gdLst>
              <a:gd name="connsiteX0" fmla="*/ 0 w 114300"/>
              <a:gd name="connsiteY0" fmla="*/ 0 h 866775"/>
              <a:gd name="connsiteX1" fmla="*/ 114300 w 114300"/>
              <a:gd name="connsiteY1" fmla="*/ 133350 h 866775"/>
              <a:gd name="connsiteX2" fmla="*/ 114300 w 114300"/>
              <a:gd name="connsiteY2" fmla="*/ 752475 h 866775"/>
              <a:gd name="connsiteX3" fmla="*/ 9525 w 114300"/>
              <a:gd name="connsiteY3" fmla="*/ 866775 h 86677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14300" h="866775">
                <a:moveTo>
                  <a:pt x="0" y="0"/>
                </a:moveTo>
                <a:lnTo>
                  <a:pt x="114300" y="133350"/>
                </a:lnTo>
                <a:lnTo>
                  <a:pt x="114300" y="752475"/>
                </a:lnTo>
                <a:lnTo>
                  <a:pt x="9525" y="866775"/>
                </a:lnTo>
              </a:path>
            </a:pathLst>
          </a:cu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714" name="フリーフォーム 8">
            <a:extLst>
              <a:ext uri="{FF2B5EF4-FFF2-40B4-BE49-F238E27FC236}">
                <a16:creationId xmlns:a16="http://schemas.microsoft.com/office/drawing/2014/main" id="{E442D538-25F4-43C5-BF73-E74068020830}"/>
              </a:ext>
            </a:extLst>
          </xdr:cNvPr>
          <xdr:cNvSpPr/>
        </xdr:nvSpPr>
        <xdr:spPr bwMode="auto">
          <a:xfrm rot="5400000" flipH="1">
            <a:off x="903343" y="3144649"/>
            <a:ext cx="57150" cy="414304"/>
          </a:xfrm>
          <a:custGeom>
            <a:avLst/>
            <a:gdLst>
              <a:gd name="connsiteX0" fmla="*/ 0 w 114300"/>
              <a:gd name="connsiteY0" fmla="*/ 0 h 866775"/>
              <a:gd name="connsiteX1" fmla="*/ 114300 w 114300"/>
              <a:gd name="connsiteY1" fmla="*/ 133350 h 866775"/>
              <a:gd name="connsiteX2" fmla="*/ 114300 w 114300"/>
              <a:gd name="connsiteY2" fmla="*/ 752475 h 866775"/>
              <a:gd name="connsiteX3" fmla="*/ 9525 w 114300"/>
              <a:gd name="connsiteY3" fmla="*/ 866775 h 86677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14300" h="866775">
                <a:moveTo>
                  <a:pt x="0" y="0"/>
                </a:moveTo>
                <a:lnTo>
                  <a:pt x="114300" y="133350"/>
                </a:lnTo>
                <a:lnTo>
                  <a:pt x="114300" y="752475"/>
                </a:lnTo>
                <a:lnTo>
                  <a:pt x="9525" y="866775"/>
                </a:lnTo>
              </a:path>
            </a:pathLst>
          </a:cu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</xdr:grpSp>
    <xdr:clientData/>
  </xdr:twoCellAnchor>
  <xdr:twoCellAnchor>
    <xdr:from>
      <xdr:col>25</xdr:col>
      <xdr:colOff>4026</xdr:colOff>
      <xdr:row>48</xdr:row>
      <xdr:rowOff>43178</xdr:rowOff>
    </xdr:from>
    <xdr:to>
      <xdr:col>26</xdr:col>
      <xdr:colOff>235326</xdr:colOff>
      <xdr:row>48</xdr:row>
      <xdr:rowOff>43178</xdr:rowOff>
    </xdr:to>
    <xdr:grpSp>
      <xdr:nvGrpSpPr>
        <xdr:cNvPr id="707" name="グループ化 37">
          <a:extLst>
            <a:ext uri="{FF2B5EF4-FFF2-40B4-BE49-F238E27FC236}">
              <a16:creationId xmlns:a16="http://schemas.microsoft.com/office/drawing/2014/main" id="{9A2F357C-52F3-4862-910D-80E73C7753B5}"/>
            </a:ext>
          </a:extLst>
        </xdr:cNvPr>
        <xdr:cNvGrpSpPr>
          <a:grpSpLocks/>
        </xdr:cNvGrpSpPr>
      </xdr:nvGrpSpPr>
      <xdr:grpSpPr bwMode="auto">
        <a:xfrm rot="1431690">
          <a:off x="21692451" y="8272778"/>
          <a:ext cx="1260000" cy="0"/>
          <a:chOff x="228600" y="4438650"/>
          <a:chExt cx="1143000" cy="0"/>
        </a:xfrm>
      </xdr:grpSpPr>
      <xdr:cxnSp macro="">
        <xdr:nvCxnSpPr>
          <xdr:cNvPr id="708" name="直線コネクタ 707">
            <a:extLst>
              <a:ext uri="{FF2B5EF4-FFF2-40B4-BE49-F238E27FC236}">
                <a16:creationId xmlns:a16="http://schemas.microsoft.com/office/drawing/2014/main" id="{CF6A42FE-1404-47DE-B712-6B4A0714AD9F}"/>
              </a:ext>
            </a:extLst>
          </xdr:cNvPr>
          <xdr:cNvCxnSpPr/>
        </xdr:nvCxnSpPr>
        <xdr:spPr>
          <a:xfrm flipH="1">
            <a:off x="228600" y="4438650"/>
            <a:ext cx="1143000" cy="0"/>
          </a:xfrm>
          <a:prstGeom prst="line">
            <a:avLst/>
          </a:prstGeom>
          <a:ln w="19050">
            <a:solidFill>
              <a:schemeClr val="tx1"/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09" name="直線コネクタ 708">
            <a:extLst>
              <a:ext uri="{FF2B5EF4-FFF2-40B4-BE49-F238E27FC236}">
                <a16:creationId xmlns:a16="http://schemas.microsoft.com/office/drawing/2014/main" id="{0CBCA18C-22FD-4D83-97D9-894405CD0708}"/>
              </a:ext>
            </a:extLst>
          </xdr:cNvPr>
          <xdr:cNvCxnSpPr/>
        </xdr:nvCxnSpPr>
        <xdr:spPr>
          <a:xfrm flipH="1">
            <a:off x="228600" y="4438650"/>
            <a:ext cx="1143000" cy="0"/>
          </a:xfrm>
          <a:prstGeom prst="line">
            <a:avLst/>
          </a:prstGeom>
          <a:ln w="57150" cmpd="dbl">
            <a:solidFill>
              <a:schemeClr val="tx1"/>
            </a:solidFill>
            <a:prstDash val="sys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26</xdr:col>
      <xdr:colOff>0</xdr:colOff>
      <xdr:row>37</xdr:row>
      <xdr:rowOff>85725</xdr:rowOff>
    </xdr:from>
    <xdr:to>
      <xdr:col>26</xdr:col>
      <xdr:colOff>0</xdr:colOff>
      <xdr:row>40</xdr:row>
      <xdr:rowOff>14290</xdr:rowOff>
    </xdr:to>
    <xdr:cxnSp macro="">
      <xdr:nvCxnSpPr>
        <xdr:cNvPr id="715" name="直線コネクタ 714">
          <a:extLst>
            <a:ext uri="{FF2B5EF4-FFF2-40B4-BE49-F238E27FC236}">
              <a16:creationId xmlns:a16="http://schemas.microsoft.com/office/drawing/2014/main" id="{9D071035-0A84-42DD-82DF-FC827701C174}"/>
            </a:ext>
          </a:extLst>
        </xdr:cNvPr>
        <xdr:cNvCxnSpPr/>
      </xdr:nvCxnSpPr>
      <xdr:spPr>
        <a:xfrm flipV="1">
          <a:off x="22717125" y="6429375"/>
          <a:ext cx="0" cy="442915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28576</xdr:colOff>
      <xdr:row>40</xdr:row>
      <xdr:rowOff>30292</xdr:rowOff>
    </xdr:from>
    <xdr:to>
      <xdr:col>26</xdr:col>
      <xdr:colOff>190</xdr:colOff>
      <xdr:row>42</xdr:row>
      <xdr:rowOff>133349</xdr:rowOff>
    </xdr:to>
    <xdr:sp macro="" textlink="">
      <xdr:nvSpPr>
        <xdr:cNvPr id="716" name="フリーフォーム 100">
          <a:extLst>
            <a:ext uri="{FF2B5EF4-FFF2-40B4-BE49-F238E27FC236}">
              <a16:creationId xmlns:a16="http://schemas.microsoft.com/office/drawing/2014/main" id="{458C47C7-10BB-4690-955A-70648D6DA74C}"/>
            </a:ext>
          </a:extLst>
        </xdr:cNvPr>
        <xdr:cNvSpPr/>
      </xdr:nvSpPr>
      <xdr:spPr>
        <a:xfrm flipH="1">
          <a:off x="21717001" y="6888292"/>
          <a:ext cx="1000314" cy="445957"/>
        </a:xfrm>
        <a:custGeom>
          <a:avLst/>
          <a:gdLst>
            <a:gd name="connsiteX0" fmla="*/ 0 w 1078852"/>
            <a:gd name="connsiteY0" fmla="*/ 466531 h 466531"/>
            <a:gd name="connsiteX1" fmla="*/ 0 w 1078852"/>
            <a:gd name="connsiteY1" fmla="*/ 0 h 466531"/>
            <a:gd name="connsiteX2" fmla="*/ 1078852 w 1078852"/>
            <a:gd name="connsiteY2" fmla="*/ 0 h 46653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78852" h="466531">
              <a:moveTo>
                <a:pt x="0" y="466531"/>
              </a:moveTo>
              <a:lnTo>
                <a:pt x="0" y="0"/>
              </a:lnTo>
              <a:lnTo>
                <a:pt x="1078852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25</xdr:col>
      <xdr:colOff>940857</xdr:colOff>
      <xdr:row>39</xdr:row>
      <xdr:rowOff>103188</xdr:rowOff>
    </xdr:from>
    <xdr:to>
      <xdr:col>26</xdr:col>
      <xdr:colOff>95332</xdr:colOff>
      <xdr:row>40</xdr:row>
      <xdr:rowOff>111739</xdr:rowOff>
    </xdr:to>
    <xdr:sp macro="" textlink="">
      <xdr:nvSpPr>
        <xdr:cNvPr id="717" name="円/楕円 44">
          <a:extLst>
            <a:ext uri="{FF2B5EF4-FFF2-40B4-BE49-F238E27FC236}">
              <a16:creationId xmlns:a16="http://schemas.microsoft.com/office/drawing/2014/main" id="{417A2824-9768-4C96-81E9-635D1A3EB986}"/>
            </a:ext>
          </a:extLst>
        </xdr:cNvPr>
        <xdr:cNvSpPr/>
      </xdr:nvSpPr>
      <xdr:spPr>
        <a:xfrm>
          <a:off x="22629282" y="6789738"/>
          <a:ext cx="183175" cy="180001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26</xdr:col>
      <xdr:colOff>0</xdr:colOff>
      <xdr:row>33</xdr:row>
      <xdr:rowOff>38100</xdr:rowOff>
    </xdr:from>
    <xdr:to>
      <xdr:col>26</xdr:col>
      <xdr:colOff>876300</xdr:colOff>
      <xdr:row>33</xdr:row>
      <xdr:rowOff>38100</xdr:rowOff>
    </xdr:to>
    <xdr:cxnSp macro="">
      <xdr:nvCxnSpPr>
        <xdr:cNvPr id="723" name="直線コネクタ 722">
          <a:extLst>
            <a:ext uri="{FF2B5EF4-FFF2-40B4-BE49-F238E27FC236}">
              <a16:creationId xmlns:a16="http://schemas.microsoft.com/office/drawing/2014/main" id="{63654D64-D64A-462E-BF0E-2BC2510379CA}"/>
            </a:ext>
          </a:extLst>
        </xdr:cNvPr>
        <xdr:cNvCxnSpPr/>
      </xdr:nvCxnSpPr>
      <xdr:spPr>
        <a:xfrm>
          <a:off x="22717125" y="5695950"/>
          <a:ext cx="876300" cy="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28576</xdr:colOff>
      <xdr:row>33</xdr:row>
      <xdr:rowOff>49342</xdr:rowOff>
    </xdr:from>
    <xdr:to>
      <xdr:col>26</xdr:col>
      <xdr:colOff>190</xdr:colOff>
      <xdr:row>35</xdr:row>
      <xdr:rowOff>152399</xdr:rowOff>
    </xdr:to>
    <xdr:sp macro="" textlink="">
      <xdr:nvSpPr>
        <xdr:cNvPr id="724" name="フリーフォーム 100">
          <a:extLst>
            <a:ext uri="{FF2B5EF4-FFF2-40B4-BE49-F238E27FC236}">
              <a16:creationId xmlns:a16="http://schemas.microsoft.com/office/drawing/2014/main" id="{2B8ACCC1-ADDD-4682-84C1-7643E00B0460}"/>
            </a:ext>
          </a:extLst>
        </xdr:cNvPr>
        <xdr:cNvSpPr/>
      </xdr:nvSpPr>
      <xdr:spPr>
        <a:xfrm flipH="1">
          <a:off x="21717001" y="5707192"/>
          <a:ext cx="1000314" cy="445957"/>
        </a:xfrm>
        <a:custGeom>
          <a:avLst/>
          <a:gdLst>
            <a:gd name="connsiteX0" fmla="*/ 0 w 1078852"/>
            <a:gd name="connsiteY0" fmla="*/ 466531 h 466531"/>
            <a:gd name="connsiteX1" fmla="*/ 0 w 1078852"/>
            <a:gd name="connsiteY1" fmla="*/ 0 h 466531"/>
            <a:gd name="connsiteX2" fmla="*/ 1078852 w 1078852"/>
            <a:gd name="connsiteY2" fmla="*/ 0 h 46653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78852" h="466531">
              <a:moveTo>
                <a:pt x="0" y="466531"/>
              </a:moveTo>
              <a:lnTo>
                <a:pt x="0" y="0"/>
              </a:lnTo>
              <a:lnTo>
                <a:pt x="1078852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25</xdr:col>
      <xdr:colOff>940857</xdr:colOff>
      <xdr:row>32</xdr:row>
      <xdr:rowOff>122238</xdr:rowOff>
    </xdr:from>
    <xdr:to>
      <xdr:col>26</xdr:col>
      <xdr:colOff>95332</xdr:colOff>
      <xdr:row>33</xdr:row>
      <xdr:rowOff>130789</xdr:rowOff>
    </xdr:to>
    <xdr:sp macro="" textlink="">
      <xdr:nvSpPr>
        <xdr:cNvPr id="725" name="円/楕円 44">
          <a:extLst>
            <a:ext uri="{FF2B5EF4-FFF2-40B4-BE49-F238E27FC236}">
              <a16:creationId xmlns:a16="http://schemas.microsoft.com/office/drawing/2014/main" id="{C1BFAC48-DE97-41A3-B0CC-734A4B38EB21}"/>
            </a:ext>
          </a:extLst>
        </xdr:cNvPr>
        <xdr:cNvSpPr/>
      </xdr:nvSpPr>
      <xdr:spPr>
        <a:xfrm>
          <a:off x="22629282" y="5608638"/>
          <a:ext cx="183175" cy="180001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25</xdr:col>
      <xdr:colOff>418572</xdr:colOff>
      <xdr:row>32</xdr:row>
      <xdr:rowOff>93662</xdr:rowOff>
    </xdr:from>
    <xdr:to>
      <xdr:col>25</xdr:col>
      <xdr:colOff>815355</xdr:colOff>
      <xdr:row>33</xdr:row>
      <xdr:rowOff>163565</xdr:rowOff>
    </xdr:to>
    <xdr:sp macro="" textlink="">
      <xdr:nvSpPr>
        <xdr:cNvPr id="726" name="フリーフォーム 105">
          <a:extLst>
            <a:ext uri="{FF2B5EF4-FFF2-40B4-BE49-F238E27FC236}">
              <a16:creationId xmlns:a16="http://schemas.microsoft.com/office/drawing/2014/main" id="{9006BA1B-127C-412E-9B4A-B0C995B65F26}"/>
            </a:ext>
          </a:extLst>
        </xdr:cNvPr>
        <xdr:cNvSpPr/>
      </xdr:nvSpPr>
      <xdr:spPr>
        <a:xfrm>
          <a:off x="22106997" y="5580062"/>
          <a:ext cx="396783" cy="241353"/>
        </a:xfrm>
        <a:custGeom>
          <a:avLst/>
          <a:gdLst>
            <a:gd name="connsiteX0" fmla="*/ 365709 w 731419"/>
            <a:gd name="connsiteY0" fmla="*/ 701621 h 701622"/>
            <a:gd name="connsiteX1" fmla="*/ 723619 w 731419"/>
            <a:gd name="connsiteY1" fmla="*/ 81053 h 701622"/>
            <a:gd name="connsiteX2" fmla="*/ 7800 w 731419"/>
            <a:gd name="connsiteY2" fmla="*/ 75280 h 701622"/>
            <a:gd name="connsiteX3" fmla="*/ 365709 w 731419"/>
            <a:gd name="connsiteY3" fmla="*/ 701621 h 701622"/>
            <a:gd name="connsiteX0" fmla="*/ 401872 w 767582"/>
            <a:gd name="connsiteY0" fmla="*/ 728815 h 728816"/>
            <a:gd name="connsiteX1" fmla="*/ 759782 w 767582"/>
            <a:gd name="connsiteY1" fmla="*/ 108247 h 728816"/>
            <a:gd name="connsiteX2" fmla="*/ 43963 w 767582"/>
            <a:gd name="connsiteY2" fmla="*/ 102474 h 728816"/>
            <a:gd name="connsiteX3" fmla="*/ 401872 w 767582"/>
            <a:gd name="connsiteY3" fmla="*/ 728815 h 728816"/>
            <a:gd name="connsiteX0" fmla="*/ 401872 w 767582"/>
            <a:gd name="connsiteY0" fmla="*/ 762923 h 762924"/>
            <a:gd name="connsiteX1" fmla="*/ 759782 w 767582"/>
            <a:gd name="connsiteY1" fmla="*/ 142355 h 762924"/>
            <a:gd name="connsiteX2" fmla="*/ 43963 w 767582"/>
            <a:gd name="connsiteY2" fmla="*/ 136582 h 762924"/>
            <a:gd name="connsiteX3" fmla="*/ 401872 w 767582"/>
            <a:gd name="connsiteY3" fmla="*/ 762923 h 762924"/>
            <a:gd name="connsiteX0" fmla="*/ 401872 w 799759"/>
            <a:gd name="connsiteY0" fmla="*/ 762923 h 762924"/>
            <a:gd name="connsiteX1" fmla="*/ 759782 w 799759"/>
            <a:gd name="connsiteY1" fmla="*/ 142355 h 762924"/>
            <a:gd name="connsiteX2" fmla="*/ 43963 w 799759"/>
            <a:gd name="connsiteY2" fmla="*/ 136582 h 762924"/>
            <a:gd name="connsiteX3" fmla="*/ 401872 w 799759"/>
            <a:gd name="connsiteY3" fmla="*/ 762923 h 762924"/>
            <a:gd name="connsiteX0" fmla="*/ 401872 w 799759"/>
            <a:gd name="connsiteY0" fmla="*/ 755635 h 755636"/>
            <a:gd name="connsiteX1" fmla="*/ 759782 w 799759"/>
            <a:gd name="connsiteY1" fmla="*/ 135067 h 755636"/>
            <a:gd name="connsiteX2" fmla="*/ 43963 w 799759"/>
            <a:gd name="connsiteY2" fmla="*/ 129294 h 755636"/>
            <a:gd name="connsiteX3" fmla="*/ 401872 w 799759"/>
            <a:gd name="connsiteY3" fmla="*/ 755635 h 755636"/>
            <a:gd name="connsiteX0" fmla="*/ 401872 w 803745"/>
            <a:gd name="connsiteY0" fmla="*/ 755635 h 755636"/>
            <a:gd name="connsiteX1" fmla="*/ 759782 w 803745"/>
            <a:gd name="connsiteY1" fmla="*/ 135067 h 755636"/>
            <a:gd name="connsiteX2" fmla="*/ 43963 w 803745"/>
            <a:gd name="connsiteY2" fmla="*/ 129294 h 755636"/>
            <a:gd name="connsiteX3" fmla="*/ 401872 w 803745"/>
            <a:gd name="connsiteY3" fmla="*/ 755635 h 755636"/>
            <a:gd name="connsiteX0" fmla="*/ 401872 w 797791"/>
            <a:gd name="connsiteY0" fmla="*/ 755635 h 755636"/>
            <a:gd name="connsiteX1" fmla="*/ 759782 w 797791"/>
            <a:gd name="connsiteY1" fmla="*/ 135067 h 755636"/>
            <a:gd name="connsiteX2" fmla="*/ 43963 w 797791"/>
            <a:gd name="connsiteY2" fmla="*/ 129294 h 755636"/>
            <a:gd name="connsiteX3" fmla="*/ 401872 w 797791"/>
            <a:gd name="connsiteY3" fmla="*/ 755635 h 75563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797791" h="755636">
              <a:moveTo>
                <a:pt x="401872" y="755635"/>
              </a:moveTo>
              <a:cubicBezTo>
                <a:pt x="521175" y="756597"/>
                <a:pt x="921722" y="297134"/>
                <a:pt x="759782" y="135067"/>
              </a:cubicBezTo>
              <a:cubicBezTo>
                <a:pt x="575109" y="-46220"/>
                <a:pt x="222955" y="-41900"/>
                <a:pt x="43963" y="129294"/>
              </a:cubicBezTo>
              <a:cubicBezTo>
                <a:pt x="-135029" y="300488"/>
                <a:pt x="282569" y="754673"/>
                <a:pt x="401872" y="755635"/>
              </a:cubicBezTo>
              <a:close/>
            </a:path>
          </a:pathLst>
        </a:cu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36000" rtlCol="0" anchor="ctr"/>
        <a:lstStyle/>
        <a:p>
          <a:pPr algn="ctr"/>
          <a:r>
            <a:rPr kumimoji="1" lang="en-US" altLang="ja-JP" sz="1200" b="1"/>
            <a:t>122</a:t>
          </a:r>
          <a:endParaRPr kumimoji="1" lang="ja-JP" altLang="en-US" sz="1200" b="1"/>
        </a:p>
      </xdr:txBody>
    </xdr:sp>
    <xdr:clientData/>
  </xdr:twoCellAnchor>
  <xdr:twoCellAnchor>
    <xdr:from>
      <xdr:col>19</xdr:col>
      <xdr:colOff>885825</xdr:colOff>
      <xdr:row>22</xdr:row>
      <xdr:rowOff>114300</xdr:rowOff>
    </xdr:from>
    <xdr:to>
      <xdr:col>20</xdr:col>
      <xdr:colOff>161925</xdr:colOff>
      <xdr:row>28</xdr:row>
      <xdr:rowOff>152400</xdr:rowOff>
    </xdr:to>
    <xdr:sp macro="" textlink="">
      <xdr:nvSpPr>
        <xdr:cNvPr id="11" name="フリーフォーム: 図形 10">
          <a:extLst>
            <a:ext uri="{FF2B5EF4-FFF2-40B4-BE49-F238E27FC236}">
              <a16:creationId xmlns:a16="http://schemas.microsoft.com/office/drawing/2014/main" id="{C826E779-0BF7-4114-8E07-2D7CC3393149}"/>
            </a:ext>
          </a:extLst>
        </xdr:cNvPr>
        <xdr:cNvSpPr/>
      </xdr:nvSpPr>
      <xdr:spPr>
        <a:xfrm>
          <a:off x="17297400" y="3886200"/>
          <a:ext cx="304800" cy="1066800"/>
        </a:xfrm>
        <a:custGeom>
          <a:avLst/>
          <a:gdLst>
            <a:gd name="connsiteX0" fmla="*/ 304800 w 304800"/>
            <a:gd name="connsiteY0" fmla="*/ 1066800 h 1066800"/>
            <a:gd name="connsiteX1" fmla="*/ 304800 w 304800"/>
            <a:gd name="connsiteY1" fmla="*/ 238125 h 1066800"/>
            <a:gd name="connsiteX2" fmla="*/ 0 w 304800"/>
            <a:gd name="connsiteY2" fmla="*/ 647700 h 1066800"/>
            <a:gd name="connsiteX3" fmla="*/ 0 w 304800"/>
            <a:gd name="connsiteY3" fmla="*/ 0 h 10668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304800" h="1066800">
              <a:moveTo>
                <a:pt x="304800" y="1066800"/>
              </a:moveTo>
              <a:lnTo>
                <a:pt x="304800" y="238125"/>
              </a:lnTo>
              <a:lnTo>
                <a:pt x="0" y="647700"/>
              </a:lnTo>
              <a:lnTo>
                <a:pt x="0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1019968</xdr:colOff>
      <xdr:row>16</xdr:row>
      <xdr:rowOff>19050</xdr:rowOff>
    </xdr:from>
    <xdr:to>
      <xdr:col>19</xdr:col>
      <xdr:colOff>1019968</xdr:colOff>
      <xdr:row>20</xdr:row>
      <xdr:rowOff>30956</xdr:rowOff>
    </xdr:to>
    <xdr:cxnSp macro="">
      <xdr:nvCxnSpPr>
        <xdr:cNvPr id="729" name="直線コネクタ 728">
          <a:extLst>
            <a:ext uri="{FF2B5EF4-FFF2-40B4-BE49-F238E27FC236}">
              <a16:creationId xmlns:a16="http://schemas.microsoft.com/office/drawing/2014/main" id="{C6E130D4-4B13-4362-AC30-50CBAC6A1693}"/>
            </a:ext>
          </a:extLst>
        </xdr:cNvPr>
        <xdr:cNvCxnSpPr/>
      </xdr:nvCxnSpPr>
      <xdr:spPr>
        <a:xfrm>
          <a:off x="17431543" y="2762250"/>
          <a:ext cx="0" cy="697706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390526</xdr:colOff>
      <xdr:row>16</xdr:row>
      <xdr:rowOff>9525</xdr:rowOff>
    </xdr:from>
    <xdr:to>
      <xdr:col>19</xdr:col>
      <xdr:colOff>1028604</xdr:colOff>
      <xdr:row>21</xdr:row>
      <xdr:rowOff>139700</xdr:rowOff>
    </xdr:to>
    <xdr:sp macro="" textlink="">
      <xdr:nvSpPr>
        <xdr:cNvPr id="728" name="フリーフォーム: 図形 727">
          <a:extLst>
            <a:ext uri="{FF2B5EF4-FFF2-40B4-BE49-F238E27FC236}">
              <a16:creationId xmlns:a16="http://schemas.microsoft.com/office/drawing/2014/main" id="{EB1E30A7-5EF1-4FFB-8867-A0B4AECC5B93}"/>
            </a:ext>
          </a:extLst>
        </xdr:cNvPr>
        <xdr:cNvSpPr/>
      </xdr:nvSpPr>
      <xdr:spPr>
        <a:xfrm flipH="1">
          <a:off x="16802101" y="2752725"/>
          <a:ext cx="638078" cy="987425"/>
        </a:xfrm>
        <a:custGeom>
          <a:avLst/>
          <a:gdLst>
            <a:gd name="connsiteX0" fmla="*/ 0 w 393700"/>
            <a:gd name="connsiteY0" fmla="*/ 838200 h 838200"/>
            <a:gd name="connsiteX1" fmla="*/ 393700 w 393700"/>
            <a:gd name="connsiteY1" fmla="*/ 0 h 838200"/>
            <a:gd name="connsiteX0" fmla="*/ 12 w 393712"/>
            <a:gd name="connsiteY0" fmla="*/ 838200 h 838200"/>
            <a:gd name="connsiteX1" fmla="*/ 393712 w 393712"/>
            <a:gd name="connsiteY1" fmla="*/ 0 h 838200"/>
            <a:gd name="connsiteX0" fmla="*/ 140 w 393840"/>
            <a:gd name="connsiteY0" fmla="*/ 838200 h 838200"/>
            <a:gd name="connsiteX1" fmla="*/ 393840 w 393840"/>
            <a:gd name="connsiteY1" fmla="*/ 0 h 838200"/>
            <a:gd name="connsiteX0" fmla="*/ 140 w 393840"/>
            <a:gd name="connsiteY0" fmla="*/ 838200 h 838200"/>
            <a:gd name="connsiteX1" fmla="*/ 393840 w 393840"/>
            <a:gd name="connsiteY1" fmla="*/ 0 h 838200"/>
            <a:gd name="connsiteX0" fmla="*/ 97 w 393797"/>
            <a:gd name="connsiteY0" fmla="*/ 838200 h 838200"/>
            <a:gd name="connsiteX1" fmla="*/ 393797 w 393797"/>
            <a:gd name="connsiteY1" fmla="*/ 0 h 8382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393797" h="838200">
              <a:moveTo>
                <a:pt x="97" y="838200"/>
              </a:moveTo>
              <a:cubicBezTo>
                <a:pt x="-2020" y="400050"/>
                <a:pt x="27614" y="368300"/>
                <a:pt x="393797" y="0"/>
              </a:cubicBez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200025</xdr:colOff>
      <xdr:row>23</xdr:row>
      <xdr:rowOff>120650</xdr:rowOff>
    </xdr:from>
    <xdr:to>
      <xdr:col>19</xdr:col>
      <xdr:colOff>763555</xdr:colOff>
      <xdr:row>26</xdr:row>
      <xdr:rowOff>142875</xdr:rowOff>
    </xdr:to>
    <xdr:sp macro="" textlink="">
      <xdr:nvSpPr>
        <xdr:cNvPr id="668" name="正方形/長方形 667">
          <a:extLst>
            <a:ext uri="{FF2B5EF4-FFF2-40B4-BE49-F238E27FC236}">
              <a16:creationId xmlns:a16="http://schemas.microsoft.com/office/drawing/2014/main" id="{A2CECADA-FEAF-4C01-ABA9-70B518565863}"/>
            </a:ext>
          </a:extLst>
        </xdr:cNvPr>
        <xdr:cNvSpPr/>
      </xdr:nvSpPr>
      <xdr:spPr>
        <a:xfrm>
          <a:off x="16611600" y="4064000"/>
          <a:ext cx="563530" cy="536575"/>
        </a:xfrm>
        <a:prstGeom prst="rect">
          <a:avLst/>
        </a:prstGeom>
        <a:solidFill>
          <a:schemeClr val="accent3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none" lIns="36000" tIns="0" rIns="36000" bIns="0" rtlCol="0" anchor="ctr"/>
        <a:lstStyle/>
        <a:p>
          <a:pPr algn="ctr"/>
          <a:r>
            <a:rPr kumimoji="1" lang="en-US" altLang="ja-JP" sz="1050">
              <a:solidFill>
                <a:schemeClr val="tx1"/>
              </a:solidFill>
            </a:rPr>
            <a:t>P</a:t>
          </a:r>
          <a:endParaRPr kumimoji="1" lang="ja-JP" altLang="en-US" sz="1050">
            <a:solidFill>
              <a:schemeClr val="tx1"/>
            </a:solidFill>
          </a:endParaRPr>
        </a:p>
      </xdr:txBody>
    </xdr:sp>
    <xdr:clientData/>
  </xdr:twoCellAnchor>
  <xdr:twoCellAnchor>
    <xdr:from>
      <xdr:col>19</xdr:col>
      <xdr:colOff>209550</xdr:colOff>
      <xdr:row>18</xdr:row>
      <xdr:rowOff>82550</xdr:rowOff>
    </xdr:from>
    <xdr:to>
      <xdr:col>19</xdr:col>
      <xdr:colOff>773080</xdr:colOff>
      <xdr:row>21</xdr:row>
      <xdr:rowOff>104775</xdr:rowOff>
    </xdr:to>
    <xdr:sp macro="" textlink="">
      <xdr:nvSpPr>
        <xdr:cNvPr id="730" name="正方形/長方形 729">
          <a:extLst>
            <a:ext uri="{FF2B5EF4-FFF2-40B4-BE49-F238E27FC236}">
              <a16:creationId xmlns:a16="http://schemas.microsoft.com/office/drawing/2014/main" id="{89EE0CF2-1AFC-494A-A099-B7243DC2612D}"/>
            </a:ext>
          </a:extLst>
        </xdr:cNvPr>
        <xdr:cNvSpPr/>
      </xdr:nvSpPr>
      <xdr:spPr>
        <a:xfrm>
          <a:off x="16621125" y="3168650"/>
          <a:ext cx="563530" cy="536575"/>
        </a:xfrm>
        <a:prstGeom prst="rect">
          <a:avLst/>
        </a:prstGeom>
        <a:solidFill>
          <a:schemeClr val="accent3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none" lIns="36000" tIns="0" rIns="36000" bIns="0" rtlCol="0" anchor="ctr"/>
        <a:lstStyle/>
        <a:p>
          <a:pPr algn="ctr"/>
          <a:r>
            <a:rPr kumimoji="1" lang="en-US" altLang="ja-JP" sz="1050">
              <a:solidFill>
                <a:schemeClr val="tx1"/>
              </a:solidFill>
            </a:rPr>
            <a:t>P</a:t>
          </a:r>
          <a:endParaRPr kumimoji="1" lang="ja-JP" altLang="en-US" sz="105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25</xdr:col>
      <xdr:colOff>828675</xdr:colOff>
      <xdr:row>43</xdr:row>
      <xdr:rowOff>142875</xdr:rowOff>
    </xdr:from>
    <xdr:to>
      <xdr:col>26</xdr:col>
      <xdr:colOff>209548</xdr:colOff>
      <xdr:row>46</xdr:row>
      <xdr:rowOff>31893</xdr:rowOff>
    </xdr:to>
    <xdr:pic>
      <xdr:nvPicPr>
        <xdr:cNvPr id="731" name="図 730" descr="キグナス石油株式会社">
          <a:extLst>
            <a:ext uri="{FF2B5EF4-FFF2-40B4-BE49-F238E27FC236}">
              <a16:creationId xmlns:a16="http://schemas.microsoft.com/office/drawing/2014/main" id="{83F1C05C-DA33-4660-985C-117B465B20A2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4905"/>
        <a:stretch/>
      </xdr:blipFill>
      <xdr:spPr bwMode="auto">
        <a:xfrm>
          <a:off x="22517100" y="7515225"/>
          <a:ext cx="409573" cy="4033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25</xdr:col>
      <xdr:colOff>962025</xdr:colOff>
      <xdr:row>31</xdr:row>
      <xdr:rowOff>23811</xdr:rowOff>
    </xdr:from>
    <xdr:to>
      <xdr:col>26</xdr:col>
      <xdr:colOff>923925</xdr:colOff>
      <xdr:row>32</xdr:row>
      <xdr:rowOff>85725</xdr:rowOff>
    </xdr:to>
    <xdr:sp macro="" textlink="">
      <xdr:nvSpPr>
        <xdr:cNvPr id="732" name="正方形/長方形 731">
          <a:extLst>
            <a:ext uri="{FF2B5EF4-FFF2-40B4-BE49-F238E27FC236}">
              <a16:creationId xmlns:a16="http://schemas.microsoft.com/office/drawing/2014/main" id="{69051146-0963-4F01-9B56-A45942AB87BB}"/>
            </a:ext>
          </a:extLst>
        </xdr:cNvPr>
        <xdr:cNvSpPr/>
      </xdr:nvSpPr>
      <xdr:spPr>
        <a:xfrm>
          <a:off x="22650450" y="5338761"/>
          <a:ext cx="990600" cy="233364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none" lIns="36000" tIns="0" rIns="36000" bIns="0" rtlCol="0" anchor="ctr"/>
        <a:lstStyle/>
        <a:p>
          <a:pPr algn="ctr"/>
          <a:r>
            <a:rPr kumimoji="1" lang="ja-JP" altLang="en-US" sz="1050">
              <a:solidFill>
                <a:schemeClr val="tx1"/>
              </a:solidFill>
            </a:rPr>
            <a:t>第三新山車庫</a:t>
          </a:r>
          <a:endParaRPr kumimoji="1" lang="en-US" altLang="ja-JP" sz="105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28575">
          <a:solidFill>
            <a:schemeClr val="tx1"/>
          </a:solidFill>
          <a:headEnd type="none" w="med" len="med"/>
          <a:tailEnd type="none" w="med" len="med"/>
        </a:ln>
      </a:spPr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204"/>
  <sheetViews>
    <sheetView view="pageBreakPreview" zoomScale="90" zoomScaleNormal="100" zoomScaleSheetLayoutView="90" workbookViewId="0">
      <pane xSplit="5" ySplit="4" topLeftCell="F147" activePane="bottomRight" state="frozen"/>
      <selection pane="topRight" activeCell="F1" sqref="F1"/>
      <selection pane="bottomLeft" activeCell="A5" sqref="A5"/>
      <selection pane="bottomRight" activeCell="E168" sqref="E168:L168"/>
    </sheetView>
  </sheetViews>
  <sheetFormatPr defaultRowHeight="13.5" x14ac:dyDescent="0.15"/>
  <cols>
    <col min="1" max="1" width="5" style="29" bestFit="1" customWidth="1"/>
    <col min="2" max="2" width="7.375" style="29" bestFit="1" customWidth="1"/>
    <col min="3" max="3" width="5.375" style="29" bestFit="1" customWidth="1"/>
    <col min="4" max="4" width="6.5" style="29" bestFit="1" customWidth="1"/>
    <col min="5" max="5" width="7.5" style="29" bestFit="1" customWidth="1"/>
    <col min="6" max="6" width="28.5" style="29" customWidth="1"/>
    <col min="7" max="7" width="5.25" style="77" bestFit="1" customWidth="1"/>
    <col min="8" max="8" width="6" style="77" customWidth="1"/>
    <col min="9" max="9" width="4.375" style="77" bestFit="1" customWidth="1"/>
    <col min="10" max="10" width="10.125" style="77" bestFit="1" customWidth="1"/>
    <col min="11" max="11" width="36.875" style="78" bestFit="1" customWidth="1"/>
    <col min="12" max="12" width="35.25" style="29" customWidth="1"/>
    <col min="13" max="14" width="8.875" style="29" bestFit="1" customWidth="1"/>
    <col min="15" max="15" width="2.625" style="29" customWidth="1"/>
    <col min="16" max="16" width="7.875" style="29" bestFit="1" customWidth="1"/>
    <col min="17" max="17" width="8.875" style="29" bestFit="1" customWidth="1"/>
    <col min="18" max="18" width="6" style="29" bestFit="1" customWidth="1"/>
    <col min="19" max="19" width="5.875" style="29" customWidth="1"/>
    <col min="20" max="24" width="6" style="29" bestFit="1" customWidth="1"/>
    <col min="25" max="25" width="5.875" style="29" customWidth="1"/>
    <col min="26" max="26" width="1.625" style="29" customWidth="1"/>
    <col min="27" max="27" width="5.875" style="29" bestFit="1" customWidth="1"/>
    <col min="28" max="28" width="6" style="29" bestFit="1" customWidth="1"/>
    <col min="29" max="30" width="7.625" style="29" bestFit="1" customWidth="1"/>
    <col min="31" max="32" width="5.875" style="29" bestFit="1" customWidth="1"/>
    <col min="33" max="34" width="6" style="29" bestFit="1" customWidth="1"/>
    <col min="35" max="35" width="9" style="29"/>
    <col min="36" max="36" width="6.5" style="29" bestFit="1" customWidth="1"/>
    <col min="37" max="37" width="7" style="29" bestFit="1" customWidth="1"/>
    <col min="38" max="46" width="9" style="29" bestFit="1" customWidth="1"/>
    <col min="47" max="16384" width="9" style="29"/>
  </cols>
  <sheetData>
    <row r="1" spans="1:46" x14ac:dyDescent="0.15">
      <c r="A1" s="69" t="s">
        <v>38</v>
      </c>
      <c r="B1" s="91" t="s">
        <v>39</v>
      </c>
      <c r="C1" s="91"/>
      <c r="D1" s="41" t="s">
        <v>33</v>
      </c>
      <c r="E1" s="41" t="s">
        <v>34</v>
      </c>
      <c r="F1" s="69" t="s">
        <v>40</v>
      </c>
      <c r="G1" s="93" t="s">
        <v>41</v>
      </c>
      <c r="H1" s="93"/>
      <c r="I1" s="70"/>
      <c r="J1" s="70"/>
      <c r="K1" s="71" t="s">
        <v>42</v>
      </c>
      <c r="L1" s="72" t="s">
        <v>44</v>
      </c>
      <c r="M1" s="69"/>
      <c r="N1" s="69"/>
      <c r="P1" s="29" t="s">
        <v>32</v>
      </c>
      <c r="R1" s="30" t="s">
        <v>59</v>
      </c>
      <c r="AA1" s="29" t="s">
        <v>60</v>
      </c>
      <c r="AJ1" s="29" t="s">
        <v>35</v>
      </c>
    </row>
    <row r="2" spans="1:46" x14ac:dyDescent="0.15">
      <c r="A2" s="32">
        <v>4</v>
      </c>
      <c r="B2" s="89" t="s">
        <v>367</v>
      </c>
      <c r="C2" s="90"/>
      <c r="D2" s="74" t="s">
        <v>155</v>
      </c>
      <c r="E2" s="32">
        <v>400</v>
      </c>
      <c r="F2" s="32" t="s">
        <v>156</v>
      </c>
      <c r="G2" s="92">
        <v>0.29166666666666669</v>
      </c>
      <c r="H2" s="92"/>
      <c r="I2" s="70"/>
      <c r="J2" s="70"/>
      <c r="K2" s="75" t="s">
        <v>43</v>
      </c>
      <c r="L2" s="76" t="s">
        <v>45</v>
      </c>
      <c r="M2" s="69"/>
      <c r="N2" s="69"/>
      <c r="P2" s="31"/>
      <c r="Q2" s="31"/>
      <c r="R2" s="32">
        <v>0</v>
      </c>
      <c r="S2" s="31">
        <v>201</v>
      </c>
      <c r="T2" s="31">
        <v>401</v>
      </c>
      <c r="U2" s="31">
        <v>601</v>
      </c>
      <c r="V2" s="31">
        <v>1001</v>
      </c>
      <c r="W2" s="31">
        <v>1201</v>
      </c>
      <c r="X2" s="31">
        <v>1801</v>
      </c>
      <c r="Y2" s="31" t="s">
        <v>61</v>
      </c>
      <c r="Z2" s="31"/>
      <c r="AA2" s="31">
        <v>0</v>
      </c>
      <c r="AB2" s="31">
        <v>61</v>
      </c>
      <c r="AC2" s="31">
        <v>601</v>
      </c>
      <c r="AD2" s="31">
        <v>1201</v>
      </c>
      <c r="AE2" s="31">
        <v>1401</v>
      </c>
      <c r="AF2" s="31">
        <v>1801</v>
      </c>
      <c r="AG2" s="31"/>
      <c r="AJ2" s="31" t="s">
        <v>34</v>
      </c>
      <c r="AK2" s="31"/>
      <c r="AL2" s="31">
        <v>200</v>
      </c>
      <c r="AM2" s="31">
        <v>300</v>
      </c>
      <c r="AN2" s="31">
        <v>400</v>
      </c>
      <c r="AO2" s="31">
        <v>600</v>
      </c>
      <c r="AP2" s="31">
        <v>1000</v>
      </c>
      <c r="AQ2" s="31">
        <v>1200</v>
      </c>
      <c r="AR2" s="31">
        <v>1400</v>
      </c>
      <c r="AS2" s="31">
        <v>1800</v>
      </c>
      <c r="AT2" s="31">
        <v>2000</v>
      </c>
    </row>
    <row r="3" spans="1:46" x14ac:dyDescent="0.15">
      <c r="P3" s="31"/>
      <c r="Q3" s="31"/>
      <c r="R3" s="31">
        <v>200</v>
      </c>
      <c r="S3" s="31">
        <v>400</v>
      </c>
      <c r="T3" s="31">
        <v>600</v>
      </c>
      <c r="U3" s="31">
        <v>1000</v>
      </c>
      <c r="V3" s="31">
        <v>1200</v>
      </c>
      <c r="W3" s="31">
        <v>1800</v>
      </c>
      <c r="X3" s="31">
        <v>2000</v>
      </c>
      <c r="Y3" s="31"/>
      <c r="Z3" s="31"/>
      <c r="AA3" s="31">
        <v>60</v>
      </c>
      <c r="AB3" s="31">
        <v>600</v>
      </c>
      <c r="AC3" s="31">
        <v>1000</v>
      </c>
      <c r="AD3" s="31">
        <v>1400</v>
      </c>
      <c r="AE3" s="31">
        <v>1800</v>
      </c>
      <c r="AF3" s="31">
        <v>2000</v>
      </c>
      <c r="AG3" s="31"/>
      <c r="AJ3" s="31" t="s">
        <v>61</v>
      </c>
      <c r="AK3" s="31" t="s">
        <v>62</v>
      </c>
      <c r="AL3" s="31">
        <v>34</v>
      </c>
      <c r="AM3" s="31">
        <v>32</v>
      </c>
      <c r="AN3" s="31">
        <v>32</v>
      </c>
      <c r="AO3" s="31">
        <v>30</v>
      </c>
      <c r="AP3" s="31">
        <v>28</v>
      </c>
      <c r="AQ3" s="31">
        <v>26</v>
      </c>
      <c r="AR3" s="31">
        <v>25</v>
      </c>
      <c r="AS3" s="31">
        <v>25</v>
      </c>
      <c r="AT3" s="31">
        <v>23</v>
      </c>
    </row>
    <row r="4" spans="1:46" x14ac:dyDescent="0.15">
      <c r="A4" s="31" t="s">
        <v>3</v>
      </c>
      <c r="B4" s="31" t="s">
        <v>0</v>
      </c>
      <c r="C4" s="31" t="s">
        <v>4</v>
      </c>
      <c r="D4" s="31" t="s">
        <v>5</v>
      </c>
      <c r="E4" s="31" t="s">
        <v>6</v>
      </c>
      <c r="F4" s="31" t="s">
        <v>7</v>
      </c>
      <c r="G4" s="79" t="s">
        <v>27</v>
      </c>
      <c r="H4" s="79" t="s">
        <v>25</v>
      </c>
      <c r="I4" s="79" t="s">
        <v>28</v>
      </c>
      <c r="J4" s="79" t="s">
        <v>29</v>
      </c>
      <c r="K4" s="31" t="s">
        <v>30</v>
      </c>
      <c r="L4" s="31" t="s">
        <v>26</v>
      </c>
      <c r="M4" s="31" t="s">
        <v>63</v>
      </c>
      <c r="N4" s="31" t="s">
        <v>64</v>
      </c>
      <c r="P4" s="31" t="s">
        <v>65</v>
      </c>
      <c r="Q4" s="31" t="s">
        <v>66</v>
      </c>
      <c r="R4" s="31">
        <v>34</v>
      </c>
      <c r="S4" s="31">
        <v>32</v>
      </c>
      <c r="T4" s="31">
        <v>30</v>
      </c>
      <c r="U4" s="31">
        <v>28</v>
      </c>
      <c r="V4" s="31">
        <v>26</v>
      </c>
      <c r="W4" s="31">
        <v>25</v>
      </c>
      <c r="X4" s="31">
        <v>23</v>
      </c>
      <c r="Y4" s="31"/>
      <c r="Z4" s="31"/>
      <c r="AA4" s="31">
        <v>20</v>
      </c>
      <c r="AB4" s="31">
        <v>15</v>
      </c>
      <c r="AC4" s="31">
        <v>11.428000000000001</v>
      </c>
      <c r="AD4" s="31">
        <v>13.333</v>
      </c>
      <c r="AE4" s="31">
        <v>10</v>
      </c>
      <c r="AF4" s="31">
        <v>9</v>
      </c>
      <c r="AG4" s="31"/>
      <c r="AJ4" s="31" t="s">
        <v>59</v>
      </c>
      <c r="AK4" s="31" t="s">
        <v>37</v>
      </c>
      <c r="AL4" s="33">
        <f>AL$2/AL3/24</f>
        <v>0.24509803921568629</v>
      </c>
      <c r="AM4" s="33">
        <f>AL4+(AM$2-AL$2)/AM3/24</f>
        <v>0.37530637254901966</v>
      </c>
      <c r="AN4" s="33">
        <f t="shared" ref="AN4:AT4" si="0">AM4+(AN$2-AM$2)/AN3/24</f>
        <v>0.50551470588235303</v>
      </c>
      <c r="AO4" s="33">
        <f t="shared" si="0"/>
        <v>0.78329248366013082</v>
      </c>
      <c r="AP4" s="33">
        <f t="shared" si="0"/>
        <v>1.3785305788982261</v>
      </c>
      <c r="AQ4" s="33">
        <f t="shared" si="0"/>
        <v>1.6990433994110465</v>
      </c>
      <c r="AR4" s="33">
        <f t="shared" si="0"/>
        <v>2.03237673274438</v>
      </c>
      <c r="AS4" s="33">
        <f t="shared" si="0"/>
        <v>2.6990433994110465</v>
      </c>
      <c r="AT4" s="33">
        <f t="shared" si="0"/>
        <v>3.0613622399907565</v>
      </c>
    </row>
    <row r="5" spans="1:46" x14ac:dyDescent="0.15">
      <c r="A5" s="80">
        <v>1</v>
      </c>
      <c r="B5" s="32" t="s">
        <v>76</v>
      </c>
      <c r="C5" s="80">
        <v>0</v>
      </c>
      <c r="D5" s="81">
        <v>0</v>
      </c>
      <c r="E5" s="82">
        <v>0</v>
      </c>
      <c r="F5" s="32" t="s">
        <v>237</v>
      </c>
      <c r="G5" s="56" t="s">
        <v>77</v>
      </c>
      <c r="H5" s="56" t="s">
        <v>78</v>
      </c>
      <c r="I5" s="56"/>
      <c r="J5" s="56"/>
      <c r="K5" s="83"/>
      <c r="L5" s="32"/>
      <c r="M5" s="37">
        <f>D2+G2</f>
        <v>43219.291666666664</v>
      </c>
      <c r="N5" s="37">
        <f>M5+0.5/24</f>
        <v>43219.3125</v>
      </c>
      <c r="P5" s="34">
        <f t="shared" ref="P5:P68" si="1">IF(E5&lt;&gt;"",ROUND(E5,0),"")</f>
        <v>0</v>
      </c>
      <c r="Q5" s="34"/>
      <c r="R5" s="35">
        <f t="shared" ref="R5:R68" si="2">IF(E5&lt;&gt;"",M$5+P5/34/24,"")</f>
        <v>43219.291666666664</v>
      </c>
      <c r="S5" s="35">
        <f t="shared" ref="S5:S68" si="3">IF(E5&lt;&gt;"",M$5+200/34/24+(P5-200)/32/24,"")</f>
        <v>43219.276348039217</v>
      </c>
      <c r="T5" s="35">
        <f t="shared" ref="T5:T68" si="4">IF(E5&lt;&gt;"",M$5+200/34/24+200/32/24+(P5-400)/30/24,"")</f>
        <v>43219.241625816991</v>
      </c>
      <c r="U5" s="35">
        <f t="shared" ref="U5:U68" si="5">IF(E5&lt;&gt;"",M$5+200/34/24+200/32/24+200/30/24+(P5-600)/28/24,"")</f>
        <v>43219.182102007471</v>
      </c>
      <c r="V5" s="35">
        <f t="shared" ref="V5:V68" si="6">IF(E5&lt;&gt;"",M$5+200/34/24+200/32/24+200/30/24+400/28/24+(P5-1000)/26/24,"")</f>
        <v>43219.067633143</v>
      </c>
      <c r="W5" s="35">
        <f t="shared" ref="W5:W68" si="7">IF(E5&lt;&gt;"",M$5+200/34/24+200/32/24+200/30/24+400/28/24+200/26/24+(P5-1200)/25/24,"")</f>
        <v>43218.990710066078</v>
      </c>
      <c r="X5" s="35">
        <f t="shared" ref="X5:X68" si="8">IF(E5&lt;&gt;"",M$5+200/34/24+200/32/24+200/30/24+400/28/24+200/26/24+600/25/24+(P5-1800)/23/24,"")</f>
        <v>43218.729840500862</v>
      </c>
      <c r="Y5" s="35">
        <f t="shared" ref="Y5:Y68" si="9">IF(E5&lt;&gt;"",MAX(R5:X5)*24*60/24/60+1/120/24,"")</f>
        <v>43219.292013888888</v>
      </c>
      <c r="Z5" s="35"/>
      <c r="AA5" s="35">
        <f>$M5+1/24</f>
        <v>43219.333333333328</v>
      </c>
      <c r="AB5" s="35">
        <f t="shared" ref="AB5:AB68" si="10">IF(E5&lt;&gt;"",M$5+4/24+(P5-60)/15/24,"")</f>
        <v>43219.291666666664</v>
      </c>
      <c r="AC5" s="35">
        <f t="shared" ref="AC5:AC68" si="11">IF(E5&lt;&gt;"",M$5+600/15/24+(P5-600)/11.428/24,"")</f>
        <v>43218.770723952861</v>
      </c>
      <c r="AD5" s="35">
        <f t="shared" ref="AD5:AD68" si="12">IF(E5&lt;&gt;"",M$5+600/15/24+400/11.428/24+200/13.333/24+(P5-1200)/13.333/24,"")</f>
        <v>43219.291661460018</v>
      </c>
      <c r="AE5" s="35">
        <f t="shared" ref="AE5:AE68" si="13">IF(E5&lt;&gt;"",M$5+600/15/24+400/11.428/24+200/13.333/24+200/13.333/24+(P5-1400)/10/24,"")</f>
        <v>43217.833437504414</v>
      </c>
      <c r="AF5" s="35">
        <f t="shared" ref="AF5:AF68" si="14">IF(E5&lt;&gt;"",M$5+600/15/24+400/11.428/24+200/13.333/24+200/13.333/24+400/10/24+(P5-1800)/9/24,"")</f>
        <v>43217.000104171078</v>
      </c>
      <c r="AG5" s="35">
        <f>IF(E5&lt;&gt;"",IF(P5&lt;1000,MAX(AB5:AC5),MAX(AD5:AF5)),"")</f>
        <v>43219.291666666664</v>
      </c>
      <c r="AH5" s="35">
        <f t="shared" ref="AH5:AH68" si="15">IF(P5&lt;=60,AA5,AG5)</f>
        <v>43219.333333333328</v>
      </c>
    </row>
    <row r="6" spans="1:46" x14ac:dyDescent="0.15">
      <c r="A6" s="80">
        <v>2</v>
      </c>
      <c r="B6" s="32"/>
      <c r="C6" s="80">
        <f t="shared" ref="C6:C24" si="16">IF(E6&lt;&gt;"",E6-E5,"")</f>
        <v>0.4</v>
      </c>
      <c r="D6" s="81">
        <f t="shared" ref="D6:D12" si="17">IF(E6&lt;&gt;"",IF(B5="",D5+C6,C6),"")</f>
        <v>0.4</v>
      </c>
      <c r="E6" s="82">
        <v>0.4</v>
      </c>
      <c r="F6" s="32"/>
      <c r="G6" s="56" t="s">
        <v>79</v>
      </c>
      <c r="H6" s="56" t="s">
        <v>80</v>
      </c>
      <c r="I6" s="56" t="s">
        <v>81</v>
      </c>
      <c r="J6" s="56" t="s">
        <v>82</v>
      </c>
      <c r="K6" s="83"/>
      <c r="L6" s="32"/>
      <c r="M6" s="36" t="str">
        <f t="shared" ref="M6:M12" si="18">IF(B6="finish",$M$5+$AL$10,IF(B6&lt;&gt;"",Y6,""))</f>
        <v/>
      </c>
      <c r="N6" s="37" t="str">
        <f t="shared" ref="N6:N12" si="19">IF(B6="finish",M$5+AL$11,IF(B6&lt;&gt;"",AH6,""))</f>
        <v/>
      </c>
      <c r="P6" s="34">
        <f t="shared" si="1"/>
        <v>0</v>
      </c>
      <c r="Q6" s="34"/>
      <c r="R6" s="35">
        <f t="shared" si="2"/>
        <v>43219.291666666664</v>
      </c>
      <c r="S6" s="35">
        <f t="shared" si="3"/>
        <v>43219.276348039217</v>
      </c>
      <c r="T6" s="35">
        <f t="shared" si="4"/>
        <v>43219.241625816991</v>
      </c>
      <c r="U6" s="35">
        <f t="shared" si="5"/>
        <v>43219.182102007471</v>
      </c>
      <c r="V6" s="35">
        <f t="shared" si="6"/>
        <v>43219.067633143</v>
      </c>
      <c r="W6" s="35">
        <f t="shared" si="7"/>
        <v>43218.990710066078</v>
      </c>
      <c r="X6" s="35">
        <f t="shared" si="8"/>
        <v>43218.729840500862</v>
      </c>
      <c r="Y6" s="35">
        <f t="shared" si="9"/>
        <v>43219.292013888888</v>
      </c>
      <c r="Z6" s="35"/>
      <c r="AA6" s="35">
        <f t="shared" ref="AA6:AA69" si="20">IF(E6&lt;&gt;"",(AA$5+P6/20/24)+1/120/24,"")</f>
        <v>43219.333680555552</v>
      </c>
      <c r="AB6" s="35">
        <f t="shared" si="10"/>
        <v>43219.291666666664</v>
      </c>
      <c r="AC6" s="35">
        <f t="shared" si="11"/>
        <v>43218.770723952861</v>
      </c>
      <c r="AD6" s="35">
        <f t="shared" si="12"/>
        <v>43219.291661460018</v>
      </c>
      <c r="AE6" s="35">
        <f t="shared" si="13"/>
        <v>43217.833437504414</v>
      </c>
      <c r="AF6" s="35">
        <f t="shared" si="14"/>
        <v>43217.000104171078</v>
      </c>
      <c r="AG6" s="38">
        <f t="shared" ref="AG6:AG69" si="21">IF(E6&lt;&gt;"",IF(P6&lt;1000,MAX(AB6:AC6),MAX(AD6:AF6))+1/120/24,"")</f>
        <v>43219.292013888888</v>
      </c>
      <c r="AH6" s="35">
        <f t="shared" si="15"/>
        <v>43219.333680555552</v>
      </c>
      <c r="AJ6" s="31" t="s">
        <v>67</v>
      </c>
      <c r="AK6" s="31" t="s">
        <v>62</v>
      </c>
      <c r="AL6" s="31">
        <v>15</v>
      </c>
      <c r="AM6" s="31">
        <v>15</v>
      </c>
      <c r="AN6" s="31">
        <v>15</v>
      </c>
      <c r="AO6" s="31">
        <v>15</v>
      </c>
      <c r="AP6" s="31">
        <v>11.428000000000001</v>
      </c>
      <c r="AQ6" s="31">
        <v>13.333</v>
      </c>
      <c r="AR6" s="31">
        <v>13.333</v>
      </c>
      <c r="AS6" s="31">
        <v>10</v>
      </c>
      <c r="AT6" s="31">
        <v>9</v>
      </c>
    </row>
    <row r="7" spans="1:46" x14ac:dyDescent="0.15">
      <c r="A7" s="80">
        <v>3</v>
      </c>
      <c r="B7" s="32"/>
      <c r="C7" s="80">
        <f t="shared" si="16"/>
        <v>0.70000000000000007</v>
      </c>
      <c r="D7" s="81">
        <f t="shared" si="17"/>
        <v>1.1000000000000001</v>
      </c>
      <c r="E7" s="82">
        <v>1.1000000000000001</v>
      </c>
      <c r="F7" s="32" t="s">
        <v>83</v>
      </c>
      <c r="G7" s="56" t="s">
        <v>84</v>
      </c>
      <c r="H7" s="56" t="s">
        <v>80</v>
      </c>
      <c r="I7" s="56" t="s">
        <v>81</v>
      </c>
      <c r="J7" s="56"/>
      <c r="K7" s="83" t="s">
        <v>230</v>
      </c>
      <c r="L7" s="32" t="s">
        <v>85</v>
      </c>
      <c r="M7" s="36" t="str">
        <f t="shared" si="18"/>
        <v/>
      </c>
      <c r="N7" s="37" t="str">
        <f t="shared" si="19"/>
        <v/>
      </c>
      <c r="P7" s="34">
        <f t="shared" si="1"/>
        <v>1</v>
      </c>
      <c r="Q7" s="34"/>
      <c r="R7" s="35">
        <f t="shared" si="2"/>
        <v>43219.29289215686</v>
      </c>
      <c r="S7" s="35">
        <f t="shared" si="3"/>
        <v>43219.277650122545</v>
      </c>
      <c r="T7" s="35">
        <f t="shared" si="4"/>
        <v>43219.243014705877</v>
      </c>
      <c r="U7" s="35">
        <f t="shared" si="5"/>
        <v>43219.183590102708</v>
      </c>
      <c r="V7" s="35">
        <f t="shared" si="6"/>
        <v>43219.069235707102</v>
      </c>
      <c r="W7" s="35">
        <f t="shared" si="7"/>
        <v>43218.992376732742</v>
      </c>
      <c r="X7" s="35">
        <f t="shared" si="8"/>
        <v>43218.731652095063</v>
      </c>
      <c r="Y7" s="35">
        <f t="shared" si="9"/>
        <v>43219.293239379083</v>
      </c>
      <c r="Z7" s="35"/>
      <c r="AA7" s="35">
        <f t="shared" si="20"/>
        <v>43219.335763888885</v>
      </c>
      <c r="AB7" s="35">
        <f t="shared" si="10"/>
        <v>43219.294444444437</v>
      </c>
      <c r="AC7" s="35">
        <f t="shared" si="11"/>
        <v>43218.774369968494</v>
      </c>
      <c r="AD7" s="35">
        <f t="shared" si="12"/>
        <v>43219.294786538143</v>
      </c>
      <c r="AE7" s="35">
        <f t="shared" si="13"/>
        <v>43217.83760417108</v>
      </c>
      <c r="AF7" s="35">
        <f t="shared" si="14"/>
        <v>43217.004733800713</v>
      </c>
      <c r="AG7" s="38">
        <f t="shared" si="21"/>
        <v>43219.29479166666</v>
      </c>
      <c r="AH7" s="35">
        <f t="shared" si="15"/>
        <v>43219.335763888885</v>
      </c>
      <c r="AJ7" s="31" t="s">
        <v>60</v>
      </c>
      <c r="AK7" s="31" t="s">
        <v>37</v>
      </c>
      <c r="AL7" s="33">
        <f>AL$2/AL6/24</f>
        <v>0.55555555555555558</v>
      </c>
      <c r="AM7" s="33">
        <f t="shared" ref="AM7:AT7" si="22">AL7+(AM$2-AL$2)/AM6/24</f>
        <v>0.83333333333333337</v>
      </c>
      <c r="AN7" s="33">
        <f t="shared" si="22"/>
        <v>1.1111111111111112</v>
      </c>
      <c r="AO7" s="33">
        <f t="shared" si="22"/>
        <v>1.6666666666666667</v>
      </c>
      <c r="AP7" s="33">
        <f t="shared" si="22"/>
        <v>3.1250729203126824</v>
      </c>
      <c r="AQ7" s="33">
        <f t="shared" si="22"/>
        <v>3.7500885457033171</v>
      </c>
      <c r="AR7" s="33">
        <f t="shared" si="22"/>
        <v>4.3751041710939518</v>
      </c>
      <c r="AS7" s="33">
        <f t="shared" si="22"/>
        <v>6.0417708377606187</v>
      </c>
      <c r="AT7" s="33">
        <f t="shared" si="22"/>
        <v>6.9676967636865443</v>
      </c>
    </row>
    <row r="8" spans="1:46" x14ac:dyDescent="0.15">
      <c r="A8" s="80">
        <v>4</v>
      </c>
      <c r="B8" s="32"/>
      <c r="C8" s="80">
        <f t="shared" si="16"/>
        <v>0.89999999999999991</v>
      </c>
      <c r="D8" s="81">
        <f t="shared" si="17"/>
        <v>2</v>
      </c>
      <c r="E8" s="82">
        <v>2</v>
      </c>
      <c r="F8" s="32"/>
      <c r="G8" s="56" t="s">
        <v>86</v>
      </c>
      <c r="H8" s="56" t="s">
        <v>80</v>
      </c>
      <c r="I8" s="56" t="s">
        <v>81</v>
      </c>
      <c r="J8" s="56" t="s">
        <v>87</v>
      </c>
      <c r="K8" s="83"/>
      <c r="L8" s="32" t="s">
        <v>88</v>
      </c>
      <c r="M8" s="36" t="str">
        <f t="shared" si="18"/>
        <v/>
      </c>
      <c r="N8" s="37" t="str">
        <f t="shared" si="19"/>
        <v/>
      </c>
      <c r="P8" s="34">
        <f t="shared" si="1"/>
        <v>2</v>
      </c>
      <c r="Q8" s="34"/>
      <c r="R8" s="35">
        <f t="shared" si="2"/>
        <v>43219.294117647056</v>
      </c>
      <c r="S8" s="35">
        <f t="shared" si="3"/>
        <v>43219.278952205881</v>
      </c>
      <c r="T8" s="35">
        <f t="shared" si="4"/>
        <v>43219.24440359477</v>
      </c>
      <c r="U8" s="35">
        <f t="shared" si="5"/>
        <v>43219.185078197945</v>
      </c>
      <c r="V8" s="35">
        <f t="shared" si="6"/>
        <v>43219.070838271204</v>
      </c>
      <c r="W8" s="35">
        <f t="shared" si="7"/>
        <v>43218.994043399412</v>
      </c>
      <c r="X8" s="35">
        <f t="shared" si="8"/>
        <v>43218.73346368927</v>
      </c>
      <c r="Y8" s="35">
        <f t="shared" si="9"/>
        <v>43219.294464869286</v>
      </c>
      <c r="Z8" s="35"/>
      <c r="AA8" s="35">
        <f t="shared" si="20"/>
        <v>43219.337847222218</v>
      </c>
      <c r="AB8" s="35">
        <f t="shared" si="10"/>
        <v>43219.297222222216</v>
      </c>
      <c r="AC8" s="35">
        <f t="shared" si="11"/>
        <v>43218.778015984128</v>
      </c>
      <c r="AD8" s="35">
        <f t="shared" si="12"/>
        <v>43219.297911616275</v>
      </c>
      <c r="AE8" s="35">
        <f t="shared" si="13"/>
        <v>43217.841770837753</v>
      </c>
      <c r="AF8" s="35">
        <f t="shared" si="14"/>
        <v>43217.009363430341</v>
      </c>
      <c r="AG8" s="38">
        <f t="shared" si="21"/>
        <v>43219.297569444439</v>
      </c>
      <c r="AH8" s="35">
        <f t="shared" si="15"/>
        <v>43219.337847222218</v>
      </c>
      <c r="AJ8" s="31"/>
      <c r="AK8" s="31" t="s">
        <v>36</v>
      </c>
      <c r="AL8" s="33">
        <v>0.5625</v>
      </c>
      <c r="AM8" s="33">
        <v>0.83333333333333337</v>
      </c>
      <c r="AN8" s="33">
        <v>1.125</v>
      </c>
      <c r="AO8" s="33">
        <v>1.6666666666666667</v>
      </c>
      <c r="AP8" s="33">
        <v>3.125</v>
      </c>
      <c r="AQ8" s="33">
        <v>3.75</v>
      </c>
      <c r="AR8" s="33">
        <v>4.375</v>
      </c>
      <c r="AS8" s="33">
        <v>6.041666666666667</v>
      </c>
      <c r="AT8" s="33">
        <v>6.958333333333333</v>
      </c>
    </row>
    <row r="9" spans="1:46" x14ac:dyDescent="0.15">
      <c r="A9" s="80">
        <v>5</v>
      </c>
      <c r="B9" s="32"/>
      <c r="C9" s="80">
        <f t="shared" si="16"/>
        <v>1.4</v>
      </c>
      <c r="D9" s="81">
        <f t="shared" si="17"/>
        <v>3.4</v>
      </c>
      <c r="E9" s="82">
        <v>3.4</v>
      </c>
      <c r="F9" s="32"/>
      <c r="G9" s="56" t="s">
        <v>86</v>
      </c>
      <c r="H9" s="56" t="s">
        <v>89</v>
      </c>
      <c r="I9" s="56" t="s">
        <v>81</v>
      </c>
      <c r="J9" s="56"/>
      <c r="K9" s="83"/>
      <c r="L9" s="32" t="s">
        <v>223</v>
      </c>
      <c r="M9" s="36" t="str">
        <f t="shared" si="18"/>
        <v/>
      </c>
      <c r="N9" s="37" t="str">
        <f t="shared" si="19"/>
        <v/>
      </c>
      <c r="P9" s="34">
        <f t="shared" si="1"/>
        <v>3</v>
      </c>
      <c r="Q9" s="34"/>
      <c r="R9" s="35">
        <f t="shared" si="2"/>
        <v>43219.295343137252</v>
      </c>
      <c r="S9" s="35">
        <f t="shared" si="3"/>
        <v>43219.280254289217</v>
      </c>
      <c r="T9" s="35">
        <f t="shared" si="4"/>
        <v>43219.245792483656</v>
      </c>
      <c r="U9" s="35">
        <f t="shared" si="5"/>
        <v>43219.186566293181</v>
      </c>
      <c r="V9" s="35">
        <f t="shared" si="6"/>
        <v>43219.072440835305</v>
      </c>
      <c r="W9" s="35">
        <f t="shared" si="7"/>
        <v>43218.995710066076</v>
      </c>
      <c r="X9" s="35">
        <f t="shared" si="8"/>
        <v>43218.73527528347</v>
      </c>
      <c r="Y9" s="35">
        <f t="shared" si="9"/>
        <v>43219.295690359468</v>
      </c>
      <c r="Z9" s="35"/>
      <c r="AA9" s="35">
        <f t="shared" si="20"/>
        <v>43219.33993055555</v>
      </c>
      <c r="AB9" s="35">
        <f t="shared" si="10"/>
        <v>43219.299999999996</v>
      </c>
      <c r="AC9" s="35">
        <f t="shared" si="11"/>
        <v>43218.781661999761</v>
      </c>
      <c r="AD9" s="35">
        <f t="shared" si="12"/>
        <v>43219.3010366944</v>
      </c>
      <c r="AE9" s="35">
        <f t="shared" si="13"/>
        <v>43217.845937504419</v>
      </c>
      <c r="AF9" s="35">
        <f t="shared" si="14"/>
        <v>43217.013993059969</v>
      </c>
      <c r="AG9" s="38">
        <f t="shared" si="21"/>
        <v>43219.300347222219</v>
      </c>
      <c r="AH9" s="35">
        <f t="shared" si="15"/>
        <v>43219.33993055555</v>
      </c>
    </row>
    <row r="10" spans="1:46" x14ac:dyDescent="0.15">
      <c r="A10" s="80">
        <v>6</v>
      </c>
      <c r="B10" s="32"/>
      <c r="C10" s="80">
        <f t="shared" si="16"/>
        <v>6.5</v>
      </c>
      <c r="D10" s="81">
        <f t="shared" si="17"/>
        <v>9.9</v>
      </c>
      <c r="E10" s="82">
        <v>9.9</v>
      </c>
      <c r="F10" s="32"/>
      <c r="G10" s="56" t="s">
        <v>90</v>
      </c>
      <c r="H10" s="56" t="s">
        <v>91</v>
      </c>
      <c r="I10" s="84" t="s">
        <v>345</v>
      </c>
      <c r="J10" s="56" t="s">
        <v>92</v>
      </c>
      <c r="K10" s="83"/>
      <c r="L10" s="32" t="s">
        <v>224</v>
      </c>
      <c r="M10" s="36" t="str">
        <f t="shared" si="18"/>
        <v/>
      </c>
      <c r="N10" s="37" t="str">
        <f t="shared" si="19"/>
        <v/>
      </c>
      <c r="P10" s="34">
        <f t="shared" si="1"/>
        <v>10</v>
      </c>
      <c r="Q10" s="34"/>
      <c r="R10" s="35">
        <f t="shared" si="2"/>
        <v>43219.303921568622</v>
      </c>
      <c r="S10" s="35">
        <f t="shared" si="3"/>
        <v>43219.289368872545</v>
      </c>
      <c r="T10" s="35">
        <f t="shared" si="4"/>
        <v>43219.255514705881</v>
      </c>
      <c r="U10" s="35">
        <f t="shared" si="5"/>
        <v>43219.196982959853</v>
      </c>
      <c r="V10" s="35">
        <f t="shared" si="6"/>
        <v>43219.083658784024</v>
      </c>
      <c r="W10" s="35">
        <f t="shared" si="7"/>
        <v>43219.007376732749</v>
      </c>
      <c r="X10" s="35">
        <f t="shared" si="8"/>
        <v>43218.747956442887</v>
      </c>
      <c r="Y10" s="35">
        <f t="shared" si="9"/>
        <v>43219.304268790853</v>
      </c>
      <c r="Z10" s="35"/>
      <c r="AA10" s="35">
        <f t="shared" si="20"/>
        <v>43219.354513888888</v>
      </c>
      <c r="AB10" s="35">
        <f t="shared" si="10"/>
        <v>43219.319444444438</v>
      </c>
      <c r="AC10" s="35">
        <f t="shared" si="11"/>
        <v>43218.807184109202</v>
      </c>
      <c r="AD10" s="35">
        <f t="shared" si="12"/>
        <v>43219.322912241289</v>
      </c>
      <c r="AE10" s="35">
        <f t="shared" si="13"/>
        <v>43217.875104171086</v>
      </c>
      <c r="AF10" s="35">
        <f t="shared" si="14"/>
        <v>43217.046400467378</v>
      </c>
      <c r="AG10" s="38">
        <f t="shared" si="21"/>
        <v>43219.319791666661</v>
      </c>
      <c r="AH10" s="35">
        <f t="shared" si="15"/>
        <v>43219.354513888888</v>
      </c>
      <c r="AJ10" s="39">
        <f>E2</f>
        <v>400</v>
      </c>
      <c r="AK10" s="40" t="s">
        <v>68</v>
      </c>
      <c r="AL10" s="36">
        <f ca="1">OFFSET($AK$2,2,MATCH($E$2,$AL$2:$AT$2,0))+1/120/24</f>
        <v>0.50586192810457531</v>
      </c>
    </row>
    <row r="11" spans="1:46" x14ac:dyDescent="0.15">
      <c r="A11" s="80">
        <v>7</v>
      </c>
      <c r="B11" s="32"/>
      <c r="C11" s="80">
        <f t="shared" si="16"/>
        <v>3.4000000000000004</v>
      </c>
      <c r="D11" s="81">
        <f t="shared" si="17"/>
        <v>13.3</v>
      </c>
      <c r="E11" s="82">
        <v>13.3</v>
      </c>
      <c r="F11" s="32"/>
      <c r="G11" s="56" t="s">
        <v>93</v>
      </c>
      <c r="H11" s="56" t="s">
        <v>94</v>
      </c>
      <c r="I11" s="56"/>
      <c r="J11" s="56" t="s">
        <v>92</v>
      </c>
      <c r="K11" s="32"/>
      <c r="L11" s="32" t="s">
        <v>225</v>
      </c>
      <c r="M11" s="36" t="str">
        <f t="shared" si="18"/>
        <v/>
      </c>
      <c r="N11" s="37" t="str">
        <f t="shared" si="19"/>
        <v/>
      </c>
      <c r="P11" s="34">
        <f t="shared" si="1"/>
        <v>13</v>
      </c>
      <c r="Q11" s="34"/>
      <c r="R11" s="35">
        <f t="shared" si="2"/>
        <v>43219.307598039217</v>
      </c>
      <c r="S11" s="35">
        <f t="shared" si="3"/>
        <v>43219.293275122545</v>
      </c>
      <c r="T11" s="35">
        <f t="shared" si="4"/>
        <v>43219.259681372547</v>
      </c>
      <c r="U11" s="35">
        <f t="shared" si="5"/>
        <v>43219.201447245563</v>
      </c>
      <c r="V11" s="35">
        <f t="shared" si="6"/>
        <v>43219.088466476329</v>
      </c>
      <c r="W11" s="35">
        <f t="shared" si="7"/>
        <v>43219.012376732746</v>
      </c>
      <c r="X11" s="35">
        <f t="shared" si="8"/>
        <v>43218.753391225502</v>
      </c>
      <c r="Y11" s="35">
        <f t="shared" si="9"/>
        <v>43219.307945261447</v>
      </c>
      <c r="Z11" s="35"/>
      <c r="AA11" s="35">
        <f t="shared" si="20"/>
        <v>43219.360763888886</v>
      </c>
      <c r="AB11" s="35">
        <f t="shared" si="10"/>
        <v>43219.327777777769</v>
      </c>
      <c r="AC11" s="35">
        <f t="shared" si="11"/>
        <v>43218.818122156103</v>
      </c>
      <c r="AD11" s="35">
        <f t="shared" si="12"/>
        <v>43219.33228747567</v>
      </c>
      <c r="AE11" s="35">
        <f t="shared" si="13"/>
        <v>43217.887604171083</v>
      </c>
      <c r="AF11" s="35">
        <f t="shared" si="14"/>
        <v>43217.060289356268</v>
      </c>
      <c r="AG11" s="38">
        <f t="shared" si="21"/>
        <v>43219.328124999993</v>
      </c>
      <c r="AH11" s="35">
        <f t="shared" si="15"/>
        <v>43219.360763888886</v>
      </c>
      <c r="AL11" s="36">
        <f ca="1">OFFSET($AK$2,6,MATCH($E$2,$AL$2:$AT$2,0))</f>
        <v>1.125</v>
      </c>
    </row>
    <row r="12" spans="1:46" x14ac:dyDescent="0.15">
      <c r="A12" s="80">
        <v>8</v>
      </c>
      <c r="B12" s="32"/>
      <c r="C12" s="80">
        <f t="shared" si="16"/>
        <v>9.9999999999999645E-2</v>
      </c>
      <c r="D12" s="81">
        <f t="shared" si="17"/>
        <v>13.4</v>
      </c>
      <c r="E12" s="82">
        <v>13.4</v>
      </c>
      <c r="F12" s="32"/>
      <c r="G12" s="56" t="s">
        <v>86</v>
      </c>
      <c r="H12" s="56" t="s">
        <v>80</v>
      </c>
      <c r="I12" s="56" t="s">
        <v>81</v>
      </c>
      <c r="J12" s="56" t="s">
        <v>92</v>
      </c>
      <c r="K12" s="83"/>
      <c r="L12" s="32" t="s">
        <v>95</v>
      </c>
      <c r="M12" s="36" t="str">
        <f t="shared" si="18"/>
        <v/>
      </c>
      <c r="N12" s="37" t="str">
        <f t="shared" si="19"/>
        <v/>
      </c>
      <c r="P12" s="34">
        <f t="shared" si="1"/>
        <v>13</v>
      </c>
      <c r="Q12" s="34"/>
      <c r="R12" s="35">
        <f t="shared" si="2"/>
        <v>43219.307598039217</v>
      </c>
      <c r="S12" s="35">
        <f t="shared" si="3"/>
        <v>43219.293275122545</v>
      </c>
      <c r="T12" s="35">
        <f t="shared" si="4"/>
        <v>43219.259681372547</v>
      </c>
      <c r="U12" s="35">
        <f t="shared" si="5"/>
        <v>43219.201447245563</v>
      </c>
      <c r="V12" s="35">
        <f t="shared" si="6"/>
        <v>43219.088466476329</v>
      </c>
      <c r="W12" s="35">
        <f t="shared" si="7"/>
        <v>43219.012376732746</v>
      </c>
      <c r="X12" s="35">
        <f t="shared" si="8"/>
        <v>43218.753391225502</v>
      </c>
      <c r="Y12" s="35">
        <f t="shared" si="9"/>
        <v>43219.307945261447</v>
      </c>
      <c r="Z12" s="35"/>
      <c r="AA12" s="35">
        <f t="shared" si="20"/>
        <v>43219.360763888886</v>
      </c>
      <c r="AB12" s="35">
        <f t="shared" si="10"/>
        <v>43219.327777777769</v>
      </c>
      <c r="AC12" s="35">
        <f t="shared" si="11"/>
        <v>43218.818122156103</v>
      </c>
      <c r="AD12" s="35">
        <f t="shared" si="12"/>
        <v>43219.33228747567</v>
      </c>
      <c r="AE12" s="35">
        <f t="shared" si="13"/>
        <v>43217.887604171083</v>
      </c>
      <c r="AF12" s="35">
        <f t="shared" si="14"/>
        <v>43217.060289356268</v>
      </c>
      <c r="AG12" s="38">
        <f t="shared" si="21"/>
        <v>43219.328124999993</v>
      </c>
      <c r="AH12" s="35">
        <f t="shared" si="15"/>
        <v>43219.360763888886</v>
      </c>
      <c r="AK12" s="41"/>
    </row>
    <row r="13" spans="1:46" x14ac:dyDescent="0.15">
      <c r="A13" s="80">
        <v>9</v>
      </c>
      <c r="B13" s="32"/>
      <c r="C13" s="80">
        <f t="shared" si="16"/>
        <v>0.29999999999999893</v>
      </c>
      <c r="D13" s="81">
        <f>IF(E13&lt;&gt;"",IF(B12="",D12+C13,C13),"")</f>
        <v>13.7</v>
      </c>
      <c r="E13" s="82">
        <v>13.7</v>
      </c>
      <c r="F13" s="32" t="s">
        <v>96</v>
      </c>
      <c r="G13" s="56" t="s">
        <v>86</v>
      </c>
      <c r="H13" s="56" t="s">
        <v>89</v>
      </c>
      <c r="I13" s="56" t="s">
        <v>81</v>
      </c>
      <c r="J13" s="56" t="s">
        <v>97</v>
      </c>
      <c r="K13" s="83"/>
      <c r="L13" s="32" t="s">
        <v>98</v>
      </c>
      <c r="M13" s="36" t="str">
        <f t="shared" ref="M13:M24" si="23">IF(B13="finish",$M$5+$AL$10,IF(B13&lt;&gt;"",Y13,""))</f>
        <v/>
      </c>
      <c r="N13" s="37" t="str">
        <f t="shared" ref="N13:N24" si="24">IF(B13="finish",M$5+AL$11,IF(B13&lt;&gt;"",AH13,""))</f>
        <v/>
      </c>
      <c r="P13" s="34">
        <f t="shared" si="1"/>
        <v>14</v>
      </c>
      <c r="Q13" s="34"/>
      <c r="R13" s="35">
        <f t="shared" si="2"/>
        <v>43219.308823529413</v>
      </c>
      <c r="S13" s="35">
        <f t="shared" si="3"/>
        <v>43219.294577205881</v>
      </c>
      <c r="T13" s="35">
        <f t="shared" si="4"/>
        <v>43219.261070261433</v>
      </c>
      <c r="U13" s="35">
        <f t="shared" si="5"/>
        <v>43219.2029353408</v>
      </c>
      <c r="V13" s="35">
        <f t="shared" si="6"/>
        <v>43219.090069040438</v>
      </c>
      <c r="W13" s="35">
        <f t="shared" si="7"/>
        <v>43219.014043399409</v>
      </c>
      <c r="X13" s="35">
        <f t="shared" si="8"/>
        <v>43218.755202819702</v>
      </c>
      <c r="Y13" s="35">
        <f t="shared" si="9"/>
        <v>43219.309170751636</v>
      </c>
      <c r="Z13" s="35"/>
      <c r="AA13" s="35">
        <f t="shared" si="20"/>
        <v>43219.362847222219</v>
      </c>
      <c r="AB13" s="35">
        <f t="shared" si="10"/>
        <v>43219.330555555549</v>
      </c>
      <c r="AC13" s="35">
        <f t="shared" si="11"/>
        <v>43218.821768171736</v>
      </c>
      <c r="AD13" s="35">
        <f t="shared" si="12"/>
        <v>43219.335412553795</v>
      </c>
      <c r="AE13" s="35">
        <f t="shared" si="13"/>
        <v>43217.891770837748</v>
      </c>
      <c r="AF13" s="35">
        <f t="shared" si="14"/>
        <v>43217.064918985896</v>
      </c>
      <c r="AG13" s="38">
        <f t="shared" si="21"/>
        <v>43219.330902777772</v>
      </c>
      <c r="AH13" s="35">
        <f t="shared" si="15"/>
        <v>43219.362847222219</v>
      </c>
      <c r="AK13" s="41"/>
    </row>
    <row r="14" spans="1:46" x14ac:dyDescent="0.15">
      <c r="A14" s="80">
        <v>10</v>
      </c>
      <c r="B14" s="32"/>
      <c r="C14" s="80">
        <f t="shared" si="16"/>
        <v>0.10000000000000142</v>
      </c>
      <c r="D14" s="81">
        <f>IF(E14&lt;&gt;"",IF(B13="",D13+C14,C14),"")</f>
        <v>13.8</v>
      </c>
      <c r="E14" s="82">
        <v>13.8</v>
      </c>
      <c r="F14" s="32"/>
      <c r="G14" s="56" t="s">
        <v>86</v>
      </c>
      <c r="H14" s="56" t="s">
        <v>80</v>
      </c>
      <c r="I14" s="56" t="s">
        <v>81</v>
      </c>
      <c r="J14" s="56"/>
      <c r="K14" s="83"/>
      <c r="L14" s="32" t="s">
        <v>226</v>
      </c>
      <c r="M14" s="36" t="str">
        <f t="shared" si="23"/>
        <v/>
      </c>
      <c r="N14" s="37" t="str">
        <f t="shared" si="24"/>
        <v/>
      </c>
      <c r="P14" s="34">
        <f t="shared" si="1"/>
        <v>14</v>
      </c>
      <c r="Q14" s="34"/>
      <c r="R14" s="35">
        <f t="shared" si="2"/>
        <v>43219.308823529413</v>
      </c>
      <c r="S14" s="35">
        <f t="shared" si="3"/>
        <v>43219.294577205881</v>
      </c>
      <c r="T14" s="35">
        <f t="shared" si="4"/>
        <v>43219.261070261433</v>
      </c>
      <c r="U14" s="35">
        <f t="shared" si="5"/>
        <v>43219.2029353408</v>
      </c>
      <c r="V14" s="35">
        <f t="shared" si="6"/>
        <v>43219.090069040438</v>
      </c>
      <c r="W14" s="35">
        <f t="shared" si="7"/>
        <v>43219.014043399409</v>
      </c>
      <c r="X14" s="35">
        <f t="shared" si="8"/>
        <v>43218.755202819702</v>
      </c>
      <c r="Y14" s="35">
        <f t="shared" si="9"/>
        <v>43219.309170751636</v>
      </c>
      <c r="Z14" s="35"/>
      <c r="AA14" s="35">
        <f t="shared" si="20"/>
        <v>43219.362847222219</v>
      </c>
      <c r="AB14" s="35">
        <f t="shared" si="10"/>
        <v>43219.330555555549</v>
      </c>
      <c r="AC14" s="35">
        <f t="shared" si="11"/>
        <v>43218.821768171736</v>
      </c>
      <c r="AD14" s="35">
        <f t="shared" si="12"/>
        <v>43219.335412553795</v>
      </c>
      <c r="AE14" s="35">
        <f t="shared" si="13"/>
        <v>43217.891770837748</v>
      </c>
      <c r="AF14" s="35">
        <f t="shared" si="14"/>
        <v>43217.064918985896</v>
      </c>
      <c r="AG14" s="38">
        <f t="shared" si="21"/>
        <v>43219.330902777772</v>
      </c>
      <c r="AH14" s="35">
        <f t="shared" si="15"/>
        <v>43219.362847222219</v>
      </c>
    </row>
    <row r="15" spans="1:46" x14ac:dyDescent="0.15">
      <c r="A15" s="80">
        <v>11</v>
      </c>
      <c r="B15" s="32"/>
      <c r="C15" s="80">
        <f t="shared" si="16"/>
        <v>2.1999999999999993</v>
      </c>
      <c r="D15" s="81">
        <f>IF(E15&lt;&gt;"",IF(B14="",D14+C15,C15),"")</f>
        <v>16</v>
      </c>
      <c r="E15" s="82">
        <v>16</v>
      </c>
      <c r="F15" s="32"/>
      <c r="G15" s="56" t="s">
        <v>86</v>
      </c>
      <c r="H15" s="56" t="s">
        <v>89</v>
      </c>
      <c r="I15" s="56" t="s">
        <v>81</v>
      </c>
      <c r="J15" s="56" t="s">
        <v>99</v>
      </c>
      <c r="K15" s="83" t="s">
        <v>227</v>
      </c>
      <c r="L15" s="32" t="s">
        <v>228</v>
      </c>
      <c r="M15" s="36" t="str">
        <f t="shared" si="23"/>
        <v/>
      </c>
      <c r="N15" s="37" t="str">
        <f t="shared" si="24"/>
        <v/>
      </c>
      <c r="P15" s="34">
        <f t="shared" si="1"/>
        <v>16</v>
      </c>
      <c r="Q15" s="34"/>
      <c r="R15" s="35">
        <f t="shared" si="2"/>
        <v>43219.311274509804</v>
      </c>
      <c r="S15" s="35">
        <f t="shared" si="3"/>
        <v>43219.297181372545</v>
      </c>
      <c r="T15" s="35">
        <f t="shared" si="4"/>
        <v>43219.263848039212</v>
      </c>
      <c r="U15" s="35">
        <f t="shared" si="5"/>
        <v>43219.20591153128</v>
      </c>
      <c r="V15" s="35">
        <f t="shared" si="6"/>
        <v>43219.093274168641</v>
      </c>
      <c r="W15" s="35">
        <f t="shared" si="7"/>
        <v>43219.017376732743</v>
      </c>
      <c r="X15" s="35">
        <f t="shared" si="8"/>
        <v>43218.75882600811</v>
      </c>
      <c r="Y15" s="35">
        <f t="shared" si="9"/>
        <v>43219.311621732028</v>
      </c>
      <c r="Z15" s="35"/>
      <c r="AA15" s="35">
        <f t="shared" si="20"/>
        <v>43219.367013888885</v>
      </c>
      <c r="AB15" s="35">
        <f t="shared" si="10"/>
        <v>43219.336111111108</v>
      </c>
      <c r="AC15" s="35">
        <f t="shared" si="11"/>
        <v>43218.829060203003</v>
      </c>
      <c r="AD15" s="35">
        <f t="shared" si="12"/>
        <v>43219.341662710052</v>
      </c>
      <c r="AE15" s="35">
        <f t="shared" si="13"/>
        <v>43217.90010417108</v>
      </c>
      <c r="AF15" s="35">
        <f t="shared" si="14"/>
        <v>43217.074178245151</v>
      </c>
      <c r="AG15" s="38">
        <f t="shared" si="21"/>
        <v>43219.336458333331</v>
      </c>
      <c r="AH15" s="35">
        <f t="shared" si="15"/>
        <v>43219.367013888885</v>
      </c>
    </row>
    <row r="16" spans="1:46" x14ac:dyDescent="0.15">
      <c r="A16" s="80">
        <v>12</v>
      </c>
      <c r="B16" s="32"/>
      <c r="C16" s="80">
        <f t="shared" si="16"/>
        <v>6</v>
      </c>
      <c r="D16" s="81">
        <f>IF(E16&lt;&gt;"",IF(B15="",D15+C16,C16),"")</f>
        <v>22</v>
      </c>
      <c r="E16" s="82">
        <v>22</v>
      </c>
      <c r="F16" s="32" t="s">
        <v>100</v>
      </c>
      <c r="G16" s="56" t="s">
        <v>86</v>
      </c>
      <c r="H16" s="56" t="s">
        <v>89</v>
      </c>
      <c r="I16" s="56" t="s">
        <v>81</v>
      </c>
      <c r="J16" s="56" t="s">
        <v>99</v>
      </c>
      <c r="K16" s="83" t="s">
        <v>229</v>
      </c>
      <c r="L16" s="83" t="s">
        <v>101</v>
      </c>
      <c r="M16" s="36" t="str">
        <f t="shared" si="23"/>
        <v/>
      </c>
      <c r="N16" s="37" t="str">
        <f t="shared" si="24"/>
        <v/>
      </c>
      <c r="P16" s="34">
        <f t="shared" si="1"/>
        <v>22</v>
      </c>
      <c r="Q16" s="34"/>
      <c r="R16" s="35">
        <f t="shared" si="2"/>
        <v>43219.318627450979</v>
      </c>
      <c r="S16" s="35">
        <f t="shared" si="3"/>
        <v>43219.304993872545</v>
      </c>
      <c r="T16" s="35">
        <f t="shared" si="4"/>
        <v>43219.272181372544</v>
      </c>
      <c r="U16" s="35">
        <f t="shared" si="5"/>
        <v>43219.214840102708</v>
      </c>
      <c r="V16" s="35">
        <f t="shared" si="6"/>
        <v>43219.102889553258</v>
      </c>
      <c r="W16" s="35">
        <f t="shared" si="7"/>
        <v>43219.027376732745</v>
      </c>
      <c r="X16" s="35">
        <f t="shared" si="8"/>
        <v>43218.769695573326</v>
      </c>
      <c r="Y16" s="35">
        <f t="shared" si="9"/>
        <v>43219.318974673202</v>
      </c>
      <c r="Z16" s="35"/>
      <c r="AA16" s="35">
        <f t="shared" si="20"/>
        <v>43219.379513888882</v>
      </c>
      <c r="AB16" s="35">
        <f t="shared" si="10"/>
        <v>43219.352777777771</v>
      </c>
      <c r="AC16" s="35">
        <f t="shared" si="11"/>
        <v>43218.850936296811</v>
      </c>
      <c r="AD16" s="35">
        <f t="shared" si="12"/>
        <v>43219.360413178809</v>
      </c>
      <c r="AE16" s="35">
        <f t="shared" si="13"/>
        <v>43217.925104171081</v>
      </c>
      <c r="AF16" s="35">
        <f t="shared" si="14"/>
        <v>43217.101956022932</v>
      </c>
      <c r="AG16" s="38">
        <f t="shared" si="21"/>
        <v>43219.353124999994</v>
      </c>
      <c r="AH16" s="35">
        <f t="shared" si="15"/>
        <v>43219.379513888882</v>
      </c>
    </row>
    <row r="17" spans="1:34" x14ac:dyDescent="0.15">
      <c r="A17" s="80">
        <v>13</v>
      </c>
      <c r="B17" s="32"/>
      <c r="C17" s="80">
        <f t="shared" si="16"/>
        <v>19.100000000000001</v>
      </c>
      <c r="D17" s="81">
        <f>IF(E17&lt;&gt;"",IF(B16="",D16+C17,C17),"")</f>
        <v>41.1</v>
      </c>
      <c r="E17" s="82">
        <v>41.1</v>
      </c>
      <c r="F17" s="32" t="s">
        <v>102</v>
      </c>
      <c r="G17" s="56" t="s">
        <v>86</v>
      </c>
      <c r="H17" s="56" t="s">
        <v>80</v>
      </c>
      <c r="I17" s="56" t="s">
        <v>81</v>
      </c>
      <c r="J17" s="56" t="s">
        <v>103</v>
      </c>
      <c r="K17" s="83" t="s">
        <v>231</v>
      </c>
      <c r="L17" s="32"/>
      <c r="M17" s="36" t="str">
        <f t="shared" si="23"/>
        <v/>
      </c>
      <c r="N17" s="37" t="str">
        <f t="shared" si="24"/>
        <v/>
      </c>
      <c r="P17" s="34">
        <f t="shared" si="1"/>
        <v>41</v>
      </c>
      <c r="Q17" s="34"/>
      <c r="R17" s="35">
        <f t="shared" si="2"/>
        <v>43219.341911764706</v>
      </c>
      <c r="S17" s="35">
        <f t="shared" si="3"/>
        <v>43219.329733455881</v>
      </c>
      <c r="T17" s="35">
        <f t="shared" si="4"/>
        <v>43219.298570261431</v>
      </c>
      <c r="U17" s="35">
        <f t="shared" si="5"/>
        <v>43219.243113912235</v>
      </c>
      <c r="V17" s="35">
        <f t="shared" si="6"/>
        <v>43219.133338271204</v>
      </c>
      <c r="W17" s="35">
        <f t="shared" si="7"/>
        <v>43219.059043399415</v>
      </c>
      <c r="X17" s="35">
        <f t="shared" si="8"/>
        <v>43218.804115863182</v>
      </c>
      <c r="Y17" s="35">
        <f t="shared" si="9"/>
        <v>43219.34225898693</v>
      </c>
      <c r="Z17" s="35"/>
      <c r="AA17" s="35">
        <f t="shared" si="20"/>
        <v>43219.41909722222</v>
      </c>
      <c r="AB17" s="35">
        <f t="shared" si="10"/>
        <v>43219.405555555553</v>
      </c>
      <c r="AC17" s="35">
        <f t="shared" si="11"/>
        <v>43218.92021059386</v>
      </c>
      <c r="AD17" s="35">
        <f t="shared" si="12"/>
        <v>43219.419789663225</v>
      </c>
      <c r="AE17" s="35">
        <f t="shared" si="13"/>
        <v>43218.004270837751</v>
      </c>
      <c r="AF17" s="35">
        <f t="shared" si="14"/>
        <v>43217.189918985896</v>
      </c>
      <c r="AG17" s="38">
        <f t="shared" si="21"/>
        <v>43219.405902777777</v>
      </c>
      <c r="AH17" s="35">
        <f t="shared" si="15"/>
        <v>43219.41909722222</v>
      </c>
    </row>
    <row r="18" spans="1:34" x14ac:dyDescent="0.15">
      <c r="A18" s="80">
        <v>14</v>
      </c>
      <c r="B18" s="32"/>
      <c r="C18" s="80">
        <f t="shared" si="16"/>
        <v>17.799999999999997</v>
      </c>
      <c r="D18" s="81">
        <f t="shared" ref="D18:D25" si="25">IF(E18&lt;&gt;"",IF(B17="",D17+C18,C18),"")</f>
        <v>58.9</v>
      </c>
      <c r="E18" s="82">
        <v>58.9</v>
      </c>
      <c r="F18" s="32"/>
      <c r="G18" s="56" t="s">
        <v>79</v>
      </c>
      <c r="H18" s="56" t="s">
        <v>80</v>
      </c>
      <c r="I18" s="56" t="s">
        <v>81</v>
      </c>
      <c r="J18" s="56" t="s">
        <v>103</v>
      </c>
      <c r="K18" s="83" t="s">
        <v>232</v>
      </c>
      <c r="L18" s="32" t="s">
        <v>233</v>
      </c>
      <c r="M18" s="36" t="str">
        <f t="shared" si="23"/>
        <v/>
      </c>
      <c r="N18" s="37" t="str">
        <f t="shared" si="24"/>
        <v/>
      </c>
      <c r="P18" s="34">
        <f t="shared" si="1"/>
        <v>59</v>
      </c>
      <c r="Q18" s="34"/>
      <c r="R18" s="35">
        <f t="shared" si="2"/>
        <v>43219.363970588231</v>
      </c>
      <c r="S18" s="35">
        <f t="shared" si="3"/>
        <v>43219.353170955881</v>
      </c>
      <c r="T18" s="35">
        <f t="shared" si="4"/>
        <v>43219.323570261433</v>
      </c>
      <c r="U18" s="35">
        <f t="shared" si="5"/>
        <v>43219.269899626517</v>
      </c>
      <c r="V18" s="35">
        <f t="shared" si="6"/>
        <v>43219.162184425048</v>
      </c>
      <c r="W18" s="35">
        <f t="shared" si="7"/>
        <v>43219.089043399414</v>
      </c>
      <c r="X18" s="35">
        <f t="shared" si="8"/>
        <v>43218.836724558831</v>
      </c>
      <c r="Y18" s="35">
        <f t="shared" si="9"/>
        <v>43219.364317810454</v>
      </c>
      <c r="Z18" s="35"/>
      <c r="AA18" s="35">
        <f t="shared" si="20"/>
        <v>43219.456597222219</v>
      </c>
      <c r="AB18" s="35">
        <f t="shared" si="10"/>
        <v>43219.455555555549</v>
      </c>
      <c r="AC18" s="35">
        <f t="shared" si="11"/>
        <v>43218.985838875269</v>
      </c>
      <c r="AD18" s="35">
        <f t="shared" si="12"/>
        <v>43219.476041069509</v>
      </c>
      <c r="AE18" s="35">
        <f t="shared" si="13"/>
        <v>43218.079270837748</v>
      </c>
      <c r="AF18" s="35">
        <f t="shared" si="14"/>
        <v>43217.273252319232</v>
      </c>
      <c r="AG18" s="38">
        <f t="shared" si="21"/>
        <v>43219.455902777772</v>
      </c>
      <c r="AH18" s="35">
        <f t="shared" si="15"/>
        <v>43219.456597222219</v>
      </c>
    </row>
    <row r="19" spans="1:34" x14ac:dyDescent="0.15">
      <c r="A19" s="80">
        <v>15</v>
      </c>
      <c r="B19" s="32"/>
      <c r="C19" s="80">
        <f t="shared" si="16"/>
        <v>0.89999999999999858</v>
      </c>
      <c r="D19" s="81">
        <f t="shared" si="25"/>
        <v>59.8</v>
      </c>
      <c r="E19" s="82">
        <v>59.8</v>
      </c>
      <c r="F19" s="32"/>
      <c r="G19" s="56" t="s">
        <v>104</v>
      </c>
      <c r="H19" s="56" t="s">
        <v>89</v>
      </c>
      <c r="I19" s="56" t="s">
        <v>81</v>
      </c>
      <c r="J19" s="56" t="s">
        <v>103</v>
      </c>
      <c r="K19" s="83" t="s">
        <v>234</v>
      </c>
      <c r="L19" s="32" t="s">
        <v>235</v>
      </c>
      <c r="M19" s="36" t="str">
        <f t="shared" si="23"/>
        <v/>
      </c>
      <c r="N19" s="37" t="str">
        <f t="shared" si="24"/>
        <v/>
      </c>
      <c r="P19" s="34">
        <f t="shared" si="1"/>
        <v>60</v>
      </c>
      <c r="Q19" s="34"/>
      <c r="R19" s="35">
        <f t="shared" si="2"/>
        <v>43219.365196078426</v>
      </c>
      <c r="S19" s="35">
        <f t="shared" si="3"/>
        <v>43219.354473039217</v>
      </c>
      <c r="T19" s="35">
        <f t="shared" si="4"/>
        <v>43219.324959150326</v>
      </c>
      <c r="U19" s="35">
        <f t="shared" si="5"/>
        <v>43219.271387721754</v>
      </c>
      <c r="V19" s="35">
        <f t="shared" si="6"/>
        <v>43219.163786989149</v>
      </c>
      <c r="W19" s="35">
        <f t="shared" si="7"/>
        <v>43219.090710066077</v>
      </c>
      <c r="X19" s="35">
        <f t="shared" si="8"/>
        <v>43218.838536153038</v>
      </c>
      <c r="Y19" s="35">
        <f t="shared" si="9"/>
        <v>43219.36554330065</v>
      </c>
      <c r="Z19" s="35"/>
      <c r="AA19" s="35">
        <f t="shared" si="20"/>
        <v>43219.458680555552</v>
      </c>
      <c r="AB19" s="35">
        <f t="shared" si="10"/>
        <v>43219.458333333328</v>
      </c>
      <c r="AC19" s="35">
        <f t="shared" si="11"/>
        <v>43218.98948489091</v>
      </c>
      <c r="AD19" s="35">
        <f t="shared" si="12"/>
        <v>43219.479166147634</v>
      </c>
      <c r="AE19" s="35">
        <f t="shared" si="13"/>
        <v>43218.083437504414</v>
      </c>
      <c r="AF19" s="35">
        <f t="shared" si="14"/>
        <v>43217.277881948859</v>
      </c>
      <c r="AG19" s="38">
        <f t="shared" si="21"/>
        <v>43219.458680555552</v>
      </c>
      <c r="AH19" s="35">
        <f t="shared" si="15"/>
        <v>43219.458680555552</v>
      </c>
    </row>
    <row r="20" spans="1:34" x14ac:dyDescent="0.15">
      <c r="A20" s="80">
        <v>16</v>
      </c>
      <c r="B20" s="32"/>
      <c r="C20" s="80">
        <f t="shared" si="16"/>
        <v>8.7999999999999972</v>
      </c>
      <c r="D20" s="81">
        <f t="shared" si="25"/>
        <v>68.599999999999994</v>
      </c>
      <c r="E20" s="82">
        <v>68.599999999999994</v>
      </c>
      <c r="F20" s="32"/>
      <c r="G20" s="56" t="s">
        <v>84</v>
      </c>
      <c r="H20" s="56" t="s">
        <v>80</v>
      </c>
      <c r="I20" s="56"/>
      <c r="J20" s="56"/>
      <c r="K20" s="83"/>
      <c r="L20" s="32" t="s">
        <v>105</v>
      </c>
      <c r="M20" s="36" t="str">
        <f t="shared" si="23"/>
        <v/>
      </c>
      <c r="N20" s="37" t="str">
        <f t="shared" si="24"/>
        <v/>
      </c>
      <c r="P20" s="34">
        <f t="shared" si="1"/>
        <v>69</v>
      </c>
      <c r="Q20" s="34"/>
      <c r="R20" s="35">
        <f t="shared" si="2"/>
        <v>43219.376225490196</v>
      </c>
      <c r="S20" s="35">
        <f t="shared" si="3"/>
        <v>43219.366191789217</v>
      </c>
      <c r="T20" s="35">
        <f t="shared" si="4"/>
        <v>43219.337459150323</v>
      </c>
      <c r="U20" s="35">
        <f t="shared" si="5"/>
        <v>43219.284780578899</v>
      </c>
      <c r="V20" s="35">
        <f t="shared" si="6"/>
        <v>43219.178210066078</v>
      </c>
      <c r="W20" s="35">
        <f t="shared" si="7"/>
        <v>43219.105710066076</v>
      </c>
      <c r="X20" s="35">
        <f t="shared" si="8"/>
        <v>43218.854840500862</v>
      </c>
      <c r="Y20" s="35">
        <f t="shared" si="9"/>
        <v>43219.376572712419</v>
      </c>
      <c r="Z20" s="35"/>
      <c r="AA20" s="35">
        <f t="shared" si="20"/>
        <v>43219.477430555555</v>
      </c>
      <c r="AB20" s="35">
        <f t="shared" si="10"/>
        <v>43219.48333333333</v>
      </c>
      <c r="AC20" s="35">
        <f t="shared" si="11"/>
        <v>43219.022299031611</v>
      </c>
      <c r="AD20" s="35">
        <f t="shared" si="12"/>
        <v>43219.507291850779</v>
      </c>
      <c r="AE20" s="35">
        <f t="shared" si="13"/>
        <v>43218.12093750442</v>
      </c>
      <c r="AF20" s="35">
        <f t="shared" si="14"/>
        <v>43217.319548615524</v>
      </c>
      <c r="AG20" s="38">
        <f t="shared" si="21"/>
        <v>43219.483680555553</v>
      </c>
      <c r="AH20" s="35">
        <f t="shared" si="15"/>
        <v>43219.483680555553</v>
      </c>
    </row>
    <row r="21" spans="1:34" x14ac:dyDescent="0.15">
      <c r="A21" s="80">
        <v>17</v>
      </c>
      <c r="B21" s="32"/>
      <c r="C21" s="80">
        <f t="shared" si="16"/>
        <v>1.2000000000000028</v>
      </c>
      <c r="D21" s="81">
        <f t="shared" si="25"/>
        <v>69.8</v>
      </c>
      <c r="E21" s="82">
        <v>69.8</v>
      </c>
      <c r="F21" s="32"/>
      <c r="G21" s="56" t="s">
        <v>86</v>
      </c>
      <c r="H21" s="56" t="s">
        <v>80</v>
      </c>
      <c r="I21" s="56" t="s">
        <v>81</v>
      </c>
      <c r="J21" s="56"/>
      <c r="K21" s="83"/>
      <c r="L21" s="32" t="s">
        <v>236</v>
      </c>
      <c r="M21" s="36" t="str">
        <f t="shared" si="23"/>
        <v/>
      </c>
      <c r="N21" s="37" t="str">
        <f t="shared" si="24"/>
        <v/>
      </c>
      <c r="P21" s="34">
        <f t="shared" si="1"/>
        <v>70</v>
      </c>
      <c r="Q21" s="34"/>
      <c r="R21" s="35">
        <f t="shared" si="2"/>
        <v>43219.377450980392</v>
      </c>
      <c r="S21" s="35">
        <f t="shared" si="3"/>
        <v>43219.367493872545</v>
      </c>
      <c r="T21" s="35">
        <f t="shared" si="4"/>
        <v>43219.33884803921</v>
      </c>
      <c r="U21" s="35">
        <f t="shared" si="5"/>
        <v>43219.286268674135</v>
      </c>
      <c r="V21" s="35">
        <f t="shared" si="6"/>
        <v>43219.17981263018</v>
      </c>
      <c r="W21" s="35">
        <f t="shared" si="7"/>
        <v>43219.107376732747</v>
      </c>
      <c r="X21" s="35">
        <f t="shared" si="8"/>
        <v>43218.856652095063</v>
      </c>
      <c r="Y21" s="35">
        <f t="shared" si="9"/>
        <v>43219.377798202615</v>
      </c>
      <c r="Z21" s="35"/>
      <c r="AA21" s="35">
        <f t="shared" si="20"/>
        <v>43219.479513888888</v>
      </c>
      <c r="AB21" s="35">
        <f t="shared" si="10"/>
        <v>43219.486111111109</v>
      </c>
      <c r="AC21" s="35">
        <f t="shared" si="11"/>
        <v>43219.025945047244</v>
      </c>
      <c r="AD21" s="35">
        <f t="shared" si="12"/>
        <v>43219.510416928904</v>
      </c>
      <c r="AE21" s="35">
        <f t="shared" si="13"/>
        <v>43218.125104171086</v>
      </c>
      <c r="AF21" s="35">
        <f t="shared" si="14"/>
        <v>43217.324178245151</v>
      </c>
      <c r="AG21" s="38">
        <f t="shared" si="21"/>
        <v>43219.486458333333</v>
      </c>
      <c r="AH21" s="35">
        <f t="shared" si="15"/>
        <v>43219.486458333333</v>
      </c>
    </row>
    <row r="22" spans="1:34" x14ac:dyDescent="0.15">
      <c r="A22" s="80">
        <v>18</v>
      </c>
      <c r="B22" s="32"/>
      <c r="C22" s="80">
        <f t="shared" si="16"/>
        <v>1.5</v>
      </c>
      <c r="D22" s="81">
        <f t="shared" si="25"/>
        <v>71.3</v>
      </c>
      <c r="E22" s="82">
        <v>71.3</v>
      </c>
      <c r="F22" s="32"/>
      <c r="G22" s="56" t="s">
        <v>79</v>
      </c>
      <c r="H22" s="56" t="s">
        <v>80</v>
      </c>
      <c r="I22" s="56" t="s">
        <v>81</v>
      </c>
      <c r="J22" s="56"/>
      <c r="K22" s="83"/>
      <c r="L22" s="32"/>
      <c r="M22" s="36" t="str">
        <f t="shared" si="23"/>
        <v/>
      </c>
      <c r="N22" s="37" t="str">
        <f t="shared" si="24"/>
        <v/>
      </c>
      <c r="P22" s="34">
        <f t="shared" si="1"/>
        <v>71</v>
      </c>
      <c r="Q22" s="34"/>
      <c r="R22" s="35">
        <f t="shared" si="2"/>
        <v>43219.378676470587</v>
      </c>
      <c r="S22" s="35">
        <f t="shared" si="3"/>
        <v>43219.368795955881</v>
      </c>
      <c r="T22" s="35">
        <f t="shared" si="4"/>
        <v>43219.340236928103</v>
      </c>
      <c r="U22" s="35">
        <f t="shared" si="5"/>
        <v>43219.287756769372</v>
      </c>
      <c r="V22" s="35">
        <f t="shared" si="6"/>
        <v>43219.181415194282</v>
      </c>
      <c r="W22" s="35">
        <f t="shared" si="7"/>
        <v>43219.10904339941</v>
      </c>
      <c r="X22" s="35">
        <f t="shared" si="8"/>
        <v>43218.85846368927</v>
      </c>
      <c r="Y22" s="35">
        <f t="shared" si="9"/>
        <v>43219.379023692811</v>
      </c>
      <c r="Z22" s="35"/>
      <c r="AA22" s="35">
        <f t="shared" si="20"/>
        <v>43219.48159722222</v>
      </c>
      <c r="AB22" s="35">
        <f t="shared" si="10"/>
        <v>43219.488888888882</v>
      </c>
      <c r="AC22" s="35">
        <f t="shared" si="11"/>
        <v>43219.029591062885</v>
      </c>
      <c r="AD22" s="35">
        <f t="shared" si="12"/>
        <v>43219.513542007029</v>
      </c>
      <c r="AE22" s="35">
        <f t="shared" si="13"/>
        <v>43218.129270837751</v>
      </c>
      <c r="AF22" s="35">
        <f t="shared" si="14"/>
        <v>43217.328807874786</v>
      </c>
      <c r="AG22" s="38">
        <f t="shared" si="21"/>
        <v>43219.489236111105</v>
      </c>
      <c r="AH22" s="35">
        <f t="shared" si="15"/>
        <v>43219.489236111105</v>
      </c>
    </row>
    <row r="23" spans="1:34" x14ac:dyDescent="0.15">
      <c r="A23" s="80">
        <v>19</v>
      </c>
      <c r="B23" s="32"/>
      <c r="C23" s="80">
        <f t="shared" si="16"/>
        <v>1.4000000000000057</v>
      </c>
      <c r="D23" s="81">
        <f t="shared" si="25"/>
        <v>72.7</v>
      </c>
      <c r="E23" s="82">
        <v>72.7</v>
      </c>
      <c r="F23" s="73" t="s">
        <v>106</v>
      </c>
      <c r="G23" s="56" t="s">
        <v>79</v>
      </c>
      <c r="H23" s="56" t="s">
        <v>89</v>
      </c>
      <c r="I23" s="56" t="s">
        <v>81</v>
      </c>
      <c r="J23" s="56" t="s">
        <v>107</v>
      </c>
      <c r="K23" s="83" t="s">
        <v>238</v>
      </c>
      <c r="L23" s="73" t="s">
        <v>108</v>
      </c>
      <c r="M23" s="36" t="str">
        <f t="shared" si="23"/>
        <v/>
      </c>
      <c r="N23" s="37" t="str">
        <f t="shared" si="24"/>
        <v/>
      </c>
      <c r="P23" s="34">
        <f t="shared" si="1"/>
        <v>73</v>
      </c>
      <c r="Q23" s="34"/>
      <c r="R23" s="35">
        <f t="shared" si="2"/>
        <v>43219.381127450979</v>
      </c>
      <c r="S23" s="35">
        <f t="shared" si="3"/>
        <v>43219.371400122545</v>
      </c>
      <c r="T23" s="35">
        <f t="shared" si="4"/>
        <v>43219.343014705875</v>
      </c>
      <c r="U23" s="35">
        <f t="shared" si="5"/>
        <v>43219.290732959853</v>
      </c>
      <c r="V23" s="35">
        <f t="shared" si="6"/>
        <v>43219.184620322485</v>
      </c>
      <c r="W23" s="35">
        <f t="shared" si="7"/>
        <v>43219.112376732744</v>
      </c>
      <c r="X23" s="35">
        <f t="shared" si="8"/>
        <v>43218.862086877671</v>
      </c>
      <c r="Y23" s="35">
        <f t="shared" si="9"/>
        <v>43219.381474673202</v>
      </c>
      <c r="Z23" s="35"/>
      <c r="AA23" s="35">
        <f t="shared" si="20"/>
        <v>43219.485763888886</v>
      </c>
      <c r="AB23" s="35">
        <f t="shared" si="10"/>
        <v>43219.494444444441</v>
      </c>
      <c r="AC23" s="35">
        <f t="shared" si="11"/>
        <v>43219.036883094152</v>
      </c>
      <c r="AD23" s="35">
        <f t="shared" si="12"/>
        <v>43219.519792163286</v>
      </c>
      <c r="AE23" s="35">
        <f t="shared" si="13"/>
        <v>43218.137604171083</v>
      </c>
      <c r="AF23" s="35">
        <f t="shared" si="14"/>
        <v>43217.338067134042</v>
      </c>
      <c r="AG23" s="38">
        <f t="shared" si="21"/>
        <v>43219.494791666664</v>
      </c>
      <c r="AH23" s="35">
        <f t="shared" si="15"/>
        <v>43219.494791666664</v>
      </c>
    </row>
    <row r="24" spans="1:34" x14ac:dyDescent="0.15">
      <c r="A24" s="80">
        <v>20</v>
      </c>
      <c r="B24" s="32"/>
      <c r="C24" s="80">
        <f t="shared" si="16"/>
        <v>0.29999999999999716</v>
      </c>
      <c r="D24" s="81">
        <f t="shared" si="25"/>
        <v>73</v>
      </c>
      <c r="E24" s="82">
        <v>73</v>
      </c>
      <c r="F24" s="73"/>
      <c r="G24" s="56" t="s">
        <v>109</v>
      </c>
      <c r="H24" s="56" t="s">
        <v>94</v>
      </c>
      <c r="I24" s="84"/>
      <c r="J24" s="56" t="s">
        <v>107</v>
      </c>
      <c r="K24" s="83"/>
      <c r="L24" s="73" t="s">
        <v>239</v>
      </c>
      <c r="M24" s="36" t="str">
        <f t="shared" si="23"/>
        <v/>
      </c>
      <c r="N24" s="37" t="str">
        <f t="shared" si="24"/>
        <v/>
      </c>
      <c r="P24" s="34">
        <f t="shared" si="1"/>
        <v>73</v>
      </c>
      <c r="Q24" s="34"/>
      <c r="R24" s="35">
        <f t="shared" si="2"/>
        <v>43219.381127450979</v>
      </c>
      <c r="S24" s="35">
        <f t="shared" si="3"/>
        <v>43219.371400122545</v>
      </c>
      <c r="T24" s="35">
        <f t="shared" si="4"/>
        <v>43219.343014705875</v>
      </c>
      <c r="U24" s="35">
        <f t="shared" si="5"/>
        <v>43219.290732959853</v>
      </c>
      <c r="V24" s="35">
        <f t="shared" si="6"/>
        <v>43219.184620322485</v>
      </c>
      <c r="W24" s="35">
        <f t="shared" si="7"/>
        <v>43219.112376732744</v>
      </c>
      <c r="X24" s="35">
        <f t="shared" si="8"/>
        <v>43218.862086877671</v>
      </c>
      <c r="Y24" s="35">
        <f t="shared" si="9"/>
        <v>43219.381474673202</v>
      </c>
      <c r="Z24" s="35"/>
      <c r="AA24" s="35">
        <f t="shared" si="20"/>
        <v>43219.485763888886</v>
      </c>
      <c r="AB24" s="35">
        <f t="shared" si="10"/>
        <v>43219.494444444441</v>
      </c>
      <c r="AC24" s="35">
        <f t="shared" si="11"/>
        <v>43219.036883094152</v>
      </c>
      <c r="AD24" s="35">
        <f t="shared" si="12"/>
        <v>43219.519792163286</v>
      </c>
      <c r="AE24" s="35">
        <f t="shared" si="13"/>
        <v>43218.137604171083</v>
      </c>
      <c r="AF24" s="35">
        <f t="shared" si="14"/>
        <v>43217.338067134042</v>
      </c>
      <c r="AG24" s="38">
        <f t="shared" si="21"/>
        <v>43219.494791666664</v>
      </c>
      <c r="AH24" s="35">
        <f t="shared" si="15"/>
        <v>43219.494791666664</v>
      </c>
    </row>
    <row r="25" spans="1:34" x14ac:dyDescent="0.15">
      <c r="A25" s="80">
        <v>21</v>
      </c>
      <c r="B25" s="32"/>
      <c r="C25" s="80">
        <f t="shared" ref="C25:C44" si="26">IF(E25&lt;&gt;"",E25-E24,"")</f>
        <v>1.2000000000000028</v>
      </c>
      <c r="D25" s="81">
        <f t="shared" si="25"/>
        <v>74.2</v>
      </c>
      <c r="E25" s="82">
        <v>74.2</v>
      </c>
      <c r="F25" s="73"/>
      <c r="G25" s="56" t="s">
        <v>84</v>
      </c>
      <c r="H25" s="56" t="s">
        <v>80</v>
      </c>
      <c r="I25" s="56" t="s">
        <v>81</v>
      </c>
      <c r="J25" s="56"/>
      <c r="K25" s="83"/>
      <c r="L25" s="73" t="s">
        <v>240</v>
      </c>
      <c r="M25" s="36" t="str">
        <f t="shared" ref="M25:M44" si="27">IF(B25="finish",$M$5+$AL$10,IF(B25&lt;&gt;"",Y25,""))</f>
        <v/>
      </c>
      <c r="N25" s="37" t="str">
        <f t="shared" ref="N25:N44" si="28">IF(B25="finish",M$5+AL$11,IF(B25&lt;&gt;"",AH25,""))</f>
        <v/>
      </c>
      <c r="P25" s="34">
        <f t="shared" si="1"/>
        <v>74</v>
      </c>
      <c r="Q25" s="34"/>
      <c r="R25" s="35">
        <f t="shared" si="2"/>
        <v>43219.382352941175</v>
      </c>
      <c r="S25" s="35">
        <f t="shared" si="3"/>
        <v>43219.372702205881</v>
      </c>
      <c r="T25" s="35">
        <f t="shared" si="4"/>
        <v>43219.344403594769</v>
      </c>
      <c r="U25" s="35">
        <f t="shared" si="5"/>
        <v>43219.29222105509</v>
      </c>
      <c r="V25" s="35">
        <f t="shared" si="6"/>
        <v>43219.186222886587</v>
      </c>
      <c r="W25" s="35">
        <f t="shared" si="7"/>
        <v>43219.114043399415</v>
      </c>
      <c r="X25" s="35">
        <f t="shared" si="8"/>
        <v>43218.863898471878</v>
      </c>
      <c r="Y25" s="35">
        <f t="shared" si="9"/>
        <v>43219.382700163398</v>
      </c>
      <c r="Z25" s="35"/>
      <c r="AA25" s="35">
        <f t="shared" si="20"/>
        <v>43219.487847222219</v>
      </c>
      <c r="AB25" s="35">
        <f t="shared" si="10"/>
        <v>43219.49722222222</v>
      </c>
      <c r="AC25" s="35">
        <f t="shared" si="11"/>
        <v>43219.040529109785</v>
      </c>
      <c r="AD25" s="35">
        <f t="shared" si="12"/>
        <v>43219.522917241411</v>
      </c>
      <c r="AE25" s="35">
        <f t="shared" si="13"/>
        <v>43218.141770837748</v>
      </c>
      <c r="AF25" s="35">
        <f t="shared" si="14"/>
        <v>43217.342696763677</v>
      </c>
      <c r="AG25" s="38">
        <f t="shared" si="21"/>
        <v>43219.497569444444</v>
      </c>
      <c r="AH25" s="35">
        <f t="shared" si="15"/>
        <v>43219.497569444444</v>
      </c>
    </row>
    <row r="26" spans="1:34" x14ac:dyDescent="0.15">
      <c r="A26" s="80">
        <v>22</v>
      </c>
      <c r="B26" s="32"/>
      <c r="C26" s="80">
        <f t="shared" si="26"/>
        <v>0.39999999999999147</v>
      </c>
      <c r="D26" s="81">
        <f t="shared" ref="D26:D44" si="29">IF(E26&lt;&gt;"",IF(B25="",D25+C26,C26),"")</f>
        <v>74.599999999999994</v>
      </c>
      <c r="E26" s="82">
        <v>74.599999999999994</v>
      </c>
      <c r="F26" s="73"/>
      <c r="G26" s="56" t="s">
        <v>86</v>
      </c>
      <c r="H26" s="56" t="s">
        <v>89</v>
      </c>
      <c r="I26" s="56" t="s">
        <v>81</v>
      </c>
      <c r="J26" s="56"/>
      <c r="K26" s="83" t="s">
        <v>241</v>
      </c>
      <c r="L26" s="73" t="s">
        <v>242</v>
      </c>
      <c r="M26" s="36" t="str">
        <f t="shared" si="27"/>
        <v/>
      </c>
      <c r="N26" s="37" t="str">
        <f t="shared" si="28"/>
        <v/>
      </c>
      <c r="P26" s="34">
        <f t="shared" si="1"/>
        <v>75</v>
      </c>
      <c r="Q26" s="34"/>
      <c r="R26" s="35">
        <f t="shared" si="2"/>
        <v>43219.383578431371</v>
      </c>
      <c r="S26" s="35">
        <f t="shared" si="3"/>
        <v>43219.374004289217</v>
      </c>
      <c r="T26" s="35">
        <f t="shared" si="4"/>
        <v>43219.345792483655</v>
      </c>
      <c r="U26" s="35">
        <f t="shared" si="5"/>
        <v>43219.293709150326</v>
      </c>
      <c r="V26" s="35">
        <f t="shared" si="6"/>
        <v>43219.187825450688</v>
      </c>
      <c r="W26" s="35">
        <f t="shared" si="7"/>
        <v>43219.115710066078</v>
      </c>
      <c r="X26" s="35">
        <f t="shared" si="8"/>
        <v>43218.865710066078</v>
      </c>
      <c r="Y26" s="35">
        <f t="shared" si="9"/>
        <v>43219.383925653587</v>
      </c>
      <c r="Z26" s="35"/>
      <c r="AA26" s="35">
        <f t="shared" si="20"/>
        <v>43219.489930555552</v>
      </c>
      <c r="AB26" s="35">
        <f t="shared" si="10"/>
        <v>43219.499999999993</v>
      </c>
      <c r="AC26" s="35">
        <f t="shared" si="11"/>
        <v>43219.044175125418</v>
      </c>
      <c r="AD26" s="35">
        <f t="shared" si="12"/>
        <v>43219.526042319536</v>
      </c>
      <c r="AE26" s="35">
        <f t="shared" si="13"/>
        <v>43218.145937504414</v>
      </c>
      <c r="AF26" s="35">
        <f t="shared" si="14"/>
        <v>43217.347326393305</v>
      </c>
      <c r="AG26" s="38">
        <f t="shared" si="21"/>
        <v>43219.500347222216</v>
      </c>
      <c r="AH26" s="35">
        <f t="shared" si="15"/>
        <v>43219.500347222216</v>
      </c>
    </row>
    <row r="27" spans="1:34" x14ac:dyDescent="0.15">
      <c r="A27" s="80">
        <v>23</v>
      </c>
      <c r="B27" s="32"/>
      <c r="C27" s="80">
        <f t="shared" si="26"/>
        <v>2.4000000000000057</v>
      </c>
      <c r="D27" s="81">
        <f t="shared" si="29"/>
        <v>77</v>
      </c>
      <c r="E27" s="82">
        <v>77</v>
      </c>
      <c r="F27" s="73"/>
      <c r="G27" s="56" t="s">
        <v>86</v>
      </c>
      <c r="H27" s="56" t="s">
        <v>89</v>
      </c>
      <c r="I27" s="56" t="s">
        <v>81</v>
      </c>
      <c r="J27" s="56" t="s">
        <v>110</v>
      </c>
      <c r="K27" s="83" t="s">
        <v>243</v>
      </c>
      <c r="L27" s="73" t="s">
        <v>244</v>
      </c>
      <c r="M27" s="36" t="str">
        <f t="shared" si="27"/>
        <v/>
      </c>
      <c r="N27" s="37" t="str">
        <f t="shared" si="28"/>
        <v/>
      </c>
      <c r="P27" s="34">
        <f t="shared" si="1"/>
        <v>77</v>
      </c>
      <c r="Q27" s="34"/>
      <c r="R27" s="35">
        <f t="shared" si="2"/>
        <v>43219.386029411762</v>
      </c>
      <c r="S27" s="35">
        <f t="shared" si="3"/>
        <v>43219.376608455881</v>
      </c>
      <c r="T27" s="35">
        <f t="shared" si="4"/>
        <v>43219.348570261434</v>
      </c>
      <c r="U27" s="35">
        <f t="shared" si="5"/>
        <v>43219.2966853408</v>
      </c>
      <c r="V27" s="35">
        <f t="shared" si="6"/>
        <v>43219.191030578899</v>
      </c>
      <c r="W27" s="35">
        <f t="shared" si="7"/>
        <v>43219.119043399412</v>
      </c>
      <c r="X27" s="35">
        <f t="shared" si="8"/>
        <v>43218.869333254486</v>
      </c>
      <c r="Y27" s="35">
        <f t="shared" si="9"/>
        <v>43219.386376633993</v>
      </c>
      <c r="Z27" s="35"/>
      <c r="AA27" s="35">
        <f t="shared" si="20"/>
        <v>43219.494097222218</v>
      </c>
      <c r="AB27" s="35">
        <f t="shared" si="10"/>
        <v>43219.505555555552</v>
      </c>
      <c r="AC27" s="35">
        <f t="shared" si="11"/>
        <v>43219.051467156685</v>
      </c>
      <c r="AD27" s="35">
        <f t="shared" si="12"/>
        <v>43219.532292475793</v>
      </c>
      <c r="AE27" s="35">
        <f t="shared" si="13"/>
        <v>43218.154270837753</v>
      </c>
      <c r="AF27" s="35">
        <f t="shared" si="14"/>
        <v>43217.35658565256</v>
      </c>
      <c r="AG27" s="38">
        <f t="shared" si="21"/>
        <v>43219.505902777775</v>
      </c>
      <c r="AH27" s="35">
        <f t="shared" si="15"/>
        <v>43219.505902777775</v>
      </c>
    </row>
    <row r="28" spans="1:34" x14ac:dyDescent="0.15">
      <c r="A28" s="80">
        <v>24</v>
      </c>
      <c r="B28" s="32"/>
      <c r="C28" s="80">
        <f t="shared" si="26"/>
        <v>0.5</v>
      </c>
      <c r="D28" s="81">
        <f t="shared" si="29"/>
        <v>77.5</v>
      </c>
      <c r="E28" s="82">
        <v>77.5</v>
      </c>
      <c r="F28" s="73" t="s">
        <v>111</v>
      </c>
      <c r="G28" s="56" t="s">
        <v>84</v>
      </c>
      <c r="H28" s="56" t="s">
        <v>80</v>
      </c>
      <c r="I28" s="56" t="s">
        <v>81</v>
      </c>
      <c r="J28" s="56"/>
      <c r="K28" s="83" t="s">
        <v>245</v>
      </c>
      <c r="L28" s="73" t="s">
        <v>246</v>
      </c>
      <c r="M28" s="36" t="str">
        <f t="shared" si="27"/>
        <v/>
      </c>
      <c r="N28" s="37" t="str">
        <f t="shared" si="28"/>
        <v/>
      </c>
      <c r="P28" s="34">
        <f t="shared" si="1"/>
        <v>78</v>
      </c>
      <c r="Q28" s="34"/>
      <c r="R28" s="35">
        <f t="shared" si="2"/>
        <v>43219.387254901958</v>
      </c>
      <c r="S28" s="35">
        <f t="shared" si="3"/>
        <v>43219.377910539217</v>
      </c>
      <c r="T28" s="35">
        <f t="shared" si="4"/>
        <v>43219.349959150321</v>
      </c>
      <c r="U28" s="35">
        <f t="shared" si="5"/>
        <v>43219.298173436044</v>
      </c>
      <c r="V28" s="35">
        <f t="shared" si="6"/>
        <v>43219.192633143</v>
      </c>
      <c r="W28" s="35">
        <f t="shared" si="7"/>
        <v>43219.120710066076</v>
      </c>
      <c r="X28" s="35">
        <f t="shared" si="8"/>
        <v>43218.871144848687</v>
      </c>
      <c r="Y28" s="35">
        <f t="shared" si="9"/>
        <v>43219.387602124181</v>
      </c>
      <c r="Z28" s="35"/>
      <c r="AA28" s="35">
        <f t="shared" si="20"/>
        <v>43219.49618055555</v>
      </c>
      <c r="AB28" s="35">
        <f t="shared" si="10"/>
        <v>43219.508333333331</v>
      </c>
      <c r="AC28" s="35">
        <f t="shared" si="11"/>
        <v>43219.055113172319</v>
      </c>
      <c r="AD28" s="35">
        <f t="shared" si="12"/>
        <v>43219.535417553918</v>
      </c>
      <c r="AE28" s="35">
        <f t="shared" si="13"/>
        <v>43218.158437504419</v>
      </c>
      <c r="AF28" s="35">
        <f t="shared" si="14"/>
        <v>43217.361215282195</v>
      </c>
      <c r="AG28" s="38">
        <f t="shared" si="21"/>
        <v>43219.508680555555</v>
      </c>
      <c r="AH28" s="35">
        <f t="shared" si="15"/>
        <v>43219.508680555555</v>
      </c>
    </row>
    <row r="29" spans="1:34" x14ac:dyDescent="0.15">
      <c r="A29" s="80">
        <v>25</v>
      </c>
      <c r="B29" s="32"/>
      <c r="C29" s="80">
        <f t="shared" si="26"/>
        <v>1.5999999999999943</v>
      </c>
      <c r="D29" s="81">
        <f t="shared" si="29"/>
        <v>79.099999999999994</v>
      </c>
      <c r="E29" s="82">
        <v>79.099999999999994</v>
      </c>
      <c r="F29" s="73"/>
      <c r="G29" s="56" t="s">
        <v>79</v>
      </c>
      <c r="H29" s="56" t="s">
        <v>89</v>
      </c>
      <c r="I29" s="56" t="s">
        <v>75</v>
      </c>
      <c r="J29" s="56"/>
      <c r="K29" s="83"/>
      <c r="L29" s="73" t="s">
        <v>112</v>
      </c>
      <c r="M29" s="36" t="str">
        <f t="shared" si="27"/>
        <v/>
      </c>
      <c r="N29" s="37" t="str">
        <f t="shared" si="28"/>
        <v/>
      </c>
      <c r="P29" s="34">
        <f t="shared" si="1"/>
        <v>79</v>
      </c>
      <c r="Q29" s="34"/>
      <c r="R29" s="35">
        <f t="shared" si="2"/>
        <v>43219.388480392154</v>
      </c>
      <c r="S29" s="35">
        <f t="shared" si="3"/>
        <v>43219.379212622545</v>
      </c>
      <c r="T29" s="35">
        <f t="shared" si="4"/>
        <v>43219.351348039214</v>
      </c>
      <c r="U29" s="35">
        <f t="shared" si="5"/>
        <v>43219.29966153128</v>
      </c>
      <c r="V29" s="35">
        <f t="shared" si="6"/>
        <v>43219.194235707102</v>
      </c>
      <c r="W29" s="35">
        <f t="shared" si="7"/>
        <v>43219.122376732746</v>
      </c>
      <c r="X29" s="35">
        <f t="shared" si="8"/>
        <v>43218.872956442887</v>
      </c>
      <c r="Y29" s="35">
        <f t="shared" si="9"/>
        <v>43219.388827614377</v>
      </c>
      <c r="Z29" s="35"/>
      <c r="AA29" s="35">
        <f t="shared" si="20"/>
        <v>43219.498263888883</v>
      </c>
      <c r="AB29" s="35">
        <f t="shared" si="10"/>
        <v>43219.511111111104</v>
      </c>
      <c r="AC29" s="35">
        <f t="shared" si="11"/>
        <v>43219.058759187952</v>
      </c>
      <c r="AD29" s="35">
        <f t="shared" si="12"/>
        <v>43219.53854263205</v>
      </c>
      <c r="AE29" s="35">
        <f t="shared" si="13"/>
        <v>43218.162604171084</v>
      </c>
      <c r="AF29" s="35">
        <f t="shared" si="14"/>
        <v>43217.365844911823</v>
      </c>
      <c r="AG29" s="38">
        <f t="shared" si="21"/>
        <v>43219.511458333327</v>
      </c>
      <c r="AH29" s="35">
        <f t="shared" si="15"/>
        <v>43219.511458333327</v>
      </c>
    </row>
    <row r="30" spans="1:34" x14ac:dyDescent="0.15">
      <c r="A30" s="80">
        <v>26</v>
      </c>
      <c r="B30" s="32"/>
      <c r="C30" s="80">
        <f t="shared" si="26"/>
        <v>2.8000000000000114</v>
      </c>
      <c r="D30" s="81">
        <f t="shared" si="29"/>
        <v>81.900000000000006</v>
      </c>
      <c r="E30" s="82">
        <v>81.900000000000006</v>
      </c>
      <c r="F30" s="73" t="s">
        <v>113</v>
      </c>
      <c r="G30" s="56" t="s">
        <v>86</v>
      </c>
      <c r="H30" s="56" t="s">
        <v>80</v>
      </c>
      <c r="I30" s="56" t="s">
        <v>81</v>
      </c>
      <c r="J30" s="56" t="s">
        <v>114</v>
      </c>
      <c r="K30" s="83" t="s">
        <v>247</v>
      </c>
      <c r="L30" s="73"/>
      <c r="M30" s="36" t="str">
        <f t="shared" si="27"/>
        <v/>
      </c>
      <c r="N30" s="37" t="str">
        <f t="shared" si="28"/>
        <v/>
      </c>
      <c r="P30" s="34">
        <f t="shared" si="1"/>
        <v>82</v>
      </c>
      <c r="Q30" s="34"/>
      <c r="R30" s="35">
        <f t="shared" si="2"/>
        <v>43219.392156862741</v>
      </c>
      <c r="S30" s="35">
        <f t="shared" si="3"/>
        <v>43219.383118872545</v>
      </c>
      <c r="T30" s="35">
        <f t="shared" si="4"/>
        <v>43219.35551470588</v>
      </c>
      <c r="U30" s="35">
        <f t="shared" si="5"/>
        <v>43219.304125816991</v>
      </c>
      <c r="V30" s="35">
        <f t="shared" si="6"/>
        <v>43219.199043399407</v>
      </c>
      <c r="W30" s="35">
        <f t="shared" si="7"/>
        <v>43219.127376732744</v>
      </c>
      <c r="X30" s="35">
        <f t="shared" si="8"/>
        <v>43218.878391225502</v>
      </c>
      <c r="Y30" s="35">
        <f t="shared" si="9"/>
        <v>43219.392504084964</v>
      </c>
      <c r="Z30" s="35"/>
      <c r="AA30" s="35">
        <f t="shared" si="20"/>
        <v>43219.504513888882</v>
      </c>
      <c r="AB30" s="35">
        <f t="shared" si="10"/>
        <v>43219.519444444442</v>
      </c>
      <c r="AC30" s="35">
        <f t="shared" si="11"/>
        <v>43219.06969723486</v>
      </c>
      <c r="AD30" s="35">
        <f t="shared" si="12"/>
        <v>43219.547917866425</v>
      </c>
      <c r="AE30" s="35">
        <f t="shared" si="13"/>
        <v>43218.175104171081</v>
      </c>
      <c r="AF30" s="35">
        <f t="shared" si="14"/>
        <v>43217.379733800713</v>
      </c>
      <c r="AG30" s="38">
        <f t="shared" si="21"/>
        <v>43219.519791666666</v>
      </c>
      <c r="AH30" s="35">
        <f t="shared" si="15"/>
        <v>43219.519791666666</v>
      </c>
    </row>
    <row r="31" spans="1:34" x14ac:dyDescent="0.15">
      <c r="A31" s="80">
        <v>27</v>
      </c>
      <c r="B31" s="32"/>
      <c r="C31" s="80">
        <f t="shared" si="26"/>
        <v>6.7999999999999972</v>
      </c>
      <c r="D31" s="81">
        <f t="shared" si="29"/>
        <v>88.7</v>
      </c>
      <c r="E31" s="82">
        <v>88.7</v>
      </c>
      <c r="F31" s="73"/>
      <c r="G31" s="56" t="s">
        <v>249</v>
      </c>
      <c r="H31" s="56" t="s">
        <v>89</v>
      </c>
      <c r="I31" s="84"/>
      <c r="J31" s="56" t="s">
        <v>115</v>
      </c>
      <c r="K31" s="83" t="s">
        <v>248</v>
      </c>
      <c r="L31" s="73" t="s">
        <v>116</v>
      </c>
      <c r="M31" s="36" t="str">
        <f t="shared" si="27"/>
        <v/>
      </c>
      <c r="N31" s="37" t="str">
        <f t="shared" si="28"/>
        <v/>
      </c>
      <c r="P31" s="34">
        <f t="shared" si="1"/>
        <v>89</v>
      </c>
      <c r="Q31" s="34"/>
      <c r="R31" s="35">
        <f t="shared" si="2"/>
        <v>43219.400735294112</v>
      </c>
      <c r="S31" s="35">
        <f t="shared" si="3"/>
        <v>43219.392233455881</v>
      </c>
      <c r="T31" s="35">
        <f t="shared" si="4"/>
        <v>43219.365236928104</v>
      </c>
      <c r="U31" s="35">
        <f t="shared" si="5"/>
        <v>43219.314542483662</v>
      </c>
      <c r="V31" s="35">
        <f t="shared" si="6"/>
        <v>43219.210261348126</v>
      </c>
      <c r="W31" s="35">
        <f t="shared" si="7"/>
        <v>43219.139043399409</v>
      </c>
      <c r="X31" s="35">
        <f t="shared" si="8"/>
        <v>43218.891072384919</v>
      </c>
      <c r="Y31" s="35">
        <f t="shared" si="9"/>
        <v>43219.401082516335</v>
      </c>
      <c r="Z31" s="35"/>
      <c r="AA31" s="35">
        <f t="shared" si="20"/>
        <v>43219.519097222219</v>
      </c>
      <c r="AB31" s="35">
        <f t="shared" si="10"/>
        <v>43219.538888888885</v>
      </c>
      <c r="AC31" s="35">
        <f t="shared" si="11"/>
        <v>43219.095219344294</v>
      </c>
      <c r="AD31" s="35">
        <f t="shared" si="12"/>
        <v>43219.569793413313</v>
      </c>
      <c r="AE31" s="35">
        <f t="shared" si="13"/>
        <v>43218.204270837748</v>
      </c>
      <c r="AF31" s="35">
        <f t="shared" si="14"/>
        <v>43217.412141208115</v>
      </c>
      <c r="AG31" s="38">
        <f t="shared" si="21"/>
        <v>43219.539236111108</v>
      </c>
      <c r="AH31" s="35">
        <f t="shared" si="15"/>
        <v>43219.539236111108</v>
      </c>
    </row>
    <row r="32" spans="1:34" x14ac:dyDescent="0.15">
      <c r="A32" s="80">
        <v>28</v>
      </c>
      <c r="B32" s="73"/>
      <c r="C32" s="80">
        <f t="shared" si="26"/>
        <v>2.5</v>
      </c>
      <c r="D32" s="81">
        <f t="shared" si="29"/>
        <v>91.2</v>
      </c>
      <c r="E32" s="82">
        <v>91.2</v>
      </c>
      <c r="F32" s="73"/>
      <c r="G32" s="56" t="s">
        <v>86</v>
      </c>
      <c r="H32" s="56" t="s">
        <v>89</v>
      </c>
      <c r="I32" s="56" t="s">
        <v>81</v>
      </c>
      <c r="J32" s="56" t="s">
        <v>115</v>
      </c>
      <c r="K32" s="83" t="s">
        <v>250</v>
      </c>
      <c r="L32" s="73"/>
      <c r="M32" s="36" t="str">
        <f t="shared" si="27"/>
        <v/>
      </c>
      <c r="N32" s="37" t="str">
        <f t="shared" si="28"/>
        <v/>
      </c>
      <c r="P32" s="34">
        <f t="shared" si="1"/>
        <v>91</v>
      </c>
      <c r="Q32" s="34"/>
      <c r="R32" s="35">
        <f t="shared" si="2"/>
        <v>43219.403186274511</v>
      </c>
      <c r="S32" s="35">
        <f t="shared" si="3"/>
        <v>43219.394837622545</v>
      </c>
      <c r="T32" s="35">
        <f t="shared" si="4"/>
        <v>43219.368014705877</v>
      </c>
      <c r="U32" s="35">
        <f t="shared" si="5"/>
        <v>43219.317518674135</v>
      </c>
      <c r="V32" s="35">
        <f t="shared" si="6"/>
        <v>43219.213466476329</v>
      </c>
      <c r="W32" s="35">
        <f t="shared" si="7"/>
        <v>43219.142376732743</v>
      </c>
      <c r="X32" s="35">
        <f t="shared" si="8"/>
        <v>43218.894695573326</v>
      </c>
      <c r="Y32" s="35">
        <f t="shared" si="9"/>
        <v>43219.403533496727</v>
      </c>
      <c r="Z32" s="35"/>
      <c r="AA32" s="35">
        <f t="shared" si="20"/>
        <v>43219.523263888885</v>
      </c>
      <c r="AB32" s="35">
        <f t="shared" si="10"/>
        <v>43219.544444444437</v>
      </c>
      <c r="AC32" s="35">
        <f t="shared" si="11"/>
        <v>43219.10251137556</v>
      </c>
      <c r="AD32" s="35">
        <f t="shared" si="12"/>
        <v>43219.57604356957</v>
      </c>
      <c r="AE32" s="35">
        <f t="shared" si="13"/>
        <v>43218.21260417108</v>
      </c>
      <c r="AF32" s="35">
        <f t="shared" si="14"/>
        <v>43217.421400467378</v>
      </c>
      <c r="AG32" s="38">
        <f t="shared" si="21"/>
        <v>43219.54479166666</v>
      </c>
      <c r="AH32" s="35">
        <f t="shared" si="15"/>
        <v>43219.54479166666</v>
      </c>
    </row>
    <row r="33" spans="1:34" x14ac:dyDescent="0.15">
      <c r="A33" s="80">
        <v>29</v>
      </c>
      <c r="B33" s="73" t="s">
        <v>117</v>
      </c>
      <c r="C33" s="80">
        <f t="shared" si="26"/>
        <v>0.79999999999999716</v>
      </c>
      <c r="D33" s="81">
        <f t="shared" si="29"/>
        <v>92</v>
      </c>
      <c r="E33" s="82">
        <v>92</v>
      </c>
      <c r="F33" s="73" t="s">
        <v>118</v>
      </c>
      <c r="G33" s="56" t="s">
        <v>86</v>
      </c>
      <c r="H33" s="56" t="s">
        <v>119</v>
      </c>
      <c r="I33" s="56" t="s">
        <v>81</v>
      </c>
      <c r="J33" s="56" t="s">
        <v>115</v>
      </c>
      <c r="K33" s="83"/>
      <c r="L33" s="73" t="s">
        <v>251</v>
      </c>
      <c r="M33" s="36">
        <f t="shared" si="27"/>
        <v>43219.40475898693</v>
      </c>
      <c r="N33" s="37">
        <f t="shared" si="28"/>
        <v>43219.547569444439</v>
      </c>
      <c r="P33" s="34">
        <f t="shared" si="1"/>
        <v>92</v>
      </c>
      <c r="Q33" s="34"/>
      <c r="R33" s="35">
        <f t="shared" si="2"/>
        <v>43219.404411764706</v>
      </c>
      <c r="S33" s="35">
        <f t="shared" si="3"/>
        <v>43219.396139705881</v>
      </c>
      <c r="T33" s="35">
        <f t="shared" si="4"/>
        <v>43219.36940359477</v>
      </c>
      <c r="U33" s="35">
        <f t="shared" si="5"/>
        <v>43219.319006769372</v>
      </c>
      <c r="V33" s="35">
        <f t="shared" si="6"/>
        <v>43219.215069040438</v>
      </c>
      <c r="W33" s="35">
        <f t="shared" si="7"/>
        <v>43219.144043399414</v>
      </c>
      <c r="X33" s="35">
        <f t="shared" si="8"/>
        <v>43218.896507167527</v>
      </c>
      <c r="Y33" s="35">
        <f t="shared" si="9"/>
        <v>43219.40475898693</v>
      </c>
      <c r="Z33" s="35"/>
      <c r="AA33" s="35">
        <f t="shared" si="20"/>
        <v>43219.525347222218</v>
      </c>
      <c r="AB33" s="35">
        <f t="shared" si="10"/>
        <v>43219.547222222216</v>
      </c>
      <c r="AC33" s="35">
        <f t="shared" si="11"/>
        <v>43219.106157391201</v>
      </c>
      <c r="AD33" s="35">
        <f t="shared" si="12"/>
        <v>43219.579168647695</v>
      </c>
      <c r="AE33" s="35">
        <f t="shared" si="13"/>
        <v>43218.216770837753</v>
      </c>
      <c r="AF33" s="35">
        <f t="shared" si="14"/>
        <v>43217.426030097005</v>
      </c>
      <c r="AG33" s="38">
        <f t="shared" si="21"/>
        <v>43219.547569444439</v>
      </c>
      <c r="AH33" s="35">
        <f t="shared" si="15"/>
        <v>43219.547569444439</v>
      </c>
    </row>
    <row r="34" spans="1:34" x14ac:dyDescent="0.15">
      <c r="A34" s="80">
        <v>30</v>
      </c>
      <c r="B34" s="73"/>
      <c r="C34" s="80">
        <f t="shared" si="26"/>
        <v>2.9000000000000057</v>
      </c>
      <c r="D34" s="81">
        <f t="shared" si="29"/>
        <v>2.9000000000000057</v>
      </c>
      <c r="E34" s="82">
        <v>94.9</v>
      </c>
      <c r="F34" s="73" t="s">
        <v>120</v>
      </c>
      <c r="G34" s="56" t="s">
        <v>121</v>
      </c>
      <c r="H34" s="56" t="s">
        <v>91</v>
      </c>
      <c r="I34" s="56" t="s">
        <v>122</v>
      </c>
      <c r="J34" s="56" t="s">
        <v>123</v>
      </c>
      <c r="K34" s="83" t="s">
        <v>252</v>
      </c>
      <c r="L34" s="73" t="s">
        <v>124</v>
      </c>
      <c r="M34" s="36" t="str">
        <f t="shared" si="27"/>
        <v/>
      </c>
      <c r="N34" s="37" t="str">
        <f t="shared" si="28"/>
        <v/>
      </c>
      <c r="P34" s="34">
        <f t="shared" si="1"/>
        <v>95</v>
      </c>
      <c r="Q34" s="34"/>
      <c r="R34" s="35">
        <f t="shared" si="2"/>
        <v>43219.408088235294</v>
      </c>
      <c r="S34" s="35">
        <f t="shared" si="3"/>
        <v>43219.400045955881</v>
      </c>
      <c r="T34" s="35">
        <f t="shared" si="4"/>
        <v>43219.373570261436</v>
      </c>
      <c r="U34" s="35">
        <f t="shared" si="5"/>
        <v>43219.32347105509</v>
      </c>
      <c r="V34" s="35">
        <f t="shared" si="6"/>
        <v>43219.219876732743</v>
      </c>
      <c r="W34" s="35">
        <f t="shared" si="7"/>
        <v>43219.149043399411</v>
      </c>
      <c r="X34" s="35">
        <f t="shared" si="8"/>
        <v>43218.901941950135</v>
      </c>
      <c r="Y34" s="35">
        <f t="shared" si="9"/>
        <v>43219.408435457517</v>
      </c>
      <c r="Z34" s="35"/>
      <c r="AA34" s="35">
        <f t="shared" si="20"/>
        <v>43219.531597222216</v>
      </c>
      <c r="AB34" s="35">
        <f t="shared" si="10"/>
        <v>43219.555555555547</v>
      </c>
      <c r="AC34" s="35">
        <f t="shared" si="11"/>
        <v>43219.117095438101</v>
      </c>
      <c r="AD34" s="35">
        <f t="shared" si="12"/>
        <v>43219.588543882077</v>
      </c>
      <c r="AE34" s="35">
        <f t="shared" si="13"/>
        <v>43218.22927083775</v>
      </c>
      <c r="AF34" s="35">
        <f t="shared" si="14"/>
        <v>43217.439918985896</v>
      </c>
      <c r="AG34" s="38">
        <f t="shared" si="21"/>
        <v>43219.555902777771</v>
      </c>
      <c r="AH34" s="35">
        <f t="shared" si="15"/>
        <v>43219.555902777771</v>
      </c>
    </row>
    <row r="35" spans="1:34" x14ac:dyDescent="0.15">
      <c r="A35" s="80">
        <v>31</v>
      </c>
      <c r="B35" s="73"/>
      <c r="C35" s="80">
        <f t="shared" si="26"/>
        <v>5</v>
      </c>
      <c r="D35" s="81">
        <f t="shared" si="29"/>
        <v>7.9000000000000057</v>
      </c>
      <c r="E35" s="82">
        <v>99.9</v>
      </c>
      <c r="F35" s="73"/>
      <c r="G35" s="56" t="s">
        <v>79</v>
      </c>
      <c r="H35" s="56" t="s">
        <v>80</v>
      </c>
      <c r="I35" s="56" t="s">
        <v>75</v>
      </c>
      <c r="J35" s="56" t="s">
        <v>123</v>
      </c>
      <c r="K35" s="83" t="s">
        <v>253</v>
      </c>
      <c r="L35" s="73"/>
      <c r="M35" s="36" t="str">
        <f t="shared" si="27"/>
        <v/>
      </c>
      <c r="N35" s="37" t="str">
        <f t="shared" si="28"/>
        <v/>
      </c>
      <c r="P35" s="34">
        <f t="shared" si="1"/>
        <v>100</v>
      </c>
      <c r="Q35" s="34"/>
      <c r="R35" s="35">
        <f t="shared" si="2"/>
        <v>43219.414215686273</v>
      </c>
      <c r="S35" s="35">
        <f t="shared" si="3"/>
        <v>43219.406556372545</v>
      </c>
      <c r="T35" s="35">
        <f t="shared" si="4"/>
        <v>43219.380514705881</v>
      </c>
      <c r="U35" s="35">
        <f t="shared" si="5"/>
        <v>43219.33091153128</v>
      </c>
      <c r="V35" s="35">
        <f t="shared" si="6"/>
        <v>43219.227889553258</v>
      </c>
      <c r="W35" s="35">
        <f t="shared" si="7"/>
        <v>43219.157376732743</v>
      </c>
      <c r="X35" s="35">
        <f t="shared" si="8"/>
        <v>43218.910999921151</v>
      </c>
      <c r="Y35" s="35">
        <f t="shared" si="9"/>
        <v>43219.414562908496</v>
      </c>
      <c r="Z35" s="35"/>
      <c r="AA35" s="35">
        <f t="shared" si="20"/>
        <v>43219.542013888888</v>
      </c>
      <c r="AB35" s="35">
        <f t="shared" si="10"/>
        <v>43219.569444444438</v>
      </c>
      <c r="AC35" s="35">
        <f t="shared" si="11"/>
        <v>43219.135325516268</v>
      </c>
      <c r="AD35" s="35">
        <f t="shared" si="12"/>
        <v>43219.604169272716</v>
      </c>
      <c r="AE35" s="35">
        <f t="shared" si="13"/>
        <v>43218.250104171086</v>
      </c>
      <c r="AF35" s="35">
        <f t="shared" si="14"/>
        <v>43217.463067134042</v>
      </c>
      <c r="AG35" s="38">
        <f t="shared" si="21"/>
        <v>43219.569791666661</v>
      </c>
      <c r="AH35" s="35">
        <f t="shared" si="15"/>
        <v>43219.569791666661</v>
      </c>
    </row>
    <row r="36" spans="1:34" x14ac:dyDescent="0.15">
      <c r="A36" s="80">
        <v>32</v>
      </c>
      <c r="B36" s="73"/>
      <c r="C36" s="80">
        <f t="shared" si="26"/>
        <v>9.9999999999994316E-2</v>
      </c>
      <c r="D36" s="81">
        <f>IF(E36&lt;&gt;"",IF(B35="",D35+C36,C36),"")</f>
        <v>8</v>
      </c>
      <c r="E36" s="82">
        <v>100</v>
      </c>
      <c r="F36" s="73"/>
      <c r="G36" s="56" t="s">
        <v>79</v>
      </c>
      <c r="H36" s="56" t="s">
        <v>89</v>
      </c>
      <c r="I36" s="56" t="s">
        <v>75</v>
      </c>
      <c r="J36" s="56" t="s">
        <v>123</v>
      </c>
      <c r="K36" s="83" t="s">
        <v>254</v>
      </c>
      <c r="L36" s="73" t="s">
        <v>260</v>
      </c>
      <c r="M36" s="36" t="str">
        <f t="shared" si="27"/>
        <v/>
      </c>
      <c r="N36" s="37" t="str">
        <f t="shared" si="28"/>
        <v/>
      </c>
      <c r="P36" s="34">
        <f t="shared" si="1"/>
        <v>100</v>
      </c>
      <c r="Q36" s="34"/>
      <c r="R36" s="35">
        <f t="shared" si="2"/>
        <v>43219.414215686273</v>
      </c>
      <c r="S36" s="35">
        <f t="shared" si="3"/>
        <v>43219.406556372545</v>
      </c>
      <c r="T36" s="35">
        <f t="shared" si="4"/>
        <v>43219.380514705881</v>
      </c>
      <c r="U36" s="35">
        <f t="shared" si="5"/>
        <v>43219.33091153128</v>
      </c>
      <c r="V36" s="35">
        <f t="shared" si="6"/>
        <v>43219.227889553258</v>
      </c>
      <c r="W36" s="35">
        <f t="shared" si="7"/>
        <v>43219.157376732743</v>
      </c>
      <c r="X36" s="35">
        <f t="shared" si="8"/>
        <v>43218.910999921151</v>
      </c>
      <c r="Y36" s="35">
        <f t="shared" si="9"/>
        <v>43219.414562908496</v>
      </c>
      <c r="Z36" s="35"/>
      <c r="AA36" s="35">
        <f t="shared" si="20"/>
        <v>43219.542013888888</v>
      </c>
      <c r="AB36" s="35">
        <f t="shared" si="10"/>
        <v>43219.569444444438</v>
      </c>
      <c r="AC36" s="35">
        <f t="shared" si="11"/>
        <v>43219.135325516268</v>
      </c>
      <c r="AD36" s="35">
        <f t="shared" si="12"/>
        <v>43219.604169272716</v>
      </c>
      <c r="AE36" s="35">
        <f t="shared" si="13"/>
        <v>43218.250104171086</v>
      </c>
      <c r="AF36" s="35">
        <f t="shared" si="14"/>
        <v>43217.463067134042</v>
      </c>
      <c r="AG36" s="38">
        <f t="shared" si="21"/>
        <v>43219.569791666661</v>
      </c>
      <c r="AH36" s="35">
        <f t="shared" si="15"/>
        <v>43219.569791666661</v>
      </c>
    </row>
    <row r="37" spans="1:34" x14ac:dyDescent="0.15">
      <c r="A37" s="80">
        <v>33</v>
      </c>
      <c r="B37" s="73"/>
      <c r="C37" s="80">
        <f t="shared" si="26"/>
        <v>10.700000000000003</v>
      </c>
      <c r="D37" s="81">
        <f t="shared" si="29"/>
        <v>18.700000000000003</v>
      </c>
      <c r="E37" s="82">
        <v>110.7</v>
      </c>
      <c r="F37" s="73" t="s">
        <v>126</v>
      </c>
      <c r="G37" s="56" t="s">
        <v>86</v>
      </c>
      <c r="H37" s="56" t="s">
        <v>89</v>
      </c>
      <c r="I37" s="56" t="s">
        <v>81</v>
      </c>
      <c r="J37" s="56" t="s">
        <v>127</v>
      </c>
      <c r="K37" s="83" t="s">
        <v>255</v>
      </c>
      <c r="L37" s="85" t="s">
        <v>256</v>
      </c>
      <c r="M37" s="36" t="str">
        <f t="shared" si="27"/>
        <v/>
      </c>
      <c r="N37" s="37" t="str">
        <f t="shared" si="28"/>
        <v/>
      </c>
      <c r="P37" s="34">
        <f t="shared" si="1"/>
        <v>111</v>
      </c>
      <c r="Q37" s="34"/>
      <c r="R37" s="35">
        <f t="shared" si="2"/>
        <v>43219.427696078426</v>
      </c>
      <c r="S37" s="35">
        <f t="shared" si="3"/>
        <v>43219.420879289217</v>
      </c>
      <c r="T37" s="35">
        <f t="shared" si="4"/>
        <v>43219.395792483658</v>
      </c>
      <c r="U37" s="35">
        <f t="shared" si="5"/>
        <v>43219.347280578899</v>
      </c>
      <c r="V37" s="35">
        <f t="shared" si="6"/>
        <v>43219.245517758383</v>
      </c>
      <c r="W37" s="35">
        <f t="shared" si="7"/>
        <v>43219.175710066076</v>
      </c>
      <c r="X37" s="35">
        <f t="shared" si="8"/>
        <v>43218.930927457382</v>
      </c>
      <c r="Y37" s="35">
        <f t="shared" si="9"/>
        <v>43219.42804330065</v>
      </c>
      <c r="Z37" s="35"/>
      <c r="AA37" s="35">
        <f t="shared" si="20"/>
        <v>43219.564930555549</v>
      </c>
      <c r="AB37" s="35">
        <f t="shared" si="10"/>
        <v>43219.6</v>
      </c>
      <c r="AC37" s="35">
        <f t="shared" si="11"/>
        <v>43219.175431688243</v>
      </c>
      <c r="AD37" s="35">
        <f t="shared" si="12"/>
        <v>43219.638545132111</v>
      </c>
      <c r="AE37" s="35">
        <f t="shared" si="13"/>
        <v>43218.295937504416</v>
      </c>
      <c r="AF37" s="35">
        <f t="shared" si="14"/>
        <v>43217.513993059969</v>
      </c>
      <c r="AG37" s="38">
        <f t="shared" si="21"/>
        <v>43219.600347222222</v>
      </c>
      <c r="AH37" s="35">
        <f t="shared" si="15"/>
        <v>43219.600347222222</v>
      </c>
    </row>
    <row r="38" spans="1:34" x14ac:dyDescent="0.15">
      <c r="A38" s="80">
        <v>34</v>
      </c>
      <c r="B38" s="73"/>
      <c r="C38" s="80">
        <f t="shared" si="26"/>
        <v>1.5</v>
      </c>
      <c r="D38" s="81">
        <f t="shared" si="29"/>
        <v>20.200000000000003</v>
      </c>
      <c r="E38" s="82">
        <v>112.2</v>
      </c>
      <c r="F38" s="73"/>
      <c r="G38" s="56" t="s">
        <v>79</v>
      </c>
      <c r="H38" s="56" t="s">
        <v>89</v>
      </c>
      <c r="I38" s="56"/>
      <c r="J38" s="56" t="s">
        <v>128</v>
      </c>
      <c r="K38" s="83"/>
      <c r="L38" s="73" t="s">
        <v>257</v>
      </c>
      <c r="M38" s="36" t="str">
        <f t="shared" si="27"/>
        <v/>
      </c>
      <c r="N38" s="37" t="str">
        <f t="shared" si="28"/>
        <v/>
      </c>
      <c r="P38" s="34">
        <f t="shared" si="1"/>
        <v>112</v>
      </c>
      <c r="Q38" s="34"/>
      <c r="R38" s="35">
        <f t="shared" si="2"/>
        <v>43219.428921568622</v>
      </c>
      <c r="S38" s="35">
        <f t="shared" si="3"/>
        <v>43219.422181372545</v>
      </c>
      <c r="T38" s="35">
        <f t="shared" si="4"/>
        <v>43219.397181372544</v>
      </c>
      <c r="U38" s="35">
        <f t="shared" si="5"/>
        <v>43219.348768674135</v>
      </c>
      <c r="V38" s="35">
        <f t="shared" si="6"/>
        <v>43219.247120322485</v>
      </c>
      <c r="W38" s="35">
        <f t="shared" si="7"/>
        <v>43219.177376732747</v>
      </c>
      <c r="X38" s="35">
        <f t="shared" si="8"/>
        <v>43218.932739051583</v>
      </c>
      <c r="Y38" s="35">
        <f t="shared" si="9"/>
        <v>43219.429268790853</v>
      </c>
      <c r="Z38" s="35"/>
      <c r="AA38" s="35">
        <f t="shared" si="20"/>
        <v>43219.567013888882</v>
      </c>
      <c r="AB38" s="35">
        <f t="shared" si="10"/>
        <v>43219.602777777771</v>
      </c>
      <c r="AC38" s="35">
        <f t="shared" si="11"/>
        <v>43219.179077703877</v>
      </c>
      <c r="AD38" s="35">
        <f t="shared" si="12"/>
        <v>43219.641670210236</v>
      </c>
      <c r="AE38" s="35">
        <f t="shared" si="13"/>
        <v>43218.300104171081</v>
      </c>
      <c r="AF38" s="35">
        <f t="shared" si="14"/>
        <v>43217.518622689597</v>
      </c>
      <c r="AG38" s="38">
        <f t="shared" si="21"/>
        <v>43219.603124999994</v>
      </c>
      <c r="AH38" s="35">
        <f t="shared" si="15"/>
        <v>43219.603124999994</v>
      </c>
    </row>
    <row r="39" spans="1:34" x14ac:dyDescent="0.15">
      <c r="A39" s="80">
        <v>35</v>
      </c>
      <c r="B39" s="73"/>
      <c r="C39" s="80">
        <f t="shared" si="26"/>
        <v>2.7999999999999972</v>
      </c>
      <c r="D39" s="81">
        <f t="shared" si="29"/>
        <v>23</v>
      </c>
      <c r="E39" s="82">
        <v>115</v>
      </c>
      <c r="F39" s="73" t="s">
        <v>129</v>
      </c>
      <c r="G39" s="56" t="s">
        <v>86</v>
      </c>
      <c r="H39" s="56" t="s">
        <v>80</v>
      </c>
      <c r="I39" s="56" t="s">
        <v>81</v>
      </c>
      <c r="J39" s="56" t="s">
        <v>130</v>
      </c>
      <c r="K39" s="83" t="s">
        <v>258</v>
      </c>
      <c r="L39" s="73" t="s">
        <v>259</v>
      </c>
      <c r="M39" s="36" t="str">
        <f t="shared" si="27"/>
        <v/>
      </c>
      <c r="N39" s="37" t="str">
        <f t="shared" si="28"/>
        <v/>
      </c>
      <c r="P39" s="34">
        <f t="shared" si="1"/>
        <v>115</v>
      </c>
      <c r="Q39" s="34"/>
      <c r="R39" s="35">
        <f t="shared" si="2"/>
        <v>43219.432598039217</v>
      </c>
      <c r="S39" s="35">
        <f t="shared" si="3"/>
        <v>43219.426087622545</v>
      </c>
      <c r="T39" s="35">
        <f t="shared" si="4"/>
        <v>43219.40134803921</v>
      </c>
      <c r="U39" s="35">
        <f t="shared" si="5"/>
        <v>43219.353232959853</v>
      </c>
      <c r="V39" s="35">
        <f t="shared" si="6"/>
        <v>43219.251928014797</v>
      </c>
      <c r="W39" s="35">
        <f t="shared" si="7"/>
        <v>43219.182376732744</v>
      </c>
      <c r="X39" s="35">
        <f t="shared" si="8"/>
        <v>43218.938173834191</v>
      </c>
      <c r="Y39" s="35">
        <f t="shared" si="9"/>
        <v>43219.432945261447</v>
      </c>
      <c r="Z39" s="35"/>
      <c r="AA39" s="35">
        <f t="shared" si="20"/>
        <v>43219.573263888888</v>
      </c>
      <c r="AB39" s="35">
        <f t="shared" si="10"/>
        <v>43219.611111111109</v>
      </c>
      <c r="AC39" s="35">
        <f t="shared" si="11"/>
        <v>43219.190015750784</v>
      </c>
      <c r="AD39" s="35">
        <f t="shared" si="12"/>
        <v>43219.651045444618</v>
      </c>
      <c r="AE39" s="35">
        <f t="shared" si="13"/>
        <v>43218.312604171086</v>
      </c>
      <c r="AF39" s="35">
        <f t="shared" si="14"/>
        <v>43217.532511578487</v>
      </c>
      <c r="AG39" s="38">
        <f t="shared" si="21"/>
        <v>43219.611458333333</v>
      </c>
      <c r="AH39" s="35">
        <f t="shared" si="15"/>
        <v>43219.611458333333</v>
      </c>
    </row>
    <row r="40" spans="1:34" x14ac:dyDescent="0.15">
      <c r="A40" s="80">
        <v>36</v>
      </c>
      <c r="B40" s="73"/>
      <c r="C40" s="80">
        <f t="shared" si="26"/>
        <v>20.699999999999989</v>
      </c>
      <c r="D40" s="81">
        <f t="shared" si="29"/>
        <v>43.699999999999989</v>
      </c>
      <c r="E40" s="82">
        <v>135.69999999999999</v>
      </c>
      <c r="F40" s="73" t="s">
        <v>131</v>
      </c>
      <c r="G40" s="56" t="s">
        <v>79</v>
      </c>
      <c r="H40" s="56" t="s">
        <v>80</v>
      </c>
      <c r="I40" s="56" t="s">
        <v>81</v>
      </c>
      <c r="J40" s="56" t="s">
        <v>133</v>
      </c>
      <c r="K40" s="83" t="s">
        <v>261</v>
      </c>
      <c r="L40" s="73" t="s">
        <v>262</v>
      </c>
      <c r="M40" s="36" t="str">
        <f t="shared" si="27"/>
        <v/>
      </c>
      <c r="N40" s="37" t="str">
        <f t="shared" si="28"/>
        <v/>
      </c>
      <c r="P40" s="34">
        <f t="shared" si="1"/>
        <v>136</v>
      </c>
      <c r="Q40" s="34"/>
      <c r="R40" s="35">
        <f t="shared" si="2"/>
        <v>43219.458333333328</v>
      </c>
      <c r="S40" s="35">
        <f t="shared" si="3"/>
        <v>43219.453431372545</v>
      </c>
      <c r="T40" s="35">
        <f t="shared" si="4"/>
        <v>43219.430514705877</v>
      </c>
      <c r="U40" s="35">
        <f t="shared" si="5"/>
        <v>43219.384482959853</v>
      </c>
      <c r="V40" s="35">
        <f t="shared" si="6"/>
        <v>43219.285581860946</v>
      </c>
      <c r="W40" s="35">
        <f t="shared" si="7"/>
        <v>43219.217376732748</v>
      </c>
      <c r="X40" s="35">
        <f t="shared" si="8"/>
        <v>43218.976217312455</v>
      </c>
      <c r="Y40" s="35">
        <f t="shared" si="9"/>
        <v>43219.458680555552</v>
      </c>
      <c r="Z40" s="35"/>
      <c r="AA40" s="35">
        <f t="shared" si="20"/>
        <v>43219.617013888885</v>
      </c>
      <c r="AB40" s="35">
        <f t="shared" si="10"/>
        <v>43219.669444444437</v>
      </c>
      <c r="AC40" s="35">
        <f t="shared" si="11"/>
        <v>43219.266582079101</v>
      </c>
      <c r="AD40" s="35">
        <f t="shared" si="12"/>
        <v>43219.716672085284</v>
      </c>
      <c r="AE40" s="35">
        <f t="shared" si="13"/>
        <v>43218.40010417108</v>
      </c>
      <c r="AF40" s="35">
        <f t="shared" si="14"/>
        <v>43217.629733800713</v>
      </c>
      <c r="AG40" s="38">
        <f t="shared" si="21"/>
        <v>43219.66979166666</v>
      </c>
      <c r="AH40" s="35">
        <f t="shared" si="15"/>
        <v>43219.66979166666</v>
      </c>
    </row>
    <row r="41" spans="1:34" x14ac:dyDescent="0.15">
      <c r="A41" s="80">
        <v>37</v>
      </c>
      <c r="B41" s="73"/>
      <c r="C41" s="80">
        <f t="shared" si="26"/>
        <v>0.5</v>
      </c>
      <c r="D41" s="81">
        <f t="shared" si="29"/>
        <v>44.199999999999989</v>
      </c>
      <c r="E41" s="82">
        <v>136.19999999999999</v>
      </c>
      <c r="F41" s="73" t="s">
        <v>132</v>
      </c>
      <c r="G41" s="56" t="s">
        <v>86</v>
      </c>
      <c r="H41" s="56" t="s">
        <v>80</v>
      </c>
      <c r="I41" s="56" t="s">
        <v>81</v>
      </c>
      <c r="J41" s="56" t="s">
        <v>133</v>
      </c>
      <c r="K41" s="83"/>
      <c r="L41" s="73"/>
      <c r="M41" s="36" t="str">
        <f t="shared" si="27"/>
        <v/>
      </c>
      <c r="N41" s="37" t="str">
        <f t="shared" si="28"/>
        <v/>
      </c>
      <c r="P41" s="34">
        <f t="shared" si="1"/>
        <v>136</v>
      </c>
      <c r="Q41" s="34"/>
      <c r="R41" s="35">
        <f t="shared" si="2"/>
        <v>43219.458333333328</v>
      </c>
      <c r="S41" s="35">
        <f t="shared" si="3"/>
        <v>43219.453431372545</v>
      </c>
      <c r="T41" s="35">
        <f t="shared" si="4"/>
        <v>43219.430514705877</v>
      </c>
      <c r="U41" s="35">
        <f t="shared" si="5"/>
        <v>43219.384482959853</v>
      </c>
      <c r="V41" s="35">
        <f t="shared" si="6"/>
        <v>43219.285581860946</v>
      </c>
      <c r="W41" s="35">
        <f t="shared" si="7"/>
        <v>43219.217376732748</v>
      </c>
      <c r="X41" s="35">
        <f t="shared" si="8"/>
        <v>43218.976217312455</v>
      </c>
      <c r="Y41" s="35">
        <f t="shared" si="9"/>
        <v>43219.458680555552</v>
      </c>
      <c r="Z41" s="35"/>
      <c r="AA41" s="35">
        <f t="shared" si="20"/>
        <v>43219.617013888885</v>
      </c>
      <c r="AB41" s="35">
        <f t="shared" si="10"/>
        <v>43219.669444444437</v>
      </c>
      <c r="AC41" s="35">
        <f t="shared" si="11"/>
        <v>43219.266582079101</v>
      </c>
      <c r="AD41" s="35">
        <f t="shared" si="12"/>
        <v>43219.716672085284</v>
      </c>
      <c r="AE41" s="35">
        <f t="shared" si="13"/>
        <v>43218.40010417108</v>
      </c>
      <c r="AF41" s="35">
        <f t="shared" si="14"/>
        <v>43217.629733800713</v>
      </c>
      <c r="AG41" s="38">
        <f t="shared" si="21"/>
        <v>43219.66979166666</v>
      </c>
      <c r="AH41" s="35">
        <f t="shared" si="15"/>
        <v>43219.66979166666</v>
      </c>
    </row>
    <row r="42" spans="1:34" x14ac:dyDescent="0.15">
      <c r="A42" s="80">
        <v>38</v>
      </c>
      <c r="B42" s="73" t="s">
        <v>134</v>
      </c>
      <c r="C42" s="80">
        <f t="shared" si="26"/>
        <v>15</v>
      </c>
      <c r="D42" s="81">
        <f t="shared" si="29"/>
        <v>59.199999999999989</v>
      </c>
      <c r="E42" s="82">
        <v>151.19999999999999</v>
      </c>
      <c r="F42" s="73" t="s">
        <v>135</v>
      </c>
      <c r="G42" s="56" t="s">
        <v>136</v>
      </c>
      <c r="H42" s="56" t="s">
        <v>78</v>
      </c>
      <c r="I42" s="56"/>
      <c r="J42" s="56" t="s">
        <v>133</v>
      </c>
      <c r="K42" s="83"/>
      <c r="L42" s="73" t="s">
        <v>263</v>
      </c>
      <c r="M42" s="36">
        <f t="shared" si="27"/>
        <v>43219.477062908496</v>
      </c>
      <c r="N42" s="37">
        <f t="shared" si="28"/>
        <v>43219.711458333331</v>
      </c>
      <c r="P42" s="34">
        <f t="shared" si="1"/>
        <v>151</v>
      </c>
      <c r="Q42" s="34"/>
      <c r="R42" s="35">
        <f t="shared" si="2"/>
        <v>43219.476715686273</v>
      </c>
      <c r="S42" s="35">
        <f t="shared" si="3"/>
        <v>43219.472962622545</v>
      </c>
      <c r="T42" s="35">
        <f t="shared" si="4"/>
        <v>43219.451348039212</v>
      </c>
      <c r="U42" s="35">
        <f t="shared" si="5"/>
        <v>43219.406804388418</v>
      </c>
      <c r="V42" s="35">
        <f t="shared" si="6"/>
        <v>43219.309620322485</v>
      </c>
      <c r="W42" s="35">
        <f t="shared" si="7"/>
        <v>43219.242376732742</v>
      </c>
      <c r="X42" s="35">
        <f t="shared" si="8"/>
        <v>43219.003391225502</v>
      </c>
      <c r="Y42" s="35">
        <f t="shared" si="9"/>
        <v>43219.477062908496</v>
      </c>
      <c r="Z42" s="35"/>
      <c r="AA42" s="35">
        <f t="shared" si="20"/>
        <v>43219.648263888885</v>
      </c>
      <c r="AB42" s="35">
        <f t="shared" si="10"/>
        <v>43219.711111111108</v>
      </c>
      <c r="AC42" s="35">
        <f t="shared" si="11"/>
        <v>43219.321272313609</v>
      </c>
      <c r="AD42" s="35">
        <f t="shared" si="12"/>
        <v>43219.763548257186</v>
      </c>
      <c r="AE42" s="35">
        <f t="shared" si="13"/>
        <v>43218.46260417108</v>
      </c>
      <c r="AF42" s="35">
        <f t="shared" si="14"/>
        <v>43217.699178245151</v>
      </c>
      <c r="AG42" s="38">
        <f t="shared" si="21"/>
        <v>43219.711458333331</v>
      </c>
      <c r="AH42" s="35">
        <f t="shared" si="15"/>
        <v>43219.711458333331</v>
      </c>
    </row>
    <row r="43" spans="1:34" x14ac:dyDescent="0.15">
      <c r="A43" s="80">
        <v>39</v>
      </c>
      <c r="B43" s="73"/>
      <c r="C43" s="80">
        <f t="shared" si="26"/>
        <v>0.80000000000001137</v>
      </c>
      <c r="D43" s="81">
        <f t="shared" si="29"/>
        <v>0.80000000000001137</v>
      </c>
      <c r="E43" s="82">
        <v>152</v>
      </c>
      <c r="F43" s="73" t="s">
        <v>264</v>
      </c>
      <c r="G43" s="56" t="s">
        <v>104</v>
      </c>
      <c r="H43" s="56" t="s">
        <v>89</v>
      </c>
      <c r="I43" s="56" t="s">
        <v>81</v>
      </c>
      <c r="J43" s="56" t="s">
        <v>137</v>
      </c>
      <c r="K43" s="83" t="s">
        <v>265</v>
      </c>
      <c r="L43" s="73"/>
      <c r="M43" s="36" t="str">
        <f t="shared" si="27"/>
        <v/>
      </c>
      <c r="N43" s="37" t="str">
        <f t="shared" si="28"/>
        <v/>
      </c>
      <c r="P43" s="34">
        <f t="shared" si="1"/>
        <v>152</v>
      </c>
      <c r="Q43" s="34"/>
      <c r="R43" s="35">
        <f t="shared" si="2"/>
        <v>43219.477941176468</v>
      </c>
      <c r="S43" s="35">
        <f t="shared" si="3"/>
        <v>43219.474264705881</v>
      </c>
      <c r="T43" s="35">
        <f t="shared" si="4"/>
        <v>43219.452736928099</v>
      </c>
      <c r="U43" s="35">
        <f t="shared" si="5"/>
        <v>43219.408292483662</v>
      </c>
      <c r="V43" s="35">
        <f t="shared" si="6"/>
        <v>43219.311222886587</v>
      </c>
      <c r="W43" s="35">
        <f t="shared" si="7"/>
        <v>43219.244043399412</v>
      </c>
      <c r="X43" s="35">
        <f t="shared" si="8"/>
        <v>43219.005202819702</v>
      </c>
      <c r="Y43" s="35">
        <f t="shared" si="9"/>
        <v>43219.478288398692</v>
      </c>
      <c r="Z43" s="35"/>
      <c r="AA43" s="35">
        <f t="shared" si="20"/>
        <v>43219.650347222218</v>
      </c>
      <c r="AB43" s="35">
        <f t="shared" si="10"/>
        <v>43219.713888888888</v>
      </c>
      <c r="AC43" s="35">
        <f t="shared" si="11"/>
        <v>43219.324918329243</v>
      </c>
      <c r="AD43" s="35">
        <f t="shared" si="12"/>
        <v>43219.766673335318</v>
      </c>
      <c r="AE43" s="35">
        <f t="shared" si="13"/>
        <v>43218.466770837753</v>
      </c>
      <c r="AF43" s="35">
        <f t="shared" si="14"/>
        <v>43217.703807874786</v>
      </c>
      <c r="AG43" s="38">
        <f t="shared" si="21"/>
        <v>43219.714236111111</v>
      </c>
      <c r="AH43" s="35">
        <f t="shared" si="15"/>
        <v>43219.714236111111</v>
      </c>
    </row>
    <row r="44" spans="1:34" x14ac:dyDescent="0.15">
      <c r="A44" s="80">
        <v>40</v>
      </c>
      <c r="B44" s="73"/>
      <c r="C44" s="80">
        <f t="shared" si="26"/>
        <v>5.9000000000000057</v>
      </c>
      <c r="D44" s="81">
        <f t="shared" si="29"/>
        <v>6.7000000000000171</v>
      </c>
      <c r="E44" s="82">
        <v>157.9</v>
      </c>
      <c r="F44" s="73"/>
      <c r="G44" s="56" t="s">
        <v>84</v>
      </c>
      <c r="H44" s="56" t="s">
        <v>80</v>
      </c>
      <c r="I44" s="56" t="s">
        <v>81</v>
      </c>
      <c r="J44" s="56" t="s">
        <v>138</v>
      </c>
      <c r="K44" s="83" t="s">
        <v>266</v>
      </c>
      <c r="L44" s="73"/>
      <c r="M44" s="36" t="str">
        <f t="shared" si="27"/>
        <v/>
      </c>
      <c r="N44" s="37" t="str">
        <f t="shared" si="28"/>
        <v/>
      </c>
      <c r="P44" s="34">
        <f t="shared" si="1"/>
        <v>158</v>
      </c>
      <c r="Q44" s="34"/>
      <c r="R44" s="35">
        <f t="shared" si="2"/>
        <v>43219.485294117643</v>
      </c>
      <c r="S44" s="35">
        <f t="shared" si="3"/>
        <v>43219.482077205881</v>
      </c>
      <c r="T44" s="35">
        <f t="shared" si="4"/>
        <v>43219.461070261437</v>
      </c>
      <c r="U44" s="35">
        <f t="shared" si="5"/>
        <v>43219.41722105509</v>
      </c>
      <c r="V44" s="35">
        <f t="shared" si="6"/>
        <v>43219.320838271204</v>
      </c>
      <c r="W44" s="35">
        <f t="shared" si="7"/>
        <v>43219.254043399415</v>
      </c>
      <c r="X44" s="35">
        <f t="shared" si="8"/>
        <v>43219.016072384919</v>
      </c>
      <c r="Y44" s="35">
        <f t="shared" si="9"/>
        <v>43219.485641339859</v>
      </c>
      <c r="Z44" s="35"/>
      <c r="AA44" s="35">
        <f t="shared" si="20"/>
        <v>43219.662847222222</v>
      </c>
      <c r="AB44" s="35">
        <f t="shared" si="10"/>
        <v>43219.73055555555</v>
      </c>
      <c r="AC44" s="35">
        <f t="shared" si="11"/>
        <v>43219.346794423051</v>
      </c>
      <c r="AD44" s="35">
        <f t="shared" si="12"/>
        <v>43219.785423804075</v>
      </c>
      <c r="AE44" s="35">
        <f t="shared" si="13"/>
        <v>43218.491770837747</v>
      </c>
      <c r="AF44" s="35">
        <f t="shared" si="14"/>
        <v>43217.73158565256</v>
      </c>
      <c r="AG44" s="38">
        <f t="shared" si="21"/>
        <v>43219.730902777774</v>
      </c>
      <c r="AH44" s="35">
        <f t="shared" si="15"/>
        <v>43219.730902777774</v>
      </c>
    </row>
    <row r="45" spans="1:34" x14ac:dyDescent="0.15">
      <c r="A45" s="80">
        <v>41</v>
      </c>
      <c r="B45" s="73"/>
      <c r="C45" s="80">
        <f t="shared" ref="C45:C63" si="30">IF(E45&lt;&gt;"",E45-E44,"")</f>
        <v>10.299999999999983</v>
      </c>
      <c r="D45" s="81">
        <f t="shared" ref="D45:D63" si="31">IF(E45&lt;&gt;"",IF(B44="",D44+C45,C45),"")</f>
        <v>17</v>
      </c>
      <c r="E45" s="82">
        <v>168.2</v>
      </c>
      <c r="F45" s="83"/>
      <c r="G45" s="56" t="s">
        <v>79</v>
      </c>
      <c r="H45" s="56" t="s">
        <v>80</v>
      </c>
      <c r="I45" s="56" t="s">
        <v>81</v>
      </c>
      <c r="J45" s="56" t="s">
        <v>139</v>
      </c>
      <c r="K45" s="73" t="s">
        <v>267</v>
      </c>
      <c r="L45" s="73"/>
      <c r="M45" s="36" t="str">
        <f t="shared" ref="M45:M63" si="32">IF(B45="finish",$M$5+$AL$10,IF(B45&lt;&gt;"",Y45,""))</f>
        <v/>
      </c>
      <c r="N45" s="37" t="str">
        <f t="shared" ref="N45:N65" si="33">IF(B45="finish",M$5+AL$11,IF(B45&lt;&gt;"",AH45,""))</f>
        <v/>
      </c>
      <c r="P45" s="34">
        <f t="shared" si="1"/>
        <v>168</v>
      </c>
      <c r="Q45" s="34"/>
      <c r="R45" s="35">
        <f t="shared" si="2"/>
        <v>43219.497549019608</v>
      </c>
      <c r="S45" s="35">
        <f t="shared" si="3"/>
        <v>43219.495098039217</v>
      </c>
      <c r="T45" s="35">
        <f t="shared" si="4"/>
        <v>43219.474959150321</v>
      </c>
      <c r="U45" s="35">
        <f t="shared" si="5"/>
        <v>43219.432102007471</v>
      </c>
      <c r="V45" s="35">
        <f t="shared" si="6"/>
        <v>43219.336863912227</v>
      </c>
      <c r="W45" s="35">
        <f t="shared" si="7"/>
        <v>43219.270710066077</v>
      </c>
      <c r="X45" s="35">
        <f t="shared" si="8"/>
        <v>43219.03418832695</v>
      </c>
      <c r="Y45" s="35">
        <f t="shared" si="9"/>
        <v>43219.497896241832</v>
      </c>
      <c r="Z45" s="35"/>
      <c r="AA45" s="35">
        <f t="shared" si="20"/>
        <v>43219.68368055555</v>
      </c>
      <c r="AB45" s="35">
        <f t="shared" si="10"/>
        <v>43219.758333333331</v>
      </c>
      <c r="AC45" s="35">
        <f t="shared" si="11"/>
        <v>43219.383254579392</v>
      </c>
      <c r="AD45" s="35">
        <f t="shared" si="12"/>
        <v>43219.816674585345</v>
      </c>
      <c r="AE45" s="35">
        <f t="shared" si="13"/>
        <v>43218.533437504419</v>
      </c>
      <c r="AF45" s="35">
        <f t="shared" si="14"/>
        <v>43217.777881948859</v>
      </c>
      <c r="AG45" s="38">
        <f t="shared" si="21"/>
        <v>43219.758680555555</v>
      </c>
      <c r="AH45" s="35">
        <f t="shared" si="15"/>
        <v>43219.758680555555</v>
      </c>
    </row>
    <row r="46" spans="1:34" x14ac:dyDescent="0.15">
      <c r="A46" s="80">
        <v>42</v>
      </c>
      <c r="B46" s="73"/>
      <c r="C46" s="80">
        <f t="shared" si="30"/>
        <v>0.5</v>
      </c>
      <c r="D46" s="81">
        <f t="shared" si="31"/>
        <v>17.5</v>
      </c>
      <c r="E46" s="82">
        <v>168.7</v>
      </c>
      <c r="F46" s="83"/>
      <c r="G46" s="56" t="s">
        <v>86</v>
      </c>
      <c r="H46" s="56" t="s">
        <v>89</v>
      </c>
      <c r="I46" s="56" t="s">
        <v>81</v>
      </c>
      <c r="J46" s="56" t="s">
        <v>140</v>
      </c>
      <c r="K46" s="73" t="s">
        <v>268</v>
      </c>
      <c r="L46" s="73" t="s">
        <v>269</v>
      </c>
      <c r="M46" s="36" t="str">
        <f t="shared" si="32"/>
        <v/>
      </c>
      <c r="N46" s="37" t="str">
        <f t="shared" si="33"/>
        <v/>
      </c>
      <c r="P46" s="34">
        <f t="shared" si="1"/>
        <v>169</v>
      </c>
      <c r="Q46" s="34"/>
      <c r="R46" s="35">
        <f t="shared" si="2"/>
        <v>43219.498774509804</v>
      </c>
      <c r="S46" s="35">
        <f t="shared" si="3"/>
        <v>43219.496400122545</v>
      </c>
      <c r="T46" s="35">
        <f t="shared" si="4"/>
        <v>43219.476348039214</v>
      </c>
      <c r="U46" s="35">
        <f t="shared" si="5"/>
        <v>43219.433590102708</v>
      </c>
      <c r="V46" s="35">
        <f t="shared" si="6"/>
        <v>43219.338466476329</v>
      </c>
      <c r="W46" s="35">
        <f t="shared" si="7"/>
        <v>43219.272376732748</v>
      </c>
      <c r="X46" s="35">
        <f t="shared" si="8"/>
        <v>43219.035999921151</v>
      </c>
      <c r="Y46" s="35">
        <f t="shared" si="9"/>
        <v>43219.499121732028</v>
      </c>
      <c r="Z46" s="35"/>
      <c r="AA46" s="35">
        <f t="shared" si="20"/>
        <v>43219.685763888883</v>
      </c>
      <c r="AB46" s="35">
        <f t="shared" si="10"/>
        <v>43219.761111111104</v>
      </c>
      <c r="AC46" s="35">
        <f t="shared" si="11"/>
        <v>43219.386900595026</v>
      </c>
      <c r="AD46" s="35">
        <f t="shared" si="12"/>
        <v>43219.81979966347</v>
      </c>
      <c r="AE46" s="35">
        <f t="shared" si="13"/>
        <v>43218.537604171084</v>
      </c>
      <c r="AF46" s="35">
        <f t="shared" si="14"/>
        <v>43217.782511578487</v>
      </c>
      <c r="AG46" s="38">
        <f t="shared" si="21"/>
        <v>43219.761458333327</v>
      </c>
      <c r="AH46" s="35">
        <f t="shared" si="15"/>
        <v>43219.761458333327</v>
      </c>
    </row>
    <row r="47" spans="1:34" x14ac:dyDescent="0.15">
      <c r="A47" s="80">
        <v>43</v>
      </c>
      <c r="B47" s="73"/>
      <c r="C47" s="80">
        <f t="shared" si="30"/>
        <v>4.8000000000000114</v>
      </c>
      <c r="D47" s="81">
        <f t="shared" si="31"/>
        <v>22.300000000000011</v>
      </c>
      <c r="E47" s="82">
        <v>173.5</v>
      </c>
      <c r="F47" s="73"/>
      <c r="G47" s="56" t="s">
        <v>79</v>
      </c>
      <c r="H47" s="56" t="s">
        <v>89</v>
      </c>
      <c r="I47" s="56" t="s">
        <v>81</v>
      </c>
      <c r="J47" s="56" t="s">
        <v>141</v>
      </c>
      <c r="K47" s="83" t="s">
        <v>270</v>
      </c>
      <c r="L47" s="73"/>
      <c r="M47" s="36" t="str">
        <f t="shared" si="32"/>
        <v/>
      </c>
      <c r="N47" s="37" t="str">
        <f t="shared" si="33"/>
        <v/>
      </c>
      <c r="P47" s="34">
        <f t="shared" si="1"/>
        <v>174</v>
      </c>
      <c r="Q47" s="34"/>
      <c r="R47" s="35">
        <f t="shared" si="2"/>
        <v>43219.504901960783</v>
      </c>
      <c r="S47" s="35">
        <f t="shared" si="3"/>
        <v>43219.502910539217</v>
      </c>
      <c r="T47" s="35">
        <f t="shared" si="4"/>
        <v>43219.483292483659</v>
      </c>
      <c r="U47" s="35">
        <f t="shared" si="5"/>
        <v>43219.441030578899</v>
      </c>
      <c r="V47" s="35">
        <f t="shared" si="6"/>
        <v>43219.346479296844</v>
      </c>
      <c r="W47" s="35">
        <f t="shared" si="7"/>
        <v>43219.280710066079</v>
      </c>
      <c r="X47" s="35">
        <f t="shared" si="8"/>
        <v>43219.045057892166</v>
      </c>
      <c r="Y47" s="35">
        <f t="shared" si="9"/>
        <v>43219.505249182999</v>
      </c>
      <c r="Z47" s="35"/>
      <c r="AA47" s="35">
        <f t="shared" si="20"/>
        <v>43219.696180555555</v>
      </c>
      <c r="AB47" s="35">
        <f t="shared" si="10"/>
        <v>43219.774999999994</v>
      </c>
      <c r="AC47" s="35">
        <f t="shared" si="11"/>
        <v>43219.405130673193</v>
      </c>
      <c r="AD47" s="35">
        <f t="shared" si="12"/>
        <v>43219.835425054109</v>
      </c>
      <c r="AE47" s="35">
        <f t="shared" si="13"/>
        <v>43218.55843750442</v>
      </c>
      <c r="AF47" s="35">
        <f t="shared" si="14"/>
        <v>43217.805659726633</v>
      </c>
      <c r="AG47" s="38">
        <f t="shared" si="21"/>
        <v>43219.775347222218</v>
      </c>
      <c r="AH47" s="35">
        <f t="shared" si="15"/>
        <v>43219.775347222218</v>
      </c>
    </row>
    <row r="48" spans="1:34" x14ac:dyDescent="0.15">
      <c r="A48" s="80">
        <v>44</v>
      </c>
      <c r="B48" s="73"/>
      <c r="C48" s="80">
        <f t="shared" si="30"/>
        <v>0.59999999999999432</v>
      </c>
      <c r="D48" s="81">
        <f t="shared" si="31"/>
        <v>22.900000000000006</v>
      </c>
      <c r="E48" s="82">
        <v>174.1</v>
      </c>
      <c r="F48" s="73"/>
      <c r="G48" s="56" t="s">
        <v>86</v>
      </c>
      <c r="H48" s="56" t="s">
        <v>80</v>
      </c>
      <c r="I48" s="56" t="s">
        <v>81</v>
      </c>
      <c r="J48" s="56" t="s">
        <v>140</v>
      </c>
      <c r="K48" s="83" t="s">
        <v>271</v>
      </c>
      <c r="L48" s="73" t="s">
        <v>272</v>
      </c>
      <c r="M48" s="36" t="str">
        <f t="shared" si="32"/>
        <v/>
      </c>
      <c r="N48" s="37" t="str">
        <f t="shared" si="33"/>
        <v/>
      </c>
      <c r="P48" s="34">
        <f t="shared" si="1"/>
        <v>174</v>
      </c>
      <c r="Q48" s="34"/>
      <c r="R48" s="35">
        <f t="shared" si="2"/>
        <v>43219.504901960783</v>
      </c>
      <c r="S48" s="35">
        <f t="shared" si="3"/>
        <v>43219.502910539217</v>
      </c>
      <c r="T48" s="35">
        <f t="shared" si="4"/>
        <v>43219.483292483659</v>
      </c>
      <c r="U48" s="35">
        <f t="shared" si="5"/>
        <v>43219.441030578899</v>
      </c>
      <c r="V48" s="35">
        <f t="shared" si="6"/>
        <v>43219.346479296844</v>
      </c>
      <c r="W48" s="35">
        <f t="shared" si="7"/>
        <v>43219.280710066079</v>
      </c>
      <c r="X48" s="35">
        <f t="shared" si="8"/>
        <v>43219.045057892166</v>
      </c>
      <c r="Y48" s="35">
        <f t="shared" si="9"/>
        <v>43219.505249182999</v>
      </c>
      <c r="Z48" s="35"/>
      <c r="AA48" s="35">
        <f t="shared" si="20"/>
        <v>43219.696180555555</v>
      </c>
      <c r="AB48" s="35">
        <f t="shared" si="10"/>
        <v>43219.774999999994</v>
      </c>
      <c r="AC48" s="35">
        <f t="shared" si="11"/>
        <v>43219.405130673193</v>
      </c>
      <c r="AD48" s="35">
        <f t="shared" si="12"/>
        <v>43219.835425054109</v>
      </c>
      <c r="AE48" s="35">
        <f t="shared" si="13"/>
        <v>43218.55843750442</v>
      </c>
      <c r="AF48" s="35">
        <f t="shared" si="14"/>
        <v>43217.805659726633</v>
      </c>
      <c r="AG48" s="38">
        <f t="shared" si="21"/>
        <v>43219.775347222218</v>
      </c>
      <c r="AH48" s="35">
        <f t="shared" si="15"/>
        <v>43219.775347222218</v>
      </c>
    </row>
    <row r="49" spans="1:34" x14ac:dyDescent="0.15">
      <c r="A49" s="80">
        <v>45</v>
      </c>
      <c r="B49" s="73"/>
      <c r="C49" s="80">
        <f t="shared" si="30"/>
        <v>1.5999999999999943</v>
      </c>
      <c r="D49" s="81">
        <f t="shared" si="31"/>
        <v>24.5</v>
      </c>
      <c r="E49" s="82">
        <v>175.7</v>
      </c>
      <c r="F49" s="73"/>
      <c r="G49" s="56" t="s">
        <v>142</v>
      </c>
      <c r="H49" s="56" t="s">
        <v>80</v>
      </c>
      <c r="I49" s="56" t="s">
        <v>81</v>
      </c>
      <c r="J49" s="56" t="s">
        <v>143</v>
      </c>
      <c r="K49" s="83" t="s">
        <v>273</v>
      </c>
      <c r="L49" s="73"/>
      <c r="M49" s="36" t="str">
        <f t="shared" si="32"/>
        <v/>
      </c>
      <c r="N49" s="37" t="str">
        <f t="shared" si="33"/>
        <v/>
      </c>
      <c r="P49" s="34">
        <f t="shared" si="1"/>
        <v>176</v>
      </c>
      <c r="Q49" s="34"/>
      <c r="R49" s="35">
        <f t="shared" si="2"/>
        <v>43219.507352941175</v>
      </c>
      <c r="S49" s="35">
        <f t="shared" si="3"/>
        <v>43219.505514705881</v>
      </c>
      <c r="T49" s="35">
        <f t="shared" si="4"/>
        <v>43219.486070261431</v>
      </c>
      <c r="U49" s="35">
        <f t="shared" si="5"/>
        <v>43219.444006769372</v>
      </c>
      <c r="V49" s="35">
        <f t="shared" si="6"/>
        <v>43219.349684425048</v>
      </c>
      <c r="W49" s="35">
        <f t="shared" si="7"/>
        <v>43219.284043399413</v>
      </c>
      <c r="X49" s="35">
        <f t="shared" si="8"/>
        <v>43219.048681080574</v>
      </c>
      <c r="Y49" s="35">
        <f t="shared" si="9"/>
        <v>43219.507700163398</v>
      </c>
      <c r="Z49" s="35"/>
      <c r="AA49" s="35">
        <f t="shared" si="20"/>
        <v>43219.70034722222</v>
      </c>
      <c r="AB49" s="35">
        <f t="shared" si="10"/>
        <v>43219.780555555553</v>
      </c>
      <c r="AC49" s="35">
        <f t="shared" si="11"/>
        <v>43219.412422704467</v>
      </c>
      <c r="AD49" s="35">
        <f t="shared" si="12"/>
        <v>43219.841675210359</v>
      </c>
      <c r="AE49" s="35">
        <f t="shared" si="13"/>
        <v>43218.566770837751</v>
      </c>
      <c r="AF49" s="35">
        <f t="shared" si="14"/>
        <v>43217.814918985896</v>
      </c>
      <c r="AG49" s="38">
        <f t="shared" si="21"/>
        <v>43219.780902777777</v>
      </c>
      <c r="AH49" s="35">
        <f t="shared" si="15"/>
        <v>43219.780902777777</v>
      </c>
    </row>
    <row r="50" spans="1:34" x14ac:dyDescent="0.15">
      <c r="A50" s="80">
        <v>46</v>
      </c>
      <c r="B50" s="73"/>
      <c r="C50" s="80">
        <f t="shared" si="30"/>
        <v>8</v>
      </c>
      <c r="D50" s="81">
        <f t="shared" si="31"/>
        <v>32.5</v>
      </c>
      <c r="E50" s="82">
        <v>183.7</v>
      </c>
      <c r="F50" s="73" t="s">
        <v>144</v>
      </c>
      <c r="G50" s="56" t="s">
        <v>79</v>
      </c>
      <c r="H50" s="56" t="s">
        <v>80</v>
      </c>
      <c r="I50" s="56" t="s">
        <v>81</v>
      </c>
      <c r="J50" s="56" t="s">
        <v>145</v>
      </c>
      <c r="K50" s="83" t="s">
        <v>274</v>
      </c>
      <c r="L50" s="73" t="s">
        <v>275</v>
      </c>
      <c r="M50" s="36" t="str">
        <f t="shared" si="32"/>
        <v/>
      </c>
      <c r="N50" s="37" t="str">
        <f t="shared" si="33"/>
        <v/>
      </c>
      <c r="P50" s="34">
        <f t="shared" si="1"/>
        <v>184</v>
      </c>
      <c r="Q50" s="34"/>
      <c r="R50" s="35">
        <f t="shared" si="2"/>
        <v>43219.517156862741</v>
      </c>
      <c r="S50" s="35">
        <f t="shared" si="3"/>
        <v>43219.515931372545</v>
      </c>
      <c r="T50" s="35">
        <f t="shared" si="4"/>
        <v>43219.497181372542</v>
      </c>
      <c r="U50" s="35">
        <f t="shared" si="5"/>
        <v>43219.45591153128</v>
      </c>
      <c r="V50" s="35">
        <f t="shared" si="6"/>
        <v>43219.362504937868</v>
      </c>
      <c r="W50" s="35">
        <f t="shared" si="7"/>
        <v>43219.297376732742</v>
      </c>
      <c r="X50" s="35">
        <f t="shared" si="8"/>
        <v>43219.063173834191</v>
      </c>
      <c r="Y50" s="35">
        <f t="shared" si="9"/>
        <v>43219.517504084964</v>
      </c>
      <c r="Z50" s="35"/>
      <c r="AA50" s="35">
        <f t="shared" si="20"/>
        <v>43219.717013888883</v>
      </c>
      <c r="AB50" s="35">
        <f t="shared" si="10"/>
        <v>43219.802777777775</v>
      </c>
      <c r="AC50" s="35">
        <f t="shared" si="11"/>
        <v>43219.441590829534</v>
      </c>
      <c r="AD50" s="35">
        <f t="shared" si="12"/>
        <v>43219.866675835379</v>
      </c>
      <c r="AE50" s="35">
        <f t="shared" si="13"/>
        <v>43218.600104171084</v>
      </c>
      <c r="AF50" s="35">
        <f t="shared" si="14"/>
        <v>43217.851956022932</v>
      </c>
      <c r="AG50" s="38">
        <f t="shared" si="21"/>
        <v>43219.803124999999</v>
      </c>
      <c r="AH50" s="35">
        <f t="shared" si="15"/>
        <v>43219.803124999999</v>
      </c>
    </row>
    <row r="51" spans="1:34" x14ac:dyDescent="0.15">
      <c r="A51" s="80">
        <v>47</v>
      </c>
      <c r="B51" s="73"/>
      <c r="C51" s="80">
        <f t="shared" si="30"/>
        <v>6.2000000000000171</v>
      </c>
      <c r="D51" s="81">
        <f t="shared" si="31"/>
        <v>38.700000000000017</v>
      </c>
      <c r="E51" s="82">
        <v>189.9</v>
      </c>
      <c r="F51" s="73"/>
      <c r="G51" s="56" t="s">
        <v>86</v>
      </c>
      <c r="H51" s="56" t="s">
        <v>89</v>
      </c>
      <c r="I51" s="56" t="s">
        <v>81</v>
      </c>
      <c r="J51" s="56" t="s">
        <v>146</v>
      </c>
      <c r="K51" s="83" t="s">
        <v>276</v>
      </c>
      <c r="L51" s="73"/>
      <c r="M51" s="36" t="str">
        <f t="shared" si="32"/>
        <v/>
      </c>
      <c r="N51" s="37" t="str">
        <f t="shared" si="33"/>
        <v/>
      </c>
      <c r="P51" s="34">
        <f t="shared" si="1"/>
        <v>190</v>
      </c>
      <c r="Q51" s="34"/>
      <c r="R51" s="35">
        <f t="shared" si="2"/>
        <v>43219.524509803916</v>
      </c>
      <c r="S51" s="35">
        <f t="shared" si="3"/>
        <v>43219.523743872545</v>
      </c>
      <c r="T51" s="35">
        <f t="shared" si="4"/>
        <v>43219.505514705881</v>
      </c>
      <c r="U51" s="35">
        <f t="shared" si="5"/>
        <v>43219.464840102708</v>
      </c>
      <c r="V51" s="35">
        <f t="shared" si="6"/>
        <v>43219.372120322485</v>
      </c>
      <c r="W51" s="35">
        <f t="shared" si="7"/>
        <v>43219.307376732744</v>
      </c>
      <c r="X51" s="35">
        <f t="shared" si="8"/>
        <v>43219.074043399414</v>
      </c>
      <c r="Y51" s="35">
        <f t="shared" si="9"/>
        <v>43219.524857026132</v>
      </c>
      <c r="Z51" s="35"/>
      <c r="AA51" s="35">
        <f t="shared" si="20"/>
        <v>43219.729513888888</v>
      </c>
      <c r="AB51" s="35">
        <f t="shared" si="10"/>
        <v>43219.819444444438</v>
      </c>
      <c r="AC51" s="35">
        <f t="shared" si="11"/>
        <v>43219.463466923342</v>
      </c>
      <c r="AD51" s="35">
        <f t="shared" si="12"/>
        <v>43219.885426304136</v>
      </c>
      <c r="AE51" s="35">
        <f t="shared" si="13"/>
        <v>43218.625104171086</v>
      </c>
      <c r="AF51" s="35">
        <f t="shared" si="14"/>
        <v>43217.879733800713</v>
      </c>
      <c r="AG51" s="38">
        <f t="shared" si="21"/>
        <v>43219.819791666661</v>
      </c>
      <c r="AH51" s="35">
        <f t="shared" si="15"/>
        <v>43219.819791666661</v>
      </c>
    </row>
    <row r="52" spans="1:34" x14ac:dyDescent="0.15">
      <c r="A52" s="80">
        <v>48</v>
      </c>
      <c r="B52" s="73"/>
      <c r="C52" s="80">
        <f t="shared" si="30"/>
        <v>0.19999999999998863</v>
      </c>
      <c r="D52" s="81">
        <f t="shared" si="31"/>
        <v>38.900000000000006</v>
      </c>
      <c r="E52" s="82">
        <v>190.1</v>
      </c>
      <c r="F52" s="73" t="s">
        <v>277</v>
      </c>
      <c r="G52" s="56" t="s">
        <v>86</v>
      </c>
      <c r="H52" s="56" t="s">
        <v>80</v>
      </c>
      <c r="I52" s="56" t="s">
        <v>81</v>
      </c>
      <c r="J52" s="56" t="s">
        <v>147</v>
      </c>
      <c r="K52" s="83"/>
      <c r="L52" s="83"/>
      <c r="M52" s="36" t="str">
        <f t="shared" si="32"/>
        <v/>
      </c>
      <c r="N52" s="37" t="str">
        <f t="shared" si="33"/>
        <v/>
      </c>
      <c r="P52" s="34">
        <f t="shared" si="1"/>
        <v>190</v>
      </c>
      <c r="Q52" s="34"/>
      <c r="R52" s="35">
        <f t="shared" si="2"/>
        <v>43219.524509803916</v>
      </c>
      <c r="S52" s="35">
        <f t="shared" si="3"/>
        <v>43219.523743872545</v>
      </c>
      <c r="T52" s="35">
        <f t="shared" si="4"/>
        <v>43219.505514705881</v>
      </c>
      <c r="U52" s="35">
        <f t="shared" si="5"/>
        <v>43219.464840102708</v>
      </c>
      <c r="V52" s="35">
        <f t="shared" si="6"/>
        <v>43219.372120322485</v>
      </c>
      <c r="W52" s="35">
        <f t="shared" si="7"/>
        <v>43219.307376732744</v>
      </c>
      <c r="X52" s="35">
        <f t="shared" si="8"/>
        <v>43219.074043399414</v>
      </c>
      <c r="Y52" s="35">
        <f t="shared" si="9"/>
        <v>43219.524857026132</v>
      </c>
      <c r="Z52" s="35"/>
      <c r="AA52" s="35">
        <f t="shared" si="20"/>
        <v>43219.729513888888</v>
      </c>
      <c r="AB52" s="35">
        <f t="shared" si="10"/>
        <v>43219.819444444438</v>
      </c>
      <c r="AC52" s="35">
        <f t="shared" si="11"/>
        <v>43219.463466923342</v>
      </c>
      <c r="AD52" s="35">
        <f t="shared" si="12"/>
        <v>43219.885426304136</v>
      </c>
      <c r="AE52" s="35">
        <f t="shared" si="13"/>
        <v>43218.625104171086</v>
      </c>
      <c r="AF52" s="35">
        <f t="shared" si="14"/>
        <v>43217.879733800713</v>
      </c>
      <c r="AG52" s="38">
        <f t="shared" si="21"/>
        <v>43219.819791666661</v>
      </c>
      <c r="AH52" s="35">
        <f t="shared" si="15"/>
        <v>43219.819791666661</v>
      </c>
    </row>
    <row r="53" spans="1:34" x14ac:dyDescent="0.15">
      <c r="A53" s="80">
        <v>49</v>
      </c>
      <c r="B53" s="73"/>
      <c r="C53" s="80">
        <f t="shared" si="30"/>
        <v>1.2000000000000171</v>
      </c>
      <c r="D53" s="81">
        <f t="shared" si="31"/>
        <v>40.100000000000023</v>
      </c>
      <c r="E53" s="82">
        <v>191.3</v>
      </c>
      <c r="F53" s="73" t="s">
        <v>148</v>
      </c>
      <c r="G53" s="56" t="s">
        <v>86</v>
      </c>
      <c r="H53" s="56" t="s">
        <v>80</v>
      </c>
      <c r="I53" s="56" t="s">
        <v>81</v>
      </c>
      <c r="J53" s="56" t="s">
        <v>149</v>
      </c>
      <c r="K53" s="83" t="s">
        <v>278</v>
      </c>
      <c r="L53" s="73" t="s">
        <v>150</v>
      </c>
      <c r="M53" s="36" t="str">
        <f t="shared" si="32"/>
        <v/>
      </c>
      <c r="N53" s="37" t="str">
        <f t="shared" si="33"/>
        <v/>
      </c>
      <c r="P53" s="34">
        <f t="shared" si="1"/>
        <v>191</v>
      </c>
      <c r="Q53" s="34"/>
      <c r="R53" s="35">
        <f t="shared" si="2"/>
        <v>43219.525735294112</v>
      </c>
      <c r="S53" s="35">
        <f t="shared" si="3"/>
        <v>43219.525045955881</v>
      </c>
      <c r="T53" s="35">
        <f t="shared" si="4"/>
        <v>43219.506903594767</v>
      </c>
      <c r="U53" s="35">
        <f t="shared" si="5"/>
        <v>43219.466328197945</v>
      </c>
      <c r="V53" s="35">
        <f t="shared" si="6"/>
        <v>43219.373722886587</v>
      </c>
      <c r="W53" s="35">
        <f t="shared" si="7"/>
        <v>43219.309043399415</v>
      </c>
      <c r="X53" s="35">
        <f t="shared" si="8"/>
        <v>43219.075854993614</v>
      </c>
      <c r="Y53" s="35">
        <f t="shared" si="9"/>
        <v>43219.526082516335</v>
      </c>
      <c r="Z53" s="35"/>
      <c r="AA53" s="35">
        <f t="shared" si="20"/>
        <v>43219.73159722222</v>
      </c>
      <c r="AB53" s="35">
        <f t="shared" si="10"/>
        <v>43219.822222222218</v>
      </c>
      <c r="AC53" s="35">
        <f t="shared" si="11"/>
        <v>43219.467112938975</v>
      </c>
      <c r="AD53" s="35">
        <f t="shared" si="12"/>
        <v>43219.888551382268</v>
      </c>
      <c r="AE53" s="35">
        <f t="shared" si="13"/>
        <v>43218.629270837751</v>
      </c>
      <c r="AF53" s="35">
        <f t="shared" si="14"/>
        <v>43217.884363430341</v>
      </c>
      <c r="AG53" s="38">
        <f t="shared" si="21"/>
        <v>43219.822569444441</v>
      </c>
      <c r="AH53" s="35">
        <f t="shared" si="15"/>
        <v>43219.822569444441</v>
      </c>
    </row>
    <row r="54" spans="1:34" x14ac:dyDescent="0.15">
      <c r="A54" s="80">
        <v>50</v>
      </c>
      <c r="B54" s="73"/>
      <c r="C54" s="80">
        <f t="shared" si="30"/>
        <v>0.59999999999999432</v>
      </c>
      <c r="D54" s="81">
        <f t="shared" si="31"/>
        <v>40.700000000000017</v>
      </c>
      <c r="E54" s="82">
        <v>191.9</v>
      </c>
      <c r="F54" s="73" t="s">
        <v>148</v>
      </c>
      <c r="G54" s="56" t="s">
        <v>79</v>
      </c>
      <c r="H54" s="56" t="s">
        <v>80</v>
      </c>
      <c r="I54" s="56" t="s">
        <v>81</v>
      </c>
      <c r="J54" s="56" t="s">
        <v>151</v>
      </c>
      <c r="K54" s="83"/>
      <c r="L54" s="73" t="s">
        <v>152</v>
      </c>
      <c r="M54" s="36" t="str">
        <f t="shared" si="32"/>
        <v/>
      </c>
      <c r="N54" s="37" t="str">
        <f t="shared" si="33"/>
        <v/>
      </c>
      <c r="P54" s="34">
        <f t="shared" si="1"/>
        <v>192</v>
      </c>
      <c r="Q54" s="34"/>
      <c r="R54" s="35">
        <f t="shared" si="2"/>
        <v>43219.526960784315</v>
      </c>
      <c r="S54" s="35">
        <f t="shared" si="3"/>
        <v>43219.526348039217</v>
      </c>
      <c r="T54" s="35">
        <f t="shared" si="4"/>
        <v>43219.508292483653</v>
      </c>
      <c r="U54" s="35">
        <f t="shared" si="5"/>
        <v>43219.467816293181</v>
      </c>
      <c r="V54" s="35">
        <f t="shared" si="6"/>
        <v>43219.375325450688</v>
      </c>
      <c r="W54" s="35">
        <f t="shared" si="7"/>
        <v>43219.310710066078</v>
      </c>
      <c r="X54" s="35">
        <f t="shared" si="8"/>
        <v>43219.077666587815</v>
      </c>
      <c r="Y54" s="35">
        <f t="shared" si="9"/>
        <v>43219.527308006538</v>
      </c>
      <c r="Z54" s="35"/>
      <c r="AA54" s="35">
        <f t="shared" si="20"/>
        <v>43219.733680555553</v>
      </c>
      <c r="AB54" s="35">
        <f t="shared" si="10"/>
        <v>43219.824999999997</v>
      </c>
      <c r="AC54" s="35">
        <f t="shared" si="11"/>
        <v>43219.470758954609</v>
      </c>
      <c r="AD54" s="35">
        <f t="shared" si="12"/>
        <v>43219.891676460393</v>
      </c>
      <c r="AE54" s="35">
        <f t="shared" si="13"/>
        <v>43218.633437504417</v>
      </c>
      <c r="AF54" s="35">
        <f t="shared" si="14"/>
        <v>43217.888993059969</v>
      </c>
      <c r="AG54" s="38">
        <f t="shared" si="21"/>
        <v>43219.82534722222</v>
      </c>
      <c r="AH54" s="35">
        <f t="shared" si="15"/>
        <v>43219.82534722222</v>
      </c>
    </row>
    <row r="55" spans="1:34" x14ac:dyDescent="0.15">
      <c r="A55" s="80">
        <v>51</v>
      </c>
      <c r="B55" s="73"/>
      <c r="C55" s="80">
        <f t="shared" si="30"/>
        <v>7.2999999999999829</v>
      </c>
      <c r="D55" s="81">
        <f t="shared" si="31"/>
        <v>48</v>
      </c>
      <c r="E55" s="82">
        <v>199.2</v>
      </c>
      <c r="F55" s="73"/>
      <c r="G55" s="56" t="s">
        <v>359</v>
      </c>
      <c r="H55" s="56" t="s">
        <v>91</v>
      </c>
      <c r="I55" s="56"/>
      <c r="J55" s="56"/>
      <c r="K55" s="83"/>
      <c r="L55" s="73" t="s">
        <v>361</v>
      </c>
      <c r="M55" s="36" t="str">
        <f t="shared" si="32"/>
        <v/>
      </c>
      <c r="N55" s="37" t="str">
        <f t="shared" si="33"/>
        <v/>
      </c>
      <c r="P55" s="34">
        <f t="shared" si="1"/>
        <v>199</v>
      </c>
      <c r="Q55" s="34"/>
      <c r="R55" s="35">
        <f t="shared" si="2"/>
        <v>43219.535539215685</v>
      </c>
      <c r="S55" s="35">
        <f t="shared" si="3"/>
        <v>43219.535462622545</v>
      </c>
      <c r="T55" s="35">
        <f t="shared" si="4"/>
        <v>43219.518014705878</v>
      </c>
      <c r="U55" s="35">
        <f t="shared" si="5"/>
        <v>43219.478232959853</v>
      </c>
      <c r="V55" s="35">
        <f t="shared" si="6"/>
        <v>43219.386543399407</v>
      </c>
      <c r="W55" s="35">
        <f t="shared" si="7"/>
        <v>43219.322376732744</v>
      </c>
      <c r="X55" s="35">
        <f t="shared" si="8"/>
        <v>43219.090347747238</v>
      </c>
      <c r="Y55" s="35">
        <f t="shared" si="9"/>
        <v>43219.535886437909</v>
      </c>
      <c r="Z55" s="35"/>
      <c r="AA55" s="35">
        <f t="shared" si="20"/>
        <v>43219.748263888883</v>
      </c>
      <c r="AB55" s="35">
        <f t="shared" si="10"/>
        <v>43219.844444444439</v>
      </c>
      <c r="AC55" s="35">
        <f t="shared" si="11"/>
        <v>43219.49628106405</v>
      </c>
      <c r="AD55" s="35">
        <f t="shared" si="12"/>
        <v>43219.913552007281</v>
      </c>
      <c r="AE55" s="35">
        <f t="shared" si="13"/>
        <v>43218.662604171084</v>
      </c>
      <c r="AF55" s="35">
        <f t="shared" si="14"/>
        <v>43217.921400467378</v>
      </c>
      <c r="AG55" s="38">
        <f t="shared" si="21"/>
        <v>43219.844791666663</v>
      </c>
      <c r="AH55" s="35">
        <f t="shared" si="15"/>
        <v>43219.844791666663</v>
      </c>
    </row>
    <row r="56" spans="1:34" x14ac:dyDescent="0.15">
      <c r="A56" s="80">
        <v>52</v>
      </c>
      <c r="B56" s="73"/>
      <c r="C56" s="80">
        <f t="shared" si="30"/>
        <v>0.20000000000001705</v>
      </c>
      <c r="D56" s="81">
        <f t="shared" si="31"/>
        <v>48.200000000000017</v>
      </c>
      <c r="E56" s="82">
        <v>199.4</v>
      </c>
      <c r="F56" s="73"/>
      <c r="G56" s="56" t="s">
        <v>360</v>
      </c>
      <c r="H56" s="56" t="s">
        <v>355</v>
      </c>
      <c r="I56" s="56"/>
      <c r="J56" s="56"/>
      <c r="K56" s="83"/>
      <c r="L56" s="73" t="s">
        <v>362</v>
      </c>
      <c r="M56" s="36" t="str">
        <f t="shared" si="32"/>
        <v/>
      </c>
      <c r="N56" s="37" t="str">
        <f t="shared" si="33"/>
        <v/>
      </c>
      <c r="P56" s="34">
        <f t="shared" si="1"/>
        <v>199</v>
      </c>
      <c r="Q56" s="34"/>
      <c r="R56" s="35">
        <f t="shared" si="2"/>
        <v>43219.535539215685</v>
      </c>
      <c r="S56" s="35">
        <f t="shared" si="3"/>
        <v>43219.535462622545</v>
      </c>
      <c r="T56" s="35">
        <f t="shared" si="4"/>
        <v>43219.518014705878</v>
      </c>
      <c r="U56" s="35">
        <f t="shared" si="5"/>
        <v>43219.478232959853</v>
      </c>
      <c r="V56" s="35">
        <f t="shared" si="6"/>
        <v>43219.386543399407</v>
      </c>
      <c r="W56" s="35">
        <f t="shared" si="7"/>
        <v>43219.322376732744</v>
      </c>
      <c r="X56" s="35">
        <f t="shared" si="8"/>
        <v>43219.090347747238</v>
      </c>
      <c r="Y56" s="35">
        <f t="shared" si="9"/>
        <v>43219.535886437909</v>
      </c>
      <c r="Z56" s="35"/>
      <c r="AA56" s="35">
        <f t="shared" si="20"/>
        <v>43219.748263888883</v>
      </c>
      <c r="AB56" s="35">
        <f t="shared" si="10"/>
        <v>43219.844444444439</v>
      </c>
      <c r="AC56" s="35">
        <f t="shared" si="11"/>
        <v>43219.49628106405</v>
      </c>
      <c r="AD56" s="35">
        <f t="shared" si="12"/>
        <v>43219.913552007281</v>
      </c>
      <c r="AE56" s="35">
        <f t="shared" si="13"/>
        <v>43218.662604171084</v>
      </c>
      <c r="AF56" s="35">
        <f t="shared" si="14"/>
        <v>43217.921400467378</v>
      </c>
      <c r="AG56" s="38">
        <f t="shared" si="21"/>
        <v>43219.844791666663</v>
      </c>
      <c r="AH56" s="35">
        <f t="shared" si="15"/>
        <v>43219.844791666663</v>
      </c>
    </row>
    <row r="57" spans="1:34" x14ac:dyDescent="0.15">
      <c r="A57" s="80">
        <v>53</v>
      </c>
      <c r="B57" s="73" t="s">
        <v>153</v>
      </c>
      <c r="C57" s="80">
        <f t="shared" si="30"/>
        <v>0.40000000000000568</v>
      </c>
      <c r="D57" s="81">
        <f t="shared" si="31"/>
        <v>48.600000000000023</v>
      </c>
      <c r="E57" s="82">
        <v>199.8</v>
      </c>
      <c r="F57" s="73" t="s">
        <v>154</v>
      </c>
      <c r="G57" s="56" t="s">
        <v>86</v>
      </c>
      <c r="H57" s="56" t="s">
        <v>89</v>
      </c>
      <c r="I57" s="56" t="s">
        <v>81</v>
      </c>
      <c r="J57" s="56"/>
      <c r="K57" s="83"/>
      <c r="L57" s="73" t="s">
        <v>279</v>
      </c>
      <c r="M57" s="36">
        <f t="shared" si="32"/>
        <v>43219.537111928112</v>
      </c>
      <c r="N57" s="37">
        <f t="shared" si="33"/>
        <v>43219.847569444442</v>
      </c>
      <c r="P57" s="34">
        <f t="shared" si="1"/>
        <v>200</v>
      </c>
      <c r="Q57" s="34"/>
      <c r="R57" s="35">
        <f t="shared" si="2"/>
        <v>43219.536764705881</v>
      </c>
      <c r="S57" s="35">
        <f t="shared" si="3"/>
        <v>43219.536764705881</v>
      </c>
      <c r="T57" s="35">
        <f t="shared" si="4"/>
        <v>43219.519403594764</v>
      </c>
      <c r="U57" s="35">
        <f t="shared" si="5"/>
        <v>43219.47972105509</v>
      </c>
      <c r="V57" s="35">
        <f t="shared" si="6"/>
        <v>43219.388145963509</v>
      </c>
      <c r="W57" s="35">
        <f t="shared" si="7"/>
        <v>43219.324043399414</v>
      </c>
      <c r="X57" s="35">
        <f t="shared" si="8"/>
        <v>43219.092159341439</v>
      </c>
      <c r="Y57" s="35">
        <f t="shared" si="9"/>
        <v>43219.537111928112</v>
      </c>
      <c r="Z57" s="35"/>
      <c r="AA57" s="35">
        <f t="shared" si="20"/>
        <v>43219.750347222216</v>
      </c>
      <c r="AB57" s="35">
        <f t="shared" si="10"/>
        <v>43219.847222222219</v>
      </c>
      <c r="AC57" s="35">
        <f t="shared" si="11"/>
        <v>43219.499927079683</v>
      </c>
      <c r="AD57" s="35">
        <f t="shared" si="12"/>
        <v>43219.916677085406</v>
      </c>
      <c r="AE57" s="35">
        <f t="shared" si="13"/>
        <v>43218.66677083775</v>
      </c>
      <c r="AF57" s="35">
        <f t="shared" si="14"/>
        <v>43217.926030097005</v>
      </c>
      <c r="AG57" s="38">
        <f t="shared" si="21"/>
        <v>43219.847569444442</v>
      </c>
      <c r="AH57" s="35">
        <f t="shared" si="15"/>
        <v>43219.847569444442</v>
      </c>
    </row>
    <row r="58" spans="1:34" x14ac:dyDescent="0.15">
      <c r="A58" s="80">
        <v>54</v>
      </c>
      <c r="B58" s="73"/>
      <c r="C58" s="80">
        <f t="shared" si="30"/>
        <v>0.40000000000000568</v>
      </c>
      <c r="D58" s="81">
        <f t="shared" si="31"/>
        <v>0.40000000000000568</v>
      </c>
      <c r="E58" s="82">
        <v>200.20000000000002</v>
      </c>
      <c r="F58" s="73"/>
      <c r="G58" s="56" t="s">
        <v>86</v>
      </c>
      <c r="H58" s="56" t="s">
        <v>80</v>
      </c>
      <c r="I58" s="56" t="s">
        <v>75</v>
      </c>
      <c r="J58" s="56" t="s">
        <v>147</v>
      </c>
      <c r="K58" s="83"/>
      <c r="L58" s="73" t="s">
        <v>280</v>
      </c>
      <c r="M58" s="36" t="str">
        <f t="shared" si="32"/>
        <v/>
      </c>
      <c r="N58" s="37" t="str">
        <f t="shared" si="33"/>
        <v/>
      </c>
      <c r="P58" s="34">
        <f t="shared" si="1"/>
        <v>200</v>
      </c>
      <c r="Q58" s="34"/>
      <c r="R58" s="35">
        <f t="shared" si="2"/>
        <v>43219.536764705881</v>
      </c>
      <c r="S58" s="35">
        <f t="shared" si="3"/>
        <v>43219.536764705881</v>
      </c>
      <c r="T58" s="35">
        <f t="shared" si="4"/>
        <v>43219.519403594764</v>
      </c>
      <c r="U58" s="35">
        <f t="shared" si="5"/>
        <v>43219.47972105509</v>
      </c>
      <c r="V58" s="35">
        <f t="shared" si="6"/>
        <v>43219.388145963509</v>
      </c>
      <c r="W58" s="35">
        <f t="shared" si="7"/>
        <v>43219.324043399414</v>
      </c>
      <c r="X58" s="35">
        <f t="shared" si="8"/>
        <v>43219.092159341439</v>
      </c>
      <c r="Y58" s="35">
        <f t="shared" si="9"/>
        <v>43219.537111928112</v>
      </c>
      <c r="Z58" s="35"/>
      <c r="AA58" s="35">
        <f t="shared" si="20"/>
        <v>43219.750347222216</v>
      </c>
      <c r="AB58" s="35">
        <f t="shared" si="10"/>
        <v>43219.847222222219</v>
      </c>
      <c r="AC58" s="35">
        <f t="shared" si="11"/>
        <v>43219.499927079683</v>
      </c>
      <c r="AD58" s="35">
        <f t="shared" si="12"/>
        <v>43219.916677085406</v>
      </c>
      <c r="AE58" s="35">
        <f t="shared" si="13"/>
        <v>43218.66677083775</v>
      </c>
      <c r="AF58" s="35">
        <f t="shared" si="14"/>
        <v>43217.926030097005</v>
      </c>
      <c r="AG58" s="38">
        <f t="shared" si="21"/>
        <v>43219.847569444442</v>
      </c>
      <c r="AH58" s="35">
        <f t="shared" si="15"/>
        <v>43219.847569444442</v>
      </c>
    </row>
    <row r="59" spans="1:34" x14ac:dyDescent="0.15">
      <c r="A59" s="80">
        <v>55</v>
      </c>
      <c r="B59" s="73"/>
      <c r="C59" s="80">
        <f t="shared" si="30"/>
        <v>1.6999999999999886</v>
      </c>
      <c r="D59" s="81">
        <f t="shared" si="31"/>
        <v>2.0999999999999943</v>
      </c>
      <c r="E59" s="82">
        <v>201.9</v>
      </c>
      <c r="F59" s="73" t="s">
        <v>157</v>
      </c>
      <c r="G59" s="56" t="s">
        <v>86</v>
      </c>
      <c r="H59" s="56" t="s">
        <v>89</v>
      </c>
      <c r="I59" s="56" t="s">
        <v>81</v>
      </c>
      <c r="J59" s="56" t="s">
        <v>147</v>
      </c>
      <c r="K59" s="83"/>
      <c r="L59" s="73" t="s">
        <v>281</v>
      </c>
      <c r="M59" s="36" t="str">
        <f t="shared" si="32"/>
        <v/>
      </c>
      <c r="N59" s="37" t="str">
        <f t="shared" si="33"/>
        <v/>
      </c>
      <c r="P59" s="34">
        <f t="shared" si="1"/>
        <v>202</v>
      </c>
      <c r="Q59" s="34"/>
      <c r="R59" s="35">
        <f t="shared" si="2"/>
        <v>43219.539215686273</v>
      </c>
      <c r="S59" s="35">
        <f t="shared" si="3"/>
        <v>43219.539368872545</v>
      </c>
      <c r="T59" s="35">
        <f t="shared" si="4"/>
        <v>43219.522181372544</v>
      </c>
      <c r="U59" s="35">
        <f t="shared" si="5"/>
        <v>43219.482697245563</v>
      </c>
      <c r="V59" s="35">
        <f t="shared" si="6"/>
        <v>43219.391351091719</v>
      </c>
      <c r="W59" s="35">
        <f t="shared" si="7"/>
        <v>43219.327376732748</v>
      </c>
      <c r="X59" s="35">
        <f t="shared" si="8"/>
        <v>43219.095782529846</v>
      </c>
      <c r="Y59" s="35">
        <f t="shared" si="9"/>
        <v>43219.539716094769</v>
      </c>
      <c r="Z59" s="35"/>
      <c r="AA59" s="35">
        <f t="shared" si="20"/>
        <v>43219.754513888882</v>
      </c>
      <c r="AB59" s="35">
        <f t="shared" si="10"/>
        <v>43219.852777777771</v>
      </c>
      <c r="AC59" s="35">
        <f t="shared" si="11"/>
        <v>43219.50721911095</v>
      </c>
      <c r="AD59" s="35">
        <f t="shared" si="12"/>
        <v>43219.922927241663</v>
      </c>
      <c r="AE59" s="35">
        <f t="shared" si="13"/>
        <v>43218.675104171081</v>
      </c>
      <c r="AF59" s="35">
        <f t="shared" si="14"/>
        <v>43217.935289356268</v>
      </c>
      <c r="AG59" s="38">
        <f t="shared" si="21"/>
        <v>43219.853124999994</v>
      </c>
      <c r="AH59" s="35">
        <f t="shared" si="15"/>
        <v>43219.853124999994</v>
      </c>
    </row>
    <row r="60" spans="1:34" x14ac:dyDescent="0.15">
      <c r="A60" s="80">
        <v>56</v>
      </c>
      <c r="B60" s="73"/>
      <c r="C60" s="80">
        <f t="shared" si="30"/>
        <v>7.0999999999999943</v>
      </c>
      <c r="D60" s="81">
        <f t="shared" si="31"/>
        <v>9.1999999999999886</v>
      </c>
      <c r="E60" s="82">
        <v>209</v>
      </c>
      <c r="F60" s="73" t="s">
        <v>159</v>
      </c>
      <c r="G60" s="56" t="s">
        <v>86</v>
      </c>
      <c r="H60" s="56" t="s">
        <v>89</v>
      </c>
      <c r="I60" s="56" t="s">
        <v>81</v>
      </c>
      <c r="J60" s="56" t="s">
        <v>160</v>
      </c>
      <c r="K60" s="83"/>
      <c r="L60" s="73" t="s">
        <v>282</v>
      </c>
      <c r="M60" s="36" t="str">
        <f t="shared" si="32"/>
        <v/>
      </c>
      <c r="N60" s="37" t="str">
        <f t="shared" si="33"/>
        <v/>
      </c>
      <c r="P60" s="34">
        <f t="shared" si="1"/>
        <v>209</v>
      </c>
      <c r="Q60" s="34"/>
      <c r="R60" s="35">
        <f t="shared" si="2"/>
        <v>43219.547794117643</v>
      </c>
      <c r="S60" s="35">
        <f t="shared" si="3"/>
        <v>43219.548483455881</v>
      </c>
      <c r="T60" s="35">
        <f t="shared" si="4"/>
        <v>43219.531903594769</v>
      </c>
      <c r="U60" s="35">
        <f t="shared" si="5"/>
        <v>43219.493113912235</v>
      </c>
      <c r="V60" s="35">
        <f t="shared" si="6"/>
        <v>43219.402569040438</v>
      </c>
      <c r="W60" s="35">
        <f t="shared" si="7"/>
        <v>43219.339043399414</v>
      </c>
      <c r="X60" s="35">
        <f t="shared" si="8"/>
        <v>43219.10846368927</v>
      </c>
      <c r="Y60" s="35">
        <f t="shared" si="9"/>
        <v>43219.548830678112</v>
      </c>
      <c r="Z60" s="35"/>
      <c r="AA60" s="35">
        <f t="shared" si="20"/>
        <v>43219.769097222219</v>
      </c>
      <c r="AB60" s="35">
        <f t="shared" si="10"/>
        <v>43219.87222222222</v>
      </c>
      <c r="AC60" s="35">
        <f t="shared" si="11"/>
        <v>43219.532741220391</v>
      </c>
      <c r="AD60" s="35">
        <f t="shared" si="12"/>
        <v>43219.944802788552</v>
      </c>
      <c r="AE60" s="35">
        <f t="shared" si="13"/>
        <v>43218.704270837748</v>
      </c>
      <c r="AF60" s="35">
        <f t="shared" si="14"/>
        <v>43217.967696763677</v>
      </c>
      <c r="AG60" s="38">
        <f t="shared" si="21"/>
        <v>43219.872569444444</v>
      </c>
      <c r="AH60" s="35">
        <f t="shared" si="15"/>
        <v>43219.872569444444</v>
      </c>
    </row>
    <row r="61" spans="1:34" x14ac:dyDescent="0.15">
      <c r="A61" s="80">
        <v>57</v>
      </c>
      <c r="B61" s="73"/>
      <c r="C61" s="80">
        <f t="shared" si="30"/>
        <v>14.900000000000006</v>
      </c>
      <c r="D61" s="81">
        <f t="shared" si="31"/>
        <v>24.099999999999994</v>
      </c>
      <c r="E61" s="82">
        <v>223.9</v>
      </c>
      <c r="F61" s="73"/>
      <c r="G61" s="56" t="s">
        <v>104</v>
      </c>
      <c r="H61" s="56" t="s">
        <v>89</v>
      </c>
      <c r="I61" s="56" t="s">
        <v>81</v>
      </c>
      <c r="J61" s="56"/>
      <c r="K61" s="83"/>
      <c r="L61" s="73" t="s">
        <v>283</v>
      </c>
      <c r="M61" s="36" t="str">
        <f t="shared" si="32"/>
        <v/>
      </c>
      <c r="N61" s="37" t="str">
        <f t="shared" si="33"/>
        <v/>
      </c>
      <c r="P61" s="34">
        <f t="shared" si="1"/>
        <v>224</v>
      </c>
      <c r="Q61" s="34"/>
      <c r="R61" s="35">
        <f t="shared" si="2"/>
        <v>43219.566176470587</v>
      </c>
      <c r="S61" s="35">
        <f t="shared" si="3"/>
        <v>43219.568014705881</v>
      </c>
      <c r="T61" s="35">
        <f t="shared" si="4"/>
        <v>43219.552736928104</v>
      </c>
      <c r="U61" s="35">
        <f t="shared" si="5"/>
        <v>43219.5154353408</v>
      </c>
      <c r="V61" s="35">
        <f t="shared" si="6"/>
        <v>43219.426607501977</v>
      </c>
      <c r="W61" s="35">
        <f t="shared" si="7"/>
        <v>43219.364043399415</v>
      </c>
      <c r="X61" s="35">
        <f t="shared" si="8"/>
        <v>43219.13563760231</v>
      </c>
      <c r="Y61" s="35">
        <f t="shared" si="9"/>
        <v>43219.568361928112</v>
      </c>
      <c r="Z61" s="35"/>
      <c r="AA61" s="35">
        <f t="shared" si="20"/>
        <v>43219.800347222219</v>
      </c>
      <c r="AB61" s="35">
        <f t="shared" si="10"/>
        <v>43219.913888888885</v>
      </c>
      <c r="AC61" s="35">
        <f t="shared" si="11"/>
        <v>43219.5874314549</v>
      </c>
      <c r="AD61" s="35">
        <f t="shared" si="12"/>
        <v>43219.991678960454</v>
      </c>
      <c r="AE61" s="35">
        <f t="shared" si="13"/>
        <v>43218.766770837748</v>
      </c>
      <c r="AF61" s="35">
        <f t="shared" si="14"/>
        <v>43218.037141208115</v>
      </c>
      <c r="AG61" s="38">
        <f t="shared" si="21"/>
        <v>43219.914236111108</v>
      </c>
      <c r="AH61" s="35">
        <f t="shared" si="15"/>
        <v>43219.914236111108</v>
      </c>
    </row>
    <row r="62" spans="1:34" x14ac:dyDescent="0.15">
      <c r="A62" s="80">
        <v>58</v>
      </c>
      <c r="B62" s="73"/>
      <c r="C62" s="80">
        <f t="shared" si="30"/>
        <v>3.5</v>
      </c>
      <c r="D62" s="81">
        <f t="shared" si="31"/>
        <v>27.599999999999994</v>
      </c>
      <c r="E62" s="82">
        <v>227.4</v>
      </c>
      <c r="F62" s="73"/>
      <c r="G62" s="56" t="s">
        <v>79</v>
      </c>
      <c r="H62" s="56" t="s">
        <v>89</v>
      </c>
      <c r="I62" s="56" t="s">
        <v>75</v>
      </c>
      <c r="J62" s="56"/>
      <c r="K62" s="83"/>
      <c r="L62" s="73" t="s">
        <v>161</v>
      </c>
      <c r="M62" s="36" t="str">
        <f t="shared" si="32"/>
        <v/>
      </c>
      <c r="N62" s="37" t="str">
        <f t="shared" si="33"/>
        <v/>
      </c>
      <c r="P62" s="34">
        <f t="shared" si="1"/>
        <v>227</v>
      </c>
      <c r="Q62" s="34"/>
      <c r="R62" s="35">
        <f t="shared" si="2"/>
        <v>43219.569852941175</v>
      </c>
      <c r="S62" s="35">
        <f t="shared" si="3"/>
        <v>43219.571920955881</v>
      </c>
      <c r="T62" s="35">
        <f t="shared" si="4"/>
        <v>43219.55690359477</v>
      </c>
      <c r="U62" s="35">
        <f t="shared" si="5"/>
        <v>43219.519899626517</v>
      </c>
      <c r="V62" s="35">
        <f t="shared" si="6"/>
        <v>43219.431415194282</v>
      </c>
      <c r="W62" s="35">
        <f t="shared" si="7"/>
        <v>43219.369043399412</v>
      </c>
      <c r="X62" s="35">
        <f t="shared" si="8"/>
        <v>43219.141072384919</v>
      </c>
      <c r="Y62" s="35">
        <f t="shared" si="9"/>
        <v>43219.572268178112</v>
      </c>
      <c r="Z62" s="35"/>
      <c r="AA62" s="35">
        <f t="shared" si="20"/>
        <v>43219.806597222218</v>
      </c>
      <c r="AB62" s="35">
        <f t="shared" si="10"/>
        <v>43219.922222222216</v>
      </c>
      <c r="AC62" s="35">
        <f t="shared" si="11"/>
        <v>43219.5983695018</v>
      </c>
      <c r="AD62" s="35">
        <f t="shared" si="12"/>
        <v>43220.001054194836</v>
      </c>
      <c r="AE62" s="35">
        <f t="shared" si="13"/>
        <v>43218.779270837753</v>
      </c>
      <c r="AF62" s="35">
        <f t="shared" si="14"/>
        <v>43218.051030097005</v>
      </c>
      <c r="AG62" s="38">
        <f t="shared" si="21"/>
        <v>43219.922569444439</v>
      </c>
      <c r="AH62" s="35">
        <f t="shared" si="15"/>
        <v>43219.922569444439</v>
      </c>
    </row>
    <row r="63" spans="1:34" x14ac:dyDescent="0.15">
      <c r="A63" s="80">
        <v>59</v>
      </c>
      <c r="B63" s="73"/>
      <c r="C63" s="80">
        <f t="shared" si="30"/>
        <v>2.4000000000000057</v>
      </c>
      <c r="D63" s="81">
        <f t="shared" si="31"/>
        <v>30</v>
      </c>
      <c r="E63" s="82">
        <v>229.8</v>
      </c>
      <c r="F63" s="73" t="s">
        <v>162</v>
      </c>
      <c r="G63" s="56" t="s">
        <v>86</v>
      </c>
      <c r="H63" s="56" t="s">
        <v>80</v>
      </c>
      <c r="I63" s="56" t="s">
        <v>81</v>
      </c>
      <c r="J63" s="56" t="s">
        <v>163</v>
      </c>
      <c r="K63" s="83" t="s">
        <v>284</v>
      </c>
      <c r="L63" s="73"/>
      <c r="M63" s="36" t="str">
        <f t="shared" si="32"/>
        <v/>
      </c>
      <c r="N63" s="37" t="str">
        <f t="shared" si="33"/>
        <v/>
      </c>
      <c r="P63" s="34">
        <f t="shared" si="1"/>
        <v>230</v>
      </c>
      <c r="Q63" s="34"/>
      <c r="R63" s="35">
        <f t="shared" si="2"/>
        <v>43219.573529411762</v>
      </c>
      <c r="S63" s="35">
        <f t="shared" si="3"/>
        <v>43219.575827205881</v>
      </c>
      <c r="T63" s="35">
        <f t="shared" si="4"/>
        <v>43219.561070261436</v>
      </c>
      <c r="U63" s="35">
        <f t="shared" si="5"/>
        <v>43219.524363912235</v>
      </c>
      <c r="V63" s="35">
        <f t="shared" si="6"/>
        <v>43219.436222886587</v>
      </c>
      <c r="W63" s="35">
        <f t="shared" si="7"/>
        <v>43219.37404339941</v>
      </c>
      <c r="X63" s="35">
        <f t="shared" si="8"/>
        <v>43219.146507167527</v>
      </c>
      <c r="Y63" s="35">
        <f t="shared" si="9"/>
        <v>43219.576174428112</v>
      </c>
      <c r="Z63" s="35"/>
      <c r="AA63" s="35">
        <f t="shared" si="20"/>
        <v>43219.812847222216</v>
      </c>
      <c r="AB63" s="35">
        <f t="shared" si="10"/>
        <v>43219.930555555547</v>
      </c>
      <c r="AC63" s="35">
        <f t="shared" si="11"/>
        <v>43219.609307548708</v>
      </c>
      <c r="AD63" s="35">
        <f t="shared" si="12"/>
        <v>43220.010429429218</v>
      </c>
      <c r="AE63" s="35">
        <f t="shared" si="13"/>
        <v>43218.79177083775</v>
      </c>
      <c r="AF63" s="35">
        <f t="shared" si="14"/>
        <v>43218.064918985896</v>
      </c>
      <c r="AG63" s="38">
        <f t="shared" si="21"/>
        <v>43219.930902777771</v>
      </c>
      <c r="AH63" s="35">
        <f t="shared" si="15"/>
        <v>43219.930902777771</v>
      </c>
    </row>
    <row r="64" spans="1:34" x14ac:dyDescent="0.15">
      <c r="A64" s="80">
        <v>60</v>
      </c>
      <c r="B64" s="73"/>
      <c r="C64" s="80">
        <f>IF(E64&lt;&gt;"",E64-E63,"")</f>
        <v>0.19999999999998863</v>
      </c>
      <c r="D64" s="81">
        <f>IF(E64&lt;&gt;"",IF(B63="",D63+C64,C64),"")</f>
        <v>30.199999999999989</v>
      </c>
      <c r="E64" s="82">
        <v>230</v>
      </c>
      <c r="F64" s="73" t="s">
        <v>164</v>
      </c>
      <c r="G64" s="56" t="s">
        <v>86</v>
      </c>
      <c r="H64" s="56" t="s">
        <v>89</v>
      </c>
      <c r="I64" s="56" t="s">
        <v>81</v>
      </c>
      <c r="J64" s="56" t="s">
        <v>165</v>
      </c>
      <c r="K64" s="83" t="s">
        <v>285</v>
      </c>
      <c r="L64" s="73"/>
      <c r="M64" s="36" t="str">
        <f>IF(B64="finish",$M$5+$AL$10,IF(B64&lt;&gt;"",Y64,""))</f>
        <v/>
      </c>
      <c r="N64" s="37" t="str">
        <f t="shared" si="33"/>
        <v/>
      </c>
      <c r="P64" s="34">
        <f t="shared" si="1"/>
        <v>230</v>
      </c>
      <c r="Q64" s="34"/>
      <c r="R64" s="35">
        <f t="shared" si="2"/>
        <v>43219.573529411762</v>
      </c>
      <c r="S64" s="35">
        <f t="shared" si="3"/>
        <v>43219.575827205881</v>
      </c>
      <c r="T64" s="35">
        <f t="shared" si="4"/>
        <v>43219.561070261436</v>
      </c>
      <c r="U64" s="35">
        <f t="shared" si="5"/>
        <v>43219.524363912235</v>
      </c>
      <c r="V64" s="35">
        <f t="shared" si="6"/>
        <v>43219.436222886587</v>
      </c>
      <c r="W64" s="35">
        <f t="shared" si="7"/>
        <v>43219.37404339941</v>
      </c>
      <c r="X64" s="35">
        <f t="shared" si="8"/>
        <v>43219.146507167527</v>
      </c>
      <c r="Y64" s="35">
        <f t="shared" si="9"/>
        <v>43219.576174428112</v>
      </c>
      <c r="Z64" s="35"/>
      <c r="AA64" s="35">
        <f t="shared" si="20"/>
        <v>43219.812847222216</v>
      </c>
      <c r="AB64" s="35">
        <f t="shared" si="10"/>
        <v>43219.930555555547</v>
      </c>
      <c r="AC64" s="35">
        <f t="shared" si="11"/>
        <v>43219.609307548708</v>
      </c>
      <c r="AD64" s="35">
        <f t="shared" si="12"/>
        <v>43220.010429429218</v>
      </c>
      <c r="AE64" s="35">
        <f t="shared" si="13"/>
        <v>43218.79177083775</v>
      </c>
      <c r="AF64" s="35">
        <f t="shared" si="14"/>
        <v>43218.064918985896</v>
      </c>
      <c r="AG64" s="38">
        <f t="shared" si="21"/>
        <v>43219.930902777771</v>
      </c>
      <c r="AH64" s="35">
        <f t="shared" si="15"/>
        <v>43219.930902777771</v>
      </c>
    </row>
    <row r="65" spans="1:34" x14ac:dyDescent="0.15">
      <c r="A65" s="80">
        <v>61</v>
      </c>
      <c r="B65" s="73"/>
      <c r="C65" s="80">
        <f>IF(E65&lt;&gt;"",E65-E64,"")</f>
        <v>2</v>
      </c>
      <c r="D65" s="81">
        <f>IF(E65&lt;&gt;"",IF(B64="",D64+C65,C65),"")</f>
        <v>32.199999999999989</v>
      </c>
      <c r="E65" s="82">
        <v>232</v>
      </c>
      <c r="F65" s="73" t="s">
        <v>166</v>
      </c>
      <c r="G65" s="56" t="s">
        <v>86</v>
      </c>
      <c r="H65" s="56" t="s">
        <v>80</v>
      </c>
      <c r="I65" s="56" t="s">
        <v>81</v>
      </c>
      <c r="J65" s="56" t="s">
        <v>167</v>
      </c>
      <c r="K65" s="83"/>
      <c r="L65" s="73" t="s">
        <v>286</v>
      </c>
      <c r="M65" s="36" t="str">
        <f>IF(B65="finish",$M$5+$AL$10,IF(B65&lt;&gt;"",Y65,""))</f>
        <v/>
      </c>
      <c r="N65" s="37" t="str">
        <f t="shared" si="33"/>
        <v/>
      </c>
      <c r="P65" s="34">
        <f t="shared" si="1"/>
        <v>232</v>
      </c>
      <c r="Q65" s="34"/>
      <c r="R65" s="35">
        <f t="shared" si="2"/>
        <v>43219.575980392154</v>
      </c>
      <c r="S65" s="35">
        <f t="shared" si="3"/>
        <v>43219.578431372545</v>
      </c>
      <c r="T65" s="35">
        <f t="shared" si="4"/>
        <v>43219.563848039215</v>
      </c>
      <c r="U65" s="35">
        <f t="shared" si="5"/>
        <v>43219.527340102708</v>
      </c>
      <c r="V65" s="35">
        <f t="shared" si="6"/>
        <v>43219.439428014797</v>
      </c>
      <c r="W65" s="35">
        <f t="shared" si="7"/>
        <v>43219.377376732744</v>
      </c>
      <c r="X65" s="35">
        <f t="shared" si="8"/>
        <v>43219.150130355934</v>
      </c>
      <c r="Y65" s="35">
        <f t="shared" si="9"/>
        <v>43219.578778594769</v>
      </c>
      <c r="Z65" s="35"/>
      <c r="AA65" s="35">
        <f t="shared" si="20"/>
        <v>43219.817013888882</v>
      </c>
      <c r="AB65" s="35">
        <f t="shared" si="10"/>
        <v>43219.936111111107</v>
      </c>
      <c r="AC65" s="35">
        <f t="shared" si="11"/>
        <v>43219.616599579975</v>
      </c>
      <c r="AD65" s="35">
        <f t="shared" si="12"/>
        <v>43220.016679585468</v>
      </c>
      <c r="AE65" s="35">
        <f t="shared" si="13"/>
        <v>43218.800104171081</v>
      </c>
      <c r="AF65" s="35">
        <f t="shared" si="14"/>
        <v>43218.074178245151</v>
      </c>
      <c r="AG65" s="38">
        <f t="shared" si="21"/>
        <v>43219.93645833333</v>
      </c>
      <c r="AH65" s="35">
        <f t="shared" si="15"/>
        <v>43219.93645833333</v>
      </c>
    </row>
    <row r="66" spans="1:34" x14ac:dyDescent="0.15">
      <c r="A66" s="80">
        <v>62</v>
      </c>
      <c r="B66" s="73"/>
      <c r="C66" s="80">
        <f t="shared" ref="C66:C121" si="34">IF(E66&lt;&gt;"",E66-E65,"")</f>
        <v>0.80000000000001137</v>
      </c>
      <c r="D66" s="81">
        <f t="shared" ref="D66:D122" si="35">IF(E66&lt;&gt;"",IF(B65="",D65+C66,C66),"")</f>
        <v>33</v>
      </c>
      <c r="E66" s="82">
        <v>232.8</v>
      </c>
      <c r="F66" s="83"/>
      <c r="G66" s="55" t="s">
        <v>79</v>
      </c>
      <c r="H66" s="56" t="s">
        <v>89</v>
      </c>
      <c r="I66" s="56" t="s">
        <v>81</v>
      </c>
      <c r="J66" s="56" t="s">
        <v>167</v>
      </c>
      <c r="K66" s="83"/>
      <c r="L66" s="73" t="s">
        <v>125</v>
      </c>
      <c r="M66" s="36" t="str">
        <f t="shared" ref="M66:M122" si="36">IF(B66="finish",$M$5+$AL$10,IF(B66&lt;&gt;"",Y66,""))</f>
        <v/>
      </c>
      <c r="N66" s="37" t="str">
        <f t="shared" ref="N66:N122" si="37">IF(B66="finish",M$5+AL$11,IF(B66&lt;&gt;"",AH66,""))</f>
        <v/>
      </c>
      <c r="P66" s="34">
        <f t="shared" si="1"/>
        <v>233</v>
      </c>
      <c r="Q66" s="34"/>
      <c r="R66" s="35">
        <f t="shared" si="2"/>
        <v>43219.57720588235</v>
      </c>
      <c r="S66" s="35">
        <f t="shared" si="3"/>
        <v>43219.579733455881</v>
      </c>
      <c r="T66" s="35">
        <f t="shared" si="4"/>
        <v>43219.565236928102</v>
      </c>
      <c r="U66" s="35">
        <f t="shared" si="5"/>
        <v>43219.528828197945</v>
      </c>
      <c r="V66" s="35">
        <f t="shared" si="6"/>
        <v>43219.441030578899</v>
      </c>
      <c r="W66" s="35">
        <f t="shared" si="7"/>
        <v>43219.379043399415</v>
      </c>
      <c r="X66" s="35">
        <f t="shared" si="8"/>
        <v>43219.151941950135</v>
      </c>
      <c r="Y66" s="35">
        <f t="shared" si="9"/>
        <v>43219.580080678112</v>
      </c>
      <c r="Z66" s="35"/>
      <c r="AA66" s="35">
        <f t="shared" si="20"/>
        <v>43219.819097222222</v>
      </c>
      <c r="AB66" s="35">
        <f t="shared" si="10"/>
        <v>43219.938888888886</v>
      </c>
      <c r="AC66" s="35">
        <f t="shared" si="11"/>
        <v>43219.620245595608</v>
      </c>
      <c r="AD66" s="35">
        <f t="shared" si="12"/>
        <v>43220.0198046636</v>
      </c>
      <c r="AE66" s="35">
        <f t="shared" si="13"/>
        <v>43218.804270837747</v>
      </c>
      <c r="AF66" s="35">
        <f t="shared" si="14"/>
        <v>43218.078807874786</v>
      </c>
      <c r="AG66" s="38">
        <f t="shared" si="21"/>
        <v>43219.939236111109</v>
      </c>
      <c r="AH66" s="35">
        <f t="shared" si="15"/>
        <v>43219.939236111109</v>
      </c>
    </row>
    <row r="67" spans="1:34" x14ac:dyDescent="0.15">
      <c r="A67" s="80">
        <v>63</v>
      </c>
      <c r="B67" s="73"/>
      <c r="C67" s="80">
        <f t="shared" si="34"/>
        <v>1.1999999999999886</v>
      </c>
      <c r="D67" s="81">
        <f t="shared" si="35"/>
        <v>34.199999999999989</v>
      </c>
      <c r="E67" s="82">
        <v>234</v>
      </c>
      <c r="F67" s="73"/>
      <c r="G67" s="56" t="s">
        <v>86</v>
      </c>
      <c r="H67" s="56" t="s">
        <v>80</v>
      </c>
      <c r="I67" s="56" t="s">
        <v>81</v>
      </c>
      <c r="J67" s="56" t="s">
        <v>167</v>
      </c>
      <c r="K67" s="83" t="s">
        <v>287</v>
      </c>
      <c r="L67" s="73" t="s">
        <v>288</v>
      </c>
      <c r="M67" s="36" t="str">
        <f t="shared" si="36"/>
        <v/>
      </c>
      <c r="N67" s="37" t="str">
        <f t="shared" si="37"/>
        <v/>
      </c>
      <c r="P67" s="34">
        <f t="shared" si="1"/>
        <v>234</v>
      </c>
      <c r="Q67" s="34"/>
      <c r="R67" s="35">
        <f t="shared" si="2"/>
        <v>43219.578431372545</v>
      </c>
      <c r="S67" s="35">
        <f t="shared" si="3"/>
        <v>43219.581035539217</v>
      </c>
      <c r="T67" s="35">
        <f t="shared" si="4"/>
        <v>43219.566625816988</v>
      </c>
      <c r="U67" s="35">
        <f t="shared" si="5"/>
        <v>43219.530316293181</v>
      </c>
      <c r="V67" s="35">
        <f t="shared" si="6"/>
        <v>43219.442633143</v>
      </c>
      <c r="W67" s="35">
        <f t="shared" si="7"/>
        <v>43219.380710066078</v>
      </c>
      <c r="X67" s="35">
        <f t="shared" si="8"/>
        <v>43219.153753544342</v>
      </c>
      <c r="Y67" s="35">
        <f t="shared" si="9"/>
        <v>43219.581382761447</v>
      </c>
      <c r="Z67" s="35"/>
      <c r="AA67" s="35">
        <f t="shared" si="20"/>
        <v>43219.821180555555</v>
      </c>
      <c r="AB67" s="35">
        <f t="shared" si="10"/>
        <v>43219.941666666658</v>
      </c>
      <c r="AC67" s="35">
        <f t="shared" si="11"/>
        <v>43219.623891611242</v>
      </c>
      <c r="AD67" s="35">
        <f t="shared" si="12"/>
        <v>43220.022929741725</v>
      </c>
      <c r="AE67" s="35">
        <f t="shared" si="13"/>
        <v>43218.80843750442</v>
      </c>
      <c r="AF67" s="35">
        <f t="shared" si="14"/>
        <v>43218.083437504414</v>
      </c>
      <c r="AG67" s="38">
        <f t="shared" si="21"/>
        <v>43219.942013888882</v>
      </c>
      <c r="AH67" s="35">
        <f t="shared" si="15"/>
        <v>43219.942013888882</v>
      </c>
    </row>
    <row r="68" spans="1:34" x14ac:dyDescent="0.15">
      <c r="A68" s="80">
        <v>64</v>
      </c>
      <c r="B68" s="73"/>
      <c r="C68" s="80">
        <f t="shared" si="34"/>
        <v>4.9000000000000057</v>
      </c>
      <c r="D68" s="81">
        <f t="shared" si="35"/>
        <v>39.099999999999994</v>
      </c>
      <c r="E68" s="82">
        <v>238.9</v>
      </c>
      <c r="F68" s="73" t="s">
        <v>289</v>
      </c>
      <c r="G68" s="56" t="s">
        <v>86</v>
      </c>
      <c r="H68" s="56" t="s">
        <v>89</v>
      </c>
      <c r="I68" s="56" t="s">
        <v>81</v>
      </c>
      <c r="J68" s="56" t="s">
        <v>168</v>
      </c>
      <c r="K68" s="83"/>
      <c r="L68" s="73" t="s">
        <v>290</v>
      </c>
      <c r="M68" s="36" t="str">
        <f t="shared" si="36"/>
        <v/>
      </c>
      <c r="N68" s="37" t="str">
        <f t="shared" si="37"/>
        <v/>
      </c>
      <c r="P68" s="34">
        <f t="shared" si="1"/>
        <v>239</v>
      </c>
      <c r="Q68" s="34"/>
      <c r="R68" s="35">
        <f t="shared" si="2"/>
        <v>43219.584558823524</v>
      </c>
      <c r="S68" s="35">
        <f t="shared" si="3"/>
        <v>43219.587545955881</v>
      </c>
      <c r="T68" s="35">
        <f t="shared" si="4"/>
        <v>43219.573570261433</v>
      </c>
      <c r="U68" s="35">
        <f t="shared" si="5"/>
        <v>43219.537756769372</v>
      </c>
      <c r="V68" s="35">
        <f t="shared" si="6"/>
        <v>43219.450645963509</v>
      </c>
      <c r="W68" s="35">
        <f t="shared" si="7"/>
        <v>43219.389043399409</v>
      </c>
      <c r="X68" s="35">
        <f t="shared" si="8"/>
        <v>43219.162811515351</v>
      </c>
      <c r="Y68" s="35">
        <f t="shared" si="9"/>
        <v>43219.587893178112</v>
      </c>
      <c r="Z68" s="35"/>
      <c r="AA68" s="35">
        <f t="shared" si="20"/>
        <v>43219.831597222219</v>
      </c>
      <c r="AB68" s="35">
        <f t="shared" si="10"/>
        <v>43219.955555555549</v>
      </c>
      <c r="AC68" s="35">
        <f t="shared" si="11"/>
        <v>43219.642121689416</v>
      </c>
      <c r="AD68" s="35">
        <f t="shared" si="12"/>
        <v>43220.038555132356</v>
      </c>
      <c r="AE68" s="35">
        <f t="shared" si="13"/>
        <v>43218.829270837748</v>
      </c>
      <c r="AF68" s="35">
        <f t="shared" si="14"/>
        <v>43218.10658565256</v>
      </c>
      <c r="AG68" s="38">
        <f t="shared" si="21"/>
        <v>43219.955902777772</v>
      </c>
      <c r="AH68" s="35">
        <f t="shared" si="15"/>
        <v>43219.955902777772</v>
      </c>
    </row>
    <row r="69" spans="1:34" x14ac:dyDescent="0.15">
      <c r="A69" s="80">
        <v>65</v>
      </c>
      <c r="B69" s="73"/>
      <c r="C69" s="80">
        <f t="shared" si="34"/>
        <v>0.5</v>
      </c>
      <c r="D69" s="81">
        <f t="shared" si="35"/>
        <v>39.599999999999994</v>
      </c>
      <c r="E69" s="82">
        <v>239.4</v>
      </c>
      <c r="F69" s="73" t="s">
        <v>292</v>
      </c>
      <c r="G69" s="56" t="s">
        <v>86</v>
      </c>
      <c r="H69" s="56" t="s">
        <v>80</v>
      </c>
      <c r="I69" s="56" t="s">
        <v>81</v>
      </c>
      <c r="J69" s="56" t="s">
        <v>169</v>
      </c>
      <c r="K69" s="83" t="s">
        <v>291</v>
      </c>
      <c r="L69" s="73" t="s">
        <v>293</v>
      </c>
      <c r="M69" s="36" t="str">
        <f t="shared" si="36"/>
        <v/>
      </c>
      <c r="N69" s="37" t="str">
        <f t="shared" si="37"/>
        <v/>
      </c>
      <c r="P69" s="34">
        <f t="shared" ref="P69:P132" si="38">IF(E69&lt;&gt;"",ROUND(E69,0),"")</f>
        <v>239</v>
      </c>
      <c r="Q69" s="34"/>
      <c r="R69" s="35">
        <f t="shared" ref="R69:R132" si="39">IF(E69&lt;&gt;"",M$5+P69/34/24,"")</f>
        <v>43219.584558823524</v>
      </c>
      <c r="S69" s="35">
        <f t="shared" ref="S69:S132" si="40">IF(E69&lt;&gt;"",M$5+200/34/24+(P69-200)/32/24,"")</f>
        <v>43219.587545955881</v>
      </c>
      <c r="T69" s="35">
        <f t="shared" ref="T69:T132" si="41">IF(E69&lt;&gt;"",M$5+200/34/24+200/32/24+(P69-400)/30/24,"")</f>
        <v>43219.573570261433</v>
      </c>
      <c r="U69" s="35">
        <f t="shared" ref="U69:U132" si="42">IF(E69&lt;&gt;"",M$5+200/34/24+200/32/24+200/30/24+(P69-600)/28/24,"")</f>
        <v>43219.537756769372</v>
      </c>
      <c r="V69" s="35">
        <f t="shared" ref="V69:V132" si="43">IF(E69&lt;&gt;"",M$5+200/34/24+200/32/24+200/30/24+400/28/24+(P69-1000)/26/24,"")</f>
        <v>43219.450645963509</v>
      </c>
      <c r="W69" s="35">
        <f t="shared" ref="W69:W132" si="44">IF(E69&lt;&gt;"",M$5+200/34/24+200/32/24+200/30/24+400/28/24+200/26/24+(P69-1200)/25/24,"")</f>
        <v>43219.389043399409</v>
      </c>
      <c r="X69" s="35">
        <f t="shared" ref="X69:X132" si="45">IF(E69&lt;&gt;"",M$5+200/34/24+200/32/24+200/30/24+400/28/24+200/26/24+600/25/24+(P69-1800)/23/24,"")</f>
        <v>43219.162811515351</v>
      </c>
      <c r="Y69" s="35">
        <f t="shared" ref="Y69:Y132" si="46">IF(E69&lt;&gt;"",MAX(R69:X69)*24*60/24/60+1/120/24,"")</f>
        <v>43219.587893178112</v>
      </c>
      <c r="Z69" s="35"/>
      <c r="AA69" s="35">
        <f t="shared" si="20"/>
        <v>43219.831597222219</v>
      </c>
      <c r="AB69" s="35">
        <f t="shared" ref="AB69:AB132" si="47">IF(E69&lt;&gt;"",M$5+4/24+(P69-60)/15/24,"")</f>
        <v>43219.955555555549</v>
      </c>
      <c r="AC69" s="35">
        <f t="shared" ref="AC69:AC132" si="48">IF(E69&lt;&gt;"",M$5+600/15/24+(P69-600)/11.428/24,"")</f>
        <v>43219.642121689416</v>
      </c>
      <c r="AD69" s="35">
        <f t="shared" ref="AD69:AD132" si="49">IF(E69&lt;&gt;"",M$5+600/15/24+400/11.428/24+200/13.333/24+(P69-1200)/13.333/24,"")</f>
        <v>43220.038555132356</v>
      </c>
      <c r="AE69" s="35">
        <f t="shared" ref="AE69:AE132" si="50">IF(E69&lt;&gt;"",M$5+600/15/24+400/11.428/24+200/13.333/24+200/13.333/24+(P69-1400)/10/24,"")</f>
        <v>43218.829270837748</v>
      </c>
      <c r="AF69" s="35">
        <f t="shared" ref="AF69:AF132" si="51">IF(E69&lt;&gt;"",M$5+600/15/24+400/11.428/24+200/13.333/24+200/13.333/24+400/10/24+(P69-1800)/9/24,"")</f>
        <v>43218.10658565256</v>
      </c>
      <c r="AG69" s="38">
        <f t="shared" si="21"/>
        <v>43219.955902777772</v>
      </c>
      <c r="AH69" s="35">
        <f t="shared" ref="AH69:AH132" si="52">IF(P69&lt;=60,AA69,AG69)</f>
        <v>43219.955902777772</v>
      </c>
    </row>
    <row r="70" spans="1:34" x14ac:dyDescent="0.15">
      <c r="A70" s="80">
        <v>66</v>
      </c>
      <c r="B70" s="73"/>
      <c r="C70" s="80">
        <f t="shared" si="34"/>
        <v>2</v>
      </c>
      <c r="D70" s="81">
        <f t="shared" si="35"/>
        <v>41.599999999999994</v>
      </c>
      <c r="E70" s="82">
        <v>241.4</v>
      </c>
      <c r="F70" s="73" t="s">
        <v>349</v>
      </c>
      <c r="G70" s="56" t="s">
        <v>350</v>
      </c>
      <c r="H70" s="56" t="s">
        <v>351</v>
      </c>
      <c r="I70" s="56" t="s">
        <v>352</v>
      </c>
      <c r="J70" s="56" t="s">
        <v>353</v>
      </c>
      <c r="K70" s="83" t="s">
        <v>363</v>
      </c>
      <c r="L70" s="73" t="s">
        <v>364</v>
      </c>
      <c r="M70" s="36" t="str">
        <f t="shared" si="36"/>
        <v/>
      </c>
      <c r="N70" s="37" t="str">
        <f t="shared" si="37"/>
        <v/>
      </c>
      <c r="P70" s="34">
        <f t="shared" si="38"/>
        <v>241</v>
      </c>
      <c r="Q70" s="34"/>
      <c r="R70" s="35">
        <f t="shared" si="39"/>
        <v>43219.587009803916</v>
      </c>
      <c r="S70" s="35">
        <f t="shared" si="40"/>
        <v>43219.590150122545</v>
      </c>
      <c r="T70" s="35">
        <f t="shared" si="41"/>
        <v>43219.576348039212</v>
      </c>
      <c r="U70" s="35">
        <f t="shared" si="42"/>
        <v>43219.540732959853</v>
      </c>
      <c r="V70" s="35">
        <f t="shared" si="43"/>
        <v>43219.453851091719</v>
      </c>
      <c r="W70" s="35">
        <f t="shared" si="44"/>
        <v>43219.392376732743</v>
      </c>
      <c r="X70" s="35">
        <f t="shared" si="45"/>
        <v>43219.166434703759</v>
      </c>
      <c r="Y70" s="35">
        <f t="shared" si="46"/>
        <v>43219.590497344769</v>
      </c>
      <c r="Z70" s="35"/>
      <c r="AA70" s="35">
        <f t="shared" ref="AA70:AA133" si="53">IF(E70&lt;&gt;"",(AA$5+P70/20/24)+1/120/24,"")</f>
        <v>43219.835763888885</v>
      </c>
      <c r="AB70" s="35">
        <f t="shared" si="47"/>
        <v>43219.961111111108</v>
      </c>
      <c r="AC70" s="35">
        <f t="shared" si="48"/>
        <v>43219.649413720683</v>
      </c>
      <c r="AD70" s="35">
        <f t="shared" si="49"/>
        <v>43220.044805288613</v>
      </c>
      <c r="AE70" s="35">
        <f t="shared" si="50"/>
        <v>43218.83760417108</v>
      </c>
      <c r="AF70" s="35">
        <f t="shared" si="51"/>
        <v>43218.115844911823</v>
      </c>
      <c r="AG70" s="38">
        <f t="shared" ref="AG70:AG133" si="54">IF(E70&lt;&gt;"",IF(P70&lt;1000,MAX(AB70:AC70),MAX(AD70:AF70))+1/120/24,"")</f>
        <v>43219.961458333331</v>
      </c>
      <c r="AH70" s="35">
        <f t="shared" si="52"/>
        <v>43219.961458333331</v>
      </c>
    </row>
    <row r="71" spans="1:34" x14ac:dyDescent="0.15">
      <c r="A71" s="80">
        <v>67</v>
      </c>
      <c r="B71" s="73"/>
      <c r="C71" s="80">
        <f t="shared" si="34"/>
        <v>2</v>
      </c>
      <c r="D71" s="81">
        <f t="shared" si="35"/>
        <v>43.599999999999994</v>
      </c>
      <c r="E71" s="82">
        <v>243.4</v>
      </c>
      <c r="F71" s="73"/>
      <c r="G71" s="56" t="s">
        <v>354</v>
      </c>
      <c r="H71" s="56" t="s">
        <v>355</v>
      </c>
      <c r="I71" s="56" t="s">
        <v>352</v>
      </c>
      <c r="J71" s="56"/>
      <c r="K71" s="83"/>
      <c r="L71" s="73" t="s">
        <v>368</v>
      </c>
      <c r="M71" s="36" t="str">
        <f t="shared" si="36"/>
        <v/>
      </c>
      <c r="N71" s="37" t="str">
        <f t="shared" si="37"/>
        <v/>
      </c>
      <c r="P71" s="34">
        <f t="shared" si="38"/>
        <v>243</v>
      </c>
      <c r="Q71" s="34"/>
      <c r="R71" s="35">
        <f t="shared" si="39"/>
        <v>43219.589460784315</v>
      </c>
      <c r="S71" s="35">
        <f t="shared" si="40"/>
        <v>43219.592754289217</v>
      </c>
      <c r="T71" s="35">
        <f t="shared" si="41"/>
        <v>43219.579125816992</v>
      </c>
      <c r="U71" s="35">
        <f t="shared" si="42"/>
        <v>43219.543709150326</v>
      </c>
      <c r="V71" s="35">
        <f t="shared" si="43"/>
        <v>43219.457056219922</v>
      </c>
      <c r="W71" s="35">
        <f t="shared" si="44"/>
        <v>43219.395710066077</v>
      </c>
      <c r="X71" s="35">
        <f t="shared" si="45"/>
        <v>43219.170057892166</v>
      </c>
      <c r="Y71" s="35">
        <f t="shared" si="46"/>
        <v>43219.593101511447</v>
      </c>
      <c r="Z71" s="35"/>
      <c r="AA71" s="35">
        <f t="shared" si="53"/>
        <v>43219.83993055555</v>
      </c>
      <c r="AB71" s="35">
        <f t="shared" si="47"/>
        <v>43219.96666666666</v>
      </c>
      <c r="AC71" s="35">
        <f t="shared" si="48"/>
        <v>43219.65670575195</v>
      </c>
      <c r="AD71" s="35">
        <f t="shared" si="49"/>
        <v>43220.05105544487</v>
      </c>
      <c r="AE71" s="35">
        <f t="shared" si="50"/>
        <v>43218.845937504419</v>
      </c>
      <c r="AF71" s="35">
        <f t="shared" si="51"/>
        <v>43218.125104171078</v>
      </c>
      <c r="AG71" s="38">
        <f t="shared" si="54"/>
        <v>43219.967013888883</v>
      </c>
      <c r="AH71" s="35">
        <f t="shared" si="52"/>
        <v>43219.967013888883</v>
      </c>
    </row>
    <row r="72" spans="1:34" x14ac:dyDescent="0.15">
      <c r="A72" s="80">
        <v>68</v>
      </c>
      <c r="B72" s="73"/>
      <c r="C72" s="80">
        <f t="shared" si="34"/>
        <v>3.1999999999999886</v>
      </c>
      <c r="D72" s="81">
        <f t="shared" si="35"/>
        <v>46.799999999999983</v>
      </c>
      <c r="E72" s="82">
        <v>246.6</v>
      </c>
      <c r="F72" s="73" t="s">
        <v>356</v>
      </c>
      <c r="G72" s="56" t="s">
        <v>357</v>
      </c>
      <c r="H72" s="56" t="s">
        <v>355</v>
      </c>
      <c r="I72" s="56" t="s">
        <v>352</v>
      </c>
      <c r="J72" s="56" t="s">
        <v>358</v>
      </c>
      <c r="K72" s="83" t="s">
        <v>365</v>
      </c>
      <c r="L72" s="73" t="s">
        <v>366</v>
      </c>
      <c r="M72" s="36" t="str">
        <f t="shared" si="36"/>
        <v/>
      </c>
      <c r="N72" s="37" t="str">
        <f t="shared" si="37"/>
        <v/>
      </c>
      <c r="P72" s="34">
        <f t="shared" si="38"/>
        <v>247</v>
      </c>
      <c r="Q72" s="34"/>
      <c r="R72" s="35">
        <f t="shared" si="39"/>
        <v>43219.594362745098</v>
      </c>
      <c r="S72" s="35">
        <f t="shared" si="40"/>
        <v>43219.597962622545</v>
      </c>
      <c r="T72" s="35">
        <f t="shared" si="41"/>
        <v>43219.584681372544</v>
      </c>
      <c r="U72" s="35">
        <f t="shared" si="42"/>
        <v>43219.54966153128</v>
      </c>
      <c r="V72" s="35">
        <f t="shared" si="43"/>
        <v>43219.463466476329</v>
      </c>
      <c r="W72" s="35">
        <f t="shared" si="44"/>
        <v>43219.402376732745</v>
      </c>
      <c r="X72" s="35">
        <f t="shared" si="45"/>
        <v>43219.177304268975</v>
      </c>
      <c r="Y72" s="35">
        <f t="shared" si="46"/>
        <v>43219.598309844769</v>
      </c>
      <c r="Z72" s="35"/>
      <c r="AA72" s="35">
        <f t="shared" si="53"/>
        <v>43219.848263888882</v>
      </c>
      <c r="AB72" s="35">
        <f t="shared" si="47"/>
        <v>43219.977777777771</v>
      </c>
      <c r="AC72" s="35">
        <f t="shared" si="48"/>
        <v>43219.671289814483</v>
      </c>
      <c r="AD72" s="35">
        <f t="shared" si="49"/>
        <v>43220.063555757377</v>
      </c>
      <c r="AE72" s="35">
        <f t="shared" si="50"/>
        <v>43218.862604171081</v>
      </c>
      <c r="AF72" s="35">
        <f t="shared" si="51"/>
        <v>43218.143622689597</v>
      </c>
      <c r="AG72" s="38">
        <f t="shared" si="54"/>
        <v>43219.978124999994</v>
      </c>
      <c r="AH72" s="35">
        <f t="shared" si="52"/>
        <v>43219.978124999994</v>
      </c>
    </row>
    <row r="73" spans="1:34" x14ac:dyDescent="0.15">
      <c r="A73" s="80">
        <v>69</v>
      </c>
      <c r="B73" s="73"/>
      <c r="C73" s="80">
        <f t="shared" si="34"/>
        <v>0.70000000000001705</v>
      </c>
      <c r="D73" s="81">
        <f t="shared" si="35"/>
        <v>47.5</v>
      </c>
      <c r="E73" s="82">
        <v>247.3</v>
      </c>
      <c r="F73" s="88" t="s">
        <v>170</v>
      </c>
      <c r="G73" s="56" t="s">
        <v>84</v>
      </c>
      <c r="H73" s="56" t="s">
        <v>80</v>
      </c>
      <c r="I73" s="56" t="s">
        <v>81</v>
      </c>
      <c r="J73" s="56" t="s">
        <v>171</v>
      </c>
      <c r="K73" s="83" t="s">
        <v>347</v>
      </c>
      <c r="L73" s="88" t="s">
        <v>348</v>
      </c>
      <c r="M73" s="36" t="str">
        <f t="shared" si="36"/>
        <v/>
      </c>
      <c r="N73" s="37" t="str">
        <f t="shared" si="37"/>
        <v/>
      </c>
      <c r="P73" s="34">
        <f t="shared" si="38"/>
        <v>247</v>
      </c>
      <c r="Q73" s="34"/>
      <c r="R73" s="35">
        <f t="shared" si="39"/>
        <v>43219.594362745098</v>
      </c>
      <c r="S73" s="35">
        <f t="shared" si="40"/>
        <v>43219.597962622545</v>
      </c>
      <c r="T73" s="35">
        <f t="shared" si="41"/>
        <v>43219.584681372544</v>
      </c>
      <c r="U73" s="35">
        <f t="shared" si="42"/>
        <v>43219.54966153128</v>
      </c>
      <c r="V73" s="35">
        <f t="shared" si="43"/>
        <v>43219.463466476329</v>
      </c>
      <c r="W73" s="35">
        <f t="shared" si="44"/>
        <v>43219.402376732745</v>
      </c>
      <c r="X73" s="35">
        <f t="shared" si="45"/>
        <v>43219.177304268975</v>
      </c>
      <c r="Y73" s="35">
        <f t="shared" si="46"/>
        <v>43219.598309844769</v>
      </c>
      <c r="Z73" s="35"/>
      <c r="AA73" s="35">
        <f t="shared" si="53"/>
        <v>43219.848263888882</v>
      </c>
      <c r="AB73" s="35">
        <f t="shared" si="47"/>
        <v>43219.977777777771</v>
      </c>
      <c r="AC73" s="35">
        <f t="shared" si="48"/>
        <v>43219.671289814483</v>
      </c>
      <c r="AD73" s="35">
        <f t="shared" si="49"/>
        <v>43220.063555757377</v>
      </c>
      <c r="AE73" s="35">
        <f t="shared" si="50"/>
        <v>43218.862604171081</v>
      </c>
      <c r="AF73" s="35">
        <f t="shared" si="51"/>
        <v>43218.143622689597</v>
      </c>
      <c r="AG73" s="38">
        <f t="shared" si="54"/>
        <v>43219.978124999994</v>
      </c>
      <c r="AH73" s="35">
        <f t="shared" si="52"/>
        <v>43219.978124999994</v>
      </c>
    </row>
    <row r="74" spans="1:34" x14ac:dyDescent="0.15">
      <c r="A74" s="80">
        <v>70</v>
      </c>
      <c r="B74" s="88"/>
      <c r="C74" s="80">
        <f t="shared" si="34"/>
        <v>5.7000000000000171</v>
      </c>
      <c r="D74" s="81">
        <f t="shared" si="35"/>
        <v>53.200000000000017</v>
      </c>
      <c r="E74" s="82">
        <v>253.00000000000003</v>
      </c>
      <c r="F74" s="88" t="s">
        <v>172</v>
      </c>
      <c r="G74" s="56" t="s">
        <v>86</v>
      </c>
      <c r="H74" s="56" t="s">
        <v>80</v>
      </c>
      <c r="I74" s="56" t="s">
        <v>81</v>
      </c>
      <c r="J74" s="56" t="s">
        <v>171</v>
      </c>
      <c r="K74" s="83" t="s">
        <v>294</v>
      </c>
      <c r="L74" s="88"/>
      <c r="M74" s="36" t="str">
        <f t="shared" si="36"/>
        <v/>
      </c>
      <c r="N74" s="37" t="str">
        <f t="shared" si="37"/>
        <v/>
      </c>
      <c r="P74" s="34">
        <f t="shared" si="38"/>
        <v>253</v>
      </c>
      <c r="Q74" s="34"/>
      <c r="R74" s="35">
        <f t="shared" si="39"/>
        <v>43219.601715686273</v>
      </c>
      <c r="S74" s="35">
        <f t="shared" si="40"/>
        <v>43219.605775122545</v>
      </c>
      <c r="T74" s="35">
        <f t="shared" si="41"/>
        <v>43219.593014705875</v>
      </c>
      <c r="U74" s="35">
        <f t="shared" si="42"/>
        <v>43219.558590102708</v>
      </c>
      <c r="V74" s="35">
        <f t="shared" si="43"/>
        <v>43219.473081860946</v>
      </c>
      <c r="W74" s="35">
        <f t="shared" si="44"/>
        <v>43219.412376732747</v>
      </c>
      <c r="X74" s="35">
        <f t="shared" si="45"/>
        <v>43219.188173834191</v>
      </c>
      <c r="Y74" s="35">
        <f t="shared" si="46"/>
        <v>43219.606122344769</v>
      </c>
      <c r="Z74" s="35"/>
      <c r="AA74" s="35">
        <f t="shared" si="53"/>
        <v>43219.860763888886</v>
      </c>
      <c r="AB74" s="35">
        <f t="shared" si="47"/>
        <v>43219.994444444441</v>
      </c>
      <c r="AC74" s="35">
        <f t="shared" si="48"/>
        <v>43219.693165908291</v>
      </c>
      <c r="AD74" s="35">
        <f t="shared" si="49"/>
        <v>43220.082306226141</v>
      </c>
      <c r="AE74" s="35">
        <f t="shared" si="50"/>
        <v>43218.887604171083</v>
      </c>
      <c r="AF74" s="35">
        <f t="shared" si="51"/>
        <v>43218.171400467378</v>
      </c>
      <c r="AG74" s="38">
        <f t="shared" si="54"/>
        <v>43219.994791666664</v>
      </c>
      <c r="AH74" s="35">
        <f t="shared" si="52"/>
        <v>43219.994791666664</v>
      </c>
    </row>
    <row r="75" spans="1:34" x14ac:dyDescent="0.15">
      <c r="A75" s="80">
        <v>71</v>
      </c>
      <c r="B75" s="88" t="s">
        <v>173</v>
      </c>
      <c r="C75" s="80">
        <f t="shared" si="34"/>
        <v>14.499999999999972</v>
      </c>
      <c r="D75" s="81">
        <f t="shared" si="35"/>
        <v>67.699999999999989</v>
      </c>
      <c r="E75" s="82">
        <v>267.5</v>
      </c>
      <c r="F75" s="88" t="s">
        <v>174</v>
      </c>
      <c r="G75" s="56" t="s">
        <v>77</v>
      </c>
      <c r="H75" s="56" t="s">
        <v>78</v>
      </c>
      <c r="I75" s="56"/>
      <c r="J75" s="56" t="s">
        <v>171</v>
      </c>
      <c r="K75" s="83"/>
      <c r="L75" s="88" t="s">
        <v>175</v>
      </c>
      <c r="M75" s="36">
        <f t="shared" si="36"/>
        <v>43219.625653594769</v>
      </c>
      <c r="N75" s="37">
        <f t="shared" si="37"/>
        <v>43220.036458333328</v>
      </c>
      <c r="P75" s="34">
        <f t="shared" si="38"/>
        <v>268</v>
      </c>
      <c r="Q75" s="34"/>
      <c r="R75" s="35">
        <f t="shared" si="39"/>
        <v>43219.620098039217</v>
      </c>
      <c r="S75" s="35">
        <f t="shared" si="40"/>
        <v>43219.625306372545</v>
      </c>
      <c r="T75" s="35">
        <f t="shared" si="41"/>
        <v>43219.613848039211</v>
      </c>
      <c r="U75" s="35">
        <f t="shared" si="42"/>
        <v>43219.58091153128</v>
      </c>
      <c r="V75" s="35">
        <f t="shared" si="43"/>
        <v>43219.497120322485</v>
      </c>
      <c r="W75" s="35">
        <f t="shared" si="44"/>
        <v>43219.437376732742</v>
      </c>
      <c r="X75" s="35">
        <f t="shared" si="45"/>
        <v>43219.215347747238</v>
      </c>
      <c r="Y75" s="35">
        <f t="shared" si="46"/>
        <v>43219.625653594769</v>
      </c>
      <c r="Z75" s="35"/>
      <c r="AA75" s="35">
        <f t="shared" si="53"/>
        <v>43219.892013888886</v>
      </c>
      <c r="AB75" s="35">
        <f t="shared" si="47"/>
        <v>43220.036111111105</v>
      </c>
      <c r="AC75" s="35">
        <f t="shared" si="48"/>
        <v>43219.7478561428</v>
      </c>
      <c r="AD75" s="35">
        <f t="shared" si="49"/>
        <v>43220.129182398043</v>
      </c>
      <c r="AE75" s="35">
        <f t="shared" si="50"/>
        <v>43218.950104171083</v>
      </c>
      <c r="AF75" s="35">
        <f t="shared" si="51"/>
        <v>43218.240844911823</v>
      </c>
      <c r="AG75" s="38">
        <f t="shared" si="54"/>
        <v>43220.036458333328</v>
      </c>
      <c r="AH75" s="35">
        <f t="shared" si="52"/>
        <v>43220.036458333328</v>
      </c>
    </row>
    <row r="76" spans="1:34" x14ac:dyDescent="0.15">
      <c r="A76" s="80">
        <v>72</v>
      </c>
      <c r="B76" s="88"/>
      <c r="C76" s="80">
        <f t="shared" si="34"/>
        <v>0.79999999999995453</v>
      </c>
      <c r="D76" s="81">
        <f t="shared" si="35"/>
        <v>0.79999999999995453</v>
      </c>
      <c r="E76" s="82">
        <v>268.29999999999995</v>
      </c>
      <c r="F76" s="88" t="s">
        <v>176</v>
      </c>
      <c r="G76" s="56" t="s">
        <v>86</v>
      </c>
      <c r="H76" s="56" t="s">
        <v>89</v>
      </c>
      <c r="I76" s="56" t="s">
        <v>81</v>
      </c>
      <c r="J76" s="56" t="s">
        <v>177</v>
      </c>
      <c r="K76" s="83" t="s">
        <v>295</v>
      </c>
      <c r="L76" s="88"/>
      <c r="M76" s="36" t="str">
        <f t="shared" si="36"/>
        <v/>
      </c>
      <c r="N76" s="37" t="str">
        <f t="shared" si="37"/>
        <v/>
      </c>
      <c r="P76" s="34">
        <f t="shared" si="38"/>
        <v>268</v>
      </c>
      <c r="Q76" s="34"/>
      <c r="R76" s="35">
        <f t="shared" si="39"/>
        <v>43219.620098039217</v>
      </c>
      <c r="S76" s="35">
        <f t="shared" si="40"/>
        <v>43219.625306372545</v>
      </c>
      <c r="T76" s="35">
        <f t="shared" si="41"/>
        <v>43219.613848039211</v>
      </c>
      <c r="U76" s="35">
        <f t="shared" si="42"/>
        <v>43219.58091153128</v>
      </c>
      <c r="V76" s="35">
        <f t="shared" si="43"/>
        <v>43219.497120322485</v>
      </c>
      <c r="W76" s="35">
        <f t="shared" si="44"/>
        <v>43219.437376732742</v>
      </c>
      <c r="X76" s="35">
        <f t="shared" si="45"/>
        <v>43219.215347747238</v>
      </c>
      <c r="Y76" s="35">
        <f t="shared" si="46"/>
        <v>43219.625653594769</v>
      </c>
      <c r="Z76" s="35"/>
      <c r="AA76" s="35">
        <f t="shared" si="53"/>
        <v>43219.892013888886</v>
      </c>
      <c r="AB76" s="35">
        <f t="shared" si="47"/>
        <v>43220.036111111105</v>
      </c>
      <c r="AC76" s="35">
        <f t="shared" si="48"/>
        <v>43219.7478561428</v>
      </c>
      <c r="AD76" s="35">
        <f t="shared" si="49"/>
        <v>43220.129182398043</v>
      </c>
      <c r="AE76" s="35">
        <f t="shared" si="50"/>
        <v>43218.950104171083</v>
      </c>
      <c r="AF76" s="35">
        <f t="shared" si="51"/>
        <v>43218.240844911823</v>
      </c>
      <c r="AG76" s="38">
        <f t="shared" si="54"/>
        <v>43220.036458333328</v>
      </c>
      <c r="AH76" s="35">
        <f t="shared" si="52"/>
        <v>43220.036458333328</v>
      </c>
    </row>
    <row r="77" spans="1:34" x14ac:dyDescent="0.15">
      <c r="A77" s="80">
        <v>73</v>
      </c>
      <c r="B77" s="88"/>
      <c r="C77" s="80">
        <f t="shared" si="34"/>
        <v>8.9000000000000341</v>
      </c>
      <c r="D77" s="81">
        <f t="shared" si="35"/>
        <v>9.6999999999999886</v>
      </c>
      <c r="E77" s="82">
        <v>277.2</v>
      </c>
      <c r="F77" s="88"/>
      <c r="G77" s="56" t="s">
        <v>86</v>
      </c>
      <c r="H77" s="56" t="s">
        <v>80</v>
      </c>
      <c r="I77" s="56" t="s">
        <v>81</v>
      </c>
      <c r="J77" s="56" t="s">
        <v>177</v>
      </c>
      <c r="K77" s="83" t="s">
        <v>296</v>
      </c>
      <c r="L77" s="88" t="s">
        <v>297</v>
      </c>
      <c r="M77" s="36" t="str">
        <f t="shared" si="36"/>
        <v/>
      </c>
      <c r="N77" s="37" t="str">
        <f t="shared" si="37"/>
        <v/>
      </c>
      <c r="P77" s="34">
        <f t="shared" si="38"/>
        <v>277</v>
      </c>
      <c r="Q77" s="34"/>
      <c r="R77" s="35">
        <f t="shared" si="39"/>
        <v>43219.631127450979</v>
      </c>
      <c r="S77" s="35">
        <f t="shared" si="40"/>
        <v>43219.637025122545</v>
      </c>
      <c r="T77" s="35">
        <f t="shared" si="41"/>
        <v>43219.626348039215</v>
      </c>
      <c r="U77" s="35">
        <f t="shared" si="42"/>
        <v>43219.594304388418</v>
      </c>
      <c r="V77" s="35">
        <f t="shared" si="43"/>
        <v>43219.511543399407</v>
      </c>
      <c r="W77" s="35">
        <f t="shared" si="44"/>
        <v>43219.452376732748</v>
      </c>
      <c r="X77" s="35">
        <f t="shared" si="45"/>
        <v>43219.231652095063</v>
      </c>
      <c r="Y77" s="35">
        <f t="shared" si="46"/>
        <v>43219.637372344769</v>
      </c>
      <c r="Z77" s="35"/>
      <c r="AA77" s="35">
        <f t="shared" si="53"/>
        <v>43219.910763888882</v>
      </c>
      <c r="AB77" s="35">
        <f t="shared" si="47"/>
        <v>43220.061111111107</v>
      </c>
      <c r="AC77" s="35">
        <f t="shared" si="48"/>
        <v>43219.780670283508</v>
      </c>
      <c r="AD77" s="35">
        <f t="shared" si="49"/>
        <v>43220.157308101181</v>
      </c>
      <c r="AE77" s="35">
        <f t="shared" si="50"/>
        <v>43218.987604171081</v>
      </c>
      <c r="AF77" s="35">
        <f t="shared" si="51"/>
        <v>43218.282511578487</v>
      </c>
      <c r="AG77" s="38">
        <f t="shared" si="54"/>
        <v>43220.06145833333</v>
      </c>
      <c r="AH77" s="35">
        <f t="shared" si="52"/>
        <v>43220.06145833333</v>
      </c>
    </row>
    <row r="78" spans="1:34" x14ac:dyDescent="0.15">
      <c r="A78" s="80">
        <v>74</v>
      </c>
      <c r="B78" s="88"/>
      <c r="C78" s="80">
        <f t="shared" si="34"/>
        <v>0.40000000000003411</v>
      </c>
      <c r="D78" s="81">
        <f t="shared" si="35"/>
        <v>10.100000000000023</v>
      </c>
      <c r="E78" s="82">
        <v>277.60000000000002</v>
      </c>
      <c r="F78" s="88" t="s">
        <v>277</v>
      </c>
      <c r="G78" s="56" t="s">
        <v>86</v>
      </c>
      <c r="H78" s="56" t="s">
        <v>89</v>
      </c>
      <c r="I78" s="56" t="s">
        <v>81</v>
      </c>
      <c r="J78" s="56" t="s">
        <v>178</v>
      </c>
      <c r="K78" s="83" t="s">
        <v>298</v>
      </c>
      <c r="L78" s="88" t="s">
        <v>299</v>
      </c>
      <c r="M78" s="36" t="str">
        <f t="shared" si="36"/>
        <v/>
      </c>
      <c r="N78" s="37" t="str">
        <f t="shared" si="37"/>
        <v/>
      </c>
      <c r="P78" s="34">
        <f t="shared" si="38"/>
        <v>278</v>
      </c>
      <c r="Q78" s="34"/>
      <c r="R78" s="35">
        <f t="shared" si="39"/>
        <v>43219.632352941175</v>
      </c>
      <c r="S78" s="35">
        <f t="shared" si="40"/>
        <v>43219.638327205881</v>
      </c>
      <c r="T78" s="35">
        <f t="shared" si="41"/>
        <v>43219.627736928102</v>
      </c>
      <c r="U78" s="35">
        <f t="shared" si="42"/>
        <v>43219.595792483662</v>
      </c>
      <c r="V78" s="35">
        <f t="shared" si="43"/>
        <v>43219.513145963509</v>
      </c>
      <c r="W78" s="35">
        <f t="shared" si="44"/>
        <v>43219.454043399412</v>
      </c>
      <c r="X78" s="35">
        <f t="shared" si="45"/>
        <v>43219.23346368927</v>
      </c>
      <c r="Y78" s="35">
        <f t="shared" si="46"/>
        <v>43219.638674428112</v>
      </c>
      <c r="Z78" s="35"/>
      <c r="AA78" s="35">
        <f t="shared" si="53"/>
        <v>43219.912847222222</v>
      </c>
      <c r="AB78" s="35">
        <f t="shared" si="47"/>
        <v>43220.063888888886</v>
      </c>
      <c r="AC78" s="35">
        <f t="shared" si="48"/>
        <v>43219.784316299141</v>
      </c>
      <c r="AD78" s="35">
        <f t="shared" si="49"/>
        <v>43220.160433179313</v>
      </c>
      <c r="AE78" s="35">
        <f t="shared" si="50"/>
        <v>43218.991770837747</v>
      </c>
      <c r="AF78" s="35">
        <f t="shared" si="51"/>
        <v>43218.287141208115</v>
      </c>
      <c r="AG78" s="38">
        <f t="shared" si="54"/>
        <v>43220.064236111109</v>
      </c>
      <c r="AH78" s="35">
        <f t="shared" si="52"/>
        <v>43220.064236111109</v>
      </c>
    </row>
    <row r="79" spans="1:34" x14ac:dyDescent="0.15">
      <c r="A79" s="80">
        <v>75</v>
      </c>
      <c r="B79" s="88"/>
      <c r="C79" s="80">
        <f t="shared" si="34"/>
        <v>0.39999999999997726</v>
      </c>
      <c r="D79" s="81">
        <f t="shared" si="35"/>
        <v>10.5</v>
      </c>
      <c r="E79" s="82">
        <v>278</v>
      </c>
      <c r="F79" s="88" t="s">
        <v>289</v>
      </c>
      <c r="G79" s="56" t="s">
        <v>84</v>
      </c>
      <c r="H79" s="56" t="s">
        <v>80</v>
      </c>
      <c r="I79" s="56" t="s">
        <v>81</v>
      </c>
      <c r="J79" s="56" t="s">
        <v>115</v>
      </c>
      <c r="K79" s="83"/>
      <c r="L79" s="88" t="s">
        <v>300</v>
      </c>
      <c r="M79" s="36" t="str">
        <f t="shared" si="36"/>
        <v/>
      </c>
      <c r="N79" s="37" t="str">
        <f t="shared" si="37"/>
        <v/>
      </c>
      <c r="P79" s="34">
        <f t="shared" si="38"/>
        <v>278</v>
      </c>
      <c r="Q79" s="34"/>
      <c r="R79" s="35">
        <f t="shared" si="39"/>
        <v>43219.632352941175</v>
      </c>
      <c r="S79" s="35">
        <f t="shared" si="40"/>
        <v>43219.638327205881</v>
      </c>
      <c r="T79" s="35">
        <f t="shared" si="41"/>
        <v>43219.627736928102</v>
      </c>
      <c r="U79" s="35">
        <f t="shared" si="42"/>
        <v>43219.595792483662</v>
      </c>
      <c r="V79" s="35">
        <f t="shared" si="43"/>
        <v>43219.513145963509</v>
      </c>
      <c r="W79" s="35">
        <f t="shared" si="44"/>
        <v>43219.454043399412</v>
      </c>
      <c r="X79" s="35">
        <f t="shared" si="45"/>
        <v>43219.23346368927</v>
      </c>
      <c r="Y79" s="35">
        <f t="shared" si="46"/>
        <v>43219.638674428112</v>
      </c>
      <c r="Z79" s="35"/>
      <c r="AA79" s="35">
        <f t="shared" si="53"/>
        <v>43219.912847222222</v>
      </c>
      <c r="AB79" s="35">
        <f t="shared" si="47"/>
        <v>43220.063888888886</v>
      </c>
      <c r="AC79" s="35">
        <f t="shared" si="48"/>
        <v>43219.784316299141</v>
      </c>
      <c r="AD79" s="35">
        <f t="shared" si="49"/>
        <v>43220.160433179313</v>
      </c>
      <c r="AE79" s="35">
        <f t="shared" si="50"/>
        <v>43218.991770837747</v>
      </c>
      <c r="AF79" s="35">
        <f t="shared" si="51"/>
        <v>43218.287141208115</v>
      </c>
      <c r="AG79" s="38">
        <f t="shared" si="54"/>
        <v>43220.064236111109</v>
      </c>
      <c r="AH79" s="35">
        <f t="shared" si="52"/>
        <v>43220.064236111109</v>
      </c>
    </row>
    <row r="80" spans="1:34" x14ac:dyDescent="0.15">
      <c r="A80" s="80">
        <v>76</v>
      </c>
      <c r="B80" s="88"/>
      <c r="C80" s="80">
        <f t="shared" si="34"/>
        <v>3.6999999999999886</v>
      </c>
      <c r="D80" s="81">
        <f t="shared" si="35"/>
        <v>14.199999999999989</v>
      </c>
      <c r="E80" s="82">
        <v>281.7</v>
      </c>
      <c r="F80" s="88"/>
      <c r="G80" s="56" t="s">
        <v>79</v>
      </c>
      <c r="H80" s="56" t="s">
        <v>89</v>
      </c>
      <c r="I80" s="56" t="s">
        <v>75</v>
      </c>
      <c r="J80" s="56" t="s">
        <v>179</v>
      </c>
      <c r="K80" s="83"/>
      <c r="L80" s="88" t="s">
        <v>301</v>
      </c>
      <c r="M80" s="36" t="str">
        <f t="shared" si="36"/>
        <v/>
      </c>
      <c r="N80" s="37" t="str">
        <f t="shared" si="37"/>
        <v/>
      </c>
      <c r="P80" s="34">
        <f t="shared" si="38"/>
        <v>282</v>
      </c>
      <c r="Q80" s="34"/>
      <c r="R80" s="35">
        <f t="shared" si="39"/>
        <v>43219.637254901958</v>
      </c>
      <c r="S80" s="35">
        <f t="shared" si="40"/>
        <v>43219.643535539217</v>
      </c>
      <c r="T80" s="35">
        <f t="shared" si="41"/>
        <v>43219.633292483653</v>
      </c>
      <c r="U80" s="35">
        <f t="shared" si="42"/>
        <v>43219.601744864609</v>
      </c>
      <c r="V80" s="35">
        <f t="shared" si="43"/>
        <v>43219.519556219922</v>
      </c>
      <c r="W80" s="35">
        <f t="shared" si="44"/>
        <v>43219.46071006608</v>
      </c>
      <c r="X80" s="35">
        <f t="shared" si="45"/>
        <v>43219.240710066078</v>
      </c>
      <c r="Y80" s="35">
        <f t="shared" si="46"/>
        <v>43219.643882761447</v>
      </c>
      <c r="Z80" s="35"/>
      <c r="AA80" s="35">
        <f t="shared" si="53"/>
        <v>43219.921180555553</v>
      </c>
      <c r="AB80" s="35">
        <f t="shared" si="47"/>
        <v>43220.074999999997</v>
      </c>
      <c r="AC80" s="35">
        <f t="shared" si="48"/>
        <v>43219.798900361682</v>
      </c>
      <c r="AD80" s="35">
        <f t="shared" si="49"/>
        <v>43220.17293349182</v>
      </c>
      <c r="AE80" s="35">
        <f t="shared" si="50"/>
        <v>43219.008437504417</v>
      </c>
      <c r="AF80" s="35">
        <f t="shared" si="51"/>
        <v>43218.305659726633</v>
      </c>
      <c r="AG80" s="38">
        <f t="shared" si="54"/>
        <v>43220.07534722222</v>
      </c>
      <c r="AH80" s="35">
        <f t="shared" si="52"/>
        <v>43220.07534722222</v>
      </c>
    </row>
    <row r="81" spans="1:34" x14ac:dyDescent="0.15">
      <c r="A81" s="80">
        <v>77</v>
      </c>
      <c r="B81" s="88"/>
      <c r="C81" s="80">
        <f t="shared" si="34"/>
        <v>8.3000000000000114</v>
      </c>
      <c r="D81" s="81">
        <f t="shared" si="35"/>
        <v>22.5</v>
      </c>
      <c r="E81" s="82">
        <v>290</v>
      </c>
      <c r="F81" s="83" t="s">
        <v>180</v>
      </c>
      <c r="G81" s="56" t="s">
        <v>142</v>
      </c>
      <c r="H81" s="56" t="s">
        <v>89</v>
      </c>
      <c r="I81" s="56" t="s">
        <v>81</v>
      </c>
      <c r="J81" s="56" t="s">
        <v>140</v>
      </c>
      <c r="K81" s="83"/>
      <c r="L81" s="88" t="s">
        <v>302</v>
      </c>
      <c r="M81" s="36" t="str">
        <f t="shared" si="36"/>
        <v/>
      </c>
      <c r="N81" s="37" t="str">
        <f t="shared" si="37"/>
        <v/>
      </c>
      <c r="P81" s="34">
        <f t="shared" si="38"/>
        <v>290</v>
      </c>
      <c r="Q81" s="34"/>
      <c r="R81" s="35">
        <f t="shared" si="39"/>
        <v>43219.647058823524</v>
      </c>
      <c r="S81" s="35">
        <f t="shared" si="40"/>
        <v>43219.653952205881</v>
      </c>
      <c r="T81" s="35">
        <f t="shared" si="41"/>
        <v>43219.644403594764</v>
      </c>
      <c r="U81" s="35">
        <f t="shared" si="42"/>
        <v>43219.613649626517</v>
      </c>
      <c r="V81" s="35">
        <f t="shared" si="43"/>
        <v>43219.532376732743</v>
      </c>
      <c r="W81" s="35">
        <f t="shared" si="44"/>
        <v>43219.474043399408</v>
      </c>
      <c r="X81" s="35">
        <f t="shared" si="45"/>
        <v>43219.255202819702</v>
      </c>
      <c r="Y81" s="35">
        <f t="shared" si="46"/>
        <v>43219.654299428112</v>
      </c>
      <c r="Z81" s="35"/>
      <c r="AA81" s="35">
        <f t="shared" si="53"/>
        <v>43219.937847222216</v>
      </c>
      <c r="AB81" s="35">
        <f t="shared" si="47"/>
        <v>43220.097222222219</v>
      </c>
      <c r="AC81" s="35">
        <f t="shared" si="48"/>
        <v>43219.82806848675</v>
      </c>
      <c r="AD81" s="35">
        <f t="shared" si="49"/>
        <v>43220.197934116833</v>
      </c>
      <c r="AE81" s="35">
        <f t="shared" si="50"/>
        <v>43219.04177083775</v>
      </c>
      <c r="AF81" s="35">
        <f t="shared" si="51"/>
        <v>43218.342696763677</v>
      </c>
      <c r="AG81" s="38">
        <f t="shared" si="54"/>
        <v>43220.097569444442</v>
      </c>
      <c r="AH81" s="35">
        <f t="shared" si="52"/>
        <v>43220.097569444442</v>
      </c>
    </row>
    <row r="82" spans="1:34" x14ac:dyDescent="0.15">
      <c r="A82" s="80">
        <v>78</v>
      </c>
      <c r="B82" s="88"/>
      <c r="C82" s="80">
        <f t="shared" si="34"/>
        <v>4</v>
      </c>
      <c r="D82" s="81">
        <f t="shared" si="35"/>
        <v>26.5</v>
      </c>
      <c r="E82" s="82">
        <v>294</v>
      </c>
      <c r="F82" s="88" t="s">
        <v>181</v>
      </c>
      <c r="G82" s="56" t="s">
        <v>86</v>
      </c>
      <c r="H82" s="56" t="s">
        <v>89</v>
      </c>
      <c r="I82" s="56" t="s">
        <v>81</v>
      </c>
      <c r="J82" s="56" t="s">
        <v>140</v>
      </c>
      <c r="K82" s="83"/>
      <c r="L82" s="88" t="s">
        <v>303</v>
      </c>
      <c r="M82" s="36" t="str">
        <f t="shared" si="36"/>
        <v/>
      </c>
      <c r="N82" s="37" t="str">
        <f t="shared" si="37"/>
        <v/>
      </c>
      <c r="P82" s="34">
        <f t="shared" si="38"/>
        <v>294</v>
      </c>
      <c r="Q82" s="34"/>
      <c r="R82" s="35">
        <f t="shared" si="39"/>
        <v>43219.651960784315</v>
      </c>
      <c r="S82" s="35">
        <f t="shared" si="40"/>
        <v>43219.659160539217</v>
      </c>
      <c r="T82" s="35">
        <f t="shared" si="41"/>
        <v>43219.649959150323</v>
      </c>
      <c r="U82" s="35">
        <f t="shared" si="42"/>
        <v>43219.619602007471</v>
      </c>
      <c r="V82" s="35">
        <f t="shared" si="43"/>
        <v>43219.538786989149</v>
      </c>
      <c r="W82" s="35">
        <f t="shared" si="44"/>
        <v>43219.480710066076</v>
      </c>
      <c r="X82" s="35">
        <f t="shared" si="45"/>
        <v>43219.262449196511</v>
      </c>
      <c r="Y82" s="35">
        <f t="shared" si="46"/>
        <v>43219.659507761447</v>
      </c>
      <c r="Z82" s="35"/>
      <c r="AA82" s="35">
        <f t="shared" si="53"/>
        <v>43219.946180555555</v>
      </c>
      <c r="AB82" s="35">
        <f t="shared" si="47"/>
        <v>43220.10833333333</v>
      </c>
      <c r="AC82" s="35">
        <f t="shared" si="48"/>
        <v>43219.842652549291</v>
      </c>
      <c r="AD82" s="35">
        <f t="shared" si="49"/>
        <v>43220.21043442934</v>
      </c>
      <c r="AE82" s="35">
        <f t="shared" si="50"/>
        <v>43219.05843750442</v>
      </c>
      <c r="AF82" s="35">
        <f t="shared" si="51"/>
        <v>43218.361215282195</v>
      </c>
      <c r="AG82" s="38">
        <f t="shared" si="54"/>
        <v>43220.108680555553</v>
      </c>
      <c r="AH82" s="35">
        <f t="shared" si="52"/>
        <v>43220.108680555553</v>
      </c>
    </row>
    <row r="83" spans="1:34" x14ac:dyDescent="0.15">
      <c r="A83" s="80">
        <v>79</v>
      </c>
      <c r="B83" s="88"/>
      <c r="C83" s="80">
        <f t="shared" si="34"/>
        <v>0.29999999999995453</v>
      </c>
      <c r="D83" s="81">
        <f t="shared" si="35"/>
        <v>26.799999999999955</v>
      </c>
      <c r="E83" s="82">
        <v>294.29999999999995</v>
      </c>
      <c r="F83" s="88" t="s">
        <v>182</v>
      </c>
      <c r="G83" s="56" t="s">
        <v>86</v>
      </c>
      <c r="H83" s="56" t="s">
        <v>80</v>
      </c>
      <c r="I83" s="56" t="s">
        <v>81</v>
      </c>
      <c r="J83" s="56" t="s">
        <v>140</v>
      </c>
      <c r="K83" s="83" t="s">
        <v>304</v>
      </c>
      <c r="L83" s="88" t="s">
        <v>305</v>
      </c>
      <c r="M83" s="36" t="str">
        <f t="shared" si="36"/>
        <v/>
      </c>
      <c r="N83" s="37" t="str">
        <f t="shared" si="37"/>
        <v/>
      </c>
      <c r="P83" s="34">
        <f t="shared" si="38"/>
        <v>294</v>
      </c>
      <c r="Q83" s="34"/>
      <c r="R83" s="35">
        <f t="shared" si="39"/>
        <v>43219.651960784315</v>
      </c>
      <c r="S83" s="35">
        <f t="shared" si="40"/>
        <v>43219.659160539217</v>
      </c>
      <c r="T83" s="35">
        <f t="shared" si="41"/>
        <v>43219.649959150323</v>
      </c>
      <c r="U83" s="35">
        <f t="shared" si="42"/>
        <v>43219.619602007471</v>
      </c>
      <c r="V83" s="35">
        <f t="shared" si="43"/>
        <v>43219.538786989149</v>
      </c>
      <c r="W83" s="35">
        <f t="shared" si="44"/>
        <v>43219.480710066076</v>
      </c>
      <c r="X83" s="35">
        <f t="shared" si="45"/>
        <v>43219.262449196511</v>
      </c>
      <c r="Y83" s="35">
        <f t="shared" si="46"/>
        <v>43219.659507761447</v>
      </c>
      <c r="Z83" s="35"/>
      <c r="AA83" s="35">
        <f t="shared" si="53"/>
        <v>43219.946180555555</v>
      </c>
      <c r="AB83" s="35">
        <f t="shared" si="47"/>
        <v>43220.10833333333</v>
      </c>
      <c r="AC83" s="35">
        <f t="shared" si="48"/>
        <v>43219.842652549291</v>
      </c>
      <c r="AD83" s="35">
        <f t="shared" si="49"/>
        <v>43220.21043442934</v>
      </c>
      <c r="AE83" s="35">
        <f t="shared" si="50"/>
        <v>43219.05843750442</v>
      </c>
      <c r="AF83" s="35">
        <f t="shared" si="51"/>
        <v>43218.361215282195</v>
      </c>
      <c r="AG83" s="38">
        <f t="shared" si="54"/>
        <v>43220.108680555553</v>
      </c>
      <c r="AH83" s="35">
        <f t="shared" si="52"/>
        <v>43220.108680555553</v>
      </c>
    </row>
    <row r="84" spans="1:34" x14ac:dyDescent="0.15">
      <c r="A84" s="80">
        <v>80</v>
      </c>
      <c r="B84" s="88"/>
      <c r="C84" s="80">
        <f t="shared" si="34"/>
        <v>0.40000000000003411</v>
      </c>
      <c r="D84" s="81">
        <f t="shared" si="35"/>
        <v>27.199999999999989</v>
      </c>
      <c r="E84" s="82">
        <v>294.7</v>
      </c>
      <c r="F84" s="88" t="s">
        <v>183</v>
      </c>
      <c r="G84" s="56" t="s">
        <v>104</v>
      </c>
      <c r="H84" s="56" t="s">
        <v>89</v>
      </c>
      <c r="I84" s="56" t="s">
        <v>81</v>
      </c>
      <c r="J84" s="56" t="s">
        <v>140</v>
      </c>
      <c r="K84" s="83" t="s">
        <v>306</v>
      </c>
      <c r="L84" s="88" t="s">
        <v>307</v>
      </c>
      <c r="M84" s="36" t="str">
        <f t="shared" si="36"/>
        <v/>
      </c>
      <c r="N84" s="37" t="str">
        <f t="shared" si="37"/>
        <v/>
      </c>
      <c r="P84" s="34">
        <f t="shared" si="38"/>
        <v>295</v>
      </c>
      <c r="Q84" s="34"/>
      <c r="R84" s="35">
        <f t="shared" si="39"/>
        <v>43219.653186274511</v>
      </c>
      <c r="S84" s="35">
        <f t="shared" si="40"/>
        <v>43219.660462622545</v>
      </c>
      <c r="T84" s="35">
        <f t="shared" si="41"/>
        <v>43219.65134803921</v>
      </c>
      <c r="U84" s="35">
        <f t="shared" si="42"/>
        <v>43219.621090102708</v>
      </c>
      <c r="V84" s="35">
        <f t="shared" si="43"/>
        <v>43219.540389553258</v>
      </c>
      <c r="W84" s="35">
        <f t="shared" si="44"/>
        <v>43219.482376732747</v>
      </c>
      <c r="X84" s="35">
        <f t="shared" si="45"/>
        <v>43219.264260790718</v>
      </c>
      <c r="Y84" s="35">
        <f t="shared" si="46"/>
        <v>43219.660809844769</v>
      </c>
      <c r="Z84" s="35"/>
      <c r="AA84" s="35">
        <f t="shared" si="53"/>
        <v>43219.948263888888</v>
      </c>
      <c r="AB84" s="35">
        <f t="shared" si="47"/>
        <v>43220.111111111109</v>
      </c>
      <c r="AC84" s="35">
        <f t="shared" si="48"/>
        <v>43219.846298564924</v>
      </c>
      <c r="AD84" s="35">
        <f t="shared" si="49"/>
        <v>43220.213559507472</v>
      </c>
      <c r="AE84" s="35">
        <f t="shared" si="50"/>
        <v>43219.062604171086</v>
      </c>
      <c r="AF84" s="35">
        <f t="shared" si="51"/>
        <v>43218.365844911823</v>
      </c>
      <c r="AG84" s="38">
        <f t="shared" si="54"/>
        <v>43220.111458333333</v>
      </c>
      <c r="AH84" s="35">
        <f t="shared" si="52"/>
        <v>43220.111458333333</v>
      </c>
    </row>
    <row r="85" spans="1:34" x14ac:dyDescent="0.15">
      <c r="A85" s="80">
        <v>81</v>
      </c>
      <c r="B85" s="88"/>
      <c r="C85" s="80">
        <f t="shared" si="34"/>
        <v>1.9000000000000341</v>
      </c>
      <c r="D85" s="81">
        <f t="shared" si="35"/>
        <v>29.100000000000023</v>
      </c>
      <c r="E85" s="82">
        <v>296.60000000000002</v>
      </c>
      <c r="F85" s="88" t="s">
        <v>184</v>
      </c>
      <c r="G85" s="56" t="s">
        <v>86</v>
      </c>
      <c r="H85" s="56" t="s">
        <v>89</v>
      </c>
      <c r="I85" s="56" t="s">
        <v>81</v>
      </c>
      <c r="J85" s="56" t="s">
        <v>140</v>
      </c>
      <c r="K85" s="83" t="s">
        <v>308</v>
      </c>
      <c r="L85" s="88" t="s">
        <v>158</v>
      </c>
      <c r="M85" s="36" t="str">
        <f t="shared" si="36"/>
        <v/>
      </c>
      <c r="N85" s="37" t="str">
        <f t="shared" si="37"/>
        <v/>
      </c>
      <c r="P85" s="34">
        <f t="shared" si="38"/>
        <v>297</v>
      </c>
      <c r="Q85" s="34"/>
      <c r="R85" s="35">
        <f t="shared" si="39"/>
        <v>43219.655637254902</v>
      </c>
      <c r="S85" s="35">
        <f t="shared" si="40"/>
        <v>43219.663066789217</v>
      </c>
      <c r="T85" s="35">
        <f t="shared" si="41"/>
        <v>43219.654125816989</v>
      </c>
      <c r="U85" s="35">
        <f t="shared" si="42"/>
        <v>43219.624066293181</v>
      </c>
      <c r="V85" s="35">
        <f t="shared" si="43"/>
        <v>43219.543594681461</v>
      </c>
      <c r="W85" s="35">
        <f t="shared" si="44"/>
        <v>43219.485710066081</v>
      </c>
      <c r="X85" s="35">
        <f t="shared" si="45"/>
        <v>43219.267883979119</v>
      </c>
      <c r="Y85" s="35">
        <f t="shared" si="46"/>
        <v>43219.663414011447</v>
      </c>
      <c r="Z85" s="35"/>
      <c r="AA85" s="35">
        <f t="shared" si="53"/>
        <v>43219.952430555553</v>
      </c>
      <c r="AB85" s="35">
        <f t="shared" si="47"/>
        <v>43220.116666666661</v>
      </c>
      <c r="AC85" s="35">
        <f t="shared" si="48"/>
        <v>43219.853590596191</v>
      </c>
      <c r="AD85" s="35">
        <f t="shared" si="49"/>
        <v>43220.219809663722</v>
      </c>
      <c r="AE85" s="35">
        <f t="shared" si="50"/>
        <v>43219.070937504417</v>
      </c>
      <c r="AF85" s="35">
        <f t="shared" si="51"/>
        <v>43218.375104171078</v>
      </c>
      <c r="AG85" s="38">
        <f t="shared" si="54"/>
        <v>43220.117013888885</v>
      </c>
      <c r="AH85" s="35">
        <f t="shared" si="52"/>
        <v>43220.117013888885</v>
      </c>
    </row>
    <row r="86" spans="1:34" x14ac:dyDescent="0.15">
      <c r="A86" s="80">
        <v>82</v>
      </c>
      <c r="B86" s="88" t="s">
        <v>185</v>
      </c>
      <c r="C86" s="80">
        <f t="shared" si="34"/>
        <v>5.7999999999999545</v>
      </c>
      <c r="D86" s="81">
        <f t="shared" si="35"/>
        <v>34.899999999999977</v>
      </c>
      <c r="E86" s="82">
        <v>302.39999999999998</v>
      </c>
      <c r="F86" s="88" t="s">
        <v>309</v>
      </c>
      <c r="G86" s="56" t="s">
        <v>84</v>
      </c>
      <c r="H86" s="56" t="s">
        <v>78</v>
      </c>
      <c r="I86" s="56" t="s">
        <v>81</v>
      </c>
      <c r="J86" s="56" t="s">
        <v>140</v>
      </c>
      <c r="K86" s="83"/>
      <c r="L86" s="88" t="s">
        <v>310</v>
      </c>
      <c r="M86" s="36">
        <f t="shared" si="36"/>
        <v>43219.669924428112</v>
      </c>
      <c r="N86" s="37">
        <f t="shared" si="37"/>
        <v>43220.130902777775</v>
      </c>
      <c r="P86" s="34">
        <f t="shared" si="38"/>
        <v>302</v>
      </c>
      <c r="Q86" s="34"/>
      <c r="R86" s="35">
        <f t="shared" si="39"/>
        <v>43219.661764705881</v>
      </c>
      <c r="S86" s="35">
        <f t="shared" si="40"/>
        <v>43219.669577205881</v>
      </c>
      <c r="T86" s="35">
        <f t="shared" si="41"/>
        <v>43219.661070261434</v>
      </c>
      <c r="U86" s="35">
        <f t="shared" si="42"/>
        <v>43219.631506769372</v>
      </c>
      <c r="V86" s="35">
        <f t="shared" si="43"/>
        <v>43219.551607501977</v>
      </c>
      <c r="W86" s="35">
        <f t="shared" si="44"/>
        <v>43219.494043399412</v>
      </c>
      <c r="X86" s="35">
        <f t="shared" si="45"/>
        <v>43219.276941950135</v>
      </c>
      <c r="Y86" s="35">
        <f t="shared" si="46"/>
        <v>43219.669924428112</v>
      </c>
      <c r="Z86" s="35"/>
      <c r="AA86" s="35">
        <f t="shared" si="53"/>
        <v>43219.962847222218</v>
      </c>
      <c r="AB86" s="35">
        <f t="shared" si="47"/>
        <v>43220.130555555552</v>
      </c>
      <c r="AC86" s="35">
        <f t="shared" si="48"/>
        <v>43219.871820674365</v>
      </c>
      <c r="AD86" s="35">
        <f t="shared" si="49"/>
        <v>43220.235435054361</v>
      </c>
      <c r="AE86" s="35">
        <f t="shared" si="50"/>
        <v>43219.091770837753</v>
      </c>
      <c r="AF86" s="35">
        <f t="shared" si="51"/>
        <v>43218.398252319232</v>
      </c>
      <c r="AG86" s="38">
        <f t="shared" si="54"/>
        <v>43220.130902777775</v>
      </c>
      <c r="AH86" s="35">
        <f t="shared" si="52"/>
        <v>43220.130902777775</v>
      </c>
    </row>
    <row r="87" spans="1:34" x14ac:dyDescent="0.15">
      <c r="A87" s="80">
        <v>83</v>
      </c>
      <c r="B87" s="88"/>
      <c r="C87" s="80">
        <f t="shared" si="34"/>
        <v>0.30000000000001137</v>
      </c>
      <c r="D87" s="81">
        <f t="shared" si="35"/>
        <v>0.30000000000001137</v>
      </c>
      <c r="E87" s="82">
        <v>302.7</v>
      </c>
      <c r="F87" s="88" t="s">
        <v>186</v>
      </c>
      <c r="G87" s="56" t="s">
        <v>86</v>
      </c>
      <c r="H87" s="56" t="s">
        <v>80</v>
      </c>
      <c r="I87" s="56" t="s">
        <v>81</v>
      </c>
      <c r="J87" s="56" t="s">
        <v>140</v>
      </c>
      <c r="K87" s="83" t="s">
        <v>311</v>
      </c>
      <c r="L87" s="88"/>
      <c r="M87" s="36" t="str">
        <f t="shared" si="36"/>
        <v/>
      </c>
      <c r="N87" s="37" t="str">
        <f t="shared" si="37"/>
        <v/>
      </c>
      <c r="P87" s="34">
        <f t="shared" si="38"/>
        <v>303</v>
      </c>
      <c r="Q87" s="34"/>
      <c r="R87" s="35">
        <f t="shared" si="39"/>
        <v>43219.662990196077</v>
      </c>
      <c r="S87" s="35">
        <f t="shared" si="40"/>
        <v>43219.670879289217</v>
      </c>
      <c r="T87" s="35">
        <f t="shared" si="41"/>
        <v>43219.662459150321</v>
      </c>
      <c r="U87" s="35">
        <f t="shared" si="42"/>
        <v>43219.632994864609</v>
      </c>
      <c r="V87" s="35">
        <f t="shared" si="43"/>
        <v>43219.553210066078</v>
      </c>
      <c r="W87" s="35">
        <f t="shared" si="44"/>
        <v>43219.495710066076</v>
      </c>
      <c r="X87" s="35">
        <f t="shared" si="45"/>
        <v>43219.278753544342</v>
      </c>
      <c r="Y87" s="35">
        <f t="shared" si="46"/>
        <v>43219.671226511447</v>
      </c>
      <c r="Z87" s="35"/>
      <c r="AA87" s="35">
        <f t="shared" si="53"/>
        <v>43219.96493055555</v>
      </c>
      <c r="AB87" s="35">
        <f t="shared" si="47"/>
        <v>43220.133333333331</v>
      </c>
      <c r="AC87" s="35">
        <f t="shared" si="48"/>
        <v>43219.875466689999</v>
      </c>
      <c r="AD87" s="35">
        <f t="shared" si="49"/>
        <v>43220.238560132486</v>
      </c>
      <c r="AE87" s="35">
        <f t="shared" si="50"/>
        <v>43219.095937504419</v>
      </c>
      <c r="AF87" s="35">
        <f t="shared" si="51"/>
        <v>43218.402881948859</v>
      </c>
      <c r="AG87" s="38">
        <f t="shared" si="54"/>
        <v>43220.133680555555</v>
      </c>
      <c r="AH87" s="35">
        <f t="shared" si="52"/>
        <v>43220.133680555555</v>
      </c>
    </row>
    <row r="88" spans="1:34" x14ac:dyDescent="0.15">
      <c r="A88" s="80">
        <v>84</v>
      </c>
      <c r="B88" s="88"/>
      <c r="C88" s="80">
        <f t="shared" si="34"/>
        <v>5.5</v>
      </c>
      <c r="D88" s="81">
        <f t="shared" si="35"/>
        <v>5.8000000000000114</v>
      </c>
      <c r="E88" s="82">
        <v>308.2</v>
      </c>
      <c r="F88" s="88"/>
      <c r="G88" s="56" t="s">
        <v>86</v>
      </c>
      <c r="H88" s="56" t="s">
        <v>89</v>
      </c>
      <c r="I88" s="56" t="s">
        <v>81</v>
      </c>
      <c r="J88" s="56"/>
      <c r="K88" s="83"/>
      <c r="L88" s="88" t="s">
        <v>187</v>
      </c>
      <c r="M88" s="36" t="str">
        <f t="shared" si="36"/>
        <v/>
      </c>
      <c r="N88" s="37" t="str">
        <f t="shared" si="37"/>
        <v/>
      </c>
      <c r="P88" s="34">
        <f t="shared" si="38"/>
        <v>308</v>
      </c>
      <c r="Q88" s="34"/>
      <c r="R88" s="35">
        <f t="shared" si="39"/>
        <v>43219.669117647056</v>
      </c>
      <c r="S88" s="35">
        <f t="shared" si="40"/>
        <v>43219.677389705881</v>
      </c>
      <c r="T88" s="35">
        <f t="shared" si="41"/>
        <v>43219.669403594766</v>
      </c>
      <c r="U88" s="35">
        <f t="shared" si="42"/>
        <v>43219.6404353408</v>
      </c>
      <c r="V88" s="35">
        <f t="shared" si="43"/>
        <v>43219.561222886587</v>
      </c>
      <c r="W88" s="35">
        <f t="shared" si="44"/>
        <v>43219.504043399415</v>
      </c>
      <c r="X88" s="35">
        <f t="shared" si="45"/>
        <v>43219.287811515351</v>
      </c>
      <c r="Y88" s="35">
        <f t="shared" si="46"/>
        <v>43219.677736928112</v>
      </c>
      <c r="Z88" s="35"/>
      <c r="AA88" s="35">
        <f t="shared" si="53"/>
        <v>43219.975347222222</v>
      </c>
      <c r="AB88" s="35">
        <f t="shared" si="47"/>
        <v>43220.147222222215</v>
      </c>
      <c r="AC88" s="35">
        <f t="shared" si="48"/>
        <v>43219.893696768166</v>
      </c>
      <c r="AD88" s="35">
        <f t="shared" si="49"/>
        <v>43220.254185523117</v>
      </c>
      <c r="AE88" s="35">
        <f t="shared" si="50"/>
        <v>43219.116770837747</v>
      </c>
      <c r="AF88" s="35">
        <f t="shared" si="51"/>
        <v>43218.426030097005</v>
      </c>
      <c r="AG88" s="38">
        <f t="shared" si="54"/>
        <v>43220.147569444438</v>
      </c>
      <c r="AH88" s="35">
        <f t="shared" si="52"/>
        <v>43220.147569444438</v>
      </c>
    </row>
    <row r="89" spans="1:34" x14ac:dyDescent="0.15">
      <c r="A89" s="80">
        <v>85</v>
      </c>
      <c r="B89" s="88"/>
      <c r="C89" s="80">
        <f t="shared" si="34"/>
        <v>0.40000000000003411</v>
      </c>
      <c r="D89" s="81">
        <f t="shared" si="35"/>
        <v>6.2000000000000455</v>
      </c>
      <c r="E89" s="82">
        <v>308.60000000000002</v>
      </c>
      <c r="F89" s="88"/>
      <c r="G89" s="56" t="s">
        <v>79</v>
      </c>
      <c r="H89" s="56" t="s">
        <v>80</v>
      </c>
      <c r="I89" s="56" t="s">
        <v>75</v>
      </c>
      <c r="J89" s="56"/>
      <c r="K89" s="83"/>
      <c r="L89" s="88" t="s">
        <v>312</v>
      </c>
      <c r="M89" s="36" t="str">
        <f t="shared" si="36"/>
        <v/>
      </c>
      <c r="N89" s="37" t="str">
        <f t="shared" si="37"/>
        <v/>
      </c>
      <c r="P89" s="34">
        <f t="shared" si="38"/>
        <v>309</v>
      </c>
      <c r="Q89" s="34"/>
      <c r="R89" s="35">
        <f t="shared" si="39"/>
        <v>43219.670343137252</v>
      </c>
      <c r="S89" s="35">
        <f t="shared" si="40"/>
        <v>43219.678691789217</v>
      </c>
      <c r="T89" s="35">
        <f t="shared" si="41"/>
        <v>43219.670792483659</v>
      </c>
      <c r="U89" s="35">
        <f t="shared" si="42"/>
        <v>43219.641923436044</v>
      </c>
      <c r="V89" s="35">
        <f t="shared" si="43"/>
        <v>43219.562825450688</v>
      </c>
      <c r="W89" s="35">
        <f t="shared" si="44"/>
        <v>43219.505710066078</v>
      </c>
      <c r="X89" s="35">
        <f t="shared" si="45"/>
        <v>43219.289623109558</v>
      </c>
      <c r="Y89" s="35">
        <f t="shared" si="46"/>
        <v>43219.679039011447</v>
      </c>
      <c r="Z89" s="35"/>
      <c r="AA89" s="35">
        <f t="shared" si="53"/>
        <v>43219.977430555555</v>
      </c>
      <c r="AB89" s="35">
        <f t="shared" si="47"/>
        <v>43220.149999999994</v>
      </c>
      <c r="AC89" s="35">
        <f t="shared" si="48"/>
        <v>43219.897342783799</v>
      </c>
      <c r="AD89" s="35">
        <f t="shared" si="49"/>
        <v>43220.25731060125</v>
      </c>
      <c r="AE89" s="35">
        <f t="shared" si="50"/>
        <v>43219.12093750442</v>
      </c>
      <c r="AF89" s="35">
        <f t="shared" si="51"/>
        <v>43218.430659726633</v>
      </c>
      <c r="AG89" s="38">
        <f t="shared" si="54"/>
        <v>43220.150347222218</v>
      </c>
      <c r="AH89" s="35">
        <f t="shared" si="52"/>
        <v>43220.150347222218</v>
      </c>
    </row>
    <row r="90" spans="1:34" x14ac:dyDescent="0.15">
      <c r="A90" s="80">
        <v>86</v>
      </c>
      <c r="B90" s="88"/>
      <c r="C90" s="80">
        <f t="shared" si="34"/>
        <v>0.79999999999995453</v>
      </c>
      <c r="D90" s="81">
        <f t="shared" si="35"/>
        <v>7</v>
      </c>
      <c r="E90" s="82">
        <v>309.39999999999998</v>
      </c>
      <c r="F90" s="88" t="s">
        <v>188</v>
      </c>
      <c r="G90" s="56" t="s">
        <v>104</v>
      </c>
      <c r="H90" s="56" t="s">
        <v>89</v>
      </c>
      <c r="I90" s="56" t="s">
        <v>81</v>
      </c>
      <c r="J90" s="56" t="s">
        <v>189</v>
      </c>
      <c r="K90" s="83" t="s">
        <v>313</v>
      </c>
      <c r="L90" s="88"/>
      <c r="M90" s="36" t="str">
        <f t="shared" si="36"/>
        <v/>
      </c>
      <c r="N90" s="37" t="str">
        <f t="shared" si="37"/>
        <v/>
      </c>
      <c r="P90" s="34">
        <f t="shared" si="38"/>
        <v>309</v>
      </c>
      <c r="Q90" s="34"/>
      <c r="R90" s="35">
        <f t="shared" si="39"/>
        <v>43219.670343137252</v>
      </c>
      <c r="S90" s="35">
        <f t="shared" si="40"/>
        <v>43219.678691789217</v>
      </c>
      <c r="T90" s="35">
        <f t="shared" si="41"/>
        <v>43219.670792483659</v>
      </c>
      <c r="U90" s="35">
        <f t="shared" si="42"/>
        <v>43219.641923436044</v>
      </c>
      <c r="V90" s="35">
        <f t="shared" si="43"/>
        <v>43219.562825450688</v>
      </c>
      <c r="W90" s="35">
        <f t="shared" si="44"/>
        <v>43219.505710066078</v>
      </c>
      <c r="X90" s="35">
        <f t="shared" si="45"/>
        <v>43219.289623109558</v>
      </c>
      <c r="Y90" s="35">
        <f t="shared" si="46"/>
        <v>43219.679039011447</v>
      </c>
      <c r="Z90" s="35"/>
      <c r="AA90" s="35">
        <f t="shared" si="53"/>
        <v>43219.977430555555</v>
      </c>
      <c r="AB90" s="35">
        <f t="shared" si="47"/>
        <v>43220.149999999994</v>
      </c>
      <c r="AC90" s="35">
        <f t="shared" si="48"/>
        <v>43219.897342783799</v>
      </c>
      <c r="AD90" s="35">
        <f t="shared" si="49"/>
        <v>43220.25731060125</v>
      </c>
      <c r="AE90" s="35">
        <f t="shared" si="50"/>
        <v>43219.12093750442</v>
      </c>
      <c r="AF90" s="35">
        <f t="shared" si="51"/>
        <v>43218.430659726633</v>
      </c>
      <c r="AG90" s="38">
        <f t="shared" si="54"/>
        <v>43220.150347222218</v>
      </c>
      <c r="AH90" s="35">
        <f t="shared" si="52"/>
        <v>43220.150347222218</v>
      </c>
    </row>
    <row r="91" spans="1:34" x14ac:dyDescent="0.15">
      <c r="A91" s="80">
        <v>87</v>
      </c>
      <c r="B91" s="88"/>
      <c r="C91" s="80">
        <f t="shared" si="34"/>
        <v>5.1000000000000227</v>
      </c>
      <c r="D91" s="81">
        <f t="shared" si="35"/>
        <v>12.100000000000023</v>
      </c>
      <c r="E91" s="82">
        <v>314.5</v>
      </c>
      <c r="F91" s="88" t="s">
        <v>190</v>
      </c>
      <c r="G91" s="56" t="s">
        <v>79</v>
      </c>
      <c r="H91" s="56" t="s">
        <v>89</v>
      </c>
      <c r="I91" s="56" t="s">
        <v>81</v>
      </c>
      <c r="J91" s="56" t="s">
        <v>191</v>
      </c>
      <c r="K91" s="83"/>
      <c r="L91" s="88" t="s">
        <v>192</v>
      </c>
      <c r="M91" s="36" t="str">
        <f t="shared" si="36"/>
        <v/>
      </c>
      <c r="N91" s="37" t="str">
        <f t="shared" si="37"/>
        <v/>
      </c>
      <c r="P91" s="34">
        <f t="shared" si="38"/>
        <v>315</v>
      </c>
      <c r="Q91" s="34"/>
      <c r="R91" s="35">
        <f t="shared" si="39"/>
        <v>43219.677696078426</v>
      </c>
      <c r="S91" s="35">
        <f t="shared" si="40"/>
        <v>43219.686504289217</v>
      </c>
      <c r="T91" s="35">
        <f t="shared" si="41"/>
        <v>43219.679125816991</v>
      </c>
      <c r="U91" s="35">
        <f t="shared" si="42"/>
        <v>43219.650852007471</v>
      </c>
      <c r="V91" s="35">
        <f t="shared" si="43"/>
        <v>43219.572440835305</v>
      </c>
      <c r="W91" s="35">
        <f t="shared" si="44"/>
        <v>43219.51571006608</v>
      </c>
      <c r="X91" s="35">
        <f t="shared" si="45"/>
        <v>43219.300492674774</v>
      </c>
      <c r="Y91" s="35">
        <f t="shared" si="46"/>
        <v>43219.686851511447</v>
      </c>
      <c r="Z91" s="35"/>
      <c r="AA91" s="35">
        <f t="shared" si="53"/>
        <v>43219.989930555552</v>
      </c>
      <c r="AB91" s="35">
        <f t="shared" si="47"/>
        <v>43220.166666666664</v>
      </c>
      <c r="AC91" s="35">
        <f t="shared" si="48"/>
        <v>43219.919218877607</v>
      </c>
      <c r="AD91" s="35">
        <f t="shared" si="49"/>
        <v>43220.276061070006</v>
      </c>
      <c r="AE91" s="35">
        <f t="shared" si="50"/>
        <v>43219.145937504414</v>
      </c>
      <c r="AF91" s="35">
        <f t="shared" si="51"/>
        <v>43218.458437504414</v>
      </c>
      <c r="AG91" s="38">
        <f t="shared" si="54"/>
        <v>43220.167013888888</v>
      </c>
      <c r="AH91" s="35">
        <f t="shared" si="52"/>
        <v>43220.167013888888</v>
      </c>
    </row>
    <row r="92" spans="1:34" x14ac:dyDescent="0.15">
      <c r="A92" s="80">
        <v>88</v>
      </c>
      <c r="B92" s="88"/>
      <c r="C92" s="80">
        <f t="shared" si="34"/>
        <v>4.2999999999999545</v>
      </c>
      <c r="D92" s="81">
        <f t="shared" si="35"/>
        <v>16.399999999999977</v>
      </c>
      <c r="E92" s="82">
        <v>318.79999999999995</v>
      </c>
      <c r="F92" s="88" t="s">
        <v>193</v>
      </c>
      <c r="G92" s="56" t="s">
        <v>79</v>
      </c>
      <c r="H92" s="56" t="s">
        <v>80</v>
      </c>
      <c r="I92" s="56" t="s">
        <v>81</v>
      </c>
      <c r="J92" s="56" t="s">
        <v>149</v>
      </c>
      <c r="K92" s="83" t="s">
        <v>314</v>
      </c>
      <c r="L92" s="88"/>
      <c r="M92" s="36" t="str">
        <f t="shared" si="36"/>
        <v/>
      </c>
      <c r="N92" s="37" t="str">
        <f t="shared" si="37"/>
        <v/>
      </c>
      <c r="P92" s="34">
        <f t="shared" si="38"/>
        <v>319</v>
      </c>
      <c r="Q92" s="34"/>
      <c r="R92" s="35">
        <f t="shared" si="39"/>
        <v>43219.682598039217</v>
      </c>
      <c r="S92" s="35">
        <f t="shared" si="40"/>
        <v>43219.691712622545</v>
      </c>
      <c r="T92" s="35">
        <f t="shared" si="41"/>
        <v>43219.684681372542</v>
      </c>
      <c r="U92" s="35">
        <f t="shared" si="42"/>
        <v>43219.656804388418</v>
      </c>
      <c r="V92" s="35">
        <f t="shared" si="43"/>
        <v>43219.578851091719</v>
      </c>
      <c r="W92" s="35">
        <f t="shared" si="44"/>
        <v>43219.522376732748</v>
      </c>
      <c r="X92" s="35">
        <f t="shared" si="45"/>
        <v>43219.307739051583</v>
      </c>
      <c r="Y92" s="35">
        <f t="shared" si="46"/>
        <v>43219.692059844769</v>
      </c>
      <c r="Z92" s="35"/>
      <c r="AA92" s="35">
        <f t="shared" si="53"/>
        <v>43219.998263888883</v>
      </c>
      <c r="AB92" s="35">
        <f t="shared" si="47"/>
        <v>43220.177777777775</v>
      </c>
      <c r="AC92" s="35">
        <f t="shared" si="48"/>
        <v>43219.933802940141</v>
      </c>
      <c r="AD92" s="35">
        <f t="shared" si="49"/>
        <v>43220.288561382513</v>
      </c>
      <c r="AE92" s="35">
        <f t="shared" si="50"/>
        <v>43219.162604171084</v>
      </c>
      <c r="AF92" s="35">
        <f t="shared" si="51"/>
        <v>43218.476956022932</v>
      </c>
      <c r="AG92" s="38">
        <f t="shared" si="54"/>
        <v>43220.178124999999</v>
      </c>
      <c r="AH92" s="35">
        <f t="shared" si="52"/>
        <v>43220.178124999999</v>
      </c>
    </row>
    <row r="93" spans="1:34" x14ac:dyDescent="0.15">
      <c r="A93" s="80">
        <v>89</v>
      </c>
      <c r="B93" s="88"/>
      <c r="C93" s="80">
        <f t="shared" si="34"/>
        <v>0.30000000000006821</v>
      </c>
      <c r="D93" s="81">
        <f t="shared" si="35"/>
        <v>16.700000000000045</v>
      </c>
      <c r="E93" s="82">
        <v>319.10000000000002</v>
      </c>
      <c r="F93" s="88"/>
      <c r="G93" s="56" t="s">
        <v>104</v>
      </c>
      <c r="H93" s="56" t="s">
        <v>89</v>
      </c>
      <c r="I93" s="56" t="s">
        <v>81</v>
      </c>
      <c r="J93" s="56" t="s">
        <v>194</v>
      </c>
      <c r="K93" s="83" t="s">
        <v>315</v>
      </c>
      <c r="L93" s="88" t="s">
        <v>316</v>
      </c>
      <c r="M93" s="36" t="str">
        <f t="shared" si="36"/>
        <v/>
      </c>
      <c r="N93" s="37" t="str">
        <f t="shared" si="37"/>
        <v/>
      </c>
      <c r="P93" s="34">
        <f t="shared" si="38"/>
        <v>319</v>
      </c>
      <c r="Q93" s="34"/>
      <c r="R93" s="35">
        <f t="shared" si="39"/>
        <v>43219.682598039217</v>
      </c>
      <c r="S93" s="35">
        <f t="shared" si="40"/>
        <v>43219.691712622545</v>
      </c>
      <c r="T93" s="35">
        <f t="shared" si="41"/>
        <v>43219.684681372542</v>
      </c>
      <c r="U93" s="35">
        <f t="shared" si="42"/>
        <v>43219.656804388418</v>
      </c>
      <c r="V93" s="35">
        <f t="shared" si="43"/>
        <v>43219.578851091719</v>
      </c>
      <c r="W93" s="35">
        <f t="shared" si="44"/>
        <v>43219.522376732748</v>
      </c>
      <c r="X93" s="35">
        <f t="shared" si="45"/>
        <v>43219.307739051583</v>
      </c>
      <c r="Y93" s="35">
        <f t="shared" si="46"/>
        <v>43219.692059844769</v>
      </c>
      <c r="Z93" s="35"/>
      <c r="AA93" s="35">
        <f t="shared" si="53"/>
        <v>43219.998263888883</v>
      </c>
      <c r="AB93" s="35">
        <f t="shared" si="47"/>
        <v>43220.177777777775</v>
      </c>
      <c r="AC93" s="35">
        <f t="shared" si="48"/>
        <v>43219.933802940141</v>
      </c>
      <c r="AD93" s="35">
        <f t="shared" si="49"/>
        <v>43220.288561382513</v>
      </c>
      <c r="AE93" s="35">
        <f t="shared" si="50"/>
        <v>43219.162604171084</v>
      </c>
      <c r="AF93" s="35">
        <f t="shared" si="51"/>
        <v>43218.476956022932</v>
      </c>
      <c r="AG93" s="38">
        <f t="shared" si="54"/>
        <v>43220.178124999999</v>
      </c>
      <c r="AH93" s="35">
        <f t="shared" si="52"/>
        <v>43220.178124999999</v>
      </c>
    </row>
    <row r="94" spans="1:34" x14ac:dyDescent="0.15">
      <c r="A94" s="80">
        <v>90</v>
      </c>
      <c r="B94" s="88"/>
      <c r="C94" s="80">
        <f t="shared" si="34"/>
        <v>9.9999999999965894E-2</v>
      </c>
      <c r="D94" s="81">
        <f t="shared" si="35"/>
        <v>16.800000000000011</v>
      </c>
      <c r="E94" s="82">
        <v>319.2</v>
      </c>
      <c r="F94" s="88" t="s">
        <v>195</v>
      </c>
      <c r="G94" s="56" t="s">
        <v>86</v>
      </c>
      <c r="H94" s="56" t="s">
        <v>80</v>
      </c>
      <c r="I94" s="56" t="s">
        <v>81</v>
      </c>
      <c r="J94" s="56" t="s">
        <v>196</v>
      </c>
      <c r="K94" s="83" t="s">
        <v>317</v>
      </c>
      <c r="L94" s="88" t="s">
        <v>318</v>
      </c>
      <c r="M94" s="36" t="str">
        <f t="shared" si="36"/>
        <v/>
      </c>
      <c r="N94" s="37" t="str">
        <f t="shared" si="37"/>
        <v/>
      </c>
      <c r="P94" s="34">
        <f t="shared" si="38"/>
        <v>319</v>
      </c>
      <c r="Q94" s="34"/>
      <c r="R94" s="35">
        <f t="shared" si="39"/>
        <v>43219.682598039217</v>
      </c>
      <c r="S94" s="35">
        <f t="shared" si="40"/>
        <v>43219.691712622545</v>
      </c>
      <c r="T94" s="35">
        <f t="shared" si="41"/>
        <v>43219.684681372542</v>
      </c>
      <c r="U94" s="35">
        <f t="shared" si="42"/>
        <v>43219.656804388418</v>
      </c>
      <c r="V94" s="35">
        <f t="shared" si="43"/>
        <v>43219.578851091719</v>
      </c>
      <c r="W94" s="35">
        <f t="shared" si="44"/>
        <v>43219.522376732748</v>
      </c>
      <c r="X94" s="35">
        <f t="shared" si="45"/>
        <v>43219.307739051583</v>
      </c>
      <c r="Y94" s="35">
        <f t="shared" si="46"/>
        <v>43219.692059844769</v>
      </c>
      <c r="Z94" s="35"/>
      <c r="AA94" s="35">
        <f t="shared" si="53"/>
        <v>43219.998263888883</v>
      </c>
      <c r="AB94" s="35">
        <f t="shared" si="47"/>
        <v>43220.177777777775</v>
      </c>
      <c r="AC94" s="35">
        <f t="shared" si="48"/>
        <v>43219.933802940141</v>
      </c>
      <c r="AD94" s="35">
        <f t="shared" si="49"/>
        <v>43220.288561382513</v>
      </c>
      <c r="AE94" s="35">
        <f t="shared" si="50"/>
        <v>43219.162604171084</v>
      </c>
      <c r="AF94" s="35">
        <f t="shared" si="51"/>
        <v>43218.476956022932</v>
      </c>
      <c r="AG94" s="38">
        <f t="shared" si="54"/>
        <v>43220.178124999999</v>
      </c>
      <c r="AH94" s="35">
        <f t="shared" si="52"/>
        <v>43220.178124999999</v>
      </c>
    </row>
    <row r="95" spans="1:34" x14ac:dyDescent="0.15">
      <c r="A95" s="80">
        <v>91</v>
      </c>
      <c r="B95" s="88"/>
      <c r="C95" s="80">
        <f t="shared" si="34"/>
        <v>4.5</v>
      </c>
      <c r="D95" s="81">
        <f t="shared" si="35"/>
        <v>21.300000000000011</v>
      </c>
      <c r="E95" s="82">
        <v>323.7</v>
      </c>
      <c r="F95" s="88" t="s">
        <v>197</v>
      </c>
      <c r="G95" s="56" t="s">
        <v>86</v>
      </c>
      <c r="H95" s="56" t="s">
        <v>89</v>
      </c>
      <c r="I95" s="56" t="s">
        <v>81</v>
      </c>
      <c r="J95" s="56" t="s">
        <v>196</v>
      </c>
      <c r="K95" s="83" t="s">
        <v>319</v>
      </c>
      <c r="L95" s="88" t="s">
        <v>198</v>
      </c>
      <c r="M95" s="36" t="str">
        <f t="shared" si="36"/>
        <v/>
      </c>
      <c r="N95" s="37" t="str">
        <f t="shared" si="37"/>
        <v/>
      </c>
      <c r="P95" s="34">
        <f t="shared" si="38"/>
        <v>324</v>
      </c>
      <c r="Q95" s="34"/>
      <c r="R95" s="35">
        <f t="shared" si="39"/>
        <v>43219.688725490196</v>
      </c>
      <c r="S95" s="35">
        <f t="shared" si="40"/>
        <v>43219.698223039217</v>
      </c>
      <c r="T95" s="35">
        <f t="shared" si="41"/>
        <v>43219.691625816988</v>
      </c>
      <c r="U95" s="35">
        <f t="shared" si="42"/>
        <v>43219.664244864609</v>
      </c>
      <c r="V95" s="35">
        <f t="shared" si="43"/>
        <v>43219.586863912227</v>
      </c>
      <c r="W95" s="35">
        <f t="shared" si="44"/>
        <v>43219.530710066079</v>
      </c>
      <c r="X95" s="35">
        <f t="shared" si="45"/>
        <v>43219.316797022599</v>
      </c>
      <c r="Y95" s="35">
        <f t="shared" si="46"/>
        <v>43219.698570261447</v>
      </c>
      <c r="Z95" s="35"/>
      <c r="AA95" s="35">
        <f t="shared" si="53"/>
        <v>43220.008680555555</v>
      </c>
      <c r="AB95" s="35">
        <f t="shared" si="47"/>
        <v>43220.191666666658</v>
      </c>
      <c r="AC95" s="35">
        <f t="shared" si="48"/>
        <v>43219.952033018315</v>
      </c>
      <c r="AD95" s="35">
        <f t="shared" si="49"/>
        <v>43220.304186773152</v>
      </c>
      <c r="AE95" s="35">
        <f t="shared" si="50"/>
        <v>43219.18343750442</v>
      </c>
      <c r="AF95" s="35">
        <f t="shared" si="51"/>
        <v>43218.500104171078</v>
      </c>
      <c r="AG95" s="38">
        <f t="shared" si="54"/>
        <v>43220.192013888882</v>
      </c>
      <c r="AH95" s="35">
        <f t="shared" si="52"/>
        <v>43220.192013888882</v>
      </c>
    </row>
    <row r="96" spans="1:34" x14ac:dyDescent="0.15">
      <c r="A96" s="80">
        <v>92</v>
      </c>
      <c r="B96" s="88"/>
      <c r="C96" s="80">
        <f t="shared" si="34"/>
        <v>2.9000000000000341</v>
      </c>
      <c r="D96" s="81">
        <f t="shared" si="35"/>
        <v>24.200000000000045</v>
      </c>
      <c r="E96" s="82">
        <v>326.60000000000002</v>
      </c>
      <c r="F96" s="88"/>
      <c r="G96" s="56" t="s">
        <v>79</v>
      </c>
      <c r="H96" s="56" t="s">
        <v>80</v>
      </c>
      <c r="I96" s="56" t="s">
        <v>81</v>
      </c>
      <c r="J96" s="56" t="s">
        <v>115</v>
      </c>
      <c r="K96" s="83"/>
      <c r="L96" s="88" t="s">
        <v>320</v>
      </c>
      <c r="M96" s="36" t="str">
        <f t="shared" si="36"/>
        <v/>
      </c>
      <c r="N96" s="37" t="str">
        <f t="shared" si="37"/>
        <v/>
      </c>
      <c r="P96" s="34">
        <f t="shared" si="38"/>
        <v>327</v>
      </c>
      <c r="Q96" s="34"/>
      <c r="R96" s="35">
        <f t="shared" si="39"/>
        <v>43219.692401960783</v>
      </c>
      <c r="S96" s="35">
        <f t="shared" si="40"/>
        <v>43219.702129289217</v>
      </c>
      <c r="T96" s="35">
        <f t="shared" si="41"/>
        <v>43219.695792483653</v>
      </c>
      <c r="U96" s="35">
        <f t="shared" si="42"/>
        <v>43219.668709150326</v>
      </c>
      <c r="V96" s="35">
        <f t="shared" si="43"/>
        <v>43219.591671604539</v>
      </c>
      <c r="W96" s="35">
        <f t="shared" si="44"/>
        <v>43219.535710066077</v>
      </c>
      <c r="X96" s="35">
        <f t="shared" si="45"/>
        <v>43219.322231805207</v>
      </c>
      <c r="Y96" s="35">
        <f t="shared" si="46"/>
        <v>43219.702476511447</v>
      </c>
      <c r="Z96" s="35"/>
      <c r="AA96" s="35">
        <f t="shared" si="53"/>
        <v>43220.014930555553</v>
      </c>
      <c r="AB96" s="35">
        <f t="shared" si="47"/>
        <v>43220.2</v>
      </c>
      <c r="AC96" s="35">
        <f t="shared" si="48"/>
        <v>43219.962971065215</v>
      </c>
      <c r="AD96" s="35">
        <f t="shared" si="49"/>
        <v>43220.313562007534</v>
      </c>
      <c r="AE96" s="35">
        <f t="shared" si="50"/>
        <v>43219.195937504417</v>
      </c>
      <c r="AF96" s="35">
        <f t="shared" si="51"/>
        <v>43218.513993059969</v>
      </c>
      <c r="AG96" s="38">
        <f t="shared" si="54"/>
        <v>43220.20034722222</v>
      </c>
      <c r="AH96" s="35">
        <f t="shared" si="52"/>
        <v>43220.20034722222</v>
      </c>
    </row>
    <row r="97" spans="1:34" x14ac:dyDescent="0.15">
      <c r="A97" s="80">
        <v>93</v>
      </c>
      <c r="B97" s="88"/>
      <c r="C97" s="80">
        <f t="shared" si="34"/>
        <v>1.5999999999999659</v>
      </c>
      <c r="D97" s="81">
        <f t="shared" si="35"/>
        <v>25.800000000000011</v>
      </c>
      <c r="E97" s="82">
        <v>328.2</v>
      </c>
      <c r="F97" s="88" t="s">
        <v>199</v>
      </c>
      <c r="G97" s="56" t="s">
        <v>86</v>
      </c>
      <c r="H97" s="56" t="s">
        <v>89</v>
      </c>
      <c r="I97" s="56" t="s">
        <v>81</v>
      </c>
      <c r="J97" s="56" t="s">
        <v>200</v>
      </c>
      <c r="K97" s="83" t="s">
        <v>321</v>
      </c>
      <c r="L97" s="88" t="s">
        <v>322</v>
      </c>
      <c r="M97" s="36" t="str">
        <f t="shared" si="36"/>
        <v/>
      </c>
      <c r="N97" s="37" t="str">
        <f t="shared" si="37"/>
        <v/>
      </c>
      <c r="P97" s="34">
        <f t="shared" si="38"/>
        <v>328</v>
      </c>
      <c r="Q97" s="34"/>
      <c r="R97" s="35">
        <f t="shared" si="39"/>
        <v>43219.693627450979</v>
      </c>
      <c r="S97" s="35">
        <f t="shared" si="40"/>
        <v>43219.703431372545</v>
      </c>
      <c r="T97" s="35">
        <f t="shared" si="41"/>
        <v>43219.697181372547</v>
      </c>
      <c r="U97" s="35">
        <f t="shared" si="42"/>
        <v>43219.670197245563</v>
      </c>
      <c r="V97" s="35">
        <f t="shared" si="43"/>
        <v>43219.593274168641</v>
      </c>
      <c r="W97" s="35">
        <f t="shared" si="44"/>
        <v>43219.537376732747</v>
      </c>
      <c r="X97" s="35">
        <f t="shared" si="45"/>
        <v>43219.324043399414</v>
      </c>
      <c r="Y97" s="35">
        <f t="shared" si="46"/>
        <v>43219.703778594769</v>
      </c>
      <c r="Z97" s="35"/>
      <c r="AA97" s="35">
        <f t="shared" si="53"/>
        <v>43220.017013888886</v>
      </c>
      <c r="AB97" s="35">
        <f t="shared" si="47"/>
        <v>43220.202777777769</v>
      </c>
      <c r="AC97" s="35">
        <f t="shared" si="48"/>
        <v>43219.966617080849</v>
      </c>
      <c r="AD97" s="35">
        <f t="shared" si="49"/>
        <v>43220.316687085658</v>
      </c>
      <c r="AE97" s="35">
        <f t="shared" si="50"/>
        <v>43219.200104171083</v>
      </c>
      <c r="AF97" s="35">
        <f t="shared" si="51"/>
        <v>43218.518622689597</v>
      </c>
      <c r="AG97" s="38">
        <f t="shared" si="54"/>
        <v>43220.203124999993</v>
      </c>
      <c r="AH97" s="35">
        <f t="shared" si="52"/>
        <v>43220.203124999993</v>
      </c>
    </row>
    <row r="98" spans="1:34" x14ac:dyDescent="0.15">
      <c r="A98" s="80">
        <v>94</v>
      </c>
      <c r="B98" s="88"/>
      <c r="C98" s="80">
        <f t="shared" si="34"/>
        <v>0.80000000000001137</v>
      </c>
      <c r="D98" s="81">
        <f t="shared" si="35"/>
        <v>26.600000000000023</v>
      </c>
      <c r="E98" s="82">
        <v>329</v>
      </c>
      <c r="F98" s="88" t="s">
        <v>201</v>
      </c>
      <c r="G98" s="56" t="s">
        <v>86</v>
      </c>
      <c r="H98" s="56" t="s">
        <v>80</v>
      </c>
      <c r="I98" s="56" t="s">
        <v>81</v>
      </c>
      <c r="J98" s="56" t="s">
        <v>202</v>
      </c>
      <c r="K98" s="83" t="s">
        <v>323</v>
      </c>
      <c r="L98" s="88" t="s">
        <v>324</v>
      </c>
      <c r="M98" s="36" t="str">
        <f t="shared" si="36"/>
        <v/>
      </c>
      <c r="N98" s="37" t="str">
        <f t="shared" si="37"/>
        <v/>
      </c>
      <c r="P98" s="34">
        <f t="shared" si="38"/>
        <v>329</v>
      </c>
      <c r="Q98" s="34"/>
      <c r="R98" s="35">
        <f t="shared" si="39"/>
        <v>43219.694852941175</v>
      </c>
      <c r="S98" s="35">
        <f t="shared" si="40"/>
        <v>43219.704733455881</v>
      </c>
      <c r="T98" s="35">
        <f t="shared" si="41"/>
        <v>43219.698570261433</v>
      </c>
      <c r="U98" s="35">
        <f t="shared" si="42"/>
        <v>43219.6716853408</v>
      </c>
      <c r="V98" s="35">
        <f t="shared" si="43"/>
        <v>43219.594876732743</v>
      </c>
      <c r="W98" s="35">
        <f t="shared" si="44"/>
        <v>43219.539043399411</v>
      </c>
      <c r="X98" s="35">
        <f t="shared" si="45"/>
        <v>43219.325854993614</v>
      </c>
      <c r="Y98" s="35">
        <f t="shared" si="46"/>
        <v>43219.705080678112</v>
      </c>
      <c r="Z98" s="35"/>
      <c r="AA98" s="35">
        <f t="shared" si="53"/>
        <v>43220.019097222219</v>
      </c>
      <c r="AB98" s="35">
        <f t="shared" si="47"/>
        <v>43220.205555555549</v>
      </c>
      <c r="AC98" s="35">
        <f t="shared" si="48"/>
        <v>43219.970263096482</v>
      </c>
      <c r="AD98" s="35">
        <f t="shared" si="49"/>
        <v>43220.319812163783</v>
      </c>
      <c r="AE98" s="35">
        <f t="shared" si="50"/>
        <v>43219.204270837748</v>
      </c>
      <c r="AF98" s="35">
        <f t="shared" si="51"/>
        <v>43218.523252319232</v>
      </c>
      <c r="AG98" s="38">
        <f t="shared" si="54"/>
        <v>43220.205902777772</v>
      </c>
      <c r="AH98" s="35">
        <f t="shared" si="52"/>
        <v>43220.205902777772</v>
      </c>
    </row>
    <row r="99" spans="1:34" x14ac:dyDescent="0.15">
      <c r="A99" s="80">
        <v>95</v>
      </c>
      <c r="B99" s="88"/>
      <c r="C99" s="80">
        <f t="shared" si="34"/>
        <v>10.899999999999977</v>
      </c>
      <c r="D99" s="81">
        <f t="shared" si="35"/>
        <v>37.5</v>
      </c>
      <c r="E99" s="82">
        <v>339.9</v>
      </c>
      <c r="F99" s="88"/>
      <c r="G99" s="56" t="s">
        <v>86</v>
      </c>
      <c r="H99" s="56" t="s">
        <v>89</v>
      </c>
      <c r="I99" s="56" t="s">
        <v>81</v>
      </c>
      <c r="J99" s="56" t="s">
        <v>202</v>
      </c>
      <c r="K99" s="83" t="s">
        <v>326</v>
      </c>
      <c r="L99" s="88" t="s">
        <v>325</v>
      </c>
      <c r="M99" s="36" t="str">
        <f t="shared" si="36"/>
        <v/>
      </c>
      <c r="N99" s="37" t="str">
        <f t="shared" si="37"/>
        <v/>
      </c>
      <c r="P99" s="34">
        <f t="shared" si="38"/>
        <v>340</v>
      </c>
      <c r="Q99" s="34"/>
      <c r="R99" s="35">
        <f t="shared" si="39"/>
        <v>43219.708333333328</v>
      </c>
      <c r="S99" s="35">
        <f t="shared" si="40"/>
        <v>43219.719056372545</v>
      </c>
      <c r="T99" s="35">
        <f t="shared" si="41"/>
        <v>43219.71384803921</v>
      </c>
      <c r="U99" s="35">
        <f t="shared" si="42"/>
        <v>43219.688054388418</v>
      </c>
      <c r="V99" s="35">
        <f t="shared" si="43"/>
        <v>43219.612504937868</v>
      </c>
      <c r="W99" s="35">
        <f t="shared" si="44"/>
        <v>43219.557376732744</v>
      </c>
      <c r="X99" s="35">
        <f t="shared" si="45"/>
        <v>43219.345782529846</v>
      </c>
      <c r="Y99" s="35">
        <f t="shared" si="46"/>
        <v>43219.719403594769</v>
      </c>
      <c r="Z99" s="35"/>
      <c r="AA99" s="35">
        <f t="shared" si="53"/>
        <v>43220.042013888888</v>
      </c>
      <c r="AB99" s="35">
        <f t="shared" si="47"/>
        <v>43220.236111111109</v>
      </c>
      <c r="AC99" s="35">
        <f t="shared" si="48"/>
        <v>43220.010369268457</v>
      </c>
      <c r="AD99" s="35">
        <f t="shared" si="49"/>
        <v>43220.354188023179</v>
      </c>
      <c r="AE99" s="35">
        <f t="shared" si="50"/>
        <v>43219.250104171086</v>
      </c>
      <c r="AF99" s="35">
        <f t="shared" si="51"/>
        <v>43218.574178245151</v>
      </c>
      <c r="AG99" s="38">
        <f t="shared" si="54"/>
        <v>43220.236458333333</v>
      </c>
      <c r="AH99" s="35">
        <f t="shared" si="52"/>
        <v>43220.236458333333</v>
      </c>
    </row>
    <row r="100" spans="1:34" x14ac:dyDescent="0.15">
      <c r="A100" s="80">
        <v>96</v>
      </c>
      <c r="B100" s="88"/>
      <c r="C100" s="80">
        <f t="shared" si="34"/>
        <v>1.5</v>
      </c>
      <c r="D100" s="81">
        <f t="shared" si="35"/>
        <v>39</v>
      </c>
      <c r="E100" s="82">
        <v>341.4</v>
      </c>
      <c r="F100" s="88" t="s">
        <v>203</v>
      </c>
      <c r="G100" s="56" t="s">
        <v>79</v>
      </c>
      <c r="H100" s="56" t="s">
        <v>80</v>
      </c>
      <c r="I100" s="56" t="s">
        <v>81</v>
      </c>
      <c r="J100" s="56" t="s">
        <v>202</v>
      </c>
      <c r="K100" s="83" t="s">
        <v>327</v>
      </c>
      <c r="L100" s="88"/>
      <c r="M100" s="36" t="str">
        <f t="shared" si="36"/>
        <v/>
      </c>
      <c r="N100" s="37" t="str">
        <f t="shared" si="37"/>
        <v/>
      </c>
      <c r="P100" s="34">
        <f t="shared" si="38"/>
        <v>341</v>
      </c>
      <c r="Q100" s="34"/>
      <c r="R100" s="35">
        <f t="shared" si="39"/>
        <v>43219.709558823524</v>
      </c>
      <c r="S100" s="35">
        <f t="shared" si="40"/>
        <v>43219.720358455881</v>
      </c>
      <c r="T100" s="35">
        <f t="shared" si="41"/>
        <v>43219.715236928103</v>
      </c>
      <c r="U100" s="35">
        <f t="shared" si="42"/>
        <v>43219.689542483662</v>
      </c>
      <c r="V100" s="35">
        <f t="shared" si="43"/>
        <v>43219.614107501977</v>
      </c>
      <c r="W100" s="35">
        <f t="shared" si="44"/>
        <v>43219.559043399415</v>
      </c>
      <c r="X100" s="35">
        <f t="shared" si="45"/>
        <v>43219.347594124047</v>
      </c>
      <c r="Y100" s="35">
        <f t="shared" si="46"/>
        <v>43219.720705678112</v>
      </c>
      <c r="Z100" s="35"/>
      <c r="AA100" s="35">
        <f t="shared" si="53"/>
        <v>43220.04409722222</v>
      </c>
      <c r="AB100" s="35">
        <f t="shared" si="47"/>
        <v>43220.238888888882</v>
      </c>
      <c r="AC100" s="35">
        <f t="shared" si="48"/>
        <v>43220.01401528409</v>
      </c>
      <c r="AD100" s="35">
        <f t="shared" si="49"/>
        <v>43220.357313101311</v>
      </c>
      <c r="AE100" s="35">
        <f t="shared" si="50"/>
        <v>43219.254270837751</v>
      </c>
      <c r="AF100" s="35">
        <f t="shared" si="51"/>
        <v>43218.578807874786</v>
      </c>
      <c r="AG100" s="38">
        <f t="shared" si="54"/>
        <v>43220.239236111105</v>
      </c>
      <c r="AH100" s="35">
        <f t="shared" si="52"/>
        <v>43220.239236111105</v>
      </c>
    </row>
    <row r="101" spans="1:34" x14ac:dyDescent="0.15">
      <c r="A101" s="80">
        <v>97</v>
      </c>
      <c r="B101" s="88"/>
      <c r="C101" s="80">
        <f t="shared" si="34"/>
        <v>2.5</v>
      </c>
      <c r="D101" s="81">
        <f t="shared" si="35"/>
        <v>41.5</v>
      </c>
      <c r="E101" s="82">
        <v>343.9</v>
      </c>
      <c r="F101" s="88"/>
      <c r="G101" s="56" t="s">
        <v>86</v>
      </c>
      <c r="H101" s="56" t="s">
        <v>89</v>
      </c>
      <c r="I101" s="56" t="s">
        <v>81</v>
      </c>
      <c r="J101" s="56"/>
      <c r="K101" s="83" t="s">
        <v>328</v>
      </c>
      <c r="L101" s="88" t="s">
        <v>329</v>
      </c>
      <c r="M101" s="36" t="str">
        <f t="shared" si="36"/>
        <v/>
      </c>
      <c r="N101" s="37" t="str">
        <f t="shared" si="37"/>
        <v/>
      </c>
      <c r="P101" s="34">
        <f t="shared" si="38"/>
        <v>344</v>
      </c>
      <c r="Q101" s="34"/>
      <c r="R101" s="35">
        <f t="shared" si="39"/>
        <v>43219.713235294112</v>
      </c>
      <c r="S101" s="35">
        <f t="shared" si="40"/>
        <v>43219.724264705881</v>
      </c>
      <c r="T101" s="35">
        <f t="shared" si="41"/>
        <v>43219.719403594769</v>
      </c>
      <c r="U101" s="35">
        <f t="shared" si="42"/>
        <v>43219.694006769372</v>
      </c>
      <c r="V101" s="35">
        <f t="shared" si="43"/>
        <v>43219.618915194282</v>
      </c>
      <c r="W101" s="35">
        <f t="shared" si="44"/>
        <v>43219.564043399412</v>
      </c>
      <c r="X101" s="35">
        <f t="shared" si="45"/>
        <v>43219.353028906655</v>
      </c>
      <c r="Y101" s="35">
        <f t="shared" si="46"/>
        <v>43219.724611928112</v>
      </c>
      <c r="Z101" s="35"/>
      <c r="AA101" s="35">
        <f t="shared" si="53"/>
        <v>43220.050347222219</v>
      </c>
      <c r="AB101" s="35">
        <f t="shared" si="47"/>
        <v>43220.24722222222</v>
      </c>
      <c r="AC101" s="35">
        <f t="shared" si="48"/>
        <v>43220.024953330998</v>
      </c>
      <c r="AD101" s="35">
        <f t="shared" si="49"/>
        <v>43220.366688335693</v>
      </c>
      <c r="AE101" s="35">
        <f t="shared" si="50"/>
        <v>43219.266770837748</v>
      </c>
      <c r="AF101" s="35">
        <f t="shared" si="51"/>
        <v>43218.592696763677</v>
      </c>
      <c r="AG101" s="38">
        <f t="shared" si="54"/>
        <v>43220.247569444444</v>
      </c>
      <c r="AH101" s="35">
        <f t="shared" si="52"/>
        <v>43220.247569444444</v>
      </c>
    </row>
    <row r="102" spans="1:34" x14ac:dyDescent="0.15">
      <c r="A102" s="80">
        <v>98</v>
      </c>
      <c r="B102" s="88"/>
      <c r="C102" s="80">
        <f t="shared" si="34"/>
        <v>2.3999999999999773</v>
      </c>
      <c r="D102" s="81">
        <f t="shared" si="35"/>
        <v>43.899999999999977</v>
      </c>
      <c r="E102" s="82">
        <v>346.29999999999995</v>
      </c>
      <c r="F102" s="88" t="s">
        <v>204</v>
      </c>
      <c r="G102" s="56" t="s">
        <v>86</v>
      </c>
      <c r="H102" s="56" t="s">
        <v>80</v>
      </c>
      <c r="I102" s="56" t="s">
        <v>81</v>
      </c>
      <c r="J102" s="56"/>
      <c r="K102" s="83" t="s">
        <v>323</v>
      </c>
      <c r="L102" s="88"/>
      <c r="M102" s="36" t="str">
        <f t="shared" si="36"/>
        <v/>
      </c>
      <c r="N102" s="37" t="str">
        <f t="shared" si="37"/>
        <v/>
      </c>
      <c r="P102" s="34">
        <f t="shared" si="38"/>
        <v>346</v>
      </c>
      <c r="Q102" s="34"/>
      <c r="R102" s="35">
        <f t="shared" si="39"/>
        <v>43219.715686274511</v>
      </c>
      <c r="S102" s="35">
        <f t="shared" si="40"/>
        <v>43219.726868872545</v>
      </c>
      <c r="T102" s="35">
        <f t="shared" si="41"/>
        <v>43219.722181372548</v>
      </c>
      <c r="U102" s="35">
        <f t="shared" si="42"/>
        <v>43219.696982959853</v>
      </c>
      <c r="V102" s="35">
        <f t="shared" si="43"/>
        <v>43219.622120322485</v>
      </c>
      <c r="W102" s="35">
        <f t="shared" si="44"/>
        <v>43219.567376732746</v>
      </c>
      <c r="X102" s="35">
        <f t="shared" si="45"/>
        <v>43219.356652095063</v>
      </c>
      <c r="Y102" s="35">
        <f t="shared" si="46"/>
        <v>43219.727216094769</v>
      </c>
      <c r="Z102" s="35"/>
      <c r="AA102" s="35">
        <f t="shared" si="53"/>
        <v>43220.054513888885</v>
      </c>
      <c r="AB102" s="35">
        <f t="shared" si="47"/>
        <v>43220.252777777772</v>
      </c>
      <c r="AC102" s="35">
        <f t="shared" si="48"/>
        <v>43220.032245362265</v>
      </c>
      <c r="AD102" s="35">
        <f t="shared" si="49"/>
        <v>43220.372938491942</v>
      </c>
      <c r="AE102" s="35">
        <f t="shared" si="50"/>
        <v>43219.27510417108</v>
      </c>
      <c r="AF102" s="35">
        <f t="shared" si="51"/>
        <v>43218.601956022932</v>
      </c>
      <c r="AG102" s="38">
        <f t="shared" si="54"/>
        <v>43220.253124999996</v>
      </c>
      <c r="AH102" s="35">
        <f t="shared" si="52"/>
        <v>43220.253124999996</v>
      </c>
    </row>
    <row r="103" spans="1:34" x14ac:dyDescent="0.15">
      <c r="A103" s="80">
        <v>99</v>
      </c>
      <c r="B103" s="88" t="s">
        <v>205</v>
      </c>
      <c r="C103" s="80">
        <f t="shared" si="34"/>
        <v>0.90000000000003411</v>
      </c>
      <c r="D103" s="81">
        <f t="shared" si="35"/>
        <v>44.800000000000011</v>
      </c>
      <c r="E103" s="82">
        <v>347.2</v>
      </c>
      <c r="F103" s="88" t="s">
        <v>206</v>
      </c>
      <c r="G103" s="56" t="s">
        <v>86</v>
      </c>
      <c r="H103" s="56" t="s">
        <v>78</v>
      </c>
      <c r="I103" s="56" t="s">
        <v>81</v>
      </c>
      <c r="J103" s="56"/>
      <c r="K103" s="83" t="s">
        <v>330</v>
      </c>
      <c r="L103" s="88" t="s">
        <v>331</v>
      </c>
      <c r="M103" s="36">
        <f t="shared" si="36"/>
        <v>43219.728518178112</v>
      </c>
      <c r="N103" s="37">
        <f t="shared" si="37"/>
        <v>43220.255902777775</v>
      </c>
      <c r="P103" s="34">
        <f t="shared" si="38"/>
        <v>347</v>
      </c>
      <c r="Q103" s="34"/>
      <c r="R103" s="35">
        <f t="shared" si="39"/>
        <v>43219.716911764706</v>
      </c>
      <c r="S103" s="35">
        <f t="shared" si="40"/>
        <v>43219.728170955881</v>
      </c>
      <c r="T103" s="35">
        <f t="shared" si="41"/>
        <v>43219.723570261434</v>
      </c>
      <c r="U103" s="35">
        <f t="shared" si="42"/>
        <v>43219.69847105509</v>
      </c>
      <c r="V103" s="35">
        <f t="shared" si="43"/>
        <v>43219.623722886587</v>
      </c>
      <c r="W103" s="35">
        <f t="shared" si="44"/>
        <v>43219.56904339941</v>
      </c>
      <c r="X103" s="35">
        <f t="shared" si="45"/>
        <v>43219.35846368927</v>
      </c>
      <c r="Y103" s="35">
        <f t="shared" si="46"/>
        <v>43219.728518178112</v>
      </c>
      <c r="Z103" s="35"/>
      <c r="AA103" s="35">
        <f t="shared" si="53"/>
        <v>43220.056597222218</v>
      </c>
      <c r="AB103" s="35">
        <f t="shared" si="47"/>
        <v>43220.255555555552</v>
      </c>
      <c r="AC103" s="35">
        <f t="shared" si="48"/>
        <v>43220.035891377898</v>
      </c>
      <c r="AD103" s="35">
        <f t="shared" si="49"/>
        <v>43220.376063570067</v>
      </c>
      <c r="AE103" s="35">
        <f t="shared" si="50"/>
        <v>43219.279270837753</v>
      </c>
      <c r="AF103" s="35">
        <f t="shared" si="51"/>
        <v>43218.60658565256</v>
      </c>
      <c r="AG103" s="38">
        <f t="shared" si="54"/>
        <v>43220.255902777775</v>
      </c>
      <c r="AH103" s="35">
        <f t="shared" si="52"/>
        <v>43220.255902777775</v>
      </c>
    </row>
    <row r="104" spans="1:34" x14ac:dyDescent="0.15">
      <c r="A104" s="80">
        <v>100</v>
      </c>
      <c r="B104" s="88"/>
      <c r="C104" s="80">
        <f t="shared" si="34"/>
        <v>5.4000000000000341</v>
      </c>
      <c r="D104" s="81">
        <f t="shared" si="35"/>
        <v>5.4000000000000341</v>
      </c>
      <c r="E104" s="82">
        <v>352.6</v>
      </c>
      <c r="F104" s="88"/>
      <c r="G104" s="56" t="s">
        <v>104</v>
      </c>
      <c r="H104" s="56" t="s">
        <v>89</v>
      </c>
      <c r="I104" s="56" t="s">
        <v>81</v>
      </c>
      <c r="J104" s="56" t="s">
        <v>207</v>
      </c>
      <c r="K104" s="83" t="s">
        <v>332</v>
      </c>
      <c r="L104" s="88" t="s">
        <v>333</v>
      </c>
      <c r="M104" s="36" t="str">
        <f t="shared" si="36"/>
        <v/>
      </c>
      <c r="N104" s="37" t="str">
        <f t="shared" si="37"/>
        <v/>
      </c>
      <c r="P104" s="34">
        <f t="shared" si="38"/>
        <v>353</v>
      </c>
      <c r="Q104" s="34"/>
      <c r="R104" s="35">
        <f t="shared" si="39"/>
        <v>43219.724264705881</v>
      </c>
      <c r="S104" s="35">
        <f t="shared" si="40"/>
        <v>43219.735983455881</v>
      </c>
      <c r="T104" s="35">
        <f t="shared" si="41"/>
        <v>43219.731903594766</v>
      </c>
      <c r="U104" s="35">
        <f t="shared" si="42"/>
        <v>43219.707399626517</v>
      </c>
      <c r="V104" s="35">
        <f t="shared" si="43"/>
        <v>43219.633338271204</v>
      </c>
      <c r="W104" s="35">
        <f t="shared" si="44"/>
        <v>43219.579043399412</v>
      </c>
      <c r="X104" s="35">
        <f t="shared" si="45"/>
        <v>43219.369333254486</v>
      </c>
      <c r="Y104" s="35">
        <f t="shared" si="46"/>
        <v>43219.736330678112</v>
      </c>
      <c r="Z104" s="35"/>
      <c r="AA104" s="35">
        <f t="shared" si="53"/>
        <v>43220.069097222222</v>
      </c>
      <c r="AB104" s="35">
        <f t="shared" si="47"/>
        <v>43220.272222222215</v>
      </c>
      <c r="AC104" s="35">
        <f t="shared" si="48"/>
        <v>43220.057767471699</v>
      </c>
      <c r="AD104" s="35">
        <f t="shared" si="49"/>
        <v>43220.394814038831</v>
      </c>
      <c r="AE104" s="35">
        <f t="shared" si="50"/>
        <v>43219.304270837747</v>
      </c>
      <c r="AF104" s="35">
        <f t="shared" si="51"/>
        <v>43218.634363430341</v>
      </c>
      <c r="AG104" s="38">
        <f t="shared" si="54"/>
        <v>43220.272569444438</v>
      </c>
      <c r="AH104" s="35">
        <f t="shared" si="52"/>
        <v>43220.272569444438</v>
      </c>
    </row>
    <row r="105" spans="1:34" x14ac:dyDescent="0.15">
      <c r="A105" s="80">
        <v>101</v>
      </c>
      <c r="B105" s="88"/>
      <c r="C105" s="80">
        <f t="shared" si="34"/>
        <v>15.199999999999932</v>
      </c>
      <c r="D105" s="81">
        <f t="shared" si="35"/>
        <v>20.599999999999966</v>
      </c>
      <c r="E105" s="82">
        <v>367.79999999999995</v>
      </c>
      <c r="F105" s="88" t="s">
        <v>208</v>
      </c>
      <c r="G105" s="56" t="s">
        <v>86</v>
      </c>
      <c r="H105" s="56" t="s">
        <v>89</v>
      </c>
      <c r="I105" s="56" t="s">
        <v>81</v>
      </c>
      <c r="J105" s="56" t="s">
        <v>209</v>
      </c>
      <c r="K105" s="83" t="s">
        <v>334</v>
      </c>
      <c r="L105" s="88" t="s">
        <v>335</v>
      </c>
      <c r="M105" s="36" t="str">
        <f t="shared" si="36"/>
        <v/>
      </c>
      <c r="N105" s="37" t="str">
        <f t="shared" si="37"/>
        <v/>
      </c>
      <c r="P105" s="34">
        <f t="shared" si="38"/>
        <v>368</v>
      </c>
      <c r="Q105" s="34"/>
      <c r="R105" s="35">
        <f t="shared" si="39"/>
        <v>43219.742647058818</v>
      </c>
      <c r="S105" s="35">
        <f t="shared" si="40"/>
        <v>43219.755514705881</v>
      </c>
      <c r="T105" s="35">
        <f t="shared" si="41"/>
        <v>43219.752736928102</v>
      </c>
      <c r="U105" s="35">
        <f t="shared" si="42"/>
        <v>43219.72972105509</v>
      </c>
      <c r="V105" s="35">
        <f t="shared" si="43"/>
        <v>43219.657376732743</v>
      </c>
      <c r="W105" s="35">
        <f t="shared" si="44"/>
        <v>43219.604043399413</v>
      </c>
      <c r="X105" s="35">
        <f t="shared" si="45"/>
        <v>43219.396507167527</v>
      </c>
      <c r="Y105" s="35">
        <f t="shared" si="46"/>
        <v>43219.755861928112</v>
      </c>
      <c r="Z105" s="35"/>
      <c r="AA105" s="35">
        <f t="shared" si="53"/>
        <v>43220.100347222222</v>
      </c>
      <c r="AB105" s="35">
        <f t="shared" si="47"/>
        <v>43220.313888888886</v>
      </c>
      <c r="AC105" s="35">
        <f t="shared" si="48"/>
        <v>43220.112457706215</v>
      </c>
      <c r="AD105" s="35">
        <f t="shared" si="49"/>
        <v>43220.441690210733</v>
      </c>
      <c r="AE105" s="35">
        <f t="shared" si="50"/>
        <v>43219.366770837747</v>
      </c>
      <c r="AF105" s="35">
        <f t="shared" si="51"/>
        <v>43218.703807874786</v>
      </c>
      <c r="AG105" s="38">
        <f t="shared" si="54"/>
        <v>43220.314236111109</v>
      </c>
      <c r="AH105" s="35">
        <f t="shared" si="52"/>
        <v>43220.314236111109</v>
      </c>
    </row>
    <row r="106" spans="1:34" x14ac:dyDescent="0.15">
      <c r="A106" s="80">
        <v>102</v>
      </c>
      <c r="B106" s="88"/>
      <c r="C106" s="80">
        <f t="shared" si="34"/>
        <v>2.2000000000000455</v>
      </c>
      <c r="D106" s="81">
        <f t="shared" si="35"/>
        <v>22.800000000000011</v>
      </c>
      <c r="E106" s="82">
        <v>370</v>
      </c>
      <c r="F106" s="88" t="s">
        <v>210</v>
      </c>
      <c r="G106" s="56" t="s">
        <v>86</v>
      </c>
      <c r="H106" s="56" t="s">
        <v>89</v>
      </c>
      <c r="I106" s="56" t="s">
        <v>81</v>
      </c>
      <c r="J106" s="56" t="s">
        <v>169</v>
      </c>
      <c r="K106" s="83" t="s">
        <v>336</v>
      </c>
      <c r="L106" s="88" t="s">
        <v>211</v>
      </c>
      <c r="M106" s="36" t="str">
        <f t="shared" si="36"/>
        <v/>
      </c>
      <c r="N106" s="37" t="str">
        <f t="shared" si="37"/>
        <v/>
      </c>
      <c r="P106" s="34">
        <f t="shared" si="38"/>
        <v>370</v>
      </c>
      <c r="Q106" s="34"/>
      <c r="R106" s="35">
        <f t="shared" si="39"/>
        <v>43219.745098039217</v>
      </c>
      <c r="S106" s="35">
        <f t="shared" si="40"/>
        <v>43219.758118872545</v>
      </c>
      <c r="T106" s="35">
        <f t="shared" si="41"/>
        <v>43219.755514705881</v>
      </c>
      <c r="U106" s="35">
        <f t="shared" si="42"/>
        <v>43219.732697245563</v>
      </c>
      <c r="V106" s="35">
        <f t="shared" si="43"/>
        <v>43219.660581860946</v>
      </c>
      <c r="W106" s="35">
        <f t="shared" si="44"/>
        <v>43219.607376732747</v>
      </c>
      <c r="X106" s="35">
        <f t="shared" si="45"/>
        <v>43219.400130355934</v>
      </c>
      <c r="Y106" s="35">
        <f t="shared" si="46"/>
        <v>43219.758466094769</v>
      </c>
      <c r="Z106" s="35"/>
      <c r="AA106" s="35">
        <f t="shared" si="53"/>
        <v>43220.104513888888</v>
      </c>
      <c r="AB106" s="35">
        <f t="shared" si="47"/>
        <v>43220.319444444438</v>
      </c>
      <c r="AC106" s="35">
        <f t="shared" si="48"/>
        <v>43220.119749737481</v>
      </c>
      <c r="AD106" s="35">
        <f t="shared" si="49"/>
        <v>43220.44794036699</v>
      </c>
      <c r="AE106" s="35">
        <f t="shared" si="50"/>
        <v>43219.375104171086</v>
      </c>
      <c r="AF106" s="35">
        <f t="shared" si="51"/>
        <v>43218.713067134042</v>
      </c>
      <c r="AG106" s="38">
        <f t="shared" si="54"/>
        <v>43220.319791666661</v>
      </c>
      <c r="AH106" s="35">
        <f t="shared" si="52"/>
        <v>43220.319791666661</v>
      </c>
    </row>
    <row r="107" spans="1:34" x14ac:dyDescent="0.15">
      <c r="A107" s="80">
        <v>103</v>
      </c>
      <c r="B107" s="88"/>
      <c r="C107" s="80">
        <f t="shared" si="34"/>
        <v>9.5</v>
      </c>
      <c r="D107" s="81">
        <f t="shared" si="35"/>
        <v>32.300000000000011</v>
      </c>
      <c r="E107" s="82">
        <v>379.5</v>
      </c>
      <c r="F107" s="88" t="s">
        <v>212</v>
      </c>
      <c r="G107" s="56" t="s">
        <v>79</v>
      </c>
      <c r="H107" s="56" t="s">
        <v>80</v>
      </c>
      <c r="I107" s="56" t="s">
        <v>81</v>
      </c>
      <c r="J107" s="56" t="s">
        <v>82</v>
      </c>
      <c r="K107" s="83" t="s">
        <v>337</v>
      </c>
      <c r="L107" s="88" t="s">
        <v>213</v>
      </c>
      <c r="M107" s="36" t="str">
        <f t="shared" si="36"/>
        <v/>
      </c>
      <c r="N107" s="37" t="str">
        <f t="shared" si="37"/>
        <v/>
      </c>
      <c r="P107" s="34">
        <f t="shared" si="38"/>
        <v>380</v>
      </c>
      <c r="Q107" s="34"/>
      <c r="R107" s="35">
        <f t="shared" si="39"/>
        <v>43219.757352941175</v>
      </c>
      <c r="S107" s="35">
        <f t="shared" si="40"/>
        <v>43219.771139705881</v>
      </c>
      <c r="T107" s="35">
        <f t="shared" si="41"/>
        <v>43219.769403594764</v>
      </c>
      <c r="U107" s="35">
        <f t="shared" si="42"/>
        <v>43219.747578197945</v>
      </c>
      <c r="V107" s="35">
        <f t="shared" si="43"/>
        <v>43219.676607501977</v>
      </c>
      <c r="W107" s="35">
        <f t="shared" si="44"/>
        <v>43219.62404339941</v>
      </c>
      <c r="X107" s="35">
        <f t="shared" si="45"/>
        <v>43219.418246297966</v>
      </c>
      <c r="Y107" s="35">
        <f t="shared" si="46"/>
        <v>43219.771486928112</v>
      </c>
      <c r="Z107" s="35"/>
      <c r="AA107" s="35">
        <f t="shared" si="53"/>
        <v>43220.125347222216</v>
      </c>
      <c r="AB107" s="35">
        <f t="shared" si="47"/>
        <v>43220.347222222219</v>
      </c>
      <c r="AC107" s="35">
        <f t="shared" si="48"/>
        <v>43220.156209893823</v>
      </c>
      <c r="AD107" s="35">
        <f t="shared" si="49"/>
        <v>43220.479191148261</v>
      </c>
      <c r="AE107" s="35">
        <f t="shared" si="50"/>
        <v>43219.41677083775</v>
      </c>
      <c r="AF107" s="35">
        <f t="shared" si="51"/>
        <v>43218.759363430341</v>
      </c>
      <c r="AG107" s="38">
        <f t="shared" si="54"/>
        <v>43220.347569444442</v>
      </c>
      <c r="AH107" s="35">
        <f t="shared" si="52"/>
        <v>43220.347569444442</v>
      </c>
    </row>
    <row r="108" spans="1:34" x14ac:dyDescent="0.15">
      <c r="A108" s="80">
        <v>104</v>
      </c>
      <c r="B108" s="88"/>
      <c r="C108" s="80">
        <f t="shared" si="34"/>
        <v>0.60000000000002274</v>
      </c>
      <c r="D108" s="81">
        <f t="shared" si="35"/>
        <v>32.900000000000034</v>
      </c>
      <c r="E108" s="82">
        <v>380.1</v>
      </c>
      <c r="F108" s="88"/>
      <c r="G108" s="56" t="s">
        <v>86</v>
      </c>
      <c r="H108" s="56" t="s">
        <v>89</v>
      </c>
      <c r="I108" s="56" t="s">
        <v>81</v>
      </c>
      <c r="J108" s="56" t="s">
        <v>82</v>
      </c>
      <c r="K108" s="83"/>
      <c r="L108" s="88"/>
      <c r="M108" s="36" t="str">
        <f t="shared" si="36"/>
        <v/>
      </c>
      <c r="N108" s="37" t="str">
        <f t="shared" si="37"/>
        <v/>
      </c>
      <c r="P108" s="34">
        <f t="shared" si="38"/>
        <v>380</v>
      </c>
      <c r="Q108" s="34"/>
      <c r="R108" s="35">
        <f t="shared" si="39"/>
        <v>43219.757352941175</v>
      </c>
      <c r="S108" s="35">
        <f t="shared" si="40"/>
        <v>43219.771139705881</v>
      </c>
      <c r="T108" s="35">
        <f t="shared" si="41"/>
        <v>43219.769403594764</v>
      </c>
      <c r="U108" s="35">
        <f t="shared" si="42"/>
        <v>43219.747578197945</v>
      </c>
      <c r="V108" s="35">
        <f t="shared" si="43"/>
        <v>43219.676607501977</v>
      </c>
      <c r="W108" s="35">
        <f t="shared" si="44"/>
        <v>43219.62404339941</v>
      </c>
      <c r="X108" s="35">
        <f t="shared" si="45"/>
        <v>43219.418246297966</v>
      </c>
      <c r="Y108" s="35">
        <f t="shared" si="46"/>
        <v>43219.771486928112</v>
      </c>
      <c r="Z108" s="35"/>
      <c r="AA108" s="35">
        <f t="shared" si="53"/>
        <v>43220.125347222216</v>
      </c>
      <c r="AB108" s="35">
        <f t="shared" si="47"/>
        <v>43220.347222222219</v>
      </c>
      <c r="AC108" s="35">
        <f t="shared" si="48"/>
        <v>43220.156209893823</v>
      </c>
      <c r="AD108" s="35">
        <f t="shared" si="49"/>
        <v>43220.479191148261</v>
      </c>
      <c r="AE108" s="35">
        <f t="shared" si="50"/>
        <v>43219.41677083775</v>
      </c>
      <c r="AF108" s="35">
        <f t="shared" si="51"/>
        <v>43218.759363430341</v>
      </c>
      <c r="AG108" s="38">
        <f t="shared" si="54"/>
        <v>43220.347569444442</v>
      </c>
      <c r="AH108" s="35">
        <f t="shared" si="52"/>
        <v>43220.347569444442</v>
      </c>
    </row>
    <row r="109" spans="1:34" x14ac:dyDescent="0.15">
      <c r="A109" s="80">
        <v>105</v>
      </c>
      <c r="B109" s="88"/>
      <c r="C109" s="80">
        <f t="shared" si="34"/>
        <v>3.1999999999999318</v>
      </c>
      <c r="D109" s="81">
        <f t="shared" si="35"/>
        <v>36.099999999999966</v>
      </c>
      <c r="E109" s="82">
        <v>383.29999999999995</v>
      </c>
      <c r="F109" s="88" t="s">
        <v>346</v>
      </c>
      <c r="G109" s="56" t="s">
        <v>79</v>
      </c>
      <c r="H109" s="56" t="s">
        <v>89</v>
      </c>
      <c r="I109" s="56" t="s">
        <v>81</v>
      </c>
      <c r="J109" s="56" t="s">
        <v>214</v>
      </c>
      <c r="K109" s="83" t="s">
        <v>338</v>
      </c>
      <c r="L109" s="88" t="s">
        <v>339</v>
      </c>
      <c r="M109" s="36" t="str">
        <f t="shared" si="36"/>
        <v/>
      </c>
      <c r="N109" s="37" t="str">
        <f t="shared" si="37"/>
        <v/>
      </c>
      <c r="P109" s="34">
        <f t="shared" si="38"/>
        <v>383</v>
      </c>
      <c r="Q109" s="34"/>
      <c r="R109" s="35">
        <f t="shared" si="39"/>
        <v>43219.761029411762</v>
      </c>
      <c r="S109" s="35">
        <f t="shared" si="40"/>
        <v>43219.775045955881</v>
      </c>
      <c r="T109" s="35">
        <f t="shared" si="41"/>
        <v>43219.773570261437</v>
      </c>
      <c r="U109" s="35">
        <f t="shared" si="42"/>
        <v>43219.752042483662</v>
      </c>
      <c r="V109" s="35">
        <f t="shared" si="43"/>
        <v>43219.681415194282</v>
      </c>
      <c r="W109" s="35">
        <f t="shared" si="44"/>
        <v>43219.629043399415</v>
      </c>
      <c r="X109" s="35">
        <f t="shared" si="45"/>
        <v>43219.423681080574</v>
      </c>
      <c r="Y109" s="35">
        <f t="shared" si="46"/>
        <v>43219.775393178112</v>
      </c>
      <c r="Z109" s="35"/>
      <c r="AA109" s="35">
        <f t="shared" si="53"/>
        <v>43220.131597222222</v>
      </c>
      <c r="AB109" s="35">
        <f t="shared" si="47"/>
        <v>43220.35555555555</v>
      </c>
      <c r="AC109" s="35">
        <f t="shared" si="48"/>
        <v>43220.167147940723</v>
      </c>
      <c r="AD109" s="35">
        <f t="shared" si="49"/>
        <v>43220.488566382643</v>
      </c>
      <c r="AE109" s="35">
        <f t="shared" si="50"/>
        <v>43219.429270837747</v>
      </c>
      <c r="AF109" s="35">
        <f t="shared" si="51"/>
        <v>43218.773252319232</v>
      </c>
      <c r="AG109" s="38">
        <f t="shared" si="54"/>
        <v>43220.355902777774</v>
      </c>
      <c r="AH109" s="35">
        <f t="shared" si="52"/>
        <v>43220.355902777774</v>
      </c>
    </row>
    <row r="110" spans="1:34" x14ac:dyDescent="0.15">
      <c r="A110" s="80">
        <v>106</v>
      </c>
      <c r="B110" s="88"/>
      <c r="C110" s="80">
        <f t="shared" si="34"/>
        <v>7.1000000000000227</v>
      </c>
      <c r="D110" s="81">
        <f t="shared" si="35"/>
        <v>43.199999999999989</v>
      </c>
      <c r="E110" s="82">
        <v>390.4</v>
      </c>
      <c r="F110" s="88" t="s">
        <v>215</v>
      </c>
      <c r="G110" s="56" t="s">
        <v>86</v>
      </c>
      <c r="H110" s="56" t="s">
        <v>80</v>
      </c>
      <c r="I110" s="56" t="s">
        <v>81</v>
      </c>
      <c r="J110" s="56" t="s">
        <v>82</v>
      </c>
      <c r="K110" s="83" t="s">
        <v>340</v>
      </c>
      <c r="L110" s="88" t="s">
        <v>341</v>
      </c>
      <c r="M110" s="36" t="str">
        <f t="shared" si="36"/>
        <v/>
      </c>
      <c r="N110" s="37" t="str">
        <f t="shared" si="37"/>
        <v/>
      </c>
      <c r="P110" s="34">
        <f t="shared" si="38"/>
        <v>390</v>
      </c>
      <c r="Q110" s="34"/>
      <c r="R110" s="35">
        <f t="shared" si="39"/>
        <v>43219.769607843133</v>
      </c>
      <c r="S110" s="35">
        <f t="shared" si="40"/>
        <v>43219.784160539217</v>
      </c>
      <c r="T110" s="35">
        <f t="shared" si="41"/>
        <v>43219.783292483655</v>
      </c>
      <c r="U110" s="35">
        <f t="shared" si="42"/>
        <v>43219.762459150326</v>
      </c>
      <c r="V110" s="35">
        <f t="shared" si="43"/>
        <v>43219.692633143</v>
      </c>
      <c r="W110" s="35">
        <f t="shared" si="44"/>
        <v>43219.64071006608</v>
      </c>
      <c r="X110" s="35">
        <f t="shared" si="45"/>
        <v>43219.436362239991</v>
      </c>
      <c r="Y110" s="35">
        <f t="shared" si="46"/>
        <v>43219.784507761447</v>
      </c>
      <c r="Z110" s="35"/>
      <c r="AA110" s="35">
        <f t="shared" si="53"/>
        <v>43220.146180555552</v>
      </c>
      <c r="AB110" s="35">
        <f t="shared" si="47"/>
        <v>43220.374999999993</v>
      </c>
      <c r="AC110" s="35">
        <f t="shared" si="48"/>
        <v>43220.192670050164</v>
      </c>
      <c r="AD110" s="35">
        <f t="shared" si="49"/>
        <v>43220.510441929531</v>
      </c>
      <c r="AE110" s="35">
        <f t="shared" si="50"/>
        <v>43219.458437504414</v>
      </c>
      <c r="AF110" s="35">
        <f t="shared" si="51"/>
        <v>43218.805659726633</v>
      </c>
      <c r="AG110" s="38">
        <f t="shared" si="54"/>
        <v>43220.375347222216</v>
      </c>
      <c r="AH110" s="35">
        <f t="shared" si="52"/>
        <v>43220.375347222216</v>
      </c>
    </row>
    <row r="111" spans="1:34" x14ac:dyDescent="0.15">
      <c r="A111" s="80">
        <v>107</v>
      </c>
      <c r="B111" s="88"/>
      <c r="C111" s="80">
        <f t="shared" si="34"/>
        <v>1.3999999999999773</v>
      </c>
      <c r="D111" s="81">
        <f t="shared" si="35"/>
        <v>44.599999999999966</v>
      </c>
      <c r="E111" s="82">
        <v>391.79999999999995</v>
      </c>
      <c r="F111" s="88" t="s">
        <v>216</v>
      </c>
      <c r="G111" s="56" t="s">
        <v>79</v>
      </c>
      <c r="H111" s="56" t="s">
        <v>89</v>
      </c>
      <c r="I111" s="56" t="s">
        <v>81</v>
      </c>
      <c r="J111" s="56" t="s">
        <v>82</v>
      </c>
      <c r="K111" s="83" t="s">
        <v>342</v>
      </c>
      <c r="L111" s="88" t="s">
        <v>217</v>
      </c>
      <c r="M111" s="36" t="str">
        <f t="shared" si="36"/>
        <v/>
      </c>
      <c r="N111" s="37" t="str">
        <f t="shared" si="37"/>
        <v/>
      </c>
      <c r="P111" s="34">
        <f t="shared" si="38"/>
        <v>392</v>
      </c>
      <c r="Q111" s="34"/>
      <c r="R111" s="35">
        <f t="shared" si="39"/>
        <v>43219.772058823524</v>
      </c>
      <c r="S111" s="35">
        <f t="shared" si="40"/>
        <v>43219.786764705881</v>
      </c>
      <c r="T111" s="35">
        <f t="shared" si="41"/>
        <v>43219.786070261434</v>
      </c>
      <c r="U111" s="35">
        <f t="shared" si="42"/>
        <v>43219.7654353408</v>
      </c>
      <c r="V111" s="35">
        <f t="shared" si="43"/>
        <v>43219.695838271204</v>
      </c>
      <c r="W111" s="35">
        <f t="shared" si="44"/>
        <v>43219.644043399414</v>
      </c>
      <c r="X111" s="35">
        <f t="shared" si="45"/>
        <v>43219.439985428398</v>
      </c>
      <c r="Y111" s="35">
        <f t="shared" si="46"/>
        <v>43219.787111928112</v>
      </c>
      <c r="Z111" s="35"/>
      <c r="AA111" s="35">
        <f t="shared" si="53"/>
        <v>43220.150347222218</v>
      </c>
      <c r="AB111" s="35">
        <f t="shared" si="47"/>
        <v>43220.380555555552</v>
      </c>
      <c r="AC111" s="35">
        <f t="shared" si="48"/>
        <v>43220.199962081431</v>
      </c>
      <c r="AD111" s="35">
        <f t="shared" si="49"/>
        <v>43220.516692085781</v>
      </c>
      <c r="AE111" s="35">
        <f t="shared" si="50"/>
        <v>43219.466770837753</v>
      </c>
      <c r="AF111" s="35">
        <f t="shared" si="51"/>
        <v>43218.814918985896</v>
      </c>
      <c r="AG111" s="38">
        <f t="shared" si="54"/>
        <v>43220.380902777775</v>
      </c>
      <c r="AH111" s="35">
        <f t="shared" si="52"/>
        <v>43220.380902777775</v>
      </c>
    </row>
    <row r="112" spans="1:34" x14ac:dyDescent="0.15">
      <c r="A112" s="80">
        <v>108</v>
      </c>
      <c r="B112" s="88"/>
      <c r="C112" s="80">
        <f t="shared" si="34"/>
        <v>4.9000000000000341</v>
      </c>
      <c r="D112" s="81">
        <f t="shared" si="35"/>
        <v>49.5</v>
      </c>
      <c r="E112" s="82">
        <v>396.7</v>
      </c>
      <c r="F112" s="88" t="s">
        <v>218</v>
      </c>
      <c r="G112" s="56" t="s">
        <v>86</v>
      </c>
      <c r="H112" s="56" t="s">
        <v>80</v>
      </c>
      <c r="I112" s="56" t="s">
        <v>81</v>
      </c>
      <c r="J112" s="56" t="s">
        <v>82</v>
      </c>
      <c r="K112" s="83" t="s">
        <v>343</v>
      </c>
      <c r="L112" s="88" t="s">
        <v>219</v>
      </c>
      <c r="M112" s="36" t="str">
        <f t="shared" si="36"/>
        <v/>
      </c>
      <c r="N112" s="37" t="str">
        <f t="shared" si="37"/>
        <v/>
      </c>
      <c r="P112" s="34">
        <f t="shared" si="38"/>
        <v>397</v>
      </c>
      <c r="Q112" s="34"/>
      <c r="R112" s="35">
        <f t="shared" si="39"/>
        <v>43219.778186274511</v>
      </c>
      <c r="S112" s="35">
        <f t="shared" si="40"/>
        <v>43219.793275122545</v>
      </c>
      <c r="T112" s="35">
        <f t="shared" si="41"/>
        <v>43219.79301470588</v>
      </c>
      <c r="U112" s="35">
        <f t="shared" si="42"/>
        <v>43219.772875816991</v>
      </c>
      <c r="V112" s="35">
        <f t="shared" si="43"/>
        <v>43219.703851091719</v>
      </c>
      <c r="W112" s="35">
        <f t="shared" si="44"/>
        <v>43219.652376732745</v>
      </c>
      <c r="X112" s="35">
        <f t="shared" si="45"/>
        <v>43219.449043399414</v>
      </c>
      <c r="Y112" s="35">
        <f t="shared" si="46"/>
        <v>43219.793622344769</v>
      </c>
      <c r="Z112" s="35"/>
      <c r="AA112" s="35">
        <f t="shared" si="53"/>
        <v>43220.160763888882</v>
      </c>
      <c r="AB112" s="35">
        <f t="shared" si="47"/>
        <v>43220.394444444442</v>
      </c>
      <c r="AC112" s="35">
        <f t="shared" si="48"/>
        <v>43220.218192159606</v>
      </c>
      <c r="AD112" s="35">
        <f t="shared" si="49"/>
        <v>43220.53231747642</v>
      </c>
      <c r="AE112" s="35">
        <f t="shared" si="50"/>
        <v>43219.487604171081</v>
      </c>
      <c r="AF112" s="35">
        <f t="shared" si="51"/>
        <v>43218.838067134042</v>
      </c>
      <c r="AG112" s="38">
        <f t="shared" si="54"/>
        <v>43220.394791666666</v>
      </c>
      <c r="AH112" s="35">
        <f t="shared" si="52"/>
        <v>43220.394791666666</v>
      </c>
    </row>
    <row r="113" spans="1:34" x14ac:dyDescent="0.15">
      <c r="A113" s="80">
        <v>109</v>
      </c>
      <c r="B113" s="88"/>
      <c r="C113" s="80">
        <f t="shared" si="34"/>
        <v>0.80000000000001137</v>
      </c>
      <c r="D113" s="81">
        <f t="shared" si="35"/>
        <v>50.300000000000011</v>
      </c>
      <c r="E113" s="82">
        <v>397.5</v>
      </c>
      <c r="F113" s="88" t="s">
        <v>220</v>
      </c>
      <c r="G113" s="56" t="s">
        <v>104</v>
      </c>
      <c r="H113" s="56" t="s">
        <v>89</v>
      </c>
      <c r="I113" s="56" t="s">
        <v>81</v>
      </c>
      <c r="J113" s="56" t="s">
        <v>82</v>
      </c>
      <c r="K113" s="88" t="s">
        <v>342</v>
      </c>
      <c r="L113" s="88"/>
      <c r="M113" s="36" t="str">
        <f t="shared" si="36"/>
        <v/>
      </c>
      <c r="N113" s="37" t="str">
        <f t="shared" si="37"/>
        <v/>
      </c>
      <c r="P113" s="34">
        <f t="shared" si="38"/>
        <v>398</v>
      </c>
      <c r="Q113" s="34"/>
      <c r="R113" s="35">
        <f t="shared" si="39"/>
        <v>43219.779411764706</v>
      </c>
      <c r="S113" s="35">
        <f t="shared" si="40"/>
        <v>43219.794577205881</v>
      </c>
      <c r="T113" s="35">
        <f t="shared" si="41"/>
        <v>43219.794403594766</v>
      </c>
      <c r="U113" s="35">
        <f t="shared" si="42"/>
        <v>43219.774363912235</v>
      </c>
      <c r="V113" s="35">
        <f t="shared" si="43"/>
        <v>43219.705453655821</v>
      </c>
      <c r="W113" s="35">
        <f t="shared" si="44"/>
        <v>43219.654043399409</v>
      </c>
      <c r="X113" s="35">
        <f t="shared" si="45"/>
        <v>43219.450854993614</v>
      </c>
      <c r="Y113" s="35">
        <f t="shared" si="46"/>
        <v>43219.794924428112</v>
      </c>
      <c r="Z113" s="35"/>
      <c r="AA113" s="35">
        <f t="shared" si="53"/>
        <v>43220.162847222222</v>
      </c>
      <c r="AB113" s="35">
        <f t="shared" si="47"/>
        <v>43220.397222222215</v>
      </c>
      <c r="AC113" s="35">
        <f t="shared" si="48"/>
        <v>43220.221838175239</v>
      </c>
      <c r="AD113" s="35">
        <f t="shared" si="49"/>
        <v>43220.535442554545</v>
      </c>
      <c r="AE113" s="35">
        <f t="shared" si="50"/>
        <v>43219.491770837747</v>
      </c>
      <c r="AF113" s="35">
        <f t="shared" si="51"/>
        <v>43218.842696763677</v>
      </c>
      <c r="AG113" s="38">
        <f t="shared" si="54"/>
        <v>43220.397569444438</v>
      </c>
      <c r="AH113" s="35">
        <f t="shared" si="52"/>
        <v>43220.397569444438</v>
      </c>
    </row>
    <row r="114" spans="1:34" x14ac:dyDescent="0.15">
      <c r="A114" s="80">
        <v>110</v>
      </c>
      <c r="B114" s="88"/>
      <c r="C114" s="80">
        <f t="shared" si="34"/>
        <v>5.3999999999999773</v>
      </c>
      <c r="D114" s="81">
        <f t="shared" si="35"/>
        <v>55.699999999999989</v>
      </c>
      <c r="E114" s="82">
        <v>402.9</v>
      </c>
      <c r="F114" s="88"/>
      <c r="G114" s="56" t="s">
        <v>84</v>
      </c>
      <c r="H114" s="56" t="s">
        <v>80</v>
      </c>
      <c r="I114" s="56" t="s">
        <v>81</v>
      </c>
      <c r="J114" s="56"/>
      <c r="K114" s="83"/>
      <c r="L114" s="88" t="s">
        <v>344</v>
      </c>
      <c r="M114" s="36" t="str">
        <f t="shared" si="36"/>
        <v/>
      </c>
      <c r="N114" s="37" t="str">
        <f t="shared" si="37"/>
        <v/>
      </c>
      <c r="P114" s="34">
        <f t="shared" si="38"/>
        <v>403</v>
      </c>
      <c r="Q114" s="34"/>
      <c r="R114" s="35">
        <f t="shared" si="39"/>
        <v>43219.785539215685</v>
      </c>
      <c r="S114" s="35">
        <f t="shared" si="40"/>
        <v>43219.801087622545</v>
      </c>
      <c r="T114" s="35">
        <f t="shared" si="41"/>
        <v>43219.801348039211</v>
      </c>
      <c r="U114" s="35">
        <f t="shared" si="42"/>
        <v>43219.781804388418</v>
      </c>
      <c r="V114" s="35">
        <f t="shared" si="43"/>
        <v>43219.713466476329</v>
      </c>
      <c r="W114" s="35">
        <f t="shared" si="44"/>
        <v>43219.662376732747</v>
      </c>
      <c r="X114" s="35">
        <f t="shared" si="45"/>
        <v>43219.45991296463</v>
      </c>
      <c r="Y114" s="35">
        <f t="shared" si="46"/>
        <v>43219.801695261434</v>
      </c>
      <c r="Z114" s="35"/>
      <c r="AA114" s="35">
        <f t="shared" si="53"/>
        <v>43220.173263888886</v>
      </c>
      <c r="AB114" s="35">
        <f t="shared" si="47"/>
        <v>43220.411111111105</v>
      </c>
      <c r="AC114" s="35">
        <f t="shared" si="48"/>
        <v>43220.240068253406</v>
      </c>
      <c r="AD114" s="35">
        <f t="shared" si="49"/>
        <v>43220.551067945184</v>
      </c>
      <c r="AE114" s="35">
        <f t="shared" si="50"/>
        <v>43219.512604171083</v>
      </c>
      <c r="AF114" s="35">
        <f t="shared" si="51"/>
        <v>43218.865844911823</v>
      </c>
      <c r="AG114" s="38">
        <f t="shared" si="54"/>
        <v>43220.411458333328</v>
      </c>
      <c r="AH114" s="35">
        <f t="shared" si="52"/>
        <v>43220.411458333328</v>
      </c>
    </row>
    <row r="115" spans="1:34" x14ac:dyDescent="0.15">
      <c r="A115" s="80">
        <v>111</v>
      </c>
      <c r="B115" s="88" t="s">
        <v>221</v>
      </c>
      <c r="C115" s="80">
        <f t="shared" si="34"/>
        <v>0.39999999999997726</v>
      </c>
      <c r="D115" s="81">
        <f t="shared" si="35"/>
        <v>56.099999999999966</v>
      </c>
      <c r="E115" s="82">
        <v>403.29999999999995</v>
      </c>
      <c r="F115" s="88" t="s">
        <v>237</v>
      </c>
      <c r="G115" s="56"/>
      <c r="H115" s="56"/>
      <c r="I115" s="56"/>
      <c r="J115" s="56"/>
      <c r="K115" s="88"/>
      <c r="L115" s="88" t="s">
        <v>222</v>
      </c>
      <c r="M115" s="36">
        <f t="shared" ca="1" si="36"/>
        <v>43219.797528594769</v>
      </c>
      <c r="N115" s="37">
        <f t="shared" ca="1" si="37"/>
        <v>43220.416666666664</v>
      </c>
      <c r="P115" s="34">
        <f t="shared" si="38"/>
        <v>403</v>
      </c>
      <c r="Q115" s="34"/>
      <c r="R115" s="35">
        <f t="shared" si="39"/>
        <v>43219.785539215685</v>
      </c>
      <c r="S115" s="35">
        <f t="shared" si="40"/>
        <v>43219.801087622545</v>
      </c>
      <c r="T115" s="35">
        <f t="shared" si="41"/>
        <v>43219.801348039211</v>
      </c>
      <c r="U115" s="35">
        <f t="shared" si="42"/>
        <v>43219.781804388418</v>
      </c>
      <c r="V115" s="35">
        <f t="shared" si="43"/>
        <v>43219.713466476329</v>
      </c>
      <c r="W115" s="35">
        <f t="shared" si="44"/>
        <v>43219.662376732747</v>
      </c>
      <c r="X115" s="35">
        <f t="shared" si="45"/>
        <v>43219.45991296463</v>
      </c>
      <c r="Y115" s="35">
        <f t="shared" si="46"/>
        <v>43219.801695261434</v>
      </c>
      <c r="Z115" s="35"/>
      <c r="AA115" s="35">
        <f t="shared" si="53"/>
        <v>43220.173263888886</v>
      </c>
      <c r="AB115" s="35">
        <f t="shared" si="47"/>
        <v>43220.411111111105</v>
      </c>
      <c r="AC115" s="35">
        <f t="shared" si="48"/>
        <v>43220.240068253406</v>
      </c>
      <c r="AD115" s="35">
        <f t="shared" si="49"/>
        <v>43220.551067945184</v>
      </c>
      <c r="AE115" s="35">
        <f t="shared" si="50"/>
        <v>43219.512604171083</v>
      </c>
      <c r="AF115" s="35">
        <f t="shared" si="51"/>
        <v>43218.865844911823</v>
      </c>
      <c r="AG115" s="38">
        <f t="shared" si="54"/>
        <v>43220.411458333328</v>
      </c>
      <c r="AH115" s="35">
        <f t="shared" si="52"/>
        <v>43220.411458333328</v>
      </c>
    </row>
    <row r="116" spans="1:34" x14ac:dyDescent="0.15">
      <c r="A116" s="80">
        <v>112</v>
      </c>
      <c r="B116" s="32"/>
      <c r="C116" s="80" t="str">
        <f t="shared" si="34"/>
        <v/>
      </c>
      <c r="D116" s="81" t="str">
        <f t="shared" si="35"/>
        <v/>
      </c>
      <c r="E116" s="82"/>
      <c r="F116" s="32"/>
      <c r="G116" s="56"/>
      <c r="H116" s="56"/>
      <c r="I116" s="56"/>
      <c r="J116" s="56"/>
      <c r="K116" s="83"/>
      <c r="L116" s="32"/>
      <c r="M116" s="36" t="str">
        <f t="shared" si="36"/>
        <v/>
      </c>
      <c r="N116" s="37" t="str">
        <f t="shared" si="37"/>
        <v/>
      </c>
      <c r="P116" s="34" t="str">
        <f t="shared" si="38"/>
        <v/>
      </c>
      <c r="Q116" s="34"/>
      <c r="R116" s="35" t="str">
        <f t="shared" si="39"/>
        <v/>
      </c>
      <c r="S116" s="35" t="str">
        <f t="shared" si="40"/>
        <v/>
      </c>
      <c r="T116" s="35" t="str">
        <f t="shared" si="41"/>
        <v/>
      </c>
      <c r="U116" s="35" t="str">
        <f t="shared" si="42"/>
        <v/>
      </c>
      <c r="V116" s="35" t="str">
        <f t="shared" si="43"/>
        <v/>
      </c>
      <c r="W116" s="35" t="str">
        <f t="shared" si="44"/>
        <v/>
      </c>
      <c r="X116" s="35" t="str">
        <f t="shared" si="45"/>
        <v/>
      </c>
      <c r="Y116" s="35" t="str">
        <f t="shared" si="46"/>
        <v/>
      </c>
      <c r="Z116" s="35"/>
      <c r="AA116" s="35" t="str">
        <f t="shared" si="53"/>
        <v/>
      </c>
      <c r="AB116" s="35" t="str">
        <f t="shared" si="47"/>
        <v/>
      </c>
      <c r="AC116" s="35" t="str">
        <f t="shared" si="48"/>
        <v/>
      </c>
      <c r="AD116" s="35" t="str">
        <f t="shared" si="49"/>
        <v/>
      </c>
      <c r="AE116" s="35" t="str">
        <f t="shared" si="50"/>
        <v/>
      </c>
      <c r="AF116" s="35" t="str">
        <f t="shared" si="51"/>
        <v/>
      </c>
      <c r="AG116" s="38" t="str">
        <f t="shared" si="54"/>
        <v/>
      </c>
      <c r="AH116" s="35" t="str">
        <f t="shared" si="52"/>
        <v/>
      </c>
    </row>
    <row r="117" spans="1:34" x14ac:dyDescent="0.15">
      <c r="A117" s="80">
        <v>113</v>
      </c>
      <c r="B117" s="32"/>
      <c r="C117" s="80" t="str">
        <f t="shared" si="34"/>
        <v/>
      </c>
      <c r="D117" s="81" t="str">
        <f t="shared" si="35"/>
        <v/>
      </c>
      <c r="E117" s="82"/>
      <c r="F117" s="32"/>
      <c r="G117" s="56"/>
      <c r="H117" s="56"/>
      <c r="I117" s="56"/>
      <c r="J117" s="56"/>
      <c r="K117" s="83"/>
      <c r="L117" s="32"/>
      <c r="M117" s="36" t="str">
        <f t="shared" si="36"/>
        <v/>
      </c>
      <c r="N117" s="37" t="str">
        <f t="shared" si="37"/>
        <v/>
      </c>
      <c r="P117" s="34" t="str">
        <f t="shared" si="38"/>
        <v/>
      </c>
      <c r="Q117" s="34"/>
      <c r="R117" s="35" t="str">
        <f t="shared" si="39"/>
        <v/>
      </c>
      <c r="S117" s="35" t="str">
        <f t="shared" si="40"/>
        <v/>
      </c>
      <c r="T117" s="35" t="str">
        <f t="shared" si="41"/>
        <v/>
      </c>
      <c r="U117" s="35" t="str">
        <f t="shared" si="42"/>
        <v/>
      </c>
      <c r="V117" s="35" t="str">
        <f t="shared" si="43"/>
        <v/>
      </c>
      <c r="W117" s="35" t="str">
        <f t="shared" si="44"/>
        <v/>
      </c>
      <c r="X117" s="35" t="str">
        <f t="shared" si="45"/>
        <v/>
      </c>
      <c r="Y117" s="35" t="str">
        <f t="shared" si="46"/>
        <v/>
      </c>
      <c r="Z117" s="35"/>
      <c r="AA117" s="35" t="str">
        <f t="shared" si="53"/>
        <v/>
      </c>
      <c r="AB117" s="35" t="str">
        <f t="shared" si="47"/>
        <v/>
      </c>
      <c r="AC117" s="35" t="str">
        <f t="shared" si="48"/>
        <v/>
      </c>
      <c r="AD117" s="35" t="str">
        <f t="shared" si="49"/>
        <v/>
      </c>
      <c r="AE117" s="35" t="str">
        <f t="shared" si="50"/>
        <v/>
      </c>
      <c r="AF117" s="35" t="str">
        <f t="shared" si="51"/>
        <v/>
      </c>
      <c r="AG117" s="38" t="str">
        <f t="shared" si="54"/>
        <v/>
      </c>
      <c r="AH117" s="35" t="str">
        <f t="shared" si="52"/>
        <v/>
      </c>
    </row>
    <row r="118" spans="1:34" x14ac:dyDescent="0.15">
      <c r="A118" s="80">
        <v>114</v>
      </c>
      <c r="B118" s="32"/>
      <c r="C118" s="80" t="str">
        <f t="shared" si="34"/>
        <v/>
      </c>
      <c r="D118" s="81" t="str">
        <f t="shared" si="35"/>
        <v/>
      </c>
      <c r="E118" s="82"/>
      <c r="F118" s="32"/>
      <c r="G118" s="56"/>
      <c r="H118" s="56"/>
      <c r="I118" s="56"/>
      <c r="J118" s="56"/>
      <c r="K118" s="32"/>
      <c r="L118" s="32"/>
      <c r="M118" s="36" t="str">
        <f t="shared" si="36"/>
        <v/>
      </c>
      <c r="N118" s="37" t="str">
        <f t="shared" si="37"/>
        <v/>
      </c>
      <c r="P118" s="34" t="str">
        <f t="shared" si="38"/>
        <v/>
      </c>
      <c r="Q118" s="34"/>
      <c r="R118" s="35" t="str">
        <f t="shared" si="39"/>
        <v/>
      </c>
      <c r="S118" s="35" t="str">
        <f t="shared" si="40"/>
        <v/>
      </c>
      <c r="T118" s="35" t="str">
        <f t="shared" si="41"/>
        <v/>
      </c>
      <c r="U118" s="35" t="str">
        <f t="shared" si="42"/>
        <v/>
      </c>
      <c r="V118" s="35" t="str">
        <f t="shared" si="43"/>
        <v/>
      </c>
      <c r="W118" s="35" t="str">
        <f t="shared" si="44"/>
        <v/>
      </c>
      <c r="X118" s="35" t="str">
        <f t="shared" si="45"/>
        <v/>
      </c>
      <c r="Y118" s="35" t="str">
        <f t="shared" si="46"/>
        <v/>
      </c>
      <c r="Z118" s="35"/>
      <c r="AA118" s="35" t="str">
        <f t="shared" si="53"/>
        <v/>
      </c>
      <c r="AB118" s="35" t="str">
        <f t="shared" si="47"/>
        <v/>
      </c>
      <c r="AC118" s="35" t="str">
        <f t="shared" si="48"/>
        <v/>
      </c>
      <c r="AD118" s="35" t="str">
        <f t="shared" si="49"/>
        <v/>
      </c>
      <c r="AE118" s="35" t="str">
        <f t="shared" si="50"/>
        <v/>
      </c>
      <c r="AF118" s="35" t="str">
        <f t="shared" si="51"/>
        <v/>
      </c>
      <c r="AG118" s="38" t="str">
        <f t="shared" si="54"/>
        <v/>
      </c>
      <c r="AH118" s="35" t="str">
        <f t="shared" si="52"/>
        <v/>
      </c>
    </row>
    <row r="119" spans="1:34" x14ac:dyDescent="0.15">
      <c r="A119" s="80">
        <v>115</v>
      </c>
      <c r="B119" s="32"/>
      <c r="C119" s="80" t="str">
        <f t="shared" si="34"/>
        <v/>
      </c>
      <c r="D119" s="81" t="str">
        <f t="shared" si="35"/>
        <v/>
      </c>
      <c r="E119" s="82"/>
      <c r="F119" s="32"/>
      <c r="G119" s="56"/>
      <c r="H119" s="56"/>
      <c r="I119" s="56"/>
      <c r="J119" s="56"/>
      <c r="K119" s="83"/>
      <c r="L119" s="32"/>
      <c r="M119" s="36" t="str">
        <f t="shared" si="36"/>
        <v/>
      </c>
      <c r="N119" s="37" t="str">
        <f t="shared" si="37"/>
        <v/>
      </c>
      <c r="P119" s="34" t="str">
        <f t="shared" si="38"/>
        <v/>
      </c>
      <c r="Q119" s="34"/>
      <c r="R119" s="35" t="str">
        <f t="shared" si="39"/>
        <v/>
      </c>
      <c r="S119" s="35" t="str">
        <f t="shared" si="40"/>
        <v/>
      </c>
      <c r="T119" s="35" t="str">
        <f t="shared" si="41"/>
        <v/>
      </c>
      <c r="U119" s="35" t="str">
        <f t="shared" si="42"/>
        <v/>
      </c>
      <c r="V119" s="35" t="str">
        <f t="shared" si="43"/>
        <v/>
      </c>
      <c r="W119" s="35" t="str">
        <f t="shared" si="44"/>
        <v/>
      </c>
      <c r="X119" s="35" t="str">
        <f t="shared" si="45"/>
        <v/>
      </c>
      <c r="Y119" s="35" t="str">
        <f t="shared" si="46"/>
        <v/>
      </c>
      <c r="Z119" s="35"/>
      <c r="AA119" s="35" t="str">
        <f t="shared" si="53"/>
        <v/>
      </c>
      <c r="AB119" s="35" t="str">
        <f t="shared" si="47"/>
        <v/>
      </c>
      <c r="AC119" s="35" t="str">
        <f t="shared" si="48"/>
        <v/>
      </c>
      <c r="AD119" s="35" t="str">
        <f t="shared" si="49"/>
        <v/>
      </c>
      <c r="AE119" s="35" t="str">
        <f t="shared" si="50"/>
        <v/>
      </c>
      <c r="AF119" s="35" t="str">
        <f t="shared" si="51"/>
        <v/>
      </c>
      <c r="AG119" s="38" t="str">
        <f t="shared" si="54"/>
        <v/>
      </c>
      <c r="AH119" s="35" t="str">
        <f t="shared" si="52"/>
        <v/>
      </c>
    </row>
    <row r="120" spans="1:34" x14ac:dyDescent="0.15">
      <c r="A120" s="80">
        <v>116</v>
      </c>
      <c r="B120" s="32"/>
      <c r="C120" s="80" t="str">
        <f t="shared" si="34"/>
        <v/>
      </c>
      <c r="D120" s="81" t="str">
        <f t="shared" si="35"/>
        <v/>
      </c>
      <c r="E120" s="82"/>
      <c r="F120" s="32"/>
      <c r="G120" s="56"/>
      <c r="H120" s="56"/>
      <c r="I120" s="56"/>
      <c r="J120" s="56"/>
      <c r="K120" s="32"/>
      <c r="L120" s="32"/>
      <c r="M120" s="36" t="str">
        <f t="shared" si="36"/>
        <v/>
      </c>
      <c r="N120" s="37" t="str">
        <f t="shared" si="37"/>
        <v/>
      </c>
      <c r="P120" s="34" t="str">
        <f t="shared" si="38"/>
        <v/>
      </c>
      <c r="Q120" s="34"/>
      <c r="R120" s="35" t="str">
        <f t="shared" si="39"/>
        <v/>
      </c>
      <c r="S120" s="35" t="str">
        <f t="shared" si="40"/>
        <v/>
      </c>
      <c r="T120" s="35" t="str">
        <f t="shared" si="41"/>
        <v/>
      </c>
      <c r="U120" s="35" t="str">
        <f t="shared" si="42"/>
        <v/>
      </c>
      <c r="V120" s="35" t="str">
        <f t="shared" si="43"/>
        <v/>
      </c>
      <c r="W120" s="35" t="str">
        <f t="shared" si="44"/>
        <v/>
      </c>
      <c r="X120" s="35" t="str">
        <f t="shared" si="45"/>
        <v/>
      </c>
      <c r="Y120" s="35" t="str">
        <f t="shared" si="46"/>
        <v/>
      </c>
      <c r="Z120" s="35"/>
      <c r="AA120" s="35" t="str">
        <f t="shared" si="53"/>
        <v/>
      </c>
      <c r="AB120" s="35" t="str">
        <f t="shared" si="47"/>
        <v/>
      </c>
      <c r="AC120" s="35" t="str">
        <f t="shared" si="48"/>
        <v/>
      </c>
      <c r="AD120" s="35" t="str">
        <f t="shared" si="49"/>
        <v/>
      </c>
      <c r="AE120" s="35" t="str">
        <f t="shared" si="50"/>
        <v/>
      </c>
      <c r="AF120" s="35" t="str">
        <f t="shared" si="51"/>
        <v/>
      </c>
      <c r="AG120" s="38" t="str">
        <f t="shared" si="54"/>
        <v/>
      </c>
      <c r="AH120" s="35" t="str">
        <f t="shared" si="52"/>
        <v/>
      </c>
    </row>
    <row r="121" spans="1:34" x14ac:dyDescent="0.15">
      <c r="A121" s="80">
        <v>117</v>
      </c>
      <c r="B121" s="32"/>
      <c r="C121" s="80" t="str">
        <f t="shared" si="34"/>
        <v/>
      </c>
      <c r="D121" s="81" t="str">
        <f t="shared" si="35"/>
        <v/>
      </c>
      <c r="E121" s="82"/>
      <c r="F121" s="32"/>
      <c r="G121" s="56"/>
      <c r="H121" s="56"/>
      <c r="I121" s="56"/>
      <c r="J121" s="56"/>
      <c r="K121" s="83"/>
      <c r="L121" s="32"/>
      <c r="M121" s="36" t="str">
        <f t="shared" si="36"/>
        <v/>
      </c>
      <c r="N121" s="37" t="str">
        <f t="shared" si="37"/>
        <v/>
      </c>
      <c r="P121" s="34" t="str">
        <f>IF(F121&lt;&gt;"",ROUND(F121,0),"")</f>
        <v/>
      </c>
      <c r="Q121" s="34"/>
      <c r="R121" s="35" t="str">
        <f>IF(F121&lt;&gt;"",M$5+P121/34/24,"")</f>
        <v/>
      </c>
      <c r="S121" s="35" t="str">
        <f>IF(F121&lt;&gt;"",M$5+200/34/24+(P121-200)/32/24,"")</f>
        <v/>
      </c>
      <c r="T121" s="35" t="str">
        <f>IF(F121&lt;&gt;"",M$5+200/34/24+200/32/24+(P121-400)/30/24,"")</f>
        <v/>
      </c>
      <c r="U121" s="35" t="str">
        <f>IF(F121&lt;&gt;"",M$5+200/34/24+200/32/24+200/30/24+(P121-600)/28/24,"")</f>
        <v/>
      </c>
      <c r="V121" s="35" t="str">
        <f>IF(F121&lt;&gt;"",M$5+200/34/24+200/32/24+200/30/24+400/28/24+(P121-1000)/26/24,"")</f>
        <v/>
      </c>
      <c r="W121" s="35" t="str">
        <f>IF(F121&lt;&gt;"",M$5+200/34/24+200/32/24+200/30/24+400/28/24+200/26/24+(P121-1200)/25/24,"")</f>
        <v/>
      </c>
      <c r="X121" s="35" t="str">
        <f>IF(F121&lt;&gt;"",M$5+200/34/24+200/32/24+200/30/24+400/28/24+200/26/24+600/25/24+(P121-1800)/23/24,"")</f>
        <v/>
      </c>
      <c r="Y121" s="35" t="str">
        <f>IF(F121&lt;&gt;"",MAX(R121:X121)*24*60/24/60+1/120/24,"")</f>
        <v/>
      </c>
      <c r="Z121" s="35"/>
      <c r="AA121" s="35" t="str">
        <f>IF(F121&lt;&gt;"",(AA$5+P121/20/24)+1/120/24,"")</f>
        <v/>
      </c>
      <c r="AB121" s="35" t="str">
        <f>IF(F121&lt;&gt;"",M$5+4/24+(P121-60)/15/24,"")</f>
        <v/>
      </c>
      <c r="AC121" s="35" t="str">
        <f>IF(F121&lt;&gt;"",M$5+600/15/24+(P121-600)/11.428/24,"")</f>
        <v/>
      </c>
      <c r="AD121" s="35" t="str">
        <f>IF(F121&lt;&gt;"",M$5+600/15/24+400/11.428/24+200/13.333/24+(P121-1200)/13.333/24,"")</f>
        <v/>
      </c>
      <c r="AE121" s="35" t="str">
        <f>IF(F121&lt;&gt;"",M$5+600/15/24+400/11.428/24+200/13.333/24+200/13.333/24+(P121-1400)/10/24,"")</f>
        <v/>
      </c>
      <c r="AF121" s="35" t="str">
        <f>IF(F121&lt;&gt;"",M$5+600/15/24+400/11.428/24+200/13.333/24+200/13.333/24+400/10/24+(P121-1800)/9/24,"")</f>
        <v/>
      </c>
      <c r="AG121" s="38" t="str">
        <f>IF(F121&lt;&gt;"",IF(P121&lt;1000,MAX(AB121:AC121),MAX(AD121:AF121))+1/120/24,"")</f>
        <v/>
      </c>
      <c r="AH121" s="35" t="str">
        <f t="shared" si="52"/>
        <v/>
      </c>
    </row>
    <row r="122" spans="1:34" x14ac:dyDescent="0.15">
      <c r="A122" s="80">
        <v>118</v>
      </c>
      <c r="B122" s="32"/>
      <c r="C122" s="80" t="str">
        <f>IF(E122&lt;&gt;"",E122-E121,"")</f>
        <v/>
      </c>
      <c r="D122" s="81" t="str">
        <f t="shared" si="35"/>
        <v/>
      </c>
      <c r="E122" s="82"/>
      <c r="F122" s="32"/>
      <c r="G122" s="56"/>
      <c r="H122" s="56"/>
      <c r="I122" s="56"/>
      <c r="J122" s="56"/>
      <c r="K122" s="83"/>
      <c r="L122" s="32"/>
      <c r="M122" s="36" t="str">
        <f t="shared" si="36"/>
        <v/>
      </c>
      <c r="N122" s="37" t="str">
        <f t="shared" si="37"/>
        <v/>
      </c>
      <c r="P122" s="34" t="str">
        <f t="shared" si="38"/>
        <v/>
      </c>
      <c r="Q122" s="34"/>
      <c r="R122" s="35" t="str">
        <f t="shared" si="39"/>
        <v/>
      </c>
      <c r="S122" s="35" t="str">
        <f t="shared" si="40"/>
        <v/>
      </c>
      <c r="T122" s="35" t="str">
        <f t="shared" si="41"/>
        <v/>
      </c>
      <c r="U122" s="35" t="str">
        <f t="shared" si="42"/>
        <v/>
      </c>
      <c r="V122" s="35" t="str">
        <f t="shared" si="43"/>
        <v/>
      </c>
      <c r="W122" s="35" t="str">
        <f t="shared" si="44"/>
        <v/>
      </c>
      <c r="X122" s="35" t="str">
        <f t="shared" si="45"/>
        <v/>
      </c>
      <c r="Y122" s="35" t="str">
        <f t="shared" si="46"/>
        <v/>
      </c>
      <c r="Z122" s="35"/>
      <c r="AA122" s="35" t="str">
        <f t="shared" si="53"/>
        <v/>
      </c>
      <c r="AB122" s="35" t="str">
        <f t="shared" si="47"/>
        <v/>
      </c>
      <c r="AC122" s="35" t="str">
        <f t="shared" si="48"/>
        <v/>
      </c>
      <c r="AD122" s="35" t="str">
        <f t="shared" si="49"/>
        <v/>
      </c>
      <c r="AE122" s="35" t="str">
        <f t="shared" si="50"/>
        <v/>
      </c>
      <c r="AF122" s="35" t="str">
        <f t="shared" si="51"/>
        <v/>
      </c>
      <c r="AG122" s="38" t="str">
        <f t="shared" si="54"/>
        <v/>
      </c>
      <c r="AH122" s="35" t="str">
        <f t="shared" si="52"/>
        <v/>
      </c>
    </row>
    <row r="123" spans="1:34" x14ac:dyDescent="0.15">
      <c r="A123" s="80">
        <v>119</v>
      </c>
      <c r="B123" s="32"/>
      <c r="C123" s="80" t="str">
        <f t="shared" ref="C123:C135" si="55">IF(E123&lt;&gt;"",E123-E122,"")</f>
        <v/>
      </c>
      <c r="D123" s="81" t="str">
        <f t="shared" ref="D123:D144" si="56">IF(E123&lt;&gt;"",IF(B122="",D122+C123,C123),"")</f>
        <v/>
      </c>
      <c r="E123" s="82"/>
      <c r="F123" s="32"/>
      <c r="G123" s="56"/>
      <c r="H123" s="56"/>
      <c r="I123" s="56"/>
      <c r="J123" s="56"/>
      <c r="K123" s="83"/>
      <c r="L123" s="32"/>
      <c r="M123" s="36" t="str">
        <f t="shared" ref="M123:M133" si="57">IF(B123="finish",$M$5+$AL$10,IF(B123&lt;&gt;"",Y123,""))</f>
        <v/>
      </c>
      <c r="N123" s="37" t="str">
        <f t="shared" ref="N123:N133" si="58">IF(B123="finish",M$5+AL$11,IF(B123&lt;&gt;"",AH123,""))</f>
        <v/>
      </c>
      <c r="P123" s="34" t="str">
        <f t="shared" si="38"/>
        <v/>
      </c>
      <c r="Q123" s="34"/>
      <c r="R123" s="35" t="str">
        <f t="shared" si="39"/>
        <v/>
      </c>
      <c r="S123" s="35" t="str">
        <f t="shared" si="40"/>
        <v/>
      </c>
      <c r="T123" s="35" t="str">
        <f t="shared" si="41"/>
        <v/>
      </c>
      <c r="U123" s="35" t="str">
        <f t="shared" si="42"/>
        <v/>
      </c>
      <c r="V123" s="35" t="str">
        <f t="shared" si="43"/>
        <v/>
      </c>
      <c r="W123" s="35" t="str">
        <f t="shared" si="44"/>
        <v/>
      </c>
      <c r="X123" s="35" t="str">
        <f t="shared" si="45"/>
        <v/>
      </c>
      <c r="Y123" s="35" t="str">
        <f t="shared" si="46"/>
        <v/>
      </c>
      <c r="Z123" s="35"/>
      <c r="AA123" s="35" t="str">
        <f t="shared" si="53"/>
        <v/>
      </c>
      <c r="AB123" s="35" t="str">
        <f t="shared" si="47"/>
        <v/>
      </c>
      <c r="AC123" s="35" t="str">
        <f t="shared" si="48"/>
        <v/>
      </c>
      <c r="AD123" s="35" t="str">
        <f t="shared" si="49"/>
        <v/>
      </c>
      <c r="AE123" s="35" t="str">
        <f t="shared" si="50"/>
        <v/>
      </c>
      <c r="AF123" s="35" t="str">
        <f t="shared" si="51"/>
        <v/>
      </c>
      <c r="AG123" s="38" t="str">
        <f t="shared" si="54"/>
        <v/>
      </c>
      <c r="AH123" s="35" t="str">
        <f t="shared" si="52"/>
        <v/>
      </c>
    </row>
    <row r="124" spans="1:34" x14ac:dyDescent="0.15">
      <c r="A124" s="80">
        <v>120</v>
      </c>
      <c r="B124" s="32"/>
      <c r="C124" s="80" t="str">
        <f t="shared" si="55"/>
        <v/>
      </c>
      <c r="D124" s="81" t="str">
        <f t="shared" si="56"/>
        <v/>
      </c>
      <c r="E124" s="82"/>
      <c r="F124" s="32"/>
      <c r="G124" s="56"/>
      <c r="H124" s="56"/>
      <c r="I124" s="56"/>
      <c r="J124" s="56"/>
      <c r="K124" s="83"/>
      <c r="L124" s="32"/>
      <c r="M124" s="36" t="str">
        <f t="shared" si="57"/>
        <v/>
      </c>
      <c r="N124" s="37" t="str">
        <f t="shared" si="58"/>
        <v/>
      </c>
      <c r="P124" s="34" t="str">
        <f t="shared" si="38"/>
        <v/>
      </c>
      <c r="Q124" s="34"/>
      <c r="R124" s="35" t="str">
        <f t="shared" si="39"/>
        <v/>
      </c>
      <c r="S124" s="35" t="str">
        <f t="shared" si="40"/>
        <v/>
      </c>
      <c r="T124" s="35" t="str">
        <f t="shared" si="41"/>
        <v/>
      </c>
      <c r="U124" s="35" t="str">
        <f t="shared" si="42"/>
        <v/>
      </c>
      <c r="V124" s="35" t="str">
        <f t="shared" si="43"/>
        <v/>
      </c>
      <c r="W124" s="35" t="str">
        <f t="shared" si="44"/>
        <v/>
      </c>
      <c r="X124" s="35" t="str">
        <f t="shared" si="45"/>
        <v/>
      </c>
      <c r="Y124" s="35" t="str">
        <f t="shared" si="46"/>
        <v/>
      </c>
      <c r="Z124" s="35"/>
      <c r="AA124" s="35" t="str">
        <f t="shared" si="53"/>
        <v/>
      </c>
      <c r="AB124" s="35" t="str">
        <f t="shared" si="47"/>
        <v/>
      </c>
      <c r="AC124" s="35" t="str">
        <f t="shared" si="48"/>
        <v/>
      </c>
      <c r="AD124" s="35" t="str">
        <f t="shared" si="49"/>
        <v/>
      </c>
      <c r="AE124" s="35" t="str">
        <f t="shared" si="50"/>
        <v/>
      </c>
      <c r="AF124" s="35" t="str">
        <f t="shared" si="51"/>
        <v/>
      </c>
      <c r="AG124" s="38" t="str">
        <f t="shared" si="54"/>
        <v/>
      </c>
      <c r="AH124" s="35" t="str">
        <f t="shared" si="52"/>
        <v/>
      </c>
    </row>
    <row r="125" spans="1:34" x14ac:dyDescent="0.15">
      <c r="A125" s="80">
        <v>121</v>
      </c>
      <c r="B125" s="32"/>
      <c r="C125" s="80" t="str">
        <f t="shared" si="55"/>
        <v/>
      </c>
      <c r="D125" s="81" t="str">
        <f t="shared" si="56"/>
        <v/>
      </c>
      <c r="E125" s="82"/>
      <c r="F125" s="32"/>
      <c r="G125" s="56"/>
      <c r="H125" s="56"/>
      <c r="I125" s="56"/>
      <c r="J125" s="56"/>
      <c r="K125" s="83"/>
      <c r="L125" s="32"/>
      <c r="M125" s="36" t="str">
        <f t="shared" si="57"/>
        <v/>
      </c>
      <c r="N125" s="37" t="str">
        <f t="shared" si="58"/>
        <v/>
      </c>
      <c r="P125" s="34" t="str">
        <f t="shared" si="38"/>
        <v/>
      </c>
      <c r="Q125" s="34"/>
      <c r="R125" s="35" t="str">
        <f t="shared" si="39"/>
        <v/>
      </c>
      <c r="S125" s="35" t="str">
        <f t="shared" si="40"/>
        <v/>
      </c>
      <c r="T125" s="35" t="str">
        <f t="shared" si="41"/>
        <v/>
      </c>
      <c r="U125" s="35" t="str">
        <f t="shared" si="42"/>
        <v/>
      </c>
      <c r="V125" s="35" t="str">
        <f t="shared" si="43"/>
        <v/>
      </c>
      <c r="W125" s="35" t="str">
        <f t="shared" si="44"/>
        <v/>
      </c>
      <c r="X125" s="35" t="str">
        <f t="shared" si="45"/>
        <v/>
      </c>
      <c r="Y125" s="35" t="str">
        <f t="shared" si="46"/>
        <v/>
      </c>
      <c r="Z125" s="35"/>
      <c r="AA125" s="35" t="str">
        <f t="shared" si="53"/>
        <v/>
      </c>
      <c r="AB125" s="35" t="str">
        <f t="shared" si="47"/>
        <v/>
      </c>
      <c r="AC125" s="35" t="str">
        <f t="shared" si="48"/>
        <v/>
      </c>
      <c r="AD125" s="35" t="str">
        <f t="shared" si="49"/>
        <v/>
      </c>
      <c r="AE125" s="35" t="str">
        <f t="shared" si="50"/>
        <v/>
      </c>
      <c r="AF125" s="35" t="str">
        <f t="shared" si="51"/>
        <v/>
      </c>
      <c r="AG125" s="38" t="str">
        <f t="shared" si="54"/>
        <v/>
      </c>
      <c r="AH125" s="35" t="str">
        <f t="shared" si="52"/>
        <v/>
      </c>
    </row>
    <row r="126" spans="1:34" x14ac:dyDescent="0.15">
      <c r="A126" s="80">
        <v>122</v>
      </c>
      <c r="B126" s="32"/>
      <c r="C126" s="80" t="str">
        <f t="shared" si="55"/>
        <v/>
      </c>
      <c r="D126" s="81" t="str">
        <f t="shared" si="56"/>
        <v/>
      </c>
      <c r="E126" s="82"/>
      <c r="F126" s="32"/>
      <c r="G126" s="56"/>
      <c r="H126" s="56"/>
      <c r="I126" s="56"/>
      <c r="J126" s="56"/>
      <c r="K126" s="83"/>
      <c r="L126" s="32"/>
      <c r="M126" s="36" t="str">
        <f t="shared" si="57"/>
        <v/>
      </c>
      <c r="N126" s="37" t="str">
        <f t="shared" si="58"/>
        <v/>
      </c>
      <c r="P126" s="34" t="str">
        <f t="shared" si="38"/>
        <v/>
      </c>
      <c r="Q126" s="34"/>
      <c r="R126" s="35" t="str">
        <f t="shared" si="39"/>
        <v/>
      </c>
      <c r="S126" s="35" t="str">
        <f t="shared" si="40"/>
        <v/>
      </c>
      <c r="T126" s="35" t="str">
        <f t="shared" si="41"/>
        <v/>
      </c>
      <c r="U126" s="35" t="str">
        <f t="shared" si="42"/>
        <v/>
      </c>
      <c r="V126" s="35" t="str">
        <f t="shared" si="43"/>
        <v/>
      </c>
      <c r="W126" s="35" t="str">
        <f t="shared" si="44"/>
        <v/>
      </c>
      <c r="X126" s="35" t="str">
        <f t="shared" si="45"/>
        <v/>
      </c>
      <c r="Y126" s="35" t="str">
        <f t="shared" si="46"/>
        <v/>
      </c>
      <c r="Z126" s="35"/>
      <c r="AA126" s="35" t="str">
        <f t="shared" si="53"/>
        <v/>
      </c>
      <c r="AB126" s="35" t="str">
        <f t="shared" si="47"/>
        <v/>
      </c>
      <c r="AC126" s="35" t="str">
        <f t="shared" si="48"/>
        <v/>
      </c>
      <c r="AD126" s="35" t="str">
        <f t="shared" si="49"/>
        <v/>
      </c>
      <c r="AE126" s="35" t="str">
        <f t="shared" si="50"/>
        <v/>
      </c>
      <c r="AF126" s="35" t="str">
        <f t="shared" si="51"/>
        <v/>
      </c>
      <c r="AG126" s="38" t="str">
        <f t="shared" si="54"/>
        <v/>
      </c>
      <c r="AH126" s="35" t="str">
        <f t="shared" si="52"/>
        <v/>
      </c>
    </row>
    <row r="127" spans="1:34" x14ac:dyDescent="0.15">
      <c r="A127" s="80">
        <v>123</v>
      </c>
      <c r="B127" s="32"/>
      <c r="C127" s="80" t="str">
        <f t="shared" si="55"/>
        <v/>
      </c>
      <c r="D127" s="81" t="str">
        <f t="shared" si="56"/>
        <v/>
      </c>
      <c r="E127" s="82"/>
      <c r="F127" s="32"/>
      <c r="G127" s="56"/>
      <c r="H127" s="56"/>
      <c r="I127" s="56"/>
      <c r="J127" s="56"/>
      <c r="K127" s="83"/>
      <c r="L127" s="32"/>
      <c r="M127" s="36" t="str">
        <f t="shared" si="57"/>
        <v/>
      </c>
      <c r="N127" s="37" t="str">
        <f t="shared" si="58"/>
        <v/>
      </c>
      <c r="P127" s="34" t="str">
        <f t="shared" si="38"/>
        <v/>
      </c>
      <c r="Q127" s="34"/>
      <c r="R127" s="35" t="str">
        <f t="shared" si="39"/>
        <v/>
      </c>
      <c r="S127" s="35" t="str">
        <f t="shared" si="40"/>
        <v/>
      </c>
      <c r="T127" s="35" t="str">
        <f t="shared" si="41"/>
        <v/>
      </c>
      <c r="U127" s="35" t="str">
        <f t="shared" si="42"/>
        <v/>
      </c>
      <c r="V127" s="35" t="str">
        <f t="shared" si="43"/>
        <v/>
      </c>
      <c r="W127" s="35" t="str">
        <f t="shared" si="44"/>
        <v/>
      </c>
      <c r="X127" s="35" t="str">
        <f t="shared" si="45"/>
        <v/>
      </c>
      <c r="Y127" s="35" t="str">
        <f t="shared" si="46"/>
        <v/>
      </c>
      <c r="Z127" s="35"/>
      <c r="AA127" s="35" t="str">
        <f t="shared" si="53"/>
        <v/>
      </c>
      <c r="AB127" s="35" t="str">
        <f t="shared" si="47"/>
        <v/>
      </c>
      <c r="AC127" s="35" t="str">
        <f t="shared" si="48"/>
        <v/>
      </c>
      <c r="AD127" s="35" t="str">
        <f t="shared" si="49"/>
        <v/>
      </c>
      <c r="AE127" s="35" t="str">
        <f t="shared" si="50"/>
        <v/>
      </c>
      <c r="AF127" s="35" t="str">
        <f t="shared" si="51"/>
        <v/>
      </c>
      <c r="AG127" s="38" t="str">
        <f t="shared" si="54"/>
        <v/>
      </c>
      <c r="AH127" s="35" t="str">
        <f t="shared" si="52"/>
        <v/>
      </c>
    </row>
    <row r="128" spans="1:34" x14ac:dyDescent="0.15">
      <c r="A128" s="80">
        <v>124</v>
      </c>
      <c r="B128" s="32"/>
      <c r="C128" s="80" t="str">
        <f t="shared" si="55"/>
        <v/>
      </c>
      <c r="D128" s="81" t="str">
        <f t="shared" si="56"/>
        <v/>
      </c>
      <c r="E128" s="82"/>
      <c r="F128" s="32"/>
      <c r="G128" s="56"/>
      <c r="H128" s="56"/>
      <c r="I128" s="56"/>
      <c r="J128" s="56"/>
      <c r="K128" s="83"/>
      <c r="L128" s="32"/>
      <c r="M128" s="36" t="str">
        <f t="shared" si="57"/>
        <v/>
      </c>
      <c r="N128" s="37" t="str">
        <f t="shared" si="58"/>
        <v/>
      </c>
      <c r="P128" s="34" t="str">
        <f t="shared" si="38"/>
        <v/>
      </c>
      <c r="Q128" s="34"/>
      <c r="R128" s="35" t="str">
        <f t="shared" si="39"/>
        <v/>
      </c>
      <c r="S128" s="35" t="str">
        <f t="shared" si="40"/>
        <v/>
      </c>
      <c r="T128" s="35" t="str">
        <f t="shared" si="41"/>
        <v/>
      </c>
      <c r="U128" s="35" t="str">
        <f t="shared" si="42"/>
        <v/>
      </c>
      <c r="V128" s="35" t="str">
        <f t="shared" si="43"/>
        <v/>
      </c>
      <c r="W128" s="35" t="str">
        <f t="shared" si="44"/>
        <v/>
      </c>
      <c r="X128" s="35" t="str">
        <f t="shared" si="45"/>
        <v/>
      </c>
      <c r="Y128" s="35" t="str">
        <f t="shared" si="46"/>
        <v/>
      </c>
      <c r="Z128" s="35"/>
      <c r="AA128" s="35" t="str">
        <f t="shared" si="53"/>
        <v/>
      </c>
      <c r="AB128" s="35" t="str">
        <f t="shared" si="47"/>
        <v/>
      </c>
      <c r="AC128" s="35" t="str">
        <f t="shared" si="48"/>
        <v/>
      </c>
      <c r="AD128" s="35" t="str">
        <f t="shared" si="49"/>
        <v/>
      </c>
      <c r="AE128" s="35" t="str">
        <f t="shared" si="50"/>
        <v/>
      </c>
      <c r="AF128" s="35" t="str">
        <f t="shared" si="51"/>
        <v/>
      </c>
      <c r="AG128" s="38" t="str">
        <f t="shared" si="54"/>
        <v/>
      </c>
      <c r="AH128" s="35" t="str">
        <f t="shared" si="52"/>
        <v/>
      </c>
    </row>
    <row r="129" spans="1:34" x14ac:dyDescent="0.15">
      <c r="A129" s="80">
        <v>125</v>
      </c>
      <c r="B129" s="32"/>
      <c r="C129" s="80" t="str">
        <f t="shared" si="55"/>
        <v/>
      </c>
      <c r="D129" s="81" t="str">
        <f t="shared" si="56"/>
        <v/>
      </c>
      <c r="E129" s="82"/>
      <c r="F129" s="32"/>
      <c r="G129" s="56"/>
      <c r="H129" s="56"/>
      <c r="I129" s="56"/>
      <c r="J129" s="56"/>
      <c r="K129" s="83"/>
      <c r="L129" s="32"/>
      <c r="M129" s="36" t="str">
        <f t="shared" si="57"/>
        <v/>
      </c>
      <c r="N129" s="37" t="str">
        <f t="shared" si="58"/>
        <v/>
      </c>
      <c r="P129" s="34" t="str">
        <f t="shared" si="38"/>
        <v/>
      </c>
      <c r="Q129" s="34"/>
      <c r="R129" s="35" t="str">
        <f t="shared" si="39"/>
        <v/>
      </c>
      <c r="S129" s="35" t="str">
        <f t="shared" si="40"/>
        <v/>
      </c>
      <c r="T129" s="35" t="str">
        <f t="shared" si="41"/>
        <v/>
      </c>
      <c r="U129" s="35" t="str">
        <f t="shared" si="42"/>
        <v/>
      </c>
      <c r="V129" s="35" t="str">
        <f t="shared" si="43"/>
        <v/>
      </c>
      <c r="W129" s="35" t="str">
        <f t="shared" si="44"/>
        <v/>
      </c>
      <c r="X129" s="35" t="str">
        <f t="shared" si="45"/>
        <v/>
      </c>
      <c r="Y129" s="35" t="str">
        <f t="shared" si="46"/>
        <v/>
      </c>
      <c r="Z129" s="35"/>
      <c r="AA129" s="35" t="str">
        <f t="shared" si="53"/>
        <v/>
      </c>
      <c r="AB129" s="35" t="str">
        <f t="shared" si="47"/>
        <v/>
      </c>
      <c r="AC129" s="35" t="str">
        <f t="shared" si="48"/>
        <v/>
      </c>
      <c r="AD129" s="35" t="str">
        <f t="shared" si="49"/>
        <v/>
      </c>
      <c r="AE129" s="35" t="str">
        <f t="shared" si="50"/>
        <v/>
      </c>
      <c r="AF129" s="35" t="str">
        <f t="shared" si="51"/>
        <v/>
      </c>
      <c r="AG129" s="38" t="str">
        <f t="shared" si="54"/>
        <v/>
      </c>
      <c r="AH129" s="35" t="str">
        <f t="shared" si="52"/>
        <v/>
      </c>
    </row>
    <row r="130" spans="1:34" x14ac:dyDescent="0.15">
      <c r="A130" s="80">
        <v>126</v>
      </c>
      <c r="B130" s="32"/>
      <c r="C130" s="80" t="str">
        <f t="shared" si="55"/>
        <v/>
      </c>
      <c r="D130" s="81" t="str">
        <f t="shared" si="56"/>
        <v/>
      </c>
      <c r="E130" s="82"/>
      <c r="F130" s="32"/>
      <c r="G130" s="56"/>
      <c r="H130" s="56"/>
      <c r="I130" s="56"/>
      <c r="J130" s="56"/>
      <c r="K130" s="83"/>
      <c r="L130" s="32"/>
      <c r="M130" s="36" t="str">
        <f t="shared" si="57"/>
        <v/>
      </c>
      <c r="N130" s="37" t="str">
        <f t="shared" si="58"/>
        <v/>
      </c>
      <c r="P130" s="34" t="str">
        <f t="shared" si="38"/>
        <v/>
      </c>
      <c r="Q130" s="34"/>
      <c r="R130" s="35" t="str">
        <f t="shared" si="39"/>
        <v/>
      </c>
      <c r="S130" s="35" t="str">
        <f t="shared" si="40"/>
        <v/>
      </c>
      <c r="T130" s="35" t="str">
        <f t="shared" si="41"/>
        <v/>
      </c>
      <c r="U130" s="35" t="str">
        <f t="shared" si="42"/>
        <v/>
      </c>
      <c r="V130" s="35" t="str">
        <f t="shared" si="43"/>
        <v/>
      </c>
      <c r="W130" s="35" t="str">
        <f t="shared" si="44"/>
        <v/>
      </c>
      <c r="X130" s="35" t="str">
        <f t="shared" si="45"/>
        <v/>
      </c>
      <c r="Y130" s="35" t="str">
        <f t="shared" si="46"/>
        <v/>
      </c>
      <c r="Z130" s="35"/>
      <c r="AA130" s="35" t="str">
        <f t="shared" si="53"/>
        <v/>
      </c>
      <c r="AB130" s="35" t="str">
        <f t="shared" si="47"/>
        <v/>
      </c>
      <c r="AC130" s="35" t="str">
        <f t="shared" si="48"/>
        <v/>
      </c>
      <c r="AD130" s="35" t="str">
        <f t="shared" si="49"/>
        <v/>
      </c>
      <c r="AE130" s="35" t="str">
        <f t="shared" si="50"/>
        <v/>
      </c>
      <c r="AF130" s="35" t="str">
        <f t="shared" si="51"/>
        <v/>
      </c>
      <c r="AG130" s="38" t="str">
        <f t="shared" si="54"/>
        <v/>
      </c>
      <c r="AH130" s="35" t="str">
        <f t="shared" si="52"/>
        <v/>
      </c>
    </row>
    <row r="131" spans="1:34" x14ac:dyDescent="0.15">
      <c r="A131" s="80">
        <v>127</v>
      </c>
      <c r="B131" s="32"/>
      <c r="C131" s="80" t="str">
        <f>IF(E131&lt;&gt;"",E131-E130,"")</f>
        <v/>
      </c>
      <c r="D131" s="81" t="str">
        <f>IF(E131&lt;&gt;"",IF(B130="",D130+C131,C131),"")</f>
        <v/>
      </c>
      <c r="E131" s="82"/>
      <c r="F131" s="32"/>
      <c r="G131" s="56"/>
      <c r="H131" s="56"/>
      <c r="I131" s="56"/>
      <c r="J131" s="56"/>
      <c r="K131" s="83"/>
      <c r="L131" s="32"/>
      <c r="M131" s="36" t="str">
        <f t="shared" si="57"/>
        <v/>
      </c>
      <c r="N131" s="37" t="str">
        <f t="shared" si="58"/>
        <v/>
      </c>
      <c r="P131" s="34" t="str">
        <f t="shared" si="38"/>
        <v/>
      </c>
      <c r="Q131" s="34"/>
      <c r="R131" s="35" t="str">
        <f t="shared" si="39"/>
        <v/>
      </c>
      <c r="S131" s="35" t="str">
        <f t="shared" si="40"/>
        <v/>
      </c>
      <c r="T131" s="35" t="str">
        <f t="shared" si="41"/>
        <v/>
      </c>
      <c r="U131" s="35" t="str">
        <f t="shared" si="42"/>
        <v/>
      </c>
      <c r="V131" s="35" t="str">
        <f t="shared" si="43"/>
        <v/>
      </c>
      <c r="W131" s="35" t="str">
        <f t="shared" si="44"/>
        <v/>
      </c>
      <c r="X131" s="35" t="str">
        <f t="shared" si="45"/>
        <v/>
      </c>
      <c r="Y131" s="35" t="str">
        <f t="shared" si="46"/>
        <v/>
      </c>
      <c r="Z131" s="35"/>
      <c r="AA131" s="35" t="str">
        <f t="shared" si="53"/>
        <v/>
      </c>
      <c r="AB131" s="35" t="str">
        <f t="shared" si="47"/>
        <v/>
      </c>
      <c r="AC131" s="35" t="str">
        <f t="shared" si="48"/>
        <v/>
      </c>
      <c r="AD131" s="35" t="str">
        <f t="shared" si="49"/>
        <v/>
      </c>
      <c r="AE131" s="35" t="str">
        <f t="shared" si="50"/>
        <v/>
      </c>
      <c r="AF131" s="35" t="str">
        <f t="shared" si="51"/>
        <v/>
      </c>
      <c r="AG131" s="38" t="str">
        <f t="shared" si="54"/>
        <v/>
      </c>
      <c r="AH131" s="35" t="str">
        <f t="shared" si="52"/>
        <v/>
      </c>
    </row>
    <row r="132" spans="1:34" x14ac:dyDescent="0.15">
      <c r="A132" s="80">
        <v>128</v>
      </c>
      <c r="B132" s="32"/>
      <c r="C132" s="80" t="str">
        <f t="shared" si="55"/>
        <v/>
      </c>
      <c r="D132" s="81" t="str">
        <f t="shared" si="56"/>
        <v/>
      </c>
      <c r="E132" s="82"/>
      <c r="F132" s="32"/>
      <c r="G132" s="56"/>
      <c r="H132" s="56"/>
      <c r="I132" s="56"/>
      <c r="J132" s="56"/>
      <c r="K132" s="83"/>
      <c r="L132" s="32"/>
      <c r="M132" s="36" t="str">
        <f t="shared" si="57"/>
        <v/>
      </c>
      <c r="N132" s="37" t="str">
        <f t="shared" si="58"/>
        <v/>
      </c>
      <c r="P132" s="34" t="str">
        <f t="shared" si="38"/>
        <v/>
      </c>
      <c r="Q132" s="34"/>
      <c r="R132" s="35" t="str">
        <f t="shared" si="39"/>
        <v/>
      </c>
      <c r="S132" s="35" t="str">
        <f t="shared" si="40"/>
        <v/>
      </c>
      <c r="T132" s="35" t="str">
        <f t="shared" si="41"/>
        <v/>
      </c>
      <c r="U132" s="35" t="str">
        <f t="shared" si="42"/>
        <v/>
      </c>
      <c r="V132" s="35" t="str">
        <f t="shared" si="43"/>
        <v/>
      </c>
      <c r="W132" s="35" t="str">
        <f t="shared" si="44"/>
        <v/>
      </c>
      <c r="X132" s="35" t="str">
        <f t="shared" si="45"/>
        <v/>
      </c>
      <c r="Y132" s="35" t="str">
        <f t="shared" si="46"/>
        <v/>
      </c>
      <c r="Z132" s="35"/>
      <c r="AA132" s="35" t="str">
        <f t="shared" si="53"/>
        <v/>
      </c>
      <c r="AB132" s="35" t="str">
        <f t="shared" si="47"/>
        <v/>
      </c>
      <c r="AC132" s="35" t="str">
        <f t="shared" si="48"/>
        <v/>
      </c>
      <c r="AD132" s="35" t="str">
        <f t="shared" si="49"/>
        <v/>
      </c>
      <c r="AE132" s="35" t="str">
        <f t="shared" si="50"/>
        <v/>
      </c>
      <c r="AF132" s="35" t="str">
        <f t="shared" si="51"/>
        <v/>
      </c>
      <c r="AG132" s="38" t="str">
        <f t="shared" si="54"/>
        <v/>
      </c>
      <c r="AH132" s="35" t="str">
        <f t="shared" si="52"/>
        <v/>
      </c>
    </row>
    <row r="133" spans="1:34" x14ac:dyDescent="0.15">
      <c r="A133" s="80">
        <v>129</v>
      </c>
      <c r="B133" s="32"/>
      <c r="C133" s="80" t="str">
        <f t="shared" si="55"/>
        <v/>
      </c>
      <c r="D133" s="81" t="str">
        <f t="shared" si="56"/>
        <v/>
      </c>
      <c r="E133" s="82"/>
      <c r="F133" s="32"/>
      <c r="G133" s="56"/>
      <c r="H133" s="56"/>
      <c r="I133" s="56"/>
      <c r="J133" s="56"/>
      <c r="K133" s="83"/>
      <c r="L133" s="32"/>
      <c r="M133" s="36" t="str">
        <f t="shared" si="57"/>
        <v/>
      </c>
      <c r="N133" s="37" t="str">
        <f t="shared" si="58"/>
        <v/>
      </c>
      <c r="P133" s="34" t="str">
        <f t="shared" ref="P133:P196" si="59">IF(E133&lt;&gt;"",ROUND(E133,0),"")</f>
        <v/>
      </c>
      <c r="Q133" s="34"/>
      <c r="R133" s="35" t="str">
        <f t="shared" ref="R133:R196" si="60">IF(E133&lt;&gt;"",M$5+P133/34/24,"")</f>
        <v/>
      </c>
      <c r="S133" s="35" t="str">
        <f t="shared" ref="S133:S196" si="61">IF(E133&lt;&gt;"",M$5+200/34/24+(P133-200)/32/24,"")</f>
        <v/>
      </c>
      <c r="T133" s="35" t="str">
        <f t="shared" ref="T133:T196" si="62">IF(E133&lt;&gt;"",M$5+200/34/24+200/32/24+(P133-400)/30/24,"")</f>
        <v/>
      </c>
      <c r="U133" s="35" t="str">
        <f t="shared" ref="U133:U196" si="63">IF(E133&lt;&gt;"",M$5+200/34/24+200/32/24+200/30/24+(P133-600)/28/24,"")</f>
        <v/>
      </c>
      <c r="V133" s="35" t="str">
        <f t="shared" ref="V133:V196" si="64">IF(E133&lt;&gt;"",M$5+200/34/24+200/32/24+200/30/24+400/28/24+(P133-1000)/26/24,"")</f>
        <v/>
      </c>
      <c r="W133" s="35" t="str">
        <f t="shared" ref="W133:W196" si="65">IF(E133&lt;&gt;"",M$5+200/34/24+200/32/24+200/30/24+400/28/24+200/26/24+(P133-1200)/25/24,"")</f>
        <v/>
      </c>
      <c r="X133" s="35" t="str">
        <f t="shared" ref="X133:X196" si="66">IF(E133&lt;&gt;"",M$5+200/34/24+200/32/24+200/30/24+400/28/24+200/26/24+600/25/24+(P133-1800)/23/24,"")</f>
        <v/>
      </c>
      <c r="Y133" s="35" t="str">
        <f t="shared" ref="Y133:Y196" si="67">IF(E133&lt;&gt;"",MAX(R133:X133)*24*60/24/60+1/120/24,"")</f>
        <v/>
      </c>
      <c r="Z133" s="35"/>
      <c r="AA133" s="35" t="str">
        <f t="shared" si="53"/>
        <v/>
      </c>
      <c r="AB133" s="35" t="str">
        <f t="shared" ref="AB133:AB196" si="68">IF(E133&lt;&gt;"",M$5+4/24+(P133-60)/15/24,"")</f>
        <v/>
      </c>
      <c r="AC133" s="35" t="str">
        <f t="shared" ref="AC133:AC196" si="69">IF(E133&lt;&gt;"",M$5+600/15/24+(P133-600)/11.428/24,"")</f>
        <v/>
      </c>
      <c r="AD133" s="35" t="str">
        <f t="shared" ref="AD133:AD196" si="70">IF(E133&lt;&gt;"",M$5+600/15/24+400/11.428/24+200/13.333/24+(P133-1200)/13.333/24,"")</f>
        <v/>
      </c>
      <c r="AE133" s="35" t="str">
        <f t="shared" ref="AE133:AE196" si="71">IF(E133&lt;&gt;"",M$5+600/15/24+400/11.428/24+200/13.333/24+200/13.333/24+(P133-1400)/10/24,"")</f>
        <v/>
      </c>
      <c r="AF133" s="35" t="str">
        <f t="shared" ref="AF133:AF196" si="72">IF(E133&lt;&gt;"",M$5+600/15/24+400/11.428/24+200/13.333/24+200/13.333/24+400/10/24+(P133-1800)/9/24,"")</f>
        <v/>
      </c>
      <c r="AG133" s="38" t="str">
        <f t="shared" si="54"/>
        <v/>
      </c>
      <c r="AH133" s="35" t="str">
        <f t="shared" ref="AH133:AH196" si="73">IF(P133&lt;=60,AA133,AG133)</f>
        <v/>
      </c>
    </row>
    <row r="134" spans="1:34" x14ac:dyDescent="0.15">
      <c r="A134" s="80">
        <v>130</v>
      </c>
      <c r="B134" s="32"/>
      <c r="C134" s="80" t="str">
        <f t="shared" si="55"/>
        <v/>
      </c>
      <c r="D134" s="81" t="str">
        <f t="shared" si="56"/>
        <v/>
      </c>
      <c r="E134" s="82"/>
      <c r="F134" s="32"/>
      <c r="G134" s="56"/>
      <c r="H134" s="56"/>
      <c r="I134" s="56"/>
      <c r="J134" s="56"/>
      <c r="K134" s="83"/>
      <c r="L134" s="32"/>
      <c r="M134" s="36" t="str">
        <f t="shared" ref="M134:M197" si="74">IF(B134="finish",$M$5+$AL$10,IF(B134&lt;&gt;"",Y134,""))</f>
        <v/>
      </c>
      <c r="N134" s="37" t="str">
        <f t="shared" ref="N134:N197" si="75">IF(B134="finish",M$5+AL$11,IF(B134&lt;&gt;"",AH134,""))</f>
        <v/>
      </c>
      <c r="P134" s="34" t="str">
        <f t="shared" si="59"/>
        <v/>
      </c>
      <c r="Q134" s="34"/>
      <c r="R134" s="35" t="str">
        <f t="shared" si="60"/>
        <v/>
      </c>
      <c r="S134" s="35" t="str">
        <f t="shared" si="61"/>
        <v/>
      </c>
      <c r="T134" s="35" t="str">
        <f t="shared" si="62"/>
        <v/>
      </c>
      <c r="U134" s="35" t="str">
        <f t="shared" si="63"/>
        <v/>
      </c>
      <c r="V134" s="35" t="str">
        <f t="shared" si="64"/>
        <v/>
      </c>
      <c r="W134" s="35" t="str">
        <f t="shared" si="65"/>
        <v/>
      </c>
      <c r="X134" s="35" t="str">
        <f t="shared" si="66"/>
        <v/>
      </c>
      <c r="Y134" s="35" t="str">
        <f t="shared" si="67"/>
        <v/>
      </c>
      <c r="Z134" s="35"/>
      <c r="AA134" s="35" t="str">
        <f t="shared" ref="AA134:AA197" si="76">IF(E134&lt;&gt;"",(AA$5+P134/20/24)+1/120/24,"")</f>
        <v/>
      </c>
      <c r="AB134" s="35" t="str">
        <f t="shared" si="68"/>
        <v/>
      </c>
      <c r="AC134" s="35" t="str">
        <f t="shared" si="69"/>
        <v/>
      </c>
      <c r="AD134" s="35" t="str">
        <f t="shared" si="70"/>
        <v/>
      </c>
      <c r="AE134" s="35" t="str">
        <f t="shared" si="71"/>
        <v/>
      </c>
      <c r="AF134" s="35" t="str">
        <f t="shared" si="72"/>
        <v/>
      </c>
      <c r="AG134" s="38" t="str">
        <f t="shared" ref="AG134:AG197" si="77">IF(E134&lt;&gt;"",IF(P134&lt;1000,MAX(AB134:AC134),MAX(AD134:AF134))+1/120/24,"")</f>
        <v/>
      </c>
      <c r="AH134" s="35" t="str">
        <f t="shared" si="73"/>
        <v/>
      </c>
    </row>
    <row r="135" spans="1:34" x14ac:dyDescent="0.15">
      <c r="A135" s="80">
        <v>131</v>
      </c>
      <c r="B135" s="32"/>
      <c r="C135" s="80" t="str">
        <f t="shared" si="55"/>
        <v/>
      </c>
      <c r="D135" s="81" t="str">
        <f t="shared" si="56"/>
        <v/>
      </c>
      <c r="E135" s="82"/>
      <c r="F135" s="32"/>
      <c r="G135" s="56"/>
      <c r="H135" s="56"/>
      <c r="I135" s="56"/>
      <c r="J135" s="56"/>
      <c r="K135" s="83"/>
      <c r="L135" s="32"/>
      <c r="M135" s="36" t="str">
        <f t="shared" si="74"/>
        <v/>
      </c>
      <c r="N135" s="37" t="str">
        <f t="shared" si="75"/>
        <v/>
      </c>
      <c r="P135" s="34" t="str">
        <f t="shared" si="59"/>
        <v/>
      </c>
      <c r="Q135" s="34"/>
      <c r="R135" s="35" t="str">
        <f t="shared" si="60"/>
        <v/>
      </c>
      <c r="S135" s="35" t="str">
        <f t="shared" si="61"/>
        <v/>
      </c>
      <c r="T135" s="35" t="str">
        <f t="shared" si="62"/>
        <v/>
      </c>
      <c r="U135" s="35" t="str">
        <f t="shared" si="63"/>
        <v/>
      </c>
      <c r="V135" s="35" t="str">
        <f t="shared" si="64"/>
        <v/>
      </c>
      <c r="W135" s="35" t="str">
        <f t="shared" si="65"/>
        <v/>
      </c>
      <c r="X135" s="35" t="str">
        <f t="shared" si="66"/>
        <v/>
      </c>
      <c r="Y135" s="35" t="str">
        <f t="shared" si="67"/>
        <v/>
      </c>
      <c r="Z135" s="35"/>
      <c r="AA135" s="35" t="str">
        <f t="shared" si="76"/>
        <v/>
      </c>
      <c r="AB135" s="35" t="str">
        <f t="shared" si="68"/>
        <v/>
      </c>
      <c r="AC135" s="35" t="str">
        <f t="shared" si="69"/>
        <v/>
      </c>
      <c r="AD135" s="35" t="str">
        <f t="shared" si="70"/>
        <v/>
      </c>
      <c r="AE135" s="35" t="str">
        <f t="shared" si="71"/>
        <v/>
      </c>
      <c r="AF135" s="35" t="str">
        <f t="shared" si="72"/>
        <v/>
      </c>
      <c r="AG135" s="38" t="str">
        <f t="shared" si="77"/>
        <v/>
      </c>
      <c r="AH135" s="35" t="str">
        <f t="shared" si="73"/>
        <v/>
      </c>
    </row>
    <row r="136" spans="1:34" x14ac:dyDescent="0.15">
      <c r="A136" s="80">
        <v>132</v>
      </c>
      <c r="B136" s="32"/>
      <c r="C136" s="80" t="str">
        <f t="shared" ref="C136:C155" si="78">IF(E136&lt;&gt;"",E136-E135,"")</f>
        <v/>
      </c>
      <c r="D136" s="81" t="str">
        <f t="shared" si="56"/>
        <v/>
      </c>
      <c r="E136" s="82"/>
      <c r="F136" s="32"/>
      <c r="G136" s="56"/>
      <c r="H136" s="56"/>
      <c r="I136" s="56"/>
      <c r="J136" s="56"/>
      <c r="K136" s="83"/>
      <c r="L136" s="32"/>
      <c r="M136" s="36" t="str">
        <f t="shared" si="74"/>
        <v/>
      </c>
      <c r="N136" s="37" t="str">
        <f t="shared" si="75"/>
        <v/>
      </c>
      <c r="P136" s="34" t="str">
        <f t="shared" si="59"/>
        <v/>
      </c>
      <c r="Q136" s="34"/>
      <c r="R136" s="35" t="str">
        <f t="shared" si="60"/>
        <v/>
      </c>
      <c r="S136" s="35" t="str">
        <f t="shared" si="61"/>
        <v/>
      </c>
      <c r="T136" s="35" t="str">
        <f t="shared" si="62"/>
        <v/>
      </c>
      <c r="U136" s="35" t="str">
        <f t="shared" si="63"/>
        <v/>
      </c>
      <c r="V136" s="35" t="str">
        <f t="shared" si="64"/>
        <v/>
      </c>
      <c r="W136" s="35" t="str">
        <f t="shared" si="65"/>
        <v/>
      </c>
      <c r="X136" s="35" t="str">
        <f t="shared" si="66"/>
        <v/>
      </c>
      <c r="Y136" s="35" t="str">
        <f t="shared" si="67"/>
        <v/>
      </c>
      <c r="Z136" s="35"/>
      <c r="AA136" s="35" t="str">
        <f t="shared" si="76"/>
        <v/>
      </c>
      <c r="AB136" s="35" t="str">
        <f t="shared" si="68"/>
        <v/>
      </c>
      <c r="AC136" s="35" t="str">
        <f t="shared" si="69"/>
        <v/>
      </c>
      <c r="AD136" s="35" t="str">
        <f t="shared" si="70"/>
        <v/>
      </c>
      <c r="AE136" s="35" t="str">
        <f t="shared" si="71"/>
        <v/>
      </c>
      <c r="AF136" s="35" t="str">
        <f t="shared" si="72"/>
        <v/>
      </c>
      <c r="AG136" s="38" t="str">
        <f t="shared" si="77"/>
        <v/>
      </c>
      <c r="AH136" s="35" t="str">
        <f t="shared" si="73"/>
        <v/>
      </c>
    </row>
    <row r="137" spans="1:34" x14ac:dyDescent="0.15">
      <c r="A137" s="80">
        <v>133</v>
      </c>
      <c r="B137" s="32"/>
      <c r="C137" s="80" t="str">
        <f t="shared" si="78"/>
        <v/>
      </c>
      <c r="D137" s="81" t="str">
        <f t="shared" si="56"/>
        <v/>
      </c>
      <c r="E137" s="82"/>
      <c r="F137" s="32"/>
      <c r="G137" s="56"/>
      <c r="H137" s="56"/>
      <c r="I137" s="56"/>
      <c r="J137" s="56"/>
      <c r="K137" s="83"/>
      <c r="L137" s="32"/>
      <c r="M137" s="36" t="str">
        <f t="shared" si="74"/>
        <v/>
      </c>
      <c r="N137" s="37" t="str">
        <f t="shared" si="75"/>
        <v/>
      </c>
      <c r="P137" s="34" t="str">
        <f t="shared" si="59"/>
        <v/>
      </c>
      <c r="Q137" s="34"/>
      <c r="R137" s="35" t="str">
        <f t="shared" si="60"/>
        <v/>
      </c>
      <c r="S137" s="35" t="str">
        <f t="shared" si="61"/>
        <v/>
      </c>
      <c r="T137" s="35" t="str">
        <f t="shared" si="62"/>
        <v/>
      </c>
      <c r="U137" s="35" t="str">
        <f t="shared" si="63"/>
        <v/>
      </c>
      <c r="V137" s="35" t="str">
        <f t="shared" si="64"/>
        <v/>
      </c>
      <c r="W137" s="35" t="str">
        <f t="shared" si="65"/>
        <v/>
      </c>
      <c r="X137" s="35" t="str">
        <f t="shared" si="66"/>
        <v/>
      </c>
      <c r="Y137" s="35" t="str">
        <f t="shared" si="67"/>
        <v/>
      </c>
      <c r="Z137" s="35"/>
      <c r="AA137" s="35" t="str">
        <f t="shared" si="76"/>
        <v/>
      </c>
      <c r="AB137" s="35" t="str">
        <f t="shared" si="68"/>
        <v/>
      </c>
      <c r="AC137" s="35" t="str">
        <f t="shared" si="69"/>
        <v/>
      </c>
      <c r="AD137" s="35" t="str">
        <f t="shared" si="70"/>
        <v/>
      </c>
      <c r="AE137" s="35" t="str">
        <f t="shared" si="71"/>
        <v/>
      </c>
      <c r="AF137" s="35" t="str">
        <f t="shared" si="72"/>
        <v/>
      </c>
      <c r="AG137" s="38" t="str">
        <f t="shared" si="77"/>
        <v/>
      </c>
      <c r="AH137" s="35" t="str">
        <f t="shared" si="73"/>
        <v/>
      </c>
    </row>
    <row r="138" spans="1:34" x14ac:dyDescent="0.15">
      <c r="A138" s="80">
        <v>134</v>
      </c>
      <c r="B138" s="32"/>
      <c r="C138" s="80" t="str">
        <f t="shared" si="78"/>
        <v/>
      </c>
      <c r="D138" s="81" t="str">
        <f t="shared" si="56"/>
        <v/>
      </c>
      <c r="E138" s="82"/>
      <c r="F138" s="32"/>
      <c r="G138" s="56"/>
      <c r="H138" s="56"/>
      <c r="I138" s="56"/>
      <c r="J138" s="56"/>
      <c r="K138" s="83"/>
      <c r="L138" s="32"/>
      <c r="M138" s="36" t="str">
        <f t="shared" si="74"/>
        <v/>
      </c>
      <c r="N138" s="37" t="str">
        <f t="shared" si="75"/>
        <v/>
      </c>
      <c r="P138" s="34" t="str">
        <f t="shared" si="59"/>
        <v/>
      </c>
      <c r="Q138" s="34"/>
      <c r="R138" s="35" t="str">
        <f t="shared" si="60"/>
        <v/>
      </c>
      <c r="S138" s="35" t="str">
        <f t="shared" si="61"/>
        <v/>
      </c>
      <c r="T138" s="35" t="str">
        <f t="shared" si="62"/>
        <v/>
      </c>
      <c r="U138" s="35" t="str">
        <f t="shared" si="63"/>
        <v/>
      </c>
      <c r="V138" s="35" t="str">
        <f t="shared" si="64"/>
        <v/>
      </c>
      <c r="W138" s="35" t="str">
        <f t="shared" si="65"/>
        <v/>
      </c>
      <c r="X138" s="35" t="str">
        <f t="shared" si="66"/>
        <v/>
      </c>
      <c r="Y138" s="35" t="str">
        <f t="shared" si="67"/>
        <v/>
      </c>
      <c r="Z138" s="35"/>
      <c r="AA138" s="35" t="str">
        <f t="shared" si="76"/>
        <v/>
      </c>
      <c r="AB138" s="35" t="str">
        <f t="shared" si="68"/>
        <v/>
      </c>
      <c r="AC138" s="35" t="str">
        <f t="shared" si="69"/>
        <v/>
      </c>
      <c r="AD138" s="35" t="str">
        <f t="shared" si="70"/>
        <v/>
      </c>
      <c r="AE138" s="35" t="str">
        <f t="shared" si="71"/>
        <v/>
      </c>
      <c r="AF138" s="35" t="str">
        <f t="shared" si="72"/>
        <v/>
      </c>
      <c r="AG138" s="38" t="str">
        <f t="shared" si="77"/>
        <v/>
      </c>
      <c r="AH138" s="35" t="str">
        <f t="shared" si="73"/>
        <v/>
      </c>
    </row>
    <row r="139" spans="1:34" x14ac:dyDescent="0.15">
      <c r="A139" s="80">
        <v>135</v>
      </c>
      <c r="B139" s="32"/>
      <c r="C139" s="80" t="str">
        <f t="shared" si="78"/>
        <v/>
      </c>
      <c r="D139" s="81" t="str">
        <f t="shared" si="56"/>
        <v/>
      </c>
      <c r="E139" s="82"/>
      <c r="F139" s="32"/>
      <c r="G139" s="56"/>
      <c r="H139" s="56"/>
      <c r="I139" s="56"/>
      <c r="J139" s="56"/>
      <c r="K139" s="83"/>
      <c r="L139" s="32"/>
      <c r="M139" s="36" t="str">
        <f t="shared" si="74"/>
        <v/>
      </c>
      <c r="N139" s="37" t="str">
        <f t="shared" si="75"/>
        <v/>
      </c>
      <c r="P139" s="34" t="str">
        <f t="shared" si="59"/>
        <v/>
      </c>
      <c r="Q139" s="34"/>
      <c r="R139" s="35" t="str">
        <f t="shared" si="60"/>
        <v/>
      </c>
      <c r="S139" s="35" t="str">
        <f t="shared" si="61"/>
        <v/>
      </c>
      <c r="T139" s="35" t="str">
        <f t="shared" si="62"/>
        <v/>
      </c>
      <c r="U139" s="35" t="str">
        <f t="shared" si="63"/>
        <v/>
      </c>
      <c r="V139" s="35" t="str">
        <f t="shared" si="64"/>
        <v/>
      </c>
      <c r="W139" s="35" t="str">
        <f t="shared" si="65"/>
        <v/>
      </c>
      <c r="X139" s="35" t="str">
        <f t="shared" si="66"/>
        <v/>
      </c>
      <c r="Y139" s="35" t="str">
        <f t="shared" si="67"/>
        <v/>
      </c>
      <c r="Z139" s="35"/>
      <c r="AA139" s="35" t="str">
        <f t="shared" si="76"/>
        <v/>
      </c>
      <c r="AB139" s="35" t="str">
        <f t="shared" si="68"/>
        <v/>
      </c>
      <c r="AC139" s="35" t="str">
        <f t="shared" si="69"/>
        <v/>
      </c>
      <c r="AD139" s="35" t="str">
        <f t="shared" si="70"/>
        <v/>
      </c>
      <c r="AE139" s="35" t="str">
        <f t="shared" si="71"/>
        <v/>
      </c>
      <c r="AF139" s="35" t="str">
        <f t="shared" si="72"/>
        <v/>
      </c>
      <c r="AG139" s="38" t="str">
        <f t="shared" si="77"/>
        <v/>
      </c>
      <c r="AH139" s="35" t="str">
        <f t="shared" si="73"/>
        <v/>
      </c>
    </row>
    <row r="140" spans="1:34" x14ac:dyDescent="0.15">
      <c r="A140" s="80">
        <v>136</v>
      </c>
      <c r="B140" s="32"/>
      <c r="C140" s="80" t="str">
        <f t="shared" si="78"/>
        <v/>
      </c>
      <c r="D140" s="81" t="str">
        <f t="shared" si="56"/>
        <v/>
      </c>
      <c r="E140" s="82"/>
      <c r="F140" s="32"/>
      <c r="G140" s="56"/>
      <c r="H140" s="56"/>
      <c r="I140" s="56"/>
      <c r="J140" s="56"/>
      <c r="K140" s="83"/>
      <c r="L140" s="32"/>
      <c r="M140" s="36" t="str">
        <f t="shared" si="74"/>
        <v/>
      </c>
      <c r="N140" s="37" t="str">
        <f t="shared" si="75"/>
        <v/>
      </c>
      <c r="P140" s="34" t="str">
        <f t="shared" si="59"/>
        <v/>
      </c>
      <c r="Q140" s="34"/>
      <c r="R140" s="35" t="str">
        <f t="shared" si="60"/>
        <v/>
      </c>
      <c r="S140" s="35" t="str">
        <f t="shared" si="61"/>
        <v/>
      </c>
      <c r="T140" s="35" t="str">
        <f t="shared" si="62"/>
        <v/>
      </c>
      <c r="U140" s="35" t="str">
        <f t="shared" si="63"/>
        <v/>
      </c>
      <c r="V140" s="35" t="str">
        <f t="shared" si="64"/>
        <v/>
      </c>
      <c r="W140" s="35" t="str">
        <f t="shared" si="65"/>
        <v/>
      </c>
      <c r="X140" s="35" t="str">
        <f t="shared" si="66"/>
        <v/>
      </c>
      <c r="Y140" s="35" t="str">
        <f t="shared" si="67"/>
        <v/>
      </c>
      <c r="Z140" s="35"/>
      <c r="AA140" s="35" t="str">
        <f t="shared" si="76"/>
        <v/>
      </c>
      <c r="AB140" s="35" t="str">
        <f t="shared" si="68"/>
        <v/>
      </c>
      <c r="AC140" s="35" t="str">
        <f t="shared" si="69"/>
        <v/>
      </c>
      <c r="AD140" s="35" t="str">
        <f t="shared" si="70"/>
        <v/>
      </c>
      <c r="AE140" s="35" t="str">
        <f t="shared" si="71"/>
        <v/>
      </c>
      <c r="AF140" s="35" t="str">
        <f t="shared" si="72"/>
        <v/>
      </c>
      <c r="AG140" s="38" t="str">
        <f t="shared" si="77"/>
        <v/>
      </c>
      <c r="AH140" s="35" t="str">
        <f t="shared" si="73"/>
        <v/>
      </c>
    </row>
    <row r="141" spans="1:34" x14ac:dyDescent="0.15">
      <c r="A141" s="80">
        <v>137</v>
      </c>
      <c r="B141" s="32"/>
      <c r="C141" s="80" t="str">
        <f t="shared" si="78"/>
        <v/>
      </c>
      <c r="D141" s="81" t="str">
        <f t="shared" si="56"/>
        <v/>
      </c>
      <c r="E141" s="82"/>
      <c r="F141" s="32"/>
      <c r="G141" s="56"/>
      <c r="H141" s="56"/>
      <c r="I141" s="56"/>
      <c r="J141" s="56"/>
      <c r="K141" s="83"/>
      <c r="L141" s="32"/>
      <c r="M141" s="36" t="str">
        <f t="shared" si="74"/>
        <v/>
      </c>
      <c r="N141" s="37" t="str">
        <f t="shared" si="75"/>
        <v/>
      </c>
      <c r="P141" s="34" t="str">
        <f t="shared" si="59"/>
        <v/>
      </c>
      <c r="Q141" s="34"/>
      <c r="R141" s="35" t="str">
        <f t="shared" si="60"/>
        <v/>
      </c>
      <c r="S141" s="35" t="str">
        <f t="shared" si="61"/>
        <v/>
      </c>
      <c r="T141" s="35" t="str">
        <f t="shared" si="62"/>
        <v/>
      </c>
      <c r="U141" s="35" t="str">
        <f t="shared" si="63"/>
        <v/>
      </c>
      <c r="V141" s="35" t="str">
        <f t="shared" si="64"/>
        <v/>
      </c>
      <c r="W141" s="35" t="str">
        <f t="shared" si="65"/>
        <v/>
      </c>
      <c r="X141" s="35" t="str">
        <f t="shared" si="66"/>
        <v/>
      </c>
      <c r="Y141" s="35" t="str">
        <f t="shared" si="67"/>
        <v/>
      </c>
      <c r="Z141" s="35"/>
      <c r="AA141" s="35" t="str">
        <f t="shared" si="76"/>
        <v/>
      </c>
      <c r="AB141" s="35" t="str">
        <f t="shared" si="68"/>
        <v/>
      </c>
      <c r="AC141" s="35" t="str">
        <f t="shared" si="69"/>
        <v/>
      </c>
      <c r="AD141" s="35" t="str">
        <f t="shared" si="70"/>
        <v/>
      </c>
      <c r="AE141" s="35" t="str">
        <f t="shared" si="71"/>
        <v/>
      </c>
      <c r="AF141" s="35" t="str">
        <f t="shared" si="72"/>
        <v/>
      </c>
      <c r="AG141" s="38" t="str">
        <f t="shared" si="77"/>
        <v/>
      </c>
      <c r="AH141" s="35" t="str">
        <f t="shared" si="73"/>
        <v/>
      </c>
    </row>
    <row r="142" spans="1:34" x14ac:dyDescent="0.15">
      <c r="A142" s="80">
        <v>138</v>
      </c>
      <c r="B142" s="32"/>
      <c r="C142" s="80" t="str">
        <f t="shared" si="78"/>
        <v/>
      </c>
      <c r="D142" s="81" t="str">
        <f t="shared" si="56"/>
        <v/>
      </c>
      <c r="E142" s="82"/>
      <c r="F142" s="32"/>
      <c r="G142" s="56"/>
      <c r="H142" s="56"/>
      <c r="I142" s="56"/>
      <c r="J142" s="56"/>
      <c r="K142" s="83"/>
      <c r="L142" s="32"/>
      <c r="M142" s="36" t="str">
        <f t="shared" si="74"/>
        <v/>
      </c>
      <c r="N142" s="37" t="str">
        <f t="shared" si="75"/>
        <v/>
      </c>
      <c r="P142" s="34" t="str">
        <f t="shared" si="59"/>
        <v/>
      </c>
      <c r="Q142" s="34"/>
      <c r="R142" s="35" t="str">
        <f t="shared" si="60"/>
        <v/>
      </c>
      <c r="S142" s="35" t="str">
        <f t="shared" si="61"/>
        <v/>
      </c>
      <c r="T142" s="35" t="str">
        <f t="shared" si="62"/>
        <v/>
      </c>
      <c r="U142" s="35" t="str">
        <f t="shared" si="63"/>
        <v/>
      </c>
      <c r="V142" s="35" t="str">
        <f t="shared" si="64"/>
        <v/>
      </c>
      <c r="W142" s="35" t="str">
        <f t="shared" si="65"/>
        <v/>
      </c>
      <c r="X142" s="35" t="str">
        <f t="shared" si="66"/>
        <v/>
      </c>
      <c r="Y142" s="35" t="str">
        <f t="shared" si="67"/>
        <v/>
      </c>
      <c r="Z142" s="35"/>
      <c r="AA142" s="35" t="str">
        <f t="shared" si="76"/>
        <v/>
      </c>
      <c r="AB142" s="35" t="str">
        <f t="shared" si="68"/>
        <v/>
      </c>
      <c r="AC142" s="35" t="str">
        <f t="shared" si="69"/>
        <v/>
      </c>
      <c r="AD142" s="35" t="str">
        <f t="shared" si="70"/>
        <v/>
      </c>
      <c r="AE142" s="35" t="str">
        <f t="shared" si="71"/>
        <v/>
      </c>
      <c r="AF142" s="35" t="str">
        <f t="shared" si="72"/>
        <v/>
      </c>
      <c r="AG142" s="38" t="str">
        <f t="shared" si="77"/>
        <v/>
      </c>
      <c r="AH142" s="35" t="str">
        <f t="shared" si="73"/>
        <v/>
      </c>
    </row>
    <row r="143" spans="1:34" x14ac:dyDescent="0.15">
      <c r="A143" s="80">
        <v>139</v>
      </c>
      <c r="B143" s="32"/>
      <c r="C143" s="80" t="str">
        <f t="shared" si="78"/>
        <v/>
      </c>
      <c r="D143" s="81" t="str">
        <f t="shared" si="56"/>
        <v/>
      </c>
      <c r="E143" s="82"/>
      <c r="F143" s="32"/>
      <c r="G143" s="56"/>
      <c r="H143" s="56"/>
      <c r="I143" s="56"/>
      <c r="J143" s="56"/>
      <c r="K143" s="83"/>
      <c r="L143" s="32"/>
      <c r="M143" s="36" t="str">
        <f t="shared" si="74"/>
        <v/>
      </c>
      <c r="N143" s="37" t="str">
        <f t="shared" si="75"/>
        <v/>
      </c>
      <c r="P143" s="34" t="str">
        <f t="shared" si="59"/>
        <v/>
      </c>
      <c r="Q143" s="34"/>
      <c r="R143" s="35" t="str">
        <f t="shared" si="60"/>
        <v/>
      </c>
      <c r="S143" s="35" t="str">
        <f t="shared" si="61"/>
        <v/>
      </c>
      <c r="T143" s="35" t="str">
        <f t="shared" si="62"/>
        <v/>
      </c>
      <c r="U143" s="35" t="str">
        <f t="shared" si="63"/>
        <v/>
      </c>
      <c r="V143" s="35" t="str">
        <f t="shared" si="64"/>
        <v/>
      </c>
      <c r="W143" s="35" t="str">
        <f t="shared" si="65"/>
        <v/>
      </c>
      <c r="X143" s="35" t="str">
        <f t="shared" si="66"/>
        <v/>
      </c>
      <c r="Y143" s="35" t="str">
        <f t="shared" si="67"/>
        <v/>
      </c>
      <c r="Z143" s="35"/>
      <c r="AA143" s="35" t="str">
        <f t="shared" si="76"/>
        <v/>
      </c>
      <c r="AB143" s="35" t="str">
        <f t="shared" si="68"/>
        <v/>
      </c>
      <c r="AC143" s="35" t="str">
        <f t="shared" si="69"/>
        <v/>
      </c>
      <c r="AD143" s="35" t="str">
        <f t="shared" si="70"/>
        <v/>
      </c>
      <c r="AE143" s="35" t="str">
        <f t="shared" si="71"/>
        <v/>
      </c>
      <c r="AF143" s="35" t="str">
        <f t="shared" si="72"/>
        <v/>
      </c>
      <c r="AG143" s="38" t="str">
        <f t="shared" si="77"/>
        <v/>
      </c>
      <c r="AH143" s="35" t="str">
        <f t="shared" si="73"/>
        <v/>
      </c>
    </row>
    <row r="144" spans="1:34" x14ac:dyDescent="0.15">
      <c r="A144" s="80">
        <v>140</v>
      </c>
      <c r="B144" s="32"/>
      <c r="C144" s="80" t="str">
        <f t="shared" si="78"/>
        <v/>
      </c>
      <c r="D144" s="81" t="str">
        <f t="shared" si="56"/>
        <v/>
      </c>
      <c r="E144" s="82"/>
      <c r="F144" s="32"/>
      <c r="G144" s="56"/>
      <c r="H144" s="56"/>
      <c r="I144" s="56"/>
      <c r="J144" s="56"/>
      <c r="K144" s="83"/>
      <c r="L144" s="32"/>
      <c r="M144" s="36" t="str">
        <f t="shared" si="74"/>
        <v/>
      </c>
      <c r="N144" s="37" t="str">
        <f t="shared" si="75"/>
        <v/>
      </c>
      <c r="P144" s="34" t="str">
        <f t="shared" si="59"/>
        <v/>
      </c>
      <c r="Q144" s="34"/>
      <c r="R144" s="35" t="str">
        <f t="shared" si="60"/>
        <v/>
      </c>
      <c r="S144" s="35" t="str">
        <f t="shared" si="61"/>
        <v/>
      </c>
      <c r="T144" s="35" t="str">
        <f t="shared" si="62"/>
        <v/>
      </c>
      <c r="U144" s="35" t="str">
        <f t="shared" si="63"/>
        <v/>
      </c>
      <c r="V144" s="35" t="str">
        <f t="shared" si="64"/>
        <v/>
      </c>
      <c r="W144" s="35" t="str">
        <f t="shared" si="65"/>
        <v/>
      </c>
      <c r="X144" s="35" t="str">
        <f t="shared" si="66"/>
        <v/>
      </c>
      <c r="Y144" s="35" t="str">
        <f t="shared" si="67"/>
        <v/>
      </c>
      <c r="Z144" s="35"/>
      <c r="AA144" s="35" t="str">
        <f t="shared" si="76"/>
        <v/>
      </c>
      <c r="AB144" s="35" t="str">
        <f t="shared" si="68"/>
        <v/>
      </c>
      <c r="AC144" s="35" t="str">
        <f t="shared" si="69"/>
        <v/>
      </c>
      <c r="AD144" s="35" t="str">
        <f t="shared" si="70"/>
        <v/>
      </c>
      <c r="AE144" s="35" t="str">
        <f t="shared" si="71"/>
        <v/>
      </c>
      <c r="AF144" s="35" t="str">
        <f t="shared" si="72"/>
        <v/>
      </c>
      <c r="AG144" s="38" t="str">
        <f t="shared" si="77"/>
        <v/>
      </c>
      <c r="AH144" s="35" t="str">
        <f t="shared" si="73"/>
        <v/>
      </c>
    </row>
    <row r="145" spans="1:34" x14ac:dyDescent="0.15">
      <c r="A145" s="80">
        <v>141</v>
      </c>
      <c r="B145" s="32"/>
      <c r="C145" s="80" t="str">
        <f t="shared" si="78"/>
        <v/>
      </c>
      <c r="D145" s="81" t="str">
        <f t="shared" ref="D145:D155" si="79">IF(E145&lt;&gt;"",IF(B144="",D144+C145,C145),"")</f>
        <v/>
      </c>
      <c r="E145" s="82"/>
      <c r="F145" s="32"/>
      <c r="G145" s="56"/>
      <c r="H145" s="56"/>
      <c r="I145" s="56"/>
      <c r="J145" s="56"/>
      <c r="K145" s="83"/>
      <c r="L145" s="32"/>
      <c r="M145" s="36" t="str">
        <f t="shared" si="74"/>
        <v/>
      </c>
      <c r="N145" s="37" t="str">
        <f t="shared" si="75"/>
        <v/>
      </c>
      <c r="P145" s="34" t="str">
        <f t="shared" si="59"/>
        <v/>
      </c>
      <c r="Q145" s="34"/>
      <c r="R145" s="35" t="str">
        <f t="shared" si="60"/>
        <v/>
      </c>
      <c r="S145" s="35" t="str">
        <f t="shared" si="61"/>
        <v/>
      </c>
      <c r="T145" s="35" t="str">
        <f t="shared" si="62"/>
        <v/>
      </c>
      <c r="U145" s="35" t="str">
        <f t="shared" si="63"/>
        <v/>
      </c>
      <c r="V145" s="35" t="str">
        <f t="shared" si="64"/>
        <v/>
      </c>
      <c r="W145" s="35" t="str">
        <f t="shared" si="65"/>
        <v/>
      </c>
      <c r="X145" s="35" t="str">
        <f t="shared" si="66"/>
        <v/>
      </c>
      <c r="Y145" s="35" t="str">
        <f t="shared" si="67"/>
        <v/>
      </c>
      <c r="Z145" s="35"/>
      <c r="AA145" s="35" t="str">
        <f t="shared" si="76"/>
        <v/>
      </c>
      <c r="AB145" s="35" t="str">
        <f t="shared" si="68"/>
        <v/>
      </c>
      <c r="AC145" s="35" t="str">
        <f t="shared" si="69"/>
        <v/>
      </c>
      <c r="AD145" s="35" t="str">
        <f t="shared" si="70"/>
        <v/>
      </c>
      <c r="AE145" s="35" t="str">
        <f t="shared" si="71"/>
        <v/>
      </c>
      <c r="AF145" s="35" t="str">
        <f t="shared" si="72"/>
        <v/>
      </c>
      <c r="AG145" s="38" t="str">
        <f t="shared" si="77"/>
        <v/>
      </c>
      <c r="AH145" s="35" t="str">
        <f t="shared" si="73"/>
        <v/>
      </c>
    </row>
    <row r="146" spans="1:34" x14ac:dyDescent="0.15">
      <c r="A146" s="80">
        <v>142</v>
      </c>
      <c r="B146" s="32"/>
      <c r="C146" s="80" t="str">
        <f t="shared" si="78"/>
        <v/>
      </c>
      <c r="D146" s="81" t="str">
        <f t="shared" si="79"/>
        <v/>
      </c>
      <c r="E146" s="82"/>
      <c r="F146" s="32"/>
      <c r="G146" s="56"/>
      <c r="H146" s="56"/>
      <c r="I146" s="56"/>
      <c r="J146" s="56"/>
      <c r="K146" s="83"/>
      <c r="L146" s="32"/>
      <c r="M146" s="36" t="str">
        <f t="shared" si="74"/>
        <v/>
      </c>
      <c r="N146" s="37" t="str">
        <f t="shared" si="75"/>
        <v/>
      </c>
      <c r="P146" s="34" t="str">
        <f t="shared" si="59"/>
        <v/>
      </c>
      <c r="Q146" s="34"/>
      <c r="R146" s="35" t="str">
        <f t="shared" si="60"/>
        <v/>
      </c>
      <c r="S146" s="35" t="str">
        <f t="shared" si="61"/>
        <v/>
      </c>
      <c r="T146" s="35" t="str">
        <f t="shared" si="62"/>
        <v/>
      </c>
      <c r="U146" s="35" t="str">
        <f t="shared" si="63"/>
        <v/>
      </c>
      <c r="V146" s="35" t="str">
        <f t="shared" si="64"/>
        <v/>
      </c>
      <c r="W146" s="35" t="str">
        <f t="shared" si="65"/>
        <v/>
      </c>
      <c r="X146" s="35" t="str">
        <f t="shared" si="66"/>
        <v/>
      </c>
      <c r="Y146" s="35" t="str">
        <f t="shared" si="67"/>
        <v/>
      </c>
      <c r="Z146" s="35"/>
      <c r="AA146" s="35" t="str">
        <f t="shared" si="76"/>
        <v/>
      </c>
      <c r="AB146" s="35" t="str">
        <f t="shared" si="68"/>
        <v/>
      </c>
      <c r="AC146" s="35" t="str">
        <f t="shared" si="69"/>
        <v/>
      </c>
      <c r="AD146" s="35" t="str">
        <f t="shared" si="70"/>
        <v/>
      </c>
      <c r="AE146" s="35" t="str">
        <f t="shared" si="71"/>
        <v/>
      </c>
      <c r="AF146" s="35" t="str">
        <f t="shared" si="72"/>
        <v/>
      </c>
      <c r="AG146" s="38" t="str">
        <f t="shared" si="77"/>
        <v/>
      </c>
      <c r="AH146" s="35" t="str">
        <f t="shared" si="73"/>
        <v/>
      </c>
    </row>
    <row r="147" spans="1:34" x14ac:dyDescent="0.15">
      <c r="A147" s="80">
        <v>143</v>
      </c>
      <c r="B147" s="32"/>
      <c r="C147" s="80" t="str">
        <f t="shared" si="78"/>
        <v/>
      </c>
      <c r="D147" s="81" t="str">
        <f t="shared" si="79"/>
        <v/>
      </c>
      <c r="E147" s="82"/>
      <c r="F147" s="32"/>
      <c r="G147" s="56"/>
      <c r="H147" s="56"/>
      <c r="I147" s="56"/>
      <c r="J147" s="56"/>
      <c r="K147" s="83"/>
      <c r="L147" s="32"/>
      <c r="M147" s="36" t="str">
        <f t="shared" si="74"/>
        <v/>
      </c>
      <c r="N147" s="37" t="str">
        <f t="shared" si="75"/>
        <v/>
      </c>
      <c r="P147" s="34" t="str">
        <f t="shared" si="59"/>
        <v/>
      </c>
      <c r="Q147" s="34"/>
      <c r="R147" s="35" t="str">
        <f t="shared" si="60"/>
        <v/>
      </c>
      <c r="S147" s="35" t="str">
        <f t="shared" si="61"/>
        <v/>
      </c>
      <c r="T147" s="35" t="str">
        <f t="shared" si="62"/>
        <v/>
      </c>
      <c r="U147" s="35" t="str">
        <f t="shared" si="63"/>
        <v/>
      </c>
      <c r="V147" s="35" t="str">
        <f t="shared" si="64"/>
        <v/>
      </c>
      <c r="W147" s="35" t="str">
        <f t="shared" si="65"/>
        <v/>
      </c>
      <c r="X147" s="35" t="str">
        <f t="shared" si="66"/>
        <v/>
      </c>
      <c r="Y147" s="35" t="str">
        <f t="shared" si="67"/>
        <v/>
      </c>
      <c r="Z147" s="35"/>
      <c r="AA147" s="35" t="str">
        <f t="shared" si="76"/>
        <v/>
      </c>
      <c r="AB147" s="35" t="str">
        <f t="shared" si="68"/>
        <v/>
      </c>
      <c r="AC147" s="35" t="str">
        <f t="shared" si="69"/>
        <v/>
      </c>
      <c r="AD147" s="35" t="str">
        <f t="shared" si="70"/>
        <v/>
      </c>
      <c r="AE147" s="35" t="str">
        <f t="shared" si="71"/>
        <v/>
      </c>
      <c r="AF147" s="35" t="str">
        <f t="shared" si="72"/>
        <v/>
      </c>
      <c r="AG147" s="38" t="str">
        <f t="shared" si="77"/>
        <v/>
      </c>
      <c r="AH147" s="35" t="str">
        <f t="shared" si="73"/>
        <v/>
      </c>
    </row>
    <row r="148" spans="1:34" x14ac:dyDescent="0.15">
      <c r="A148" s="80">
        <v>144</v>
      </c>
      <c r="B148" s="32"/>
      <c r="C148" s="80" t="str">
        <f t="shared" si="78"/>
        <v/>
      </c>
      <c r="D148" s="81" t="str">
        <f t="shared" si="79"/>
        <v/>
      </c>
      <c r="E148" s="82"/>
      <c r="F148" s="32"/>
      <c r="G148" s="56"/>
      <c r="H148" s="56"/>
      <c r="I148" s="56"/>
      <c r="J148" s="56"/>
      <c r="K148" s="83"/>
      <c r="L148" s="32"/>
      <c r="M148" s="36" t="str">
        <f t="shared" si="74"/>
        <v/>
      </c>
      <c r="N148" s="37" t="str">
        <f t="shared" si="75"/>
        <v/>
      </c>
      <c r="P148" s="34" t="str">
        <f t="shared" si="59"/>
        <v/>
      </c>
      <c r="Q148" s="34"/>
      <c r="R148" s="35" t="str">
        <f t="shared" si="60"/>
        <v/>
      </c>
      <c r="S148" s="35" t="str">
        <f t="shared" si="61"/>
        <v/>
      </c>
      <c r="T148" s="35" t="str">
        <f t="shared" si="62"/>
        <v/>
      </c>
      <c r="U148" s="35" t="str">
        <f t="shared" si="63"/>
        <v/>
      </c>
      <c r="V148" s="35" t="str">
        <f t="shared" si="64"/>
        <v/>
      </c>
      <c r="W148" s="35" t="str">
        <f t="shared" si="65"/>
        <v/>
      </c>
      <c r="X148" s="35" t="str">
        <f t="shared" si="66"/>
        <v/>
      </c>
      <c r="Y148" s="35" t="str">
        <f t="shared" si="67"/>
        <v/>
      </c>
      <c r="Z148" s="35"/>
      <c r="AA148" s="35" t="str">
        <f t="shared" si="76"/>
        <v/>
      </c>
      <c r="AB148" s="35" t="str">
        <f t="shared" si="68"/>
        <v/>
      </c>
      <c r="AC148" s="35" t="str">
        <f t="shared" si="69"/>
        <v/>
      </c>
      <c r="AD148" s="35" t="str">
        <f t="shared" si="70"/>
        <v/>
      </c>
      <c r="AE148" s="35" t="str">
        <f t="shared" si="71"/>
        <v/>
      </c>
      <c r="AF148" s="35" t="str">
        <f t="shared" si="72"/>
        <v/>
      </c>
      <c r="AG148" s="38" t="str">
        <f t="shared" si="77"/>
        <v/>
      </c>
      <c r="AH148" s="35" t="str">
        <f t="shared" si="73"/>
        <v/>
      </c>
    </row>
    <row r="149" spans="1:34" x14ac:dyDescent="0.15">
      <c r="A149" s="80">
        <v>145</v>
      </c>
      <c r="B149" s="32"/>
      <c r="C149" s="80" t="str">
        <f t="shared" si="78"/>
        <v/>
      </c>
      <c r="D149" s="81" t="str">
        <f t="shared" si="79"/>
        <v/>
      </c>
      <c r="E149" s="82"/>
      <c r="F149" s="32"/>
      <c r="G149" s="56"/>
      <c r="H149" s="56"/>
      <c r="I149" s="56"/>
      <c r="J149" s="56"/>
      <c r="K149" s="83"/>
      <c r="L149" s="32"/>
      <c r="M149" s="36" t="str">
        <f t="shared" si="74"/>
        <v/>
      </c>
      <c r="N149" s="37" t="str">
        <f t="shared" si="75"/>
        <v/>
      </c>
      <c r="P149" s="34" t="str">
        <f t="shared" si="59"/>
        <v/>
      </c>
      <c r="Q149" s="34"/>
      <c r="R149" s="35" t="str">
        <f t="shared" si="60"/>
        <v/>
      </c>
      <c r="S149" s="35" t="str">
        <f t="shared" si="61"/>
        <v/>
      </c>
      <c r="T149" s="35" t="str">
        <f t="shared" si="62"/>
        <v/>
      </c>
      <c r="U149" s="35" t="str">
        <f t="shared" si="63"/>
        <v/>
      </c>
      <c r="V149" s="35" t="str">
        <f t="shared" si="64"/>
        <v/>
      </c>
      <c r="W149" s="35" t="str">
        <f t="shared" si="65"/>
        <v/>
      </c>
      <c r="X149" s="35" t="str">
        <f t="shared" si="66"/>
        <v/>
      </c>
      <c r="Y149" s="35" t="str">
        <f t="shared" si="67"/>
        <v/>
      </c>
      <c r="Z149" s="35"/>
      <c r="AA149" s="35" t="str">
        <f t="shared" si="76"/>
        <v/>
      </c>
      <c r="AB149" s="35" t="str">
        <f t="shared" si="68"/>
        <v/>
      </c>
      <c r="AC149" s="35" t="str">
        <f t="shared" si="69"/>
        <v/>
      </c>
      <c r="AD149" s="35" t="str">
        <f t="shared" si="70"/>
        <v/>
      </c>
      <c r="AE149" s="35" t="str">
        <f t="shared" si="71"/>
        <v/>
      </c>
      <c r="AF149" s="35" t="str">
        <f t="shared" si="72"/>
        <v/>
      </c>
      <c r="AG149" s="38" t="str">
        <f t="shared" si="77"/>
        <v/>
      </c>
      <c r="AH149" s="35" t="str">
        <f t="shared" si="73"/>
        <v/>
      </c>
    </row>
    <row r="150" spans="1:34" x14ac:dyDescent="0.15">
      <c r="A150" s="80">
        <v>146</v>
      </c>
      <c r="B150" s="32"/>
      <c r="C150" s="80" t="str">
        <f t="shared" si="78"/>
        <v/>
      </c>
      <c r="D150" s="81" t="str">
        <f t="shared" si="79"/>
        <v/>
      </c>
      <c r="E150" s="82"/>
      <c r="F150" s="32"/>
      <c r="G150" s="56"/>
      <c r="H150" s="56"/>
      <c r="I150" s="56"/>
      <c r="J150" s="56"/>
      <c r="K150" s="83"/>
      <c r="L150" s="32"/>
      <c r="M150" s="36" t="str">
        <f t="shared" si="74"/>
        <v/>
      </c>
      <c r="N150" s="37" t="str">
        <f t="shared" si="75"/>
        <v/>
      </c>
      <c r="P150" s="34" t="str">
        <f t="shared" si="59"/>
        <v/>
      </c>
      <c r="Q150" s="34"/>
      <c r="R150" s="35" t="str">
        <f t="shared" si="60"/>
        <v/>
      </c>
      <c r="S150" s="35" t="str">
        <f t="shared" si="61"/>
        <v/>
      </c>
      <c r="T150" s="35" t="str">
        <f t="shared" si="62"/>
        <v/>
      </c>
      <c r="U150" s="35" t="str">
        <f t="shared" si="63"/>
        <v/>
      </c>
      <c r="V150" s="35" t="str">
        <f t="shared" si="64"/>
        <v/>
      </c>
      <c r="W150" s="35" t="str">
        <f t="shared" si="65"/>
        <v/>
      </c>
      <c r="X150" s="35" t="str">
        <f t="shared" si="66"/>
        <v/>
      </c>
      <c r="Y150" s="35" t="str">
        <f t="shared" si="67"/>
        <v/>
      </c>
      <c r="Z150" s="35"/>
      <c r="AA150" s="35" t="str">
        <f t="shared" si="76"/>
        <v/>
      </c>
      <c r="AB150" s="35" t="str">
        <f t="shared" si="68"/>
        <v/>
      </c>
      <c r="AC150" s="35" t="str">
        <f t="shared" si="69"/>
        <v/>
      </c>
      <c r="AD150" s="35" t="str">
        <f t="shared" si="70"/>
        <v/>
      </c>
      <c r="AE150" s="35" t="str">
        <f t="shared" si="71"/>
        <v/>
      </c>
      <c r="AF150" s="35" t="str">
        <f t="shared" si="72"/>
        <v/>
      </c>
      <c r="AG150" s="38" t="str">
        <f t="shared" si="77"/>
        <v/>
      </c>
      <c r="AH150" s="35" t="str">
        <f t="shared" si="73"/>
        <v/>
      </c>
    </row>
    <row r="151" spans="1:34" x14ac:dyDescent="0.15">
      <c r="A151" s="80">
        <v>147</v>
      </c>
      <c r="B151" s="32"/>
      <c r="C151" s="80" t="str">
        <f t="shared" si="78"/>
        <v/>
      </c>
      <c r="D151" s="81" t="str">
        <f t="shared" si="79"/>
        <v/>
      </c>
      <c r="E151" s="82"/>
      <c r="F151" s="32"/>
      <c r="G151" s="56"/>
      <c r="H151" s="56"/>
      <c r="I151" s="56"/>
      <c r="J151" s="56"/>
      <c r="K151" s="83"/>
      <c r="L151" s="32"/>
      <c r="M151" s="36" t="str">
        <f t="shared" si="74"/>
        <v/>
      </c>
      <c r="N151" s="37" t="str">
        <f t="shared" si="75"/>
        <v/>
      </c>
      <c r="P151" s="34" t="str">
        <f t="shared" si="59"/>
        <v/>
      </c>
      <c r="Q151" s="34"/>
      <c r="R151" s="35" t="str">
        <f t="shared" si="60"/>
        <v/>
      </c>
      <c r="S151" s="35" t="str">
        <f t="shared" si="61"/>
        <v/>
      </c>
      <c r="T151" s="35" t="str">
        <f t="shared" si="62"/>
        <v/>
      </c>
      <c r="U151" s="35" t="str">
        <f t="shared" si="63"/>
        <v/>
      </c>
      <c r="V151" s="35" t="str">
        <f t="shared" si="64"/>
        <v/>
      </c>
      <c r="W151" s="35" t="str">
        <f t="shared" si="65"/>
        <v/>
      </c>
      <c r="X151" s="35" t="str">
        <f t="shared" si="66"/>
        <v/>
      </c>
      <c r="Y151" s="35" t="str">
        <f t="shared" si="67"/>
        <v/>
      </c>
      <c r="Z151" s="35"/>
      <c r="AA151" s="35" t="str">
        <f t="shared" si="76"/>
        <v/>
      </c>
      <c r="AB151" s="35" t="str">
        <f t="shared" si="68"/>
        <v/>
      </c>
      <c r="AC151" s="35" t="str">
        <f t="shared" si="69"/>
        <v/>
      </c>
      <c r="AD151" s="35" t="str">
        <f t="shared" si="70"/>
        <v/>
      </c>
      <c r="AE151" s="35" t="str">
        <f t="shared" si="71"/>
        <v/>
      </c>
      <c r="AF151" s="35" t="str">
        <f t="shared" si="72"/>
        <v/>
      </c>
      <c r="AG151" s="38" t="str">
        <f t="shared" si="77"/>
        <v/>
      </c>
      <c r="AH151" s="35" t="str">
        <f t="shared" si="73"/>
        <v/>
      </c>
    </row>
    <row r="152" spans="1:34" x14ac:dyDescent="0.15">
      <c r="A152" s="80">
        <v>148</v>
      </c>
      <c r="B152" s="32"/>
      <c r="C152" s="80" t="str">
        <f t="shared" si="78"/>
        <v/>
      </c>
      <c r="D152" s="81" t="str">
        <f t="shared" si="79"/>
        <v/>
      </c>
      <c r="E152" s="82"/>
      <c r="F152" s="32"/>
      <c r="G152" s="56"/>
      <c r="H152" s="56"/>
      <c r="I152" s="56"/>
      <c r="J152" s="56"/>
      <c r="K152" s="83"/>
      <c r="L152" s="32"/>
      <c r="M152" s="36" t="str">
        <f t="shared" si="74"/>
        <v/>
      </c>
      <c r="N152" s="37" t="str">
        <f t="shared" si="75"/>
        <v/>
      </c>
      <c r="P152" s="34" t="str">
        <f t="shared" si="59"/>
        <v/>
      </c>
      <c r="Q152" s="34"/>
      <c r="R152" s="35" t="str">
        <f t="shared" si="60"/>
        <v/>
      </c>
      <c r="S152" s="35" t="str">
        <f t="shared" si="61"/>
        <v/>
      </c>
      <c r="T152" s="35" t="str">
        <f t="shared" si="62"/>
        <v/>
      </c>
      <c r="U152" s="35" t="str">
        <f t="shared" si="63"/>
        <v/>
      </c>
      <c r="V152" s="35" t="str">
        <f t="shared" si="64"/>
        <v/>
      </c>
      <c r="W152" s="35" t="str">
        <f t="shared" si="65"/>
        <v/>
      </c>
      <c r="X152" s="35" t="str">
        <f t="shared" si="66"/>
        <v/>
      </c>
      <c r="Y152" s="35" t="str">
        <f t="shared" si="67"/>
        <v/>
      </c>
      <c r="Z152" s="35"/>
      <c r="AA152" s="35" t="str">
        <f t="shared" si="76"/>
        <v/>
      </c>
      <c r="AB152" s="35" t="str">
        <f t="shared" si="68"/>
        <v/>
      </c>
      <c r="AC152" s="35" t="str">
        <f t="shared" si="69"/>
        <v/>
      </c>
      <c r="AD152" s="35" t="str">
        <f t="shared" si="70"/>
        <v/>
      </c>
      <c r="AE152" s="35" t="str">
        <f t="shared" si="71"/>
        <v/>
      </c>
      <c r="AF152" s="35" t="str">
        <f t="shared" si="72"/>
        <v/>
      </c>
      <c r="AG152" s="38" t="str">
        <f t="shared" si="77"/>
        <v/>
      </c>
      <c r="AH152" s="35" t="str">
        <f t="shared" si="73"/>
        <v/>
      </c>
    </row>
    <row r="153" spans="1:34" x14ac:dyDescent="0.15">
      <c r="A153" s="80">
        <v>149</v>
      </c>
      <c r="B153" s="32"/>
      <c r="C153" s="80" t="str">
        <f t="shared" si="78"/>
        <v/>
      </c>
      <c r="D153" s="81" t="str">
        <f t="shared" si="79"/>
        <v/>
      </c>
      <c r="E153" s="82"/>
      <c r="F153" s="32"/>
      <c r="G153" s="56"/>
      <c r="H153" s="56"/>
      <c r="I153" s="56"/>
      <c r="J153" s="56"/>
      <c r="K153" s="83"/>
      <c r="L153" s="32"/>
      <c r="M153" s="36" t="str">
        <f t="shared" si="74"/>
        <v/>
      </c>
      <c r="N153" s="37" t="str">
        <f t="shared" si="75"/>
        <v/>
      </c>
      <c r="P153" s="34" t="str">
        <f t="shared" si="59"/>
        <v/>
      </c>
      <c r="Q153" s="34"/>
      <c r="R153" s="35" t="str">
        <f t="shared" si="60"/>
        <v/>
      </c>
      <c r="S153" s="35" t="str">
        <f t="shared" si="61"/>
        <v/>
      </c>
      <c r="T153" s="35" t="str">
        <f t="shared" si="62"/>
        <v/>
      </c>
      <c r="U153" s="35" t="str">
        <f t="shared" si="63"/>
        <v/>
      </c>
      <c r="V153" s="35" t="str">
        <f t="shared" si="64"/>
        <v/>
      </c>
      <c r="W153" s="35" t="str">
        <f t="shared" si="65"/>
        <v/>
      </c>
      <c r="X153" s="35" t="str">
        <f t="shared" si="66"/>
        <v/>
      </c>
      <c r="Y153" s="35" t="str">
        <f t="shared" si="67"/>
        <v/>
      </c>
      <c r="Z153" s="35"/>
      <c r="AA153" s="35" t="str">
        <f t="shared" si="76"/>
        <v/>
      </c>
      <c r="AB153" s="35" t="str">
        <f t="shared" si="68"/>
        <v/>
      </c>
      <c r="AC153" s="35" t="str">
        <f t="shared" si="69"/>
        <v/>
      </c>
      <c r="AD153" s="35" t="str">
        <f t="shared" si="70"/>
        <v/>
      </c>
      <c r="AE153" s="35" t="str">
        <f t="shared" si="71"/>
        <v/>
      </c>
      <c r="AF153" s="35" t="str">
        <f t="shared" si="72"/>
        <v/>
      </c>
      <c r="AG153" s="38" t="str">
        <f t="shared" si="77"/>
        <v/>
      </c>
      <c r="AH153" s="35" t="str">
        <f t="shared" si="73"/>
        <v/>
      </c>
    </row>
    <row r="154" spans="1:34" x14ac:dyDescent="0.15">
      <c r="A154" s="80">
        <v>150</v>
      </c>
      <c r="B154" s="32"/>
      <c r="C154" s="80" t="str">
        <f t="shared" si="78"/>
        <v/>
      </c>
      <c r="D154" s="81" t="str">
        <f t="shared" si="79"/>
        <v/>
      </c>
      <c r="E154" s="82"/>
      <c r="F154" s="32"/>
      <c r="G154" s="56"/>
      <c r="H154" s="56"/>
      <c r="I154" s="56"/>
      <c r="J154" s="56"/>
      <c r="K154" s="83"/>
      <c r="L154" s="32"/>
      <c r="M154" s="36" t="str">
        <f t="shared" si="74"/>
        <v/>
      </c>
      <c r="N154" s="37" t="str">
        <f t="shared" si="75"/>
        <v/>
      </c>
      <c r="P154" s="34" t="str">
        <f t="shared" si="59"/>
        <v/>
      </c>
      <c r="Q154" s="34"/>
      <c r="R154" s="35" t="str">
        <f t="shared" si="60"/>
        <v/>
      </c>
      <c r="S154" s="35" t="str">
        <f t="shared" si="61"/>
        <v/>
      </c>
      <c r="T154" s="35" t="str">
        <f t="shared" si="62"/>
        <v/>
      </c>
      <c r="U154" s="35" t="str">
        <f t="shared" si="63"/>
        <v/>
      </c>
      <c r="V154" s="35" t="str">
        <f t="shared" si="64"/>
        <v/>
      </c>
      <c r="W154" s="35" t="str">
        <f t="shared" si="65"/>
        <v/>
      </c>
      <c r="X154" s="35" t="str">
        <f t="shared" si="66"/>
        <v/>
      </c>
      <c r="Y154" s="35" t="str">
        <f t="shared" si="67"/>
        <v/>
      </c>
      <c r="Z154" s="35"/>
      <c r="AA154" s="35" t="str">
        <f t="shared" si="76"/>
        <v/>
      </c>
      <c r="AB154" s="35" t="str">
        <f t="shared" si="68"/>
        <v/>
      </c>
      <c r="AC154" s="35" t="str">
        <f t="shared" si="69"/>
        <v/>
      </c>
      <c r="AD154" s="35" t="str">
        <f t="shared" si="70"/>
        <v/>
      </c>
      <c r="AE154" s="35" t="str">
        <f t="shared" si="71"/>
        <v/>
      </c>
      <c r="AF154" s="35" t="str">
        <f t="shared" si="72"/>
        <v/>
      </c>
      <c r="AG154" s="38" t="str">
        <f t="shared" si="77"/>
        <v/>
      </c>
      <c r="AH154" s="35" t="str">
        <f t="shared" si="73"/>
        <v/>
      </c>
    </row>
    <row r="155" spans="1:34" x14ac:dyDescent="0.15">
      <c r="A155" s="80">
        <v>151</v>
      </c>
      <c r="B155" s="32"/>
      <c r="C155" s="80" t="str">
        <f t="shared" si="78"/>
        <v/>
      </c>
      <c r="D155" s="81" t="str">
        <f t="shared" si="79"/>
        <v/>
      </c>
      <c r="E155" s="82"/>
      <c r="F155" s="32"/>
      <c r="G155" s="56"/>
      <c r="H155" s="56"/>
      <c r="I155" s="56"/>
      <c r="J155" s="56"/>
      <c r="K155" s="83"/>
      <c r="L155" s="32"/>
      <c r="M155" s="36" t="str">
        <f t="shared" si="74"/>
        <v/>
      </c>
      <c r="N155" s="37" t="str">
        <f t="shared" si="75"/>
        <v/>
      </c>
      <c r="P155" s="34" t="str">
        <f t="shared" si="59"/>
        <v/>
      </c>
      <c r="Q155" s="34"/>
      <c r="R155" s="35" t="str">
        <f t="shared" si="60"/>
        <v/>
      </c>
      <c r="S155" s="35" t="str">
        <f t="shared" si="61"/>
        <v/>
      </c>
      <c r="T155" s="35" t="str">
        <f t="shared" si="62"/>
        <v/>
      </c>
      <c r="U155" s="35" t="str">
        <f t="shared" si="63"/>
        <v/>
      </c>
      <c r="V155" s="35" t="str">
        <f t="shared" si="64"/>
        <v/>
      </c>
      <c r="W155" s="35" t="str">
        <f t="shared" si="65"/>
        <v/>
      </c>
      <c r="X155" s="35" t="str">
        <f t="shared" si="66"/>
        <v/>
      </c>
      <c r="Y155" s="35" t="str">
        <f t="shared" si="67"/>
        <v/>
      </c>
      <c r="Z155" s="35"/>
      <c r="AA155" s="35" t="str">
        <f t="shared" si="76"/>
        <v/>
      </c>
      <c r="AB155" s="35" t="str">
        <f t="shared" si="68"/>
        <v/>
      </c>
      <c r="AC155" s="35" t="str">
        <f t="shared" si="69"/>
        <v/>
      </c>
      <c r="AD155" s="35" t="str">
        <f t="shared" si="70"/>
        <v/>
      </c>
      <c r="AE155" s="35" t="str">
        <f t="shared" si="71"/>
        <v/>
      </c>
      <c r="AF155" s="35" t="str">
        <f t="shared" si="72"/>
        <v/>
      </c>
      <c r="AG155" s="38" t="str">
        <f t="shared" si="77"/>
        <v/>
      </c>
      <c r="AH155" s="35" t="str">
        <f t="shared" si="73"/>
        <v/>
      </c>
    </row>
    <row r="156" spans="1:34" x14ac:dyDescent="0.15">
      <c r="A156" s="80">
        <v>152</v>
      </c>
      <c r="B156" s="32"/>
      <c r="C156" s="80" t="str">
        <f t="shared" ref="C156:C204" si="80">IF(E156&lt;&gt;"",E156-E155,"")</f>
        <v/>
      </c>
      <c r="D156" s="81" t="str">
        <f t="shared" ref="D156:D204" si="81">IF(E156&lt;&gt;"",IF(B155="",D155+C156,C156),"")</f>
        <v/>
      </c>
      <c r="E156" s="82"/>
      <c r="F156" s="32"/>
      <c r="G156" s="86"/>
      <c r="H156" s="86"/>
      <c r="I156" s="86"/>
      <c r="J156" s="86"/>
      <c r="K156" s="82"/>
      <c r="L156" s="82"/>
      <c r="M156" s="36" t="str">
        <f t="shared" si="74"/>
        <v/>
      </c>
      <c r="N156" s="37" t="str">
        <f t="shared" si="75"/>
        <v/>
      </c>
      <c r="P156" s="34" t="str">
        <f t="shared" si="59"/>
        <v/>
      </c>
      <c r="Q156" s="34"/>
      <c r="R156" s="35" t="str">
        <f t="shared" si="60"/>
        <v/>
      </c>
      <c r="S156" s="35" t="str">
        <f t="shared" si="61"/>
        <v/>
      </c>
      <c r="T156" s="35" t="str">
        <f t="shared" si="62"/>
        <v/>
      </c>
      <c r="U156" s="35" t="str">
        <f t="shared" si="63"/>
        <v/>
      </c>
      <c r="V156" s="35" t="str">
        <f t="shared" si="64"/>
        <v/>
      </c>
      <c r="W156" s="35" t="str">
        <f t="shared" si="65"/>
        <v/>
      </c>
      <c r="X156" s="35" t="str">
        <f t="shared" si="66"/>
        <v/>
      </c>
      <c r="Y156" s="35" t="str">
        <f t="shared" si="67"/>
        <v/>
      </c>
      <c r="Z156" s="35"/>
      <c r="AA156" s="35" t="str">
        <f t="shared" si="76"/>
        <v/>
      </c>
      <c r="AB156" s="35" t="str">
        <f t="shared" si="68"/>
        <v/>
      </c>
      <c r="AC156" s="35" t="str">
        <f t="shared" si="69"/>
        <v/>
      </c>
      <c r="AD156" s="35" t="str">
        <f t="shared" si="70"/>
        <v/>
      </c>
      <c r="AE156" s="35" t="str">
        <f t="shared" si="71"/>
        <v/>
      </c>
      <c r="AF156" s="35" t="str">
        <f t="shared" si="72"/>
        <v/>
      </c>
      <c r="AG156" s="38" t="str">
        <f t="shared" si="77"/>
        <v/>
      </c>
      <c r="AH156" s="35" t="str">
        <f t="shared" si="73"/>
        <v/>
      </c>
    </row>
    <row r="157" spans="1:34" x14ac:dyDescent="0.15">
      <c r="A157" s="80">
        <v>153</v>
      </c>
      <c r="B157" s="32"/>
      <c r="C157" s="80" t="str">
        <f t="shared" si="80"/>
        <v/>
      </c>
      <c r="D157" s="81" t="str">
        <f t="shared" si="81"/>
        <v/>
      </c>
      <c r="E157" s="82"/>
      <c r="F157" s="32"/>
      <c r="G157" s="86"/>
      <c r="H157" s="86"/>
      <c r="I157" s="86"/>
      <c r="J157" s="86"/>
      <c r="K157" s="82"/>
      <c r="L157" s="82"/>
      <c r="M157" s="36" t="str">
        <f t="shared" si="74"/>
        <v/>
      </c>
      <c r="N157" s="37" t="str">
        <f t="shared" si="75"/>
        <v/>
      </c>
      <c r="P157" s="34" t="str">
        <f t="shared" si="59"/>
        <v/>
      </c>
      <c r="Q157" s="34"/>
      <c r="R157" s="35" t="str">
        <f t="shared" si="60"/>
        <v/>
      </c>
      <c r="S157" s="35" t="str">
        <f t="shared" si="61"/>
        <v/>
      </c>
      <c r="T157" s="35" t="str">
        <f t="shared" si="62"/>
        <v/>
      </c>
      <c r="U157" s="35" t="str">
        <f t="shared" si="63"/>
        <v/>
      </c>
      <c r="V157" s="35" t="str">
        <f t="shared" si="64"/>
        <v/>
      </c>
      <c r="W157" s="35" t="str">
        <f t="shared" si="65"/>
        <v/>
      </c>
      <c r="X157" s="35" t="str">
        <f t="shared" si="66"/>
        <v/>
      </c>
      <c r="Y157" s="35" t="str">
        <f t="shared" si="67"/>
        <v/>
      </c>
      <c r="Z157" s="35"/>
      <c r="AA157" s="35" t="str">
        <f t="shared" si="76"/>
        <v/>
      </c>
      <c r="AB157" s="35" t="str">
        <f t="shared" si="68"/>
        <v/>
      </c>
      <c r="AC157" s="35" t="str">
        <f t="shared" si="69"/>
        <v/>
      </c>
      <c r="AD157" s="35" t="str">
        <f t="shared" si="70"/>
        <v/>
      </c>
      <c r="AE157" s="35" t="str">
        <f t="shared" si="71"/>
        <v/>
      </c>
      <c r="AF157" s="35" t="str">
        <f t="shared" si="72"/>
        <v/>
      </c>
      <c r="AG157" s="38" t="str">
        <f t="shared" si="77"/>
        <v/>
      </c>
      <c r="AH157" s="35" t="str">
        <f t="shared" si="73"/>
        <v/>
      </c>
    </row>
    <row r="158" spans="1:34" x14ac:dyDescent="0.15">
      <c r="A158" s="80">
        <v>154</v>
      </c>
      <c r="B158" s="32"/>
      <c r="C158" s="80" t="str">
        <f t="shared" si="80"/>
        <v/>
      </c>
      <c r="D158" s="81" t="str">
        <f t="shared" si="81"/>
        <v/>
      </c>
      <c r="E158" s="82"/>
      <c r="F158" s="82"/>
      <c r="G158" s="86"/>
      <c r="H158" s="86"/>
      <c r="I158" s="86"/>
      <c r="J158" s="86"/>
      <c r="K158" s="82"/>
      <c r="L158" s="82"/>
      <c r="M158" s="36" t="str">
        <f t="shared" si="74"/>
        <v/>
      </c>
      <c r="N158" s="37" t="str">
        <f t="shared" si="75"/>
        <v/>
      </c>
      <c r="P158" s="34" t="str">
        <f t="shared" si="59"/>
        <v/>
      </c>
      <c r="Q158" s="34"/>
      <c r="R158" s="35" t="str">
        <f t="shared" si="60"/>
        <v/>
      </c>
      <c r="S158" s="35" t="str">
        <f t="shared" si="61"/>
        <v/>
      </c>
      <c r="T158" s="35" t="str">
        <f t="shared" si="62"/>
        <v/>
      </c>
      <c r="U158" s="35" t="str">
        <f t="shared" si="63"/>
        <v/>
      </c>
      <c r="V158" s="35" t="str">
        <f t="shared" si="64"/>
        <v/>
      </c>
      <c r="W158" s="35" t="str">
        <f t="shared" si="65"/>
        <v/>
      </c>
      <c r="X158" s="35" t="str">
        <f t="shared" si="66"/>
        <v/>
      </c>
      <c r="Y158" s="35" t="str">
        <f t="shared" si="67"/>
        <v/>
      </c>
      <c r="Z158" s="35"/>
      <c r="AA158" s="35" t="str">
        <f t="shared" si="76"/>
        <v/>
      </c>
      <c r="AB158" s="35" t="str">
        <f t="shared" si="68"/>
        <v/>
      </c>
      <c r="AC158" s="35" t="str">
        <f t="shared" si="69"/>
        <v/>
      </c>
      <c r="AD158" s="35" t="str">
        <f t="shared" si="70"/>
        <v/>
      </c>
      <c r="AE158" s="35" t="str">
        <f t="shared" si="71"/>
        <v/>
      </c>
      <c r="AF158" s="35" t="str">
        <f t="shared" si="72"/>
        <v/>
      </c>
      <c r="AG158" s="38" t="str">
        <f t="shared" si="77"/>
        <v/>
      </c>
      <c r="AH158" s="35" t="str">
        <f t="shared" si="73"/>
        <v/>
      </c>
    </row>
    <row r="159" spans="1:34" x14ac:dyDescent="0.15">
      <c r="A159" s="80">
        <v>155</v>
      </c>
      <c r="B159" s="32"/>
      <c r="C159" s="80" t="str">
        <f t="shared" si="80"/>
        <v/>
      </c>
      <c r="D159" s="81" t="str">
        <f t="shared" si="81"/>
        <v/>
      </c>
      <c r="E159" s="82"/>
      <c r="F159" s="82"/>
      <c r="G159" s="86"/>
      <c r="H159" s="86"/>
      <c r="I159" s="86"/>
      <c r="J159" s="86"/>
      <c r="K159" s="82"/>
      <c r="L159" s="82"/>
      <c r="M159" s="36" t="str">
        <f t="shared" si="74"/>
        <v/>
      </c>
      <c r="N159" s="37" t="str">
        <f t="shared" si="75"/>
        <v/>
      </c>
      <c r="P159" s="34" t="str">
        <f t="shared" si="59"/>
        <v/>
      </c>
      <c r="Q159" s="34"/>
      <c r="R159" s="35" t="str">
        <f t="shared" si="60"/>
        <v/>
      </c>
      <c r="S159" s="35" t="str">
        <f t="shared" si="61"/>
        <v/>
      </c>
      <c r="T159" s="35" t="str">
        <f t="shared" si="62"/>
        <v/>
      </c>
      <c r="U159" s="35" t="str">
        <f t="shared" si="63"/>
        <v/>
      </c>
      <c r="V159" s="35" t="str">
        <f t="shared" si="64"/>
        <v/>
      </c>
      <c r="W159" s="35" t="str">
        <f t="shared" si="65"/>
        <v/>
      </c>
      <c r="X159" s="35" t="str">
        <f t="shared" si="66"/>
        <v/>
      </c>
      <c r="Y159" s="35" t="str">
        <f t="shared" si="67"/>
        <v/>
      </c>
      <c r="Z159" s="35"/>
      <c r="AA159" s="35" t="str">
        <f t="shared" si="76"/>
        <v/>
      </c>
      <c r="AB159" s="35" t="str">
        <f t="shared" si="68"/>
        <v/>
      </c>
      <c r="AC159" s="35" t="str">
        <f t="shared" si="69"/>
        <v/>
      </c>
      <c r="AD159" s="35" t="str">
        <f t="shared" si="70"/>
        <v/>
      </c>
      <c r="AE159" s="35" t="str">
        <f t="shared" si="71"/>
        <v/>
      </c>
      <c r="AF159" s="35" t="str">
        <f t="shared" si="72"/>
        <v/>
      </c>
      <c r="AG159" s="38" t="str">
        <f t="shared" si="77"/>
        <v/>
      </c>
      <c r="AH159" s="35" t="str">
        <f t="shared" si="73"/>
        <v/>
      </c>
    </row>
    <row r="160" spans="1:34" x14ac:dyDescent="0.15">
      <c r="A160" s="80">
        <v>156</v>
      </c>
      <c r="B160" s="32"/>
      <c r="C160" s="80" t="str">
        <f t="shared" si="80"/>
        <v/>
      </c>
      <c r="D160" s="81" t="str">
        <f t="shared" si="81"/>
        <v/>
      </c>
      <c r="E160" s="82"/>
      <c r="F160" s="82"/>
      <c r="G160" s="86"/>
      <c r="H160" s="86"/>
      <c r="I160" s="86"/>
      <c r="J160" s="86"/>
      <c r="K160" s="82"/>
      <c r="L160" s="82"/>
      <c r="M160" s="36" t="str">
        <f t="shared" si="74"/>
        <v/>
      </c>
      <c r="N160" s="37" t="str">
        <f t="shared" si="75"/>
        <v/>
      </c>
      <c r="P160" s="34" t="str">
        <f t="shared" si="59"/>
        <v/>
      </c>
      <c r="Q160" s="34"/>
      <c r="R160" s="35" t="str">
        <f t="shared" si="60"/>
        <v/>
      </c>
      <c r="S160" s="35" t="str">
        <f t="shared" si="61"/>
        <v/>
      </c>
      <c r="T160" s="35" t="str">
        <f t="shared" si="62"/>
        <v/>
      </c>
      <c r="U160" s="35" t="str">
        <f t="shared" si="63"/>
        <v/>
      </c>
      <c r="V160" s="35" t="str">
        <f t="shared" si="64"/>
        <v/>
      </c>
      <c r="W160" s="35" t="str">
        <f t="shared" si="65"/>
        <v/>
      </c>
      <c r="X160" s="35" t="str">
        <f t="shared" si="66"/>
        <v/>
      </c>
      <c r="Y160" s="35" t="str">
        <f t="shared" si="67"/>
        <v/>
      </c>
      <c r="Z160" s="35"/>
      <c r="AA160" s="35" t="str">
        <f t="shared" si="76"/>
        <v/>
      </c>
      <c r="AB160" s="35" t="str">
        <f t="shared" si="68"/>
        <v/>
      </c>
      <c r="AC160" s="35" t="str">
        <f t="shared" si="69"/>
        <v/>
      </c>
      <c r="AD160" s="35" t="str">
        <f t="shared" si="70"/>
        <v/>
      </c>
      <c r="AE160" s="35" t="str">
        <f t="shared" si="71"/>
        <v/>
      </c>
      <c r="AF160" s="35" t="str">
        <f t="shared" si="72"/>
        <v/>
      </c>
      <c r="AG160" s="38" t="str">
        <f t="shared" si="77"/>
        <v/>
      </c>
      <c r="AH160" s="35" t="str">
        <f t="shared" si="73"/>
        <v/>
      </c>
    </row>
    <row r="161" spans="1:34" x14ac:dyDescent="0.15">
      <c r="A161" s="80">
        <v>157</v>
      </c>
      <c r="B161" s="32"/>
      <c r="C161" s="80" t="str">
        <f t="shared" si="80"/>
        <v/>
      </c>
      <c r="D161" s="81" t="str">
        <f t="shared" si="81"/>
        <v/>
      </c>
      <c r="E161" s="82"/>
      <c r="F161" s="82"/>
      <c r="G161" s="86"/>
      <c r="H161" s="86"/>
      <c r="I161" s="86"/>
      <c r="J161" s="86"/>
      <c r="K161" s="82"/>
      <c r="L161" s="82"/>
      <c r="M161" s="36" t="str">
        <f t="shared" si="74"/>
        <v/>
      </c>
      <c r="N161" s="37" t="str">
        <f t="shared" si="75"/>
        <v/>
      </c>
      <c r="P161" s="34" t="str">
        <f t="shared" si="59"/>
        <v/>
      </c>
      <c r="Q161" s="34"/>
      <c r="R161" s="35" t="str">
        <f t="shared" si="60"/>
        <v/>
      </c>
      <c r="S161" s="35" t="str">
        <f t="shared" si="61"/>
        <v/>
      </c>
      <c r="T161" s="35" t="str">
        <f t="shared" si="62"/>
        <v/>
      </c>
      <c r="U161" s="35" t="str">
        <f t="shared" si="63"/>
        <v/>
      </c>
      <c r="V161" s="35" t="str">
        <f t="shared" si="64"/>
        <v/>
      </c>
      <c r="W161" s="35" t="str">
        <f t="shared" si="65"/>
        <v/>
      </c>
      <c r="X161" s="35" t="str">
        <f t="shared" si="66"/>
        <v/>
      </c>
      <c r="Y161" s="35" t="str">
        <f t="shared" si="67"/>
        <v/>
      </c>
      <c r="Z161" s="35"/>
      <c r="AA161" s="35" t="str">
        <f t="shared" si="76"/>
        <v/>
      </c>
      <c r="AB161" s="35" t="str">
        <f t="shared" si="68"/>
        <v/>
      </c>
      <c r="AC161" s="35" t="str">
        <f t="shared" si="69"/>
        <v/>
      </c>
      <c r="AD161" s="35" t="str">
        <f t="shared" si="70"/>
        <v/>
      </c>
      <c r="AE161" s="35" t="str">
        <f t="shared" si="71"/>
        <v/>
      </c>
      <c r="AF161" s="35" t="str">
        <f t="shared" si="72"/>
        <v/>
      </c>
      <c r="AG161" s="38" t="str">
        <f t="shared" si="77"/>
        <v/>
      </c>
      <c r="AH161" s="35" t="str">
        <f t="shared" si="73"/>
        <v/>
      </c>
    </row>
    <row r="162" spans="1:34" x14ac:dyDescent="0.15">
      <c r="A162" s="80">
        <v>158</v>
      </c>
      <c r="B162" s="32"/>
      <c r="C162" s="80" t="str">
        <f t="shared" si="80"/>
        <v/>
      </c>
      <c r="D162" s="81" t="str">
        <f t="shared" si="81"/>
        <v/>
      </c>
      <c r="E162" s="82"/>
      <c r="F162" s="82"/>
      <c r="G162" s="86"/>
      <c r="H162" s="86"/>
      <c r="I162" s="86"/>
      <c r="J162" s="86"/>
      <c r="K162" s="82"/>
      <c r="L162" s="82"/>
      <c r="M162" s="36" t="str">
        <f t="shared" si="74"/>
        <v/>
      </c>
      <c r="N162" s="37" t="str">
        <f t="shared" si="75"/>
        <v/>
      </c>
      <c r="P162" s="34" t="str">
        <f t="shared" si="59"/>
        <v/>
      </c>
      <c r="Q162" s="34"/>
      <c r="R162" s="35" t="str">
        <f t="shared" si="60"/>
        <v/>
      </c>
      <c r="S162" s="35" t="str">
        <f t="shared" si="61"/>
        <v/>
      </c>
      <c r="T162" s="35" t="str">
        <f t="shared" si="62"/>
        <v/>
      </c>
      <c r="U162" s="35" t="str">
        <f t="shared" si="63"/>
        <v/>
      </c>
      <c r="V162" s="35" t="str">
        <f t="shared" si="64"/>
        <v/>
      </c>
      <c r="W162" s="35" t="str">
        <f t="shared" si="65"/>
        <v/>
      </c>
      <c r="X162" s="35" t="str">
        <f t="shared" si="66"/>
        <v/>
      </c>
      <c r="Y162" s="35" t="str">
        <f t="shared" si="67"/>
        <v/>
      </c>
      <c r="Z162" s="35"/>
      <c r="AA162" s="35" t="str">
        <f t="shared" si="76"/>
        <v/>
      </c>
      <c r="AB162" s="35" t="str">
        <f t="shared" si="68"/>
        <v/>
      </c>
      <c r="AC162" s="35" t="str">
        <f t="shared" si="69"/>
        <v/>
      </c>
      <c r="AD162" s="35" t="str">
        <f t="shared" si="70"/>
        <v/>
      </c>
      <c r="AE162" s="35" t="str">
        <f t="shared" si="71"/>
        <v/>
      </c>
      <c r="AF162" s="35" t="str">
        <f t="shared" si="72"/>
        <v/>
      </c>
      <c r="AG162" s="38" t="str">
        <f t="shared" si="77"/>
        <v/>
      </c>
      <c r="AH162" s="35" t="str">
        <f t="shared" si="73"/>
        <v/>
      </c>
    </row>
    <row r="163" spans="1:34" x14ac:dyDescent="0.15">
      <c r="A163" s="80">
        <v>159</v>
      </c>
      <c r="B163" s="32"/>
      <c r="C163" s="80" t="str">
        <f t="shared" si="80"/>
        <v/>
      </c>
      <c r="D163" s="81" t="str">
        <f t="shared" si="81"/>
        <v/>
      </c>
      <c r="E163" s="82"/>
      <c r="F163" s="82"/>
      <c r="G163" s="86"/>
      <c r="H163" s="86"/>
      <c r="I163" s="86"/>
      <c r="J163" s="86"/>
      <c r="K163" s="82"/>
      <c r="L163" s="82"/>
      <c r="M163" s="36" t="str">
        <f t="shared" si="74"/>
        <v/>
      </c>
      <c r="N163" s="37" t="str">
        <f t="shared" si="75"/>
        <v/>
      </c>
      <c r="P163" s="34" t="str">
        <f t="shared" si="59"/>
        <v/>
      </c>
      <c r="Q163" s="34"/>
      <c r="R163" s="35" t="str">
        <f t="shared" si="60"/>
        <v/>
      </c>
      <c r="S163" s="35" t="str">
        <f t="shared" si="61"/>
        <v/>
      </c>
      <c r="T163" s="35" t="str">
        <f t="shared" si="62"/>
        <v/>
      </c>
      <c r="U163" s="35" t="str">
        <f t="shared" si="63"/>
        <v/>
      </c>
      <c r="V163" s="35" t="str">
        <f t="shared" si="64"/>
        <v/>
      </c>
      <c r="W163" s="35" t="str">
        <f t="shared" si="65"/>
        <v/>
      </c>
      <c r="X163" s="35" t="str">
        <f t="shared" si="66"/>
        <v/>
      </c>
      <c r="Y163" s="35" t="str">
        <f t="shared" si="67"/>
        <v/>
      </c>
      <c r="Z163" s="35"/>
      <c r="AA163" s="35" t="str">
        <f t="shared" si="76"/>
        <v/>
      </c>
      <c r="AB163" s="35" t="str">
        <f t="shared" si="68"/>
        <v/>
      </c>
      <c r="AC163" s="35" t="str">
        <f t="shared" si="69"/>
        <v/>
      </c>
      <c r="AD163" s="35" t="str">
        <f t="shared" si="70"/>
        <v/>
      </c>
      <c r="AE163" s="35" t="str">
        <f t="shared" si="71"/>
        <v/>
      </c>
      <c r="AF163" s="35" t="str">
        <f t="shared" si="72"/>
        <v/>
      </c>
      <c r="AG163" s="38" t="str">
        <f t="shared" si="77"/>
        <v/>
      </c>
      <c r="AH163" s="35" t="str">
        <f t="shared" si="73"/>
        <v/>
      </c>
    </row>
    <row r="164" spans="1:34" x14ac:dyDescent="0.15">
      <c r="A164" s="80">
        <v>160</v>
      </c>
      <c r="B164" s="32"/>
      <c r="C164" s="80" t="str">
        <f t="shared" si="80"/>
        <v/>
      </c>
      <c r="D164" s="81" t="str">
        <f t="shared" si="81"/>
        <v/>
      </c>
      <c r="E164" s="82"/>
      <c r="F164" s="82"/>
      <c r="G164" s="86"/>
      <c r="H164" s="86"/>
      <c r="I164" s="86"/>
      <c r="J164" s="86"/>
      <c r="K164" s="82"/>
      <c r="L164" s="82"/>
      <c r="M164" s="36" t="str">
        <f t="shared" si="74"/>
        <v/>
      </c>
      <c r="N164" s="37" t="str">
        <f t="shared" si="75"/>
        <v/>
      </c>
      <c r="P164" s="34" t="str">
        <f t="shared" si="59"/>
        <v/>
      </c>
      <c r="Q164" s="34"/>
      <c r="R164" s="35" t="str">
        <f t="shared" si="60"/>
        <v/>
      </c>
      <c r="S164" s="35" t="str">
        <f t="shared" si="61"/>
        <v/>
      </c>
      <c r="T164" s="35" t="str">
        <f t="shared" si="62"/>
        <v/>
      </c>
      <c r="U164" s="35" t="str">
        <f t="shared" si="63"/>
        <v/>
      </c>
      <c r="V164" s="35" t="str">
        <f t="shared" si="64"/>
        <v/>
      </c>
      <c r="W164" s="35" t="str">
        <f t="shared" si="65"/>
        <v/>
      </c>
      <c r="X164" s="35" t="str">
        <f t="shared" si="66"/>
        <v/>
      </c>
      <c r="Y164" s="35" t="str">
        <f t="shared" si="67"/>
        <v/>
      </c>
      <c r="Z164" s="35"/>
      <c r="AA164" s="35" t="str">
        <f t="shared" si="76"/>
        <v/>
      </c>
      <c r="AB164" s="35" t="str">
        <f t="shared" si="68"/>
        <v/>
      </c>
      <c r="AC164" s="35" t="str">
        <f t="shared" si="69"/>
        <v/>
      </c>
      <c r="AD164" s="35" t="str">
        <f t="shared" si="70"/>
        <v/>
      </c>
      <c r="AE164" s="35" t="str">
        <f t="shared" si="71"/>
        <v/>
      </c>
      <c r="AF164" s="35" t="str">
        <f t="shared" si="72"/>
        <v/>
      </c>
      <c r="AG164" s="38" t="str">
        <f t="shared" si="77"/>
        <v/>
      </c>
      <c r="AH164" s="35" t="str">
        <f t="shared" si="73"/>
        <v/>
      </c>
    </row>
    <row r="165" spans="1:34" x14ac:dyDescent="0.15">
      <c r="A165" s="80">
        <v>161</v>
      </c>
      <c r="B165" s="32"/>
      <c r="C165" s="80" t="str">
        <f t="shared" si="80"/>
        <v/>
      </c>
      <c r="D165" s="81" t="str">
        <f t="shared" si="81"/>
        <v/>
      </c>
      <c r="E165" s="82"/>
      <c r="F165" s="82"/>
      <c r="G165" s="86"/>
      <c r="H165" s="86"/>
      <c r="I165" s="86"/>
      <c r="J165" s="86"/>
      <c r="K165" s="82"/>
      <c r="L165" s="82"/>
      <c r="M165" s="36" t="str">
        <f t="shared" si="74"/>
        <v/>
      </c>
      <c r="N165" s="37" t="str">
        <f t="shared" si="75"/>
        <v/>
      </c>
      <c r="P165" s="34" t="str">
        <f t="shared" si="59"/>
        <v/>
      </c>
      <c r="Q165" s="34"/>
      <c r="R165" s="35" t="str">
        <f t="shared" si="60"/>
        <v/>
      </c>
      <c r="S165" s="35" t="str">
        <f t="shared" si="61"/>
        <v/>
      </c>
      <c r="T165" s="35" t="str">
        <f t="shared" si="62"/>
        <v/>
      </c>
      <c r="U165" s="35" t="str">
        <f t="shared" si="63"/>
        <v/>
      </c>
      <c r="V165" s="35" t="str">
        <f t="shared" si="64"/>
        <v/>
      </c>
      <c r="W165" s="35" t="str">
        <f t="shared" si="65"/>
        <v/>
      </c>
      <c r="X165" s="35" t="str">
        <f t="shared" si="66"/>
        <v/>
      </c>
      <c r="Y165" s="35" t="str">
        <f t="shared" si="67"/>
        <v/>
      </c>
      <c r="Z165" s="35"/>
      <c r="AA165" s="35" t="str">
        <f t="shared" si="76"/>
        <v/>
      </c>
      <c r="AB165" s="35" t="str">
        <f t="shared" si="68"/>
        <v/>
      </c>
      <c r="AC165" s="35" t="str">
        <f t="shared" si="69"/>
        <v/>
      </c>
      <c r="AD165" s="35" t="str">
        <f t="shared" si="70"/>
        <v/>
      </c>
      <c r="AE165" s="35" t="str">
        <f t="shared" si="71"/>
        <v/>
      </c>
      <c r="AF165" s="35" t="str">
        <f t="shared" si="72"/>
        <v/>
      </c>
      <c r="AG165" s="38" t="str">
        <f t="shared" si="77"/>
        <v/>
      </c>
      <c r="AH165" s="35" t="str">
        <f t="shared" si="73"/>
        <v/>
      </c>
    </row>
    <row r="166" spans="1:34" x14ac:dyDescent="0.15">
      <c r="A166" s="80">
        <v>162</v>
      </c>
      <c r="B166" s="32"/>
      <c r="C166" s="80" t="str">
        <f t="shared" si="80"/>
        <v/>
      </c>
      <c r="D166" s="81" t="str">
        <f t="shared" si="81"/>
        <v/>
      </c>
      <c r="E166" s="82"/>
      <c r="F166" s="82"/>
      <c r="G166" s="86"/>
      <c r="H166" s="86"/>
      <c r="I166" s="86"/>
      <c r="J166" s="86"/>
      <c r="K166" s="82"/>
      <c r="L166" s="82"/>
      <c r="M166" s="36" t="str">
        <f t="shared" si="74"/>
        <v/>
      </c>
      <c r="N166" s="37" t="str">
        <f t="shared" si="75"/>
        <v/>
      </c>
      <c r="P166" s="34" t="str">
        <f t="shared" si="59"/>
        <v/>
      </c>
      <c r="Q166" s="34"/>
      <c r="R166" s="35" t="str">
        <f t="shared" si="60"/>
        <v/>
      </c>
      <c r="S166" s="35" t="str">
        <f t="shared" si="61"/>
        <v/>
      </c>
      <c r="T166" s="35" t="str">
        <f t="shared" si="62"/>
        <v/>
      </c>
      <c r="U166" s="35" t="str">
        <f t="shared" si="63"/>
        <v/>
      </c>
      <c r="V166" s="35" t="str">
        <f t="shared" si="64"/>
        <v/>
      </c>
      <c r="W166" s="35" t="str">
        <f t="shared" si="65"/>
        <v/>
      </c>
      <c r="X166" s="35" t="str">
        <f t="shared" si="66"/>
        <v/>
      </c>
      <c r="Y166" s="35" t="str">
        <f t="shared" si="67"/>
        <v/>
      </c>
      <c r="Z166" s="35"/>
      <c r="AA166" s="35" t="str">
        <f t="shared" si="76"/>
        <v/>
      </c>
      <c r="AB166" s="35" t="str">
        <f t="shared" si="68"/>
        <v/>
      </c>
      <c r="AC166" s="35" t="str">
        <f t="shared" si="69"/>
        <v/>
      </c>
      <c r="AD166" s="35" t="str">
        <f t="shared" si="70"/>
        <v/>
      </c>
      <c r="AE166" s="35" t="str">
        <f t="shared" si="71"/>
        <v/>
      </c>
      <c r="AF166" s="35" t="str">
        <f t="shared" si="72"/>
        <v/>
      </c>
      <c r="AG166" s="38" t="str">
        <f t="shared" si="77"/>
        <v/>
      </c>
      <c r="AH166" s="35" t="str">
        <f t="shared" si="73"/>
        <v/>
      </c>
    </row>
    <row r="167" spans="1:34" x14ac:dyDescent="0.15">
      <c r="A167" s="80">
        <v>163</v>
      </c>
      <c r="B167" s="32"/>
      <c r="C167" s="80" t="str">
        <f t="shared" si="80"/>
        <v/>
      </c>
      <c r="D167" s="81" t="str">
        <f t="shared" si="81"/>
        <v/>
      </c>
      <c r="E167" s="82"/>
      <c r="F167" s="82"/>
      <c r="G167" s="86"/>
      <c r="H167" s="86"/>
      <c r="I167" s="86"/>
      <c r="J167" s="86"/>
      <c r="K167" s="82"/>
      <c r="L167" s="82"/>
      <c r="M167" s="36" t="str">
        <f t="shared" si="74"/>
        <v/>
      </c>
      <c r="N167" s="37" t="str">
        <f t="shared" si="75"/>
        <v/>
      </c>
      <c r="P167" s="34" t="str">
        <f t="shared" si="59"/>
        <v/>
      </c>
      <c r="Q167" s="34"/>
      <c r="R167" s="35" t="str">
        <f t="shared" si="60"/>
        <v/>
      </c>
      <c r="S167" s="35" t="str">
        <f t="shared" si="61"/>
        <v/>
      </c>
      <c r="T167" s="35" t="str">
        <f t="shared" si="62"/>
        <v/>
      </c>
      <c r="U167" s="35" t="str">
        <f t="shared" si="63"/>
        <v/>
      </c>
      <c r="V167" s="35" t="str">
        <f t="shared" si="64"/>
        <v/>
      </c>
      <c r="W167" s="35" t="str">
        <f t="shared" si="65"/>
        <v/>
      </c>
      <c r="X167" s="35" t="str">
        <f t="shared" si="66"/>
        <v/>
      </c>
      <c r="Y167" s="35" t="str">
        <f t="shared" si="67"/>
        <v/>
      </c>
      <c r="Z167" s="35"/>
      <c r="AA167" s="35" t="str">
        <f t="shared" si="76"/>
        <v/>
      </c>
      <c r="AB167" s="35" t="str">
        <f t="shared" si="68"/>
        <v/>
      </c>
      <c r="AC167" s="35" t="str">
        <f t="shared" si="69"/>
        <v/>
      </c>
      <c r="AD167" s="35" t="str">
        <f t="shared" si="70"/>
        <v/>
      </c>
      <c r="AE167" s="35" t="str">
        <f t="shared" si="71"/>
        <v/>
      </c>
      <c r="AF167" s="35" t="str">
        <f t="shared" si="72"/>
        <v/>
      </c>
      <c r="AG167" s="38" t="str">
        <f t="shared" si="77"/>
        <v/>
      </c>
      <c r="AH167" s="35" t="str">
        <f t="shared" si="73"/>
        <v/>
      </c>
    </row>
    <row r="168" spans="1:34" x14ac:dyDescent="0.15">
      <c r="A168" s="80">
        <v>164</v>
      </c>
      <c r="B168" s="32"/>
      <c r="C168" s="80" t="str">
        <f t="shared" si="80"/>
        <v/>
      </c>
      <c r="D168" s="81" t="str">
        <f t="shared" si="81"/>
        <v/>
      </c>
      <c r="E168" s="82"/>
      <c r="F168" s="82"/>
      <c r="G168" s="86"/>
      <c r="H168" s="86"/>
      <c r="I168" s="86"/>
      <c r="J168" s="86"/>
      <c r="K168" s="82"/>
      <c r="L168" s="82"/>
      <c r="M168" s="36" t="str">
        <f t="shared" si="74"/>
        <v/>
      </c>
      <c r="N168" s="37" t="str">
        <f t="shared" si="75"/>
        <v/>
      </c>
      <c r="P168" s="34" t="str">
        <f t="shared" si="59"/>
        <v/>
      </c>
      <c r="Q168" s="34"/>
      <c r="R168" s="35" t="str">
        <f t="shared" si="60"/>
        <v/>
      </c>
      <c r="S168" s="35" t="str">
        <f t="shared" si="61"/>
        <v/>
      </c>
      <c r="T168" s="35" t="str">
        <f t="shared" si="62"/>
        <v/>
      </c>
      <c r="U168" s="35" t="str">
        <f t="shared" si="63"/>
        <v/>
      </c>
      <c r="V168" s="35" t="str">
        <f t="shared" si="64"/>
        <v/>
      </c>
      <c r="W168" s="35" t="str">
        <f t="shared" si="65"/>
        <v/>
      </c>
      <c r="X168" s="35" t="str">
        <f t="shared" si="66"/>
        <v/>
      </c>
      <c r="Y168" s="35" t="str">
        <f t="shared" si="67"/>
        <v/>
      </c>
      <c r="Z168" s="35"/>
      <c r="AA168" s="35" t="str">
        <f t="shared" si="76"/>
        <v/>
      </c>
      <c r="AB168" s="35" t="str">
        <f t="shared" si="68"/>
        <v/>
      </c>
      <c r="AC168" s="35" t="str">
        <f t="shared" si="69"/>
        <v/>
      </c>
      <c r="AD168" s="35" t="str">
        <f t="shared" si="70"/>
        <v/>
      </c>
      <c r="AE168" s="35" t="str">
        <f t="shared" si="71"/>
        <v/>
      </c>
      <c r="AF168" s="35" t="str">
        <f t="shared" si="72"/>
        <v/>
      </c>
      <c r="AG168" s="38" t="str">
        <f t="shared" si="77"/>
        <v/>
      </c>
      <c r="AH168" s="35" t="str">
        <f t="shared" si="73"/>
        <v/>
      </c>
    </row>
    <row r="169" spans="1:34" x14ac:dyDescent="0.15">
      <c r="A169" s="80">
        <v>165</v>
      </c>
      <c r="B169" s="32"/>
      <c r="C169" s="80" t="str">
        <f t="shared" si="80"/>
        <v/>
      </c>
      <c r="D169" s="81" t="str">
        <f t="shared" si="81"/>
        <v/>
      </c>
      <c r="E169" s="82"/>
      <c r="F169" s="82"/>
      <c r="G169" s="86"/>
      <c r="H169" s="86"/>
      <c r="I169" s="86"/>
      <c r="J169" s="86"/>
      <c r="K169" s="82"/>
      <c r="L169" s="82"/>
      <c r="M169" s="36" t="str">
        <f t="shared" si="74"/>
        <v/>
      </c>
      <c r="N169" s="37" t="str">
        <f t="shared" si="75"/>
        <v/>
      </c>
      <c r="P169" s="34" t="str">
        <f t="shared" si="59"/>
        <v/>
      </c>
      <c r="Q169" s="34"/>
      <c r="R169" s="35" t="str">
        <f t="shared" si="60"/>
        <v/>
      </c>
      <c r="S169" s="35" t="str">
        <f t="shared" si="61"/>
        <v/>
      </c>
      <c r="T169" s="35" t="str">
        <f t="shared" si="62"/>
        <v/>
      </c>
      <c r="U169" s="35" t="str">
        <f t="shared" si="63"/>
        <v/>
      </c>
      <c r="V169" s="35" t="str">
        <f t="shared" si="64"/>
        <v/>
      </c>
      <c r="W169" s="35" t="str">
        <f t="shared" si="65"/>
        <v/>
      </c>
      <c r="X169" s="35" t="str">
        <f t="shared" si="66"/>
        <v/>
      </c>
      <c r="Y169" s="35" t="str">
        <f t="shared" si="67"/>
        <v/>
      </c>
      <c r="Z169" s="35"/>
      <c r="AA169" s="35" t="str">
        <f t="shared" si="76"/>
        <v/>
      </c>
      <c r="AB169" s="35" t="str">
        <f t="shared" si="68"/>
        <v/>
      </c>
      <c r="AC169" s="35" t="str">
        <f t="shared" si="69"/>
        <v/>
      </c>
      <c r="AD169" s="35" t="str">
        <f t="shared" si="70"/>
        <v/>
      </c>
      <c r="AE169" s="35" t="str">
        <f t="shared" si="71"/>
        <v/>
      </c>
      <c r="AF169" s="35" t="str">
        <f t="shared" si="72"/>
        <v/>
      </c>
      <c r="AG169" s="38" t="str">
        <f t="shared" si="77"/>
        <v/>
      </c>
      <c r="AH169" s="35" t="str">
        <f t="shared" si="73"/>
        <v/>
      </c>
    </row>
    <row r="170" spans="1:34" x14ac:dyDescent="0.15">
      <c r="A170" s="80">
        <v>166</v>
      </c>
      <c r="B170" s="32"/>
      <c r="C170" s="80" t="str">
        <f t="shared" si="80"/>
        <v/>
      </c>
      <c r="D170" s="81" t="str">
        <f t="shared" si="81"/>
        <v/>
      </c>
      <c r="E170" s="82"/>
      <c r="F170" s="82"/>
      <c r="G170" s="86"/>
      <c r="H170" s="86"/>
      <c r="I170" s="86"/>
      <c r="J170" s="86"/>
      <c r="K170" s="82"/>
      <c r="L170" s="82"/>
      <c r="M170" s="36" t="str">
        <f t="shared" si="74"/>
        <v/>
      </c>
      <c r="N170" s="37" t="str">
        <f t="shared" si="75"/>
        <v/>
      </c>
      <c r="P170" s="34" t="str">
        <f t="shared" si="59"/>
        <v/>
      </c>
      <c r="Q170" s="34"/>
      <c r="R170" s="35" t="str">
        <f t="shared" si="60"/>
        <v/>
      </c>
      <c r="S170" s="35" t="str">
        <f t="shared" si="61"/>
        <v/>
      </c>
      <c r="T170" s="35" t="str">
        <f t="shared" si="62"/>
        <v/>
      </c>
      <c r="U170" s="35" t="str">
        <f t="shared" si="63"/>
        <v/>
      </c>
      <c r="V170" s="35" t="str">
        <f t="shared" si="64"/>
        <v/>
      </c>
      <c r="W170" s="35" t="str">
        <f t="shared" si="65"/>
        <v/>
      </c>
      <c r="X170" s="35" t="str">
        <f t="shared" si="66"/>
        <v/>
      </c>
      <c r="Y170" s="35" t="str">
        <f t="shared" si="67"/>
        <v/>
      </c>
      <c r="Z170" s="35"/>
      <c r="AA170" s="35" t="str">
        <f t="shared" si="76"/>
        <v/>
      </c>
      <c r="AB170" s="35" t="str">
        <f t="shared" si="68"/>
        <v/>
      </c>
      <c r="AC170" s="35" t="str">
        <f t="shared" si="69"/>
        <v/>
      </c>
      <c r="AD170" s="35" t="str">
        <f t="shared" si="70"/>
        <v/>
      </c>
      <c r="AE170" s="35" t="str">
        <f t="shared" si="71"/>
        <v/>
      </c>
      <c r="AF170" s="35" t="str">
        <f t="shared" si="72"/>
        <v/>
      </c>
      <c r="AG170" s="38" t="str">
        <f t="shared" si="77"/>
        <v/>
      </c>
      <c r="AH170" s="35" t="str">
        <f t="shared" si="73"/>
        <v/>
      </c>
    </row>
    <row r="171" spans="1:34" x14ac:dyDescent="0.15">
      <c r="A171" s="80">
        <v>167</v>
      </c>
      <c r="B171" s="32"/>
      <c r="C171" s="80" t="str">
        <f t="shared" si="80"/>
        <v/>
      </c>
      <c r="D171" s="81" t="str">
        <f t="shared" si="81"/>
        <v/>
      </c>
      <c r="E171" s="82"/>
      <c r="F171" s="82"/>
      <c r="G171" s="86"/>
      <c r="H171" s="86"/>
      <c r="I171" s="86"/>
      <c r="J171" s="86"/>
      <c r="K171" s="82"/>
      <c r="L171" s="82"/>
      <c r="M171" s="36" t="str">
        <f t="shared" si="74"/>
        <v/>
      </c>
      <c r="N171" s="37" t="str">
        <f t="shared" si="75"/>
        <v/>
      </c>
      <c r="P171" s="34" t="str">
        <f t="shared" si="59"/>
        <v/>
      </c>
      <c r="Q171" s="34"/>
      <c r="R171" s="35" t="str">
        <f t="shared" si="60"/>
        <v/>
      </c>
      <c r="S171" s="35" t="str">
        <f t="shared" si="61"/>
        <v/>
      </c>
      <c r="T171" s="35" t="str">
        <f t="shared" si="62"/>
        <v/>
      </c>
      <c r="U171" s="35" t="str">
        <f t="shared" si="63"/>
        <v/>
      </c>
      <c r="V171" s="35" t="str">
        <f t="shared" si="64"/>
        <v/>
      </c>
      <c r="W171" s="35" t="str">
        <f t="shared" si="65"/>
        <v/>
      </c>
      <c r="X171" s="35" t="str">
        <f t="shared" si="66"/>
        <v/>
      </c>
      <c r="Y171" s="35" t="str">
        <f t="shared" si="67"/>
        <v/>
      </c>
      <c r="Z171" s="35"/>
      <c r="AA171" s="35" t="str">
        <f t="shared" si="76"/>
        <v/>
      </c>
      <c r="AB171" s="35" t="str">
        <f t="shared" si="68"/>
        <v/>
      </c>
      <c r="AC171" s="35" t="str">
        <f t="shared" si="69"/>
        <v/>
      </c>
      <c r="AD171" s="35" t="str">
        <f t="shared" si="70"/>
        <v/>
      </c>
      <c r="AE171" s="35" t="str">
        <f t="shared" si="71"/>
        <v/>
      </c>
      <c r="AF171" s="35" t="str">
        <f t="shared" si="72"/>
        <v/>
      </c>
      <c r="AG171" s="38" t="str">
        <f t="shared" si="77"/>
        <v/>
      </c>
      <c r="AH171" s="35" t="str">
        <f t="shared" si="73"/>
        <v/>
      </c>
    </row>
    <row r="172" spans="1:34" x14ac:dyDescent="0.15">
      <c r="A172" s="80">
        <v>168</v>
      </c>
      <c r="B172" s="32"/>
      <c r="C172" s="80" t="str">
        <f t="shared" si="80"/>
        <v/>
      </c>
      <c r="D172" s="81" t="str">
        <f t="shared" si="81"/>
        <v/>
      </c>
      <c r="E172" s="82"/>
      <c r="F172" s="82"/>
      <c r="G172" s="86"/>
      <c r="H172" s="86"/>
      <c r="I172" s="86"/>
      <c r="J172" s="86"/>
      <c r="K172" s="82"/>
      <c r="L172" s="82"/>
      <c r="M172" s="36" t="str">
        <f t="shared" si="74"/>
        <v/>
      </c>
      <c r="N172" s="37" t="str">
        <f t="shared" si="75"/>
        <v/>
      </c>
      <c r="P172" s="34" t="str">
        <f t="shared" si="59"/>
        <v/>
      </c>
      <c r="Q172" s="34"/>
      <c r="R172" s="35" t="str">
        <f t="shared" si="60"/>
        <v/>
      </c>
      <c r="S172" s="35" t="str">
        <f t="shared" si="61"/>
        <v/>
      </c>
      <c r="T172" s="35" t="str">
        <f t="shared" si="62"/>
        <v/>
      </c>
      <c r="U172" s="35" t="str">
        <f t="shared" si="63"/>
        <v/>
      </c>
      <c r="V172" s="35" t="str">
        <f t="shared" si="64"/>
        <v/>
      </c>
      <c r="W172" s="35" t="str">
        <f t="shared" si="65"/>
        <v/>
      </c>
      <c r="X172" s="35" t="str">
        <f t="shared" si="66"/>
        <v/>
      </c>
      <c r="Y172" s="35" t="str">
        <f t="shared" si="67"/>
        <v/>
      </c>
      <c r="Z172" s="35"/>
      <c r="AA172" s="35" t="str">
        <f t="shared" si="76"/>
        <v/>
      </c>
      <c r="AB172" s="35" t="str">
        <f t="shared" si="68"/>
        <v/>
      </c>
      <c r="AC172" s="35" t="str">
        <f t="shared" si="69"/>
        <v/>
      </c>
      <c r="AD172" s="35" t="str">
        <f t="shared" si="70"/>
        <v/>
      </c>
      <c r="AE172" s="35" t="str">
        <f t="shared" si="71"/>
        <v/>
      </c>
      <c r="AF172" s="35" t="str">
        <f t="shared" si="72"/>
        <v/>
      </c>
      <c r="AG172" s="38" t="str">
        <f t="shared" si="77"/>
        <v/>
      </c>
      <c r="AH172" s="35" t="str">
        <f t="shared" si="73"/>
        <v/>
      </c>
    </row>
    <row r="173" spans="1:34" x14ac:dyDescent="0.15">
      <c r="A173" s="80">
        <v>169</v>
      </c>
      <c r="B173" s="32"/>
      <c r="C173" s="80" t="str">
        <f t="shared" si="80"/>
        <v/>
      </c>
      <c r="D173" s="81" t="str">
        <f t="shared" si="81"/>
        <v/>
      </c>
      <c r="E173" s="82"/>
      <c r="F173" s="82"/>
      <c r="G173" s="86"/>
      <c r="H173" s="86"/>
      <c r="I173" s="86"/>
      <c r="J173" s="86"/>
      <c r="K173" s="82"/>
      <c r="L173" s="82"/>
      <c r="M173" s="36" t="str">
        <f t="shared" si="74"/>
        <v/>
      </c>
      <c r="N173" s="37" t="str">
        <f t="shared" si="75"/>
        <v/>
      </c>
      <c r="P173" s="34" t="str">
        <f t="shared" si="59"/>
        <v/>
      </c>
      <c r="Q173" s="34"/>
      <c r="R173" s="35" t="str">
        <f t="shared" si="60"/>
        <v/>
      </c>
      <c r="S173" s="35" t="str">
        <f t="shared" si="61"/>
        <v/>
      </c>
      <c r="T173" s="35" t="str">
        <f t="shared" si="62"/>
        <v/>
      </c>
      <c r="U173" s="35" t="str">
        <f t="shared" si="63"/>
        <v/>
      </c>
      <c r="V173" s="35" t="str">
        <f t="shared" si="64"/>
        <v/>
      </c>
      <c r="W173" s="35" t="str">
        <f t="shared" si="65"/>
        <v/>
      </c>
      <c r="X173" s="35" t="str">
        <f t="shared" si="66"/>
        <v/>
      </c>
      <c r="Y173" s="35" t="str">
        <f t="shared" si="67"/>
        <v/>
      </c>
      <c r="Z173" s="35"/>
      <c r="AA173" s="35" t="str">
        <f t="shared" si="76"/>
        <v/>
      </c>
      <c r="AB173" s="35" t="str">
        <f t="shared" si="68"/>
        <v/>
      </c>
      <c r="AC173" s="35" t="str">
        <f t="shared" si="69"/>
        <v/>
      </c>
      <c r="AD173" s="35" t="str">
        <f t="shared" si="70"/>
        <v/>
      </c>
      <c r="AE173" s="35" t="str">
        <f t="shared" si="71"/>
        <v/>
      </c>
      <c r="AF173" s="35" t="str">
        <f t="shared" si="72"/>
        <v/>
      </c>
      <c r="AG173" s="38" t="str">
        <f t="shared" si="77"/>
        <v/>
      </c>
      <c r="AH173" s="35" t="str">
        <f t="shared" si="73"/>
        <v/>
      </c>
    </row>
    <row r="174" spans="1:34" x14ac:dyDescent="0.15">
      <c r="A174" s="80">
        <v>170</v>
      </c>
      <c r="B174" s="32"/>
      <c r="C174" s="80" t="str">
        <f t="shared" si="80"/>
        <v/>
      </c>
      <c r="D174" s="81" t="str">
        <f t="shared" si="81"/>
        <v/>
      </c>
      <c r="E174" s="82"/>
      <c r="F174" s="82"/>
      <c r="G174" s="86"/>
      <c r="H174" s="86"/>
      <c r="I174" s="86"/>
      <c r="J174" s="86"/>
      <c r="K174" s="82"/>
      <c r="L174" s="82"/>
      <c r="M174" s="36" t="str">
        <f t="shared" si="74"/>
        <v/>
      </c>
      <c r="N174" s="37" t="str">
        <f t="shared" si="75"/>
        <v/>
      </c>
      <c r="P174" s="34" t="str">
        <f t="shared" si="59"/>
        <v/>
      </c>
      <c r="Q174" s="34"/>
      <c r="R174" s="35" t="str">
        <f t="shared" si="60"/>
        <v/>
      </c>
      <c r="S174" s="35" t="str">
        <f t="shared" si="61"/>
        <v/>
      </c>
      <c r="T174" s="35" t="str">
        <f t="shared" si="62"/>
        <v/>
      </c>
      <c r="U174" s="35" t="str">
        <f t="shared" si="63"/>
        <v/>
      </c>
      <c r="V174" s="35" t="str">
        <f t="shared" si="64"/>
        <v/>
      </c>
      <c r="W174" s="35" t="str">
        <f t="shared" si="65"/>
        <v/>
      </c>
      <c r="X174" s="35" t="str">
        <f t="shared" si="66"/>
        <v/>
      </c>
      <c r="Y174" s="35" t="str">
        <f t="shared" si="67"/>
        <v/>
      </c>
      <c r="Z174" s="35"/>
      <c r="AA174" s="35" t="str">
        <f t="shared" si="76"/>
        <v/>
      </c>
      <c r="AB174" s="35" t="str">
        <f t="shared" si="68"/>
        <v/>
      </c>
      <c r="AC174" s="35" t="str">
        <f t="shared" si="69"/>
        <v/>
      </c>
      <c r="AD174" s="35" t="str">
        <f t="shared" si="70"/>
        <v/>
      </c>
      <c r="AE174" s="35" t="str">
        <f t="shared" si="71"/>
        <v/>
      </c>
      <c r="AF174" s="35" t="str">
        <f t="shared" si="72"/>
        <v/>
      </c>
      <c r="AG174" s="38" t="str">
        <f t="shared" si="77"/>
        <v/>
      </c>
      <c r="AH174" s="35" t="str">
        <f t="shared" si="73"/>
        <v/>
      </c>
    </row>
    <row r="175" spans="1:34" x14ac:dyDescent="0.15">
      <c r="A175" s="80">
        <v>171</v>
      </c>
      <c r="B175" s="32"/>
      <c r="C175" s="80" t="str">
        <f t="shared" si="80"/>
        <v/>
      </c>
      <c r="D175" s="81" t="str">
        <f t="shared" si="81"/>
        <v/>
      </c>
      <c r="E175" s="82"/>
      <c r="F175" s="82"/>
      <c r="G175" s="86"/>
      <c r="H175" s="86"/>
      <c r="I175" s="86"/>
      <c r="J175" s="86"/>
      <c r="K175" s="82"/>
      <c r="L175" s="82"/>
      <c r="M175" s="36" t="str">
        <f t="shared" si="74"/>
        <v/>
      </c>
      <c r="N175" s="37" t="str">
        <f t="shared" si="75"/>
        <v/>
      </c>
      <c r="P175" s="34" t="str">
        <f t="shared" si="59"/>
        <v/>
      </c>
      <c r="Q175" s="34"/>
      <c r="R175" s="35" t="str">
        <f t="shared" si="60"/>
        <v/>
      </c>
      <c r="S175" s="35" t="str">
        <f t="shared" si="61"/>
        <v/>
      </c>
      <c r="T175" s="35" t="str">
        <f t="shared" si="62"/>
        <v/>
      </c>
      <c r="U175" s="35" t="str">
        <f t="shared" si="63"/>
        <v/>
      </c>
      <c r="V175" s="35" t="str">
        <f t="shared" si="64"/>
        <v/>
      </c>
      <c r="W175" s="35" t="str">
        <f t="shared" si="65"/>
        <v/>
      </c>
      <c r="X175" s="35" t="str">
        <f t="shared" si="66"/>
        <v/>
      </c>
      <c r="Y175" s="35" t="str">
        <f t="shared" si="67"/>
        <v/>
      </c>
      <c r="Z175" s="35"/>
      <c r="AA175" s="35" t="str">
        <f t="shared" si="76"/>
        <v/>
      </c>
      <c r="AB175" s="35" t="str">
        <f t="shared" si="68"/>
        <v/>
      </c>
      <c r="AC175" s="35" t="str">
        <f t="shared" si="69"/>
        <v/>
      </c>
      <c r="AD175" s="35" t="str">
        <f t="shared" si="70"/>
        <v/>
      </c>
      <c r="AE175" s="35" t="str">
        <f t="shared" si="71"/>
        <v/>
      </c>
      <c r="AF175" s="35" t="str">
        <f t="shared" si="72"/>
        <v/>
      </c>
      <c r="AG175" s="38" t="str">
        <f t="shared" si="77"/>
        <v/>
      </c>
      <c r="AH175" s="35" t="str">
        <f t="shared" si="73"/>
        <v/>
      </c>
    </row>
    <row r="176" spans="1:34" x14ac:dyDescent="0.15">
      <c r="A176" s="80">
        <v>172</v>
      </c>
      <c r="B176" s="32"/>
      <c r="C176" s="80" t="str">
        <f t="shared" si="80"/>
        <v/>
      </c>
      <c r="D176" s="81" t="str">
        <f t="shared" si="81"/>
        <v/>
      </c>
      <c r="E176" s="82"/>
      <c r="F176" s="82"/>
      <c r="G176" s="86"/>
      <c r="H176" s="86"/>
      <c r="I176" s="86"/>
      <c r="J176" s="86"/>
      <c r="K176" s="82"/>
      <c r="L176" s="82"/>
      <c r="M176" s="36" t="str">
        <f t="shared" si="74"/>
        <v/>
      </c>
      <c r="N176" s="37" t="str">
        <f t="shared" si="75"/>
        <v/>
      </c>
      <c r="P176" s="34" t="str">
        <f t="shared" si="59"/>
        <v/>
      </c>
      <c r="Q176" s="34"/>
      <c r="R176" s="35" t="str">
        <f t="shared" si="60"/>
        <v/>
      </c>
      <c r="S176" s="35" t="str">
        <f t="shared" si="61"/>
        <v/>
      </c>
      <c r="T176" s="35" t="str">
        <f t="shared" si="62"/>
        <v/>
      </c>
      <c r="U176" s="35" t="str">
        <f t="shared" si="63"/>
        <v/>
      </c>
      <c r="V176" s="35" t="str">
        <f t="shared" si="64"/>
        <v/>
      </c>
      <c r="W176" s="35" t="str">
        <f t="shared" si="65"/>
        <v/>
      </c>
      <c r="X176" s="35" t="str">
        <f t="shared" si="66"/>
        <v/>
      </c>
      <c r="Y176" s="35" t="str">
        <f t="shared" si="67"/>
        <v/>
      </c>
      <c r="Z176" s="35"/>
      <c r="AA176" s="35" t="str">
        <f t="shared" si="76"/>
        <v/>
      </c>
      <c r="AB176" s="35" t="str">
        <f t="shared" si="68"/>
        <v/>
      </c>
      <c r="AC176" s="35" t="str">
        <f t="shared" si="69"/>
        <v/>
      </c>
      <c r="AD176" s="35" t="str">
        <f t="shared" si="70"/>
        <v/>
      </c>
      <c r="AE176" s="35" t="str">
        <f t="shared" si="71"/>
        <v/>
      </c>
      <c r="AF176" s="35" t="str">
        <f t="shared" si="72"/>
        <v/>
      </c>
      <c r="AG176" s="38" t="str">
        <f t="shared" si="77"/>
        <v/>
      </c>
      <c r="AH176" s="35" t="str">
        <f t="shared" si="73"/>
        <v/>
      </c>
    </row>
    <row r="177" spans="1:34" x14ac:dyDescent="0.15">
      <c r="A177" s="80">
        <v>173</v>
      </c>
      <c r="B177" s="32"/>
      <c r="C177" s="80" t="str">
        <f t="shared" si="80"/>
        <v/>
      </c>
      <c r="D177" s="81" t="str">
        <f t="shared" si="81"/>
        <v/>
      </c>
      <c r="E177" s="82"/>
      <c r="F177" s="82"/>
      <c r="G177" s="86"/>
      <c r="H177" s="86"/>
      <c r="I177" s="86"/>
      <c r="J177" s="86"/>
      <c r="K177" s="82"/>
      <c r="L177" s="82"/>
      <c r="M177" s="36" t="str">
        <f t="shared" si="74"/>
        <v/>
      </c>
      <c r="N177" s="37" t="str">
        <f t="shared" si="75"/>
        <v/>
      </c>
      <c r="P177" s="34" t="str">
        <f t="shared" si="59"/>
        <v/>
      </c>
      <c r="Q177" s="34"/>
      <c r="R177" s="35" t="str">
        <f t="shared" si="60"/>
        <v/>
      </c>
      <c r="S177" s="35" t="str">
        <f t="shared" si="61"/>
        <v/>
      </c>
      <c r="T177" s="35" t="str">
        <f t="shared" si="62"/>
        <v/>
      </c>
      <c r="U177" s="35" t="str">
        <f t="shared" si="63"/>
        <v/>
      </c>
      <c r="V177" s="35" t="str">
        <f t="shared" si="64"/>
        <v/>
      </c>
      <c r="W177" s="35" t="str">
        <f t="shared" si="65"/>
        <v/>
      </c>
      <c r="X177" s="35" t="str">
        <f t="shared" si="66"/>
        <v/>
      </c>
      <c r="Y177" s="35" t="str">
        <f t="shared" si="67"/>
        <v/>
      </c>
      <c r="Z177" s="35"/>
      <c r="AA177" s="35" t="str">
        <f t="shared" si="76"/>
        <v/>
      </c>
      <c r="AB177" s="35" t="str">
        <f t="shared" si="68"/>
        <v/>
      </c>
      <c r="AC177" s="35" t="str">
        <f t="shared" si="69"/>
        <v/>
      </c>
      <c r="AD177" s="35" t="str">
        <f t="shared" si="70"/>
        <v/>
      </c>
      <c r="AE177" s="35" t="str">
        <f t="shared" si="71"/>
        <v/>
      </c>
      <c r="AF177" s="35" t="str">
        <f t="shared" si="72"/>
        <v/>
      </c>
      <c r="AG177" s="38" t="str">
        <f t="shared" si="77"/>
        <v/>
      </c>
      <c r="AH177" s="35" t="str">
        <f t="shared" si="73"/>
        <v/>
      </c>
    </row>
    <row r="178" spans="1:34" x14ac:dyDescent="0.15">
      <c r="A178" s="80">
        <v>174</v>
      </c>
      <c r="B178" s="32"/>
      <c r="C178" s="80" t="str">
        <f t="shared" si="80"/>
        <v/>
      </c>
      <c r="D178" s="81" t="str">
        <f t="shared" si="81"/>
        <v/>
      </c>
      <c r="E178" s="82"/>
      <c r="F178" s="82"/>
      <c r="G178" s="86"/>
      <c r="H178" s="86"/>
      <c r="I178" s="86"/>
      <c r="J178" s="86"/>
      <c r="K178" s="82"/>
      <c r="L178" s="82"/>
      <c r="M178" s="36" t="str">
        <f t="shared" si="74"/>
        <v/>
      </c>
      <c r="N178" s="37" t="str">
        <f t="shared" si="75"/>
        <v/>
      </c>
      <c r="P178" s="34" t="str">
        <f t="shared" si="59"/>
        <v/>
      </c>
      <c r="Q178" s="34"/>
      <c r="R178" s="35" t="str">
        <f t="shared" si="60"/>
        <v/>
      </c>
      <c r="S178" s="35" t="str">
        <f t="shared" si="61"/>
        <v/>
      </c>
      <c r="T178" s="35" t="str">
        <f t="shared" si="62"/>
        <v/>
      </c>
      <c r="U178" s="35" t="str">
        <f t="shared" si="63"/>
        <v/>
      </c>
      <c r="V178" s="35" t="str">
        <f t="shared" si="64"/>
        <v/>
      </c>
      <c r="W178" s="35" t="str">
        <f t="shared" si="65"/>
        <v/>
      </c>
      <c r="X178" s="35" t="str">
        <f t="shared" si="66"/>
        <v/>
      </c>
      <c r="Y178" s="35" t="str">
        <f t="shared" si="67"/>
        <v/>
      </c>
      <c r="Z178" s="35"/>
      <c r="AA178" s="35" t="str">
        <f t="shared" si="76"/>
        <v/>
      </c>
      <c r="AB178" s="35" t="str">
        <f t="shared" si="68"/>
        <v/>
      </c>
      <c r="AC178" s="35" t="str">
        <f t="shared" si="69"/>
        <v/>
      </c>
      <c r="AD178" s="35" t="str">
        <f t="shared" si="70"/>
        <v/>
      </c>
      <c r="AE178" s="35" t="str">
        <f t="shared" si="71"/>
        <v/>
      </c>
      <c r="AF178" s="35" t="str">
        <f t="shared" si="72"/>
        <v/>
      </c>
      <c r="AG178" s="38" t="str">
        <f t="shared" si="77"/>
        <v/>
      </c>
      <c r="AH178" s="35" t="str">
        <f t="shared" si="73"/>
        <v/>
      </c>
    </row>
    <row r="179" spans="1:34" x14ac:dyDescent="0.15">
      <c r="A179" s="80">
        <v>175</v>
      </c>
      <c r="B179" s="32"/>
      <c r="C179" s="80" t="str">
        <f t="shared" si="80"/>
        <v/>
      </c>
      <c r="D179" s="81" t="str">
        <f t="shared" si="81"/>
        <v/>
      </c>
      <c r="E179" s="82"/>
      <c r="F179" s="82"/>
      <c r="G179" s="86"/>
      <c r="H179" s="86"/>
      <c r="I179" s="86"/>
      <c r="J179" s="86"/>
      <c r="K179" s="82"/>
      <c r="L179" s="82"/>
      <c r="M179" s="36" t="str">
        <f t="shared" si="74"/>
        <v/>
      </c>
      <c r="N179" s="37" t="str">
        <f t="shared" si="75"/>
        <v/>
      </c>
      <c r="P179" s="34" t="str">
        <f t="shared" si="59"/>
        <v/>
      </c>
      <c r="Q179" s="34"/>
      <c r="R179" s="35" t="str">
        <f t="shared" si="60"/>
        <v/>
      </c>
      <c r="S179" s="35" t="str">
        <f t="shared" si="61"/>
        <v/>
      </c>
      <c r="T179" s="35" t="str">
        <f t="shared" si="62"/>
        <v/>
      </c>
      <c r="U179" s="35" t="str">
        <f t="shared" si="63"/>
        <v/>
      </c>
      <c r="V179" s="35" t="str">
        <f t="shared" si="64"/>
        <v/>
      </c>
      <c r="W179" s="35" t="str">
        <f t="shared" si="65"/>
        <v/>
      </c>
      <c r="X179" s="35" t="str">
        <f t="shared" si="66"/>
        <v/>
      </c>
      <c r="Y179" s="35" t="str">
        <f t="shared" si="67"/>
        <v/>
      </c>
      <c r="Z179" s="35"/>
      <c r="AA179" s="35" t="str">
        <f t="shared" si="76"/>
        <v/>
      </c>
      <c r="AB179" s="35" t="str">
        <f t="shared" si="68"/>
        <v/>
      </c>
      <c r="AC179" s="35" t="str">
        <f t="shared" si="69"/>
        <v/>
      </c>
      <c r="AD179" s="35" t="str">
        <f t="shared" si="70"/>
        <v/>
      </c>
      <c r="AE179" s="35" t="str">
        <f t="shared" si="71"/>
        <v/>
      </c>
      <c r="AF179" s="35" t="str">
        <f t="shared" si="72"/>
        <v/>
      </c>
      <c r="AG179" s="38" t="str">
        <f t="shared" si="77"/>
        <v/>
      </c>
      <c r="AH179" s="35" t="str">
        <f t="shared" si="73"/>
        <v/>
      </c>
    </row>
    <row r="180" spans="1:34" x14ac:dyDescent="0.15">
      <c r="A180" s="80">
        <v>176</v>
      </c>
      <c r="B180" s="32"/>
      <c r="C180" s="80" t="str">
        <f t="shared" si="80"/>
        <v/>
      </c>
      <c r="D180" s="81" t="str">
        <f t="shared" si="81"/>
        <v/>
      </c>
      <c r="E180" s="82"/>
      <c r="F180" s="82"/>
      <c r="G180" s="86"/>
      <c r="H180" s="86"/>
      <c r="I180" s="86"/>
      <c r="J180" s="86"/>
      <c r="K180" s="82"/>
      <c r="L180" s="82"/>
      <c r="M180" s="36" t="str">
        <f t="shared" si="74"/>
        <v/>
      </c>
      <c r="N180" s="37" t="str">
        <f t="shared" si="75"/>
        <v/>
      </c>
      <c r="P180" s="34" t="str">
        <f t="shared" si="59"/>
        <v/>
      </c>
      <c r="Q180" s="34"/>
      <c r="R180" s="35" t="str">
        <f t="shared" si="60"/>
        <v/>
      </c>
      <c r="S180" s="35" t="str">
        <f t="shared" si="61"/>
        <v/>
      </c>
      <c r="T180" s="35" t="str">
        <f t="shared" si="62"/>
        <v/>
      </c>
      <c r="U180" s="35" t="str">
        <f t="shared" si="63"/>
        <v/>
      </c>
      <c r="V180" s="35" t="str">
        <f t="shared" si="64"/>
        <v/>
      </c>
      <c r="W180" s="35" t="str">
        <f t="shared" si="65"/>
        <v/>
      </c>
      <c r="X180" s="35" t="str">
        <f t="shared" si="66"/>
        <v/>
      </c>
      <c r="Y180" s="35" t="str">
        <f t="shared" si="67"/>
        <v/>
      </c>
      <c r="Z180" s="35"/>
      <c r="AA180" s="35" t="str">
        <f t="shared" si="76"/>
        <v/>
      </c>
      <c r="AB180" s="35" t="str">
        <f t="shared" si="68"/>
        <v/>
      </c>
      <c r="AC180" s="35" t="str">
        <f t="shared" si="69"/>
        <v/>
      </c>
      <c r="AD180" s="35" t="str">
        <f t="shared" si="70"/>
        <v/>
      </c>
      <c r="AE180" s="35" t="str">
        <f t="shared" si="71"/>
        <v/>
      </c>
      <c r="AF180" s="35" t="str">
        <f t="shared" si="72"/>
        <v/>
      </c>
      <c r="AG180" s="38" t="str">
        <f t="shared" si="77"/>
        <v/>
      </c>
      <c r="AH180" s="35" t="str">
        <f t="shared" si="73"/>
        <v/>
      </c>
    </row>
    <row r="181" spans="1:34" x14ac:dyDescent="0.15">
      <c r="A181" s="80">
        <v>177</v>
      </c>
      <c r="B181" s="32"/>
      <c r="C181" s="80" t="str">
        <f t="shared" si="80"/>
        <v/>
      </c>
      <c r="D181" s="81" t="str">
        <f t="shared" si="81"/>
        <v/>
      </c>
      <c r="E181" s="82"/>
      <c r="F181" s="82"/>
      <c r="G181" s="86"/>
      <c r="H181" s="86"/>
      <c r="I181" s="86"/>
      <c r="J181" s="86"/>
      <c r="K181" s="82"/>
      <c r="L181" s="82"/>
      <c r="M181" s="36" t="str">
        <f t="shared" si="74"/>
        <v/>
      </c>
      <c r="N181" s="37" t="str">
        <f t="shared" si="75"/>
        <v/>
      </c>
      <c r="P181" s="34" t="str">
        <f t="shared" si="59"/>
        <v/>
      </c>
      <c r="Q181" s="34"/>
      <c r="R181" s="35" t="str">
        <f t="shared" si="60"/>
        <v/>
      </c>
      <c r="S181" s="35" t="str">
        <f t="shared" si="61"/>
        <v/>
      </c>
      <c r="T181" s="35" t="str">
        <f t="shared" si="62"/>
        <v/>
      </c>
      <c r="U181" s="35" t="str">
        <f t="shared" si="63"/>
        <v/>
      </c>
      <c r="V181" s="35" t="str">
        <f t="shared" si="64"/>
        <v/>
      </c>
      <c r="W181" s="35" t="str">
        <f t="shared" si="65"/>
        <v/>
      </c>
      <c r="X181" s="35" t="str">
        <f t="shared" si="66"/>
        <v/>
      </c>
      <c r="Y181" s="35" t="str">
        <f t="shared" si="67"/>
        <v/>
      </c>
      <c r="Z181" s="35"/>
      <c r="AA181" s="35" t="str">
        <f t="shared" si="76"/>
        <v/>
      </c>
      <c r="AB181" s="35" t="str">
        <f t="shared" si="68"/>
        <v/>
      </c>
      <c r="AC181" s="35" t="str">
        <f t="shared" si="69"/>
        <v/>
      </c>
      <c r="AD181" s="35" t="str">
        <f t="shared" si="70"/>
        <v/>
      </c>
      <c r="AE181" s="35" t="str">
        <f t="shared" si="71"/>
        <v/>
      </c>
      <c r="AF181" s="35" t="str">
        <f t="shared" si="72"/>
        <v/>
      </c>
      <c r="AG181" s="38" t="str">
        <f t="shared" si="77"/>
        <v/>
      </c>
      <c r="AH181" s="35" t="str">
        <f t="shared" si="73"/>
        <v/>
      </c>
    </row>
    <row r="182" spans="1:34" x14ac:dyDescent="0.15">
      <c r="A182" s="80">
        <v>178</v>
      </c>
      <c r="B182" s="32"/>
      <c r="C182" s="80" t="str">
        <f t="shared" si="80"/>
        <v/>
      </c>
      <c r="D182" s="81" t="str">
        <f t="shared" si="81"/>
        <v/>
      </c>
      <c r="E182" s="82"/>
      <c r="F182" s="82"/>
      <c r="G182" s="86"/>
      <c r="H182" s="86"/>
      <c r="I182" s="86"/>
      <c r="J182" s="86"/>
      <c r="K182" s="82"/>
      <c r="L182" s="82"/>
      <c r="M182" s="36" t="str">
        <f t="shared" si="74"/>
        <v/>
      </c>
      <c r="N182" s="37" t="str">
        <f t="shared" si="75"/>
        <v/>
      </c>
      <c r="P182" s="34" t="str">
        <f t="shared" si="59"/>
        <v/>
      </c>
      <c r="Q182" s="34"/>
      <c r="R182" s="35" t="str">
        <f t="shared" si="60"/>
        <v/>
      </c>
      <c r="S182" s="35" t="str">
        <f t="shared" si="61"/>
        <v/>
      </c>
      <c r="T182" s="35" t="str">
        <f t="shared" si="62"/>
        <v/>
      </c>
      <c r="U182" s="35" t="str">
        <f t="shared" si="63"/>
        <v/>
      </c>
      <c r="V182" s="35" t="str">
        <f t="shared" si="64"/>
        <v/>
      </c>
      <c r="W182" s="35" t="str">
        <f t="shared" si="65"/>
        <v/>
      </c>
      <c r="X182" s="35" t="str">
        <f t="shared" si="66"/>
        <v/>
      </c>
      <c r="Y182" s="35" t="str">
        <f t="shared" si="67"/>
        <v/>
      </c>
      <c r="Z182" s="35"/>
      <c r="AA182" s="35" t="str">
        <f t="shared" si="76"/>
        <v/>
      </c>
      <c r="AB182" s="35" t="str">
        <f t="shared" si="68"/>
        <v/>
      </c>
      <c r="AC182" s="35" t="str">
        <f t="shared" si="69"/>
        <v/>
      </c>
      <c r="AD182" s="35" t="str">
        <f t="shared" si="70"/>
        <v/>
      </c>
      <c r="AE182" s="35" t="str">
        <f t="shared" si="71"/>
        <v/>
      </c>
      <c r="AF182" s="35" t="str">
        <f t="shared" si="72"/>
        <v/>
      </c>
      <c r="AG182" s="38" t="str">
        <f t="shared" si="77"/>
        <v/>
      </c>
      <c r="AH182" s="35" t="str">
        <f t="shared" si="73"/>
        <v/>
      </c>
    </row>
    <row r="183" spans="1:34" x14ac:dyDescent="0.15">
      <c r="A183" s="80">
        <v>179</v>
      </c>
      <c r="B183" s="32"/>
      <c r="C183" s="80" t="str">
        <f t="shared" si="80"/>
        <v/>
      </c>
      <c r="D183" s="81" t="str">
        <f t="shared" si="81"/>
        <v/>
      </c>
      <c r="E183" s="82"/>
      <c r="F183" s="82"/>
      <c r="G183" s="86"/>
      <c r="H183" s="86"/>
      <c r="I183" s="86"/>
      <c r="J183" s="86"/>
      <c r="K183" s="82"/>
      <c r="L183" s="82"/>
      <c r="M183" s="36" t="str">
        <f t="shared" si="74"/>
        <v/>
      </c>
      <c r="N183" s="37" t="str">
        <f t="shared" si="75"/>
        <v/>
      </c>
      <c r="P183" s="34" t="str">
        <f t="shared" si="59"/>
        <v/>
      </c>
      <c r="Q183" s="34"/>
      <c r="R183" s="35" t="str">
        <f t="shared" si="60"/>
        <v/>
      </c>
      <c r="S183" s="35" t="str">
        <f t="shared" si="61"/>
        <v/>
      </c>
      <c r="T183" s="35" t="str">
        <f t="shared" si="62"/>
        <v/>
      </c>
      <c r="U183" s="35" t="str">
        <f t="shared" si="63"/>
        <v/>
      </c>
      <c r="V183" s="35" t="str">
        <f t="shared" si="64"/>
        <v/>
      </c>
      <c r="W183" s="35" t="str">
        <f t="shared" si="65"/>
        <v/>
      </c>
      <c r="X183" s="35" t="str">
        <f t="shared" si="66"/>
        <v/>
      </c>
      <c r="Y183" s="35" t="str">
        <f t="shared" si="67"/>
        <v/>
      </c>
      <c r="Z183" s="35"/>
      <c r="AA183" s="35" t="str">
        <f t="shared" si="76"/>
        <v/>
      </c>
      <c r="AB183" s="35" t="str">
        <f t="shared" si="68"/>
        <v/>
      </c>
      <c r="AC183" s="35" t="str">
        <f t="shared" si="69"/>
        <v/>
      </c>
      <c r="AD183" s="35" t="str">
        <f t="shared" si="70"/>
        <v/>
      </c>
      <c r="AE183" s="35" t="str">
        <f t="shared" si="71"/>
        <v/>
      </c>
      <c r="AF183" s="35" t="str">
        <f t="shared" si="72"/>
        <v/>
      </c>
      <c r="AG183" s="38" t="str">
        <f t="shared" si="77"/>
        <v/>
      </c>
      <c r="AH183" s="35" t="str">
        <f t="shared" si="73"/>
        <v/>
      </c>
    </row>
    <row r="184" spans="1:34" x14ac:dyDescent="0.15">
      <c r="A184" s="80">
        <v>180</v>
      </c>
      <c r="B184" s="32"/>
      <c r="C184" s="80" t="str">
        <f t="shared" si="80"/>
        <v/>
      </c>
      <c r="D184" s="81" t="str">
        <f t="shared" si="81"/>
        <v/>
      </c>
      <c r="E184" s="82"/>
      <c r="F184" s="82"/>
      <c r="G184" s="86"/>
      <c r="H184" s="86"/>
      <c r="I184" s="86"/>
      <c r="J184" s="86"/>
      <c r="K184" s="82"/>
      <c r="L184" s="82"/>
      <c r="M184" s="36" t="str">
        <f t="shared" si="74"/>
        <v/>
      </c>
      <c r="N184" s="37" t="str">
        <f t="shared" si="75"/>
        <v/>
      </c>
      <c r="P184" s="34" t="str">
        <f t="shared" si="59"/>
        <v/>
      </c>
      <c r="Q184" s="34"/>
      <c r="R184" s="35" t="str">
        <f t="shared" si="60"/>
        <v/>
      </c>
      <c r="S184" s="35" t="str">
        <f t="shared" si="61"/>
        <v/>
      </c>
      <c r="T184" s="35" t="str">
        <f t="shared" si="62"/>
        <v/>
      </c>
      <c r="U184" s="35" t="str">
        <f t="shared" si="63"/>
        <v/>
      </c>
      <c r="V184" s="35" t="str">
        <f t="shared" si="64"/>
        <v/>
      </c>
      <c r="W184" s="35" t="str">
        <f t="shared" si="65"/>
        <v/>
      </c>
      <c r="X184" s="35" t="str">
        <f t="shared" si="66"/>
        <v/>
      </c>
      <c r="Y184" s="35" t="str">
        <f t="shared" si="67"/>
        <v/>
      </c>
      <c r="Z184" s="35"/>
      <c r="AA184" s="35" t="str">
        <f t="shared" si="76"/>
        <v/>
      </c>
      <c r="AB184" s="35" t="str">
        <f t="shared" si="68"/>
        <v/>
      </c>
      <c r="AC184" s="35" t="str">
        <f t="shared" si="69"/>
        <v/>
      </c>
      <c r="AD184" s="35" t="str">
        <f t="shared" si="70"/>
        <v/>
      </c>
      <c r="AE184" s="35" t="str">
        <f t="shared" si="71"/>
        <v/>
      </c>
      <c r="AF184" s="35" t="str">
        <f t="shared" si="72"/>
        <v/>
      </c>
      <c r="AG184" s="38" t="str">
        <f t="shared" si="77"/>
        <v/>
      </c>
      <c r="AH184" s="35" t="str">
        <f t="shared" si="73"/>
        <v/>
      </c>
    </row>
    <row r="185" spans="1:34" x14ac:dyDescent="0.15">
      <c r="A185" s="80">
        <v>181</v>
      </c>
      <c r="B185" s="32"/>
      <c r="C185" s="80" t="str">
        <f t="shared" si="80"/>
        <v/>
      </c>
      <c r="D185" s="81" t="str">
        <f t="shared" si="81"/>
        <v/>
      </c>
      <c r="E185" s="82"/>
      <c r="F185" s="82"/>
      <c r="G185" s="86"/>
      <c r="H185" s="86"/>
      <c r="I185" s="86"/>
      <c r="J185" s="86"/>
      <c r="K185" s="82"/>
      <c r="L185" s="82"/>
      <c r="M185" s="36" t="str">
        <f t="shared" si="74"/>
        <v/>
      </c>
      <c r="N185" s="37" t="str">
        <f t="shared" si="75"/>
        <v/>
      </c>
      <c r="P185" s="34" t="str">
        <f t="shared" si="59"/>
        <v/>
      </c>
      <c r="Q185" s="34"/>
      <c r="R185" s="35" t="str">
        <f t="shared" si="60"/>
        <v/>
      </c>
      <c r="S185" s="35" t="str">
        <f t="shared" si="61"/>
        <v/>
      </c>
      <c r="T185" s="35" t="str">
        <f t="shared" si="62"/>
        <v/>
      </c>
      <c r="U185" s="35" t="str">
        <f t="shared" si="63"/>
        <v/>
      </c>
      <c r="V185" s="35" t="str">
        <f t="shared" si="64"/>
        <v/>
      </c>
      <c r="W185" s="35" t="str">
        <f t="shared" si="65"/>
        <v/>
      </c>
      <c r="X185" s="35" t="str">
        <f t="shared" si="66"/>
        <v/>
      </c>
      <c r="Y185" s="35" t="str">
        <f t="shared" si="67"/>
        <v/>
      </c>
      <c r="Z185" s="35"/>
      <c r="AA185" s="35" t="str">
        <f t="shared" si="76"/>
        <v/>
      </c>
      <c r="AB185" s="35" t="str">
        <f t="shared" si="68"/>
        <v/>
      </c>
      <c r="AC185" s="35" t="str">
        <f t="shared" si="69"/>
        <v/>
      </c>
      <c r="AD185" s="35" t="str">
        <f t="shared" si="70"/>
        <v/>
      </c>
      <c r="AE185" s="35" t="str">
        <f t="shared" si="71"/>
        <v/>
      </c>
      <c r="AF185" s="35" t="str">
        <f t="shared" si="72"/>
        <v/>
      </c>
      <c r="AG185" s="38" t="str">
        <f t="shared" si="77"/>
        <v/>
      </c>
      <c r="AH185" s="35" t="str">
        <f t="shared" si="73"/>
        <v/>
      </c>
    </row>
    <row r="186" spans="1:34" x14ac:dyDescent="0.15">
      <c r="A186" s="80">
        <v>182</v>
      </c>
      <c r="B186" s="32"/>
      <c r="C186" s="80" t="str">
        <f t="shared" si="80"/>
        <v/>
      </c>
      <c r="D186" s="81" t="str">
        <f t="shared" si="81"/>
        <v/>
      </c>
      <c r="E186" s="82"/>
      <c r="F186" s="82"/>
      <c r="G186" s="86"/>
      <c r="H186" s="86"/>
      <c r="I186" s="86"/>
      <c r="J186" s="86"/>
      <c r="K186" s="82"/>
      <c r="L186" s="82"/>
      <c r="M186" s="36" t="str">
        <f t="shared" si="74"/>
        <v/>
      </c>
      <c r="N186" s="37" t="str">
        <f t="shared" si="75"/>
        <v/>
      </c>
      <c r="P186" s="34" t="str">
        <f t="shared" si="59"/>
        <v/>
      </c>
      <c r="Q186" s="34"/>
      <c r="R186" s="35" t="str">
        <f t="shared" si="60"/>
        <v/>
      </c>
      <c r="S186" s="35" t="str">
        <f t="shared" si="61"/>
        <v/>
      </c>
      <c r="T186" s="35" t="str">
        <f t="shared" si="62"/>
        <v/>
      </c>
      <c r="U186" s="35" t="str">
        <f t="shared" si="63"/>
        <v/>
      </c>
      <c r="V186" s="35" t="str">
        <f t="shared" si="64"/>
        <v/>
      </c>
      <c r="W186" s="35" t="str">
        <f t="shared" si="65"/>
        <v/>
      </c>
      <c r="X186" s="35" t="str">
        <f t="shared" si="66"/>
        <v/>
      </c>
      <c r="Y186" s="35" t="str">
        <f t="shared" si="67"/>
        <v/>
      </c>
      <c r="Z186" s="35"/>
      <c r="AA186" s="35" t="str">
        <f t="shared" si="76"/>
        <v/>
      </c>
      <c r="AB186" s="35" t="str">
        <f t="shared" si="68"/>
        <v/>
      </c>
      <c r="AC186" s="35" t="str">
        <f t="shared" si="69"/>
        <v/>
      </c>
      <c r="AD186" s="35" t="str">
        <f t="shared" si="70"/>
        <v/>
      </c>
      <c r="AE186" s="35" t="str">
        <f t="shared" si="71"/>
        <v/>
      </c>
      <c r="AF186" s="35" t="str">
        <f t="shared" si="72"/>
        <v/>
      </c>
      <c r="AG186" s="38" t="str">
        <f t="shared" si="77"/>
        <v/>
      </c>
      <c r="AH186" s="35" t="str">
        <f t="shared" si="73"/>
        <v/>
      </c>
    </row>
    <row r="187" spans="1:34" x14ac:dyDescent="0.15">
      <c r="A187" s="80">
        <v>183</v>
      </c>
      <c r="B187" s="32"/>
      <c r="C187" s="80" t="str">
        <f t="shared" si="80"/>
        <v/>
      </c>
      <c r="D187" s="81" t="str">
        <f t="shared" si="81"/>
        <v/>
      </c>
      <c r="E187" s="82"/>
      <c r="F187" s="82"/>
      <c r="G187" s="86"/>
      <c r="H187" s="86"/>
      <c r="I187" s="86"/>
      <c r="J187" s="86"/>
      <c r="K187" s="82"/>
      <c r="L187" s="82"/>
      <c r="M187" s="36" t="str">
        <f t="shared" si="74"/>
        <v/>
      </c>
      <c r="N187" s="37" t="str">
        <f t="shared" si="75"/>
        <v/>
      </c>
      <c r="P187" s="34" t="str">
        <f t="shared" si="59"/>
        <v/>
      </c>
      <c r="Q187" s="34"/>
      <c r="R187" s="35" t="str">
        <f t="shared" si="60"/>
        <v/>
      </c>
      <c r="S187" s="35" t="str">
        <f t="shared" si="61"/>
        <v/>
      </c>
      <c r="T187" s="35" t="str">
        <f t="shared" si="62"/>
        <v/>
      </c>
      <c r="U187" s="35" t="str">
        <f t="shared" si="63"/>
        <v/>
      </c>
      <c r="V187" s="35" t="str">
        <f t="shared" si="64"/>
        <v/>
      </c>
      <c r="W187" s="35" t="str">
        <f t="shared" si="65"/>
        <v/>
      </c>
      <c r="X187" s="35" t="str">
        <f t="shared" si="66"/>
        <v/>
      </c>
      <c r="Y187" s="35" t="str">
        <f t="shared" si="67"/>
        <v/>
      </c>
      <c r="Z187" s="35"/>
      <c r="AA187" s="35" t="str">
        <f t="shared" si="76"/>
        <v/>
      </c>
      <c r="AB187" s="35" t="str">
        <f t="shared" si="68"/>
        <v/>
      </c>
      <c r="AC187" s="35" t="str">
        <f t="shared" si="69"/>
        <v/>
      </c>
      <c r="AD187" s="35" t="str">
        <f t="shared" si="70"/>
        <v/>
      </c>
      <c r="AE187" s="35" t="str">
        <f t="shared" si="71"/>
        <v/>
      </c>
      <c r="AF187" s="35" t="str">
        <f t="shared" si="72"/>
        <v/>
      </c>
      <c r="AG187" s="38" t="str">
        <f t="shared" si="77"/>
        <v/>
      </c>
      <c r="AH187" s="35" t="str">
        <f t="shared" si="73"/>
        <v/>
      </c>
    </row>
    <row r="188" spans="1:34" x14ac:dyDescent="0.15">
      <c r="A188" s="80">
        <v>184</v>
      </c>
      <c r="B188" s="32"/>
      <c r="C188" s="80" t="str">
        <f t="shared" si="80"/>
        <v/>
      </c>
      <c r="D188" s="81" t="str">
        <f t="shared" si="81"/>
        <v/>
      </c>
      <c r="E188" s="82"/>
      <c r="F188" s="82"/>
      <c r="G188" s="86"/>
      <c r="H188" s="86"/>
      <c r="I188" s="86"/>
      <c r="J188" s="86"/>
      <c r="K188" s="82"/>
      <c r="L188" s="82"/>
      <c r="M188" s="36" t="str">
        <f t="shared" si="74"/>
        <v/>
      </c>
      <c r="N188" s="37" t="str">
        <f t="shared" si="75"/>
        <v/>
      </c>
      <c r="P188" s="34" t="str">
        <f t="shared" si="59"/>
        <v/>
      </c>
      <c r="Q188" s="34"/>
      <c r="R188" s="35" t="str">
        <f t="shared" si="60"/>
        <v/>
      </c>
      <c r="S188" s="35" t="str">
        <f t="shared" si="61"/>
        <v/>
      </c>
      <c r="T188" s="35" t="str">
        <f t="shared" si="62"/>
        <v/>
      </c>
      <c r="U188" s="35" t="str">
        <f t="shared" si="63"/>
        <v/>
      </c>
      <c r="V188" s="35" t="str">
        <f t="shared" si="64"/>
        <v/>
      </c>
      <c r="W188" s="35" t="str">
        <f t="shared" si="65"/>
        <v/>
      </c>
      <c r="X188" s="35" t="str">
        <f t="shared" si="66"/>
        <v/>
      </c>
      <c r="Y188" s="35" t="str">
        <f t="shared" si="67"/>
        <v/>
      </c>
      <c r="Z188" s="35"/>
      <c r="AA188" s="35" t="str">
        <f t="shared" si="76"/>
        <v/>
      </c>
      <c r="AB188" s="35" t="str">
        <f t="shared" si="68"/>
        <v/>
      </c>
      <c r="AC188" s="35" t="str">
        <f t="shared" si="69"/>
        <v/>
      </c>
      <c r="AD188" s="35" t="str">
        <f t="shared" si="70"/>
        <v/>
      </c>
      <c r="AE188" s="35" t="str">
        <f t="shared" si="71"/>
        <v/>
      </c>
      <c r="AF188" s="35" t="str">
        <f t="shared" si="72"/>
        <v/>
      </c>
      <c r="AG188" s="38" t="str">
        <f t="shared" si="77"/>
        <v/>
      </c>
      <c r="AH188" s="35" t="str">
        <f t="shared" si="73"/>
        <v/>
      </c>
    </row>
    <row r="189" spans="1:34" x14ac:dyDescent="0.15">
      <c r="A189" s="80">
        <v>185</v>
      </c>
      <c r="B189" s="32"/>
      <c r="C189" s="80" t="str">
        <f t="shared" si="80"/>
        <v/>
      </c>
      <c r="D189" s="81" t="str">
        <f t="shared" si="81"/>
        <v/>
      </c>
      <c r="E189" s="82"/>
      <c r="F189" s="82"/>
      <c r="G189" s="86"/>
      <c r="H189" s="86"/>
      <c r="I189" s="86"/>
      <c r="J189" s="86"/>
      <c r="K189" s="82"/>
      <c r="L189" s="82"/>
      <c r="M189" s="36" t="str">
        <f t="shared" si="74"/>
        <v/>
      </c>
      <c r="N189" s="37" t="str">
        <f t="shared" si="75"/>
        <v/>
      </c>
      <c r="P189" s="34" t="str">
        <f t="shared" si="59"/>
        <v/>
      </c>
      <c r="Q189" s="34"/>
      <c r="R189" s="35" t="str">
        <f t="shared" si="60"/>
        <v/>
      </c>
      <c r="S189" s="35" t="str">
        <f t="shared" si="61"/>
        <v/>
      </c>
      <c r="T189" s="35" t="str">
        <f t="shared" si="62"/>
        <v/>
      </c>
      <c r="U189" s="35" t="str">
        <f t="shared" si="63"/>
        <v/>
      </c>
      <c r="V189" s="35" t="str">
        <f t="shared" si="64"/>
        <v/>
      </c>
      <c r="W189" s="35" t="str">
        <f t="shared" si="65"/>
        <v/>
      </c>
      <c r="X189" s="35" t="str">
        <f t="shared" si="66"/>
        <v/>
      </c>
      <c r="Y189" s="35" t="str">
        <f t="shared" si="67"/>
        <v/>
      </c>
      <c r="Z189" s="35"/>
      <c r="AA189" s="35" t="str">
        <f t="shared" si="76"/>
        <v/>
      </c>
      <c r="AB189" s="35" t="str">
        <f t="shared" si="68"/>
        <v/>
      </c>
      <c r="AC189" s="35" t="str">
        <f t="shared" si="69"/>
        <v/>
      </c>
      <c r="AD189" s="35" t="str">
        <f t="shared" si="70"/>
        <v/>
      </c>
      <c r="AE189" s="35" t="str">
        <f t="shared" si="71"/>
        <v/>
      </c>
      <c r="AF189" s="35" t="str">
        <f t="shared" si="72"/>
        <v/>
      </c>
      <c r="AG189" s="38" t="str">
        <f t="shared" si="77"/>
        <v/>
      </c>
      <c r="AH189" s="35" t="str">
        <f t="shared" si="73"/>
        <v/>
      </c>
    </row>
    <row r="190" spans="1:34" x14ac:dyDescent="0.15">
      <c r="A190" s="80">
        <v>186</v>
      </c>
      <c r="B190" s="32"/>
      <c r="C190" s="80" t="str">
        <f t="shared" si="80"/>
        <v/>
      </c>
      <c r="D190" s="81" t="str">
        <f t="shared" si="81"/>
        <v/>
      </c>
      <c r="E190" s="82"/>
      <c r="F190" s="82"/>
      <c r="G190" s="86"/>
      <c r="H190" s="86"/>
      <c r="I190" s="86"/>
      <c r="J190" s="86"/>
      <c r="K190" s="82"/>
      <c r="L190" s="82"/>
      <c r="M190" s="36" t="str">
        <f t="shared" si="74"/>
        <v/>
      </c>
      <c r="N190" s="37" t="str">
        <f t="shared" si="75"/>
        <v/>
      </c>
      <c r="P190" s="34" t="str">
        <f t="shared" si="59"/>
        <v/>
      </c>
      <c r="Q190" s="34"/>
      <c r="R190" s="35" t="str">
        <f t="shared" si="60"/>
        <v/>
      </c>
      <c r="S190" s="35" t="str">
        <f t="shared" si="61"/>
        <v/>
      </c>
      <c r="T190" s="35" t="str">
        <f t="shared" si="62"/>
        <v/>
      </c>
      <c r="U190" s="35" t="str">
        <f t="shared" si="63"/>
        <v/>
      </c>
      <c r="V190" s="35" t="str">
        <f t="shared" si="64"/>
        <v/>
      </c>
      <c r="W190" s="35" t="str">
        <f t="shared" si="65"/>
        <v/>
      </c>
      <c r="X190" s="35" t="str">
        <f t="shared" si="66"/>
        <v/>
      </c>
      <c r="Y190" s="35" t="str">
        <f t="shared" si="67"/>
        <v/>
      </c>
      <c r="Z190" s="35"/>
      <c r="AA190" s="35" t="str">
        <f t="shared" si="76"/>
        <v/>
      </c>
      <c r="AB190" s="35" t="str">
        <f t="shared" si="68"/>
        <v/>
      </c>
      <c r="AC190" s="35" t="str">
        <f t="shared" si="69"/>
        <v/>
      </c>
      <c r="AD190" s="35" t="str">
        <f t="shared" si="70"/>
        <v/>
      </c>
      <c r="AE190" s="35" t="str">
        <f t="shared" si="71"/>
        <v/>
      </c>
      <c r="AF190" s="35" t="str">
        <f t="shared" si="72"/>
        <v/>
      </c>
      <c r="AG190" s="38" t="str">
        <f t="shared" si="77"/>
        <v/>
      </c>
      <c r="AH190" s="35" t="str">
        <f t="shared" si="73"/>
        <v/>
      </c>
    </row>
    <row r="191" spans="1:34" x14ac:dyDescent="0.15">
      <c r="A191" s="80">
        <v>187</v>
      </c>
      <c r="B191" s="32"/>
      <c r="C191" s="80" t="str">
        <f t="shared" si="80"/>
        <v/>
      </c>
      <c r="D191" s="81" t="str">
        <f t="shared" si="81"/>
        <v/>
      </c>
      <c r="E191" s="82"/>
      <c r="F191" s="82"/>
      <c r="G191" s="86"/>
      <c r="H191" s="86"/>
      <c r="I191" s="86"/>
      <c r="J191" s="86"/>
      <c r="K191" s="82"/>
      <c r="L191" s="82"/>
      <c r="M191" s="36" t="str">
        <f t="shared" si="74"/>
        <v/>
      </c>
      <c r="N191" s="37" t="str">
        <f t="shared" si="75"/>
        <v/>
      </c>
      <c r="P191" s="34" t="str">
        <f t="shared" si="59"/>
        <v/>
      </c>
      <c r="Q191" s="34"/>
      <c r="R191" s="35" t="str">
        <f t="shared" si="60"/>
        <v/>
      </c>
      <c r="S191" s="35" t="str">
        <f t="shared" si="61"/>
        <v/>
      </c>
      <c r="T191" s="35" t="str">
        <f t="shared" si="62"/>
        <v/>
      </c>
      <c r="U191" s="35" t="str">
        <f t="shared" si="63"/>
        <v/>
      </c>
      <c r="V191" s="35" t="str">
        <f t="shared" si="64"/>
        <v/>
      </c>
      <c r="W191" s="35" t="str">
        <f t="shared" si="65"/>
        <v/>
      </c>
      <c r="X191" s="35" t="str">
        <f t="shared" si="66"/>
        <v/>
      </c>
      <c r="Y191" s="35" t="str">
        <f t="shared" si="67"/>
        <v/>
      </c>
      <c r="Z191" s="35"/>
      <c r="AA191" s="35" t="str">
        <f t="shared" si="76"/>
        <v/>
      </c>
      <c r="AB191" s="35" t="str">
        <f t="shared" si="68"/>
        <v/>
      </c>
      <c r="AC191" s="35" t="str">
        <f t="shared" si="69"/>
        <v/>
      </c>
      <c r="AD191" s="35" t="str">
        <f t="shared" si="70"/>
        <v/>
      </c>
      <c r="AE191" s="35" t="str">
        <f t="shared" si="71"/>
        <v/>
      </c>
      <c r="AF191" s="35" t="str">
        <f t="shared" si="72"/>
        <v/>
      </c>
      <c r="AG191" s="38" t="str">
        <f t="shared" si="77"/>
        <v/>
      </c>
      <c r="AH191" s="35" t="str">
        <f t="shared" si="73"/>
        <v/>
      </c>
    </row>
    <row r="192" spans="1:34" x14ac:dyDescent="0.15">
      <c r="A192" s="80">
        <v>188</v>
      </c>
      <c r="B192" s="32"/>
      <c r="C192" s="80" t="str">
        <f t="shared" si="80"/>
        <v/>
      </c>
      <c r="D192" s="81" t="str">
        <f t="shared" si="81"/>
        <v/>
      </c>
      <c r="E192" s="82"/>
      <c r="F192" s="82"/>
      <c r="G192" s="86"/>
      <c r="H192" s="86"/>
      <c r="I192" s="86"/>
      <c r="J192" s="86"/>
      <c r="K192" s="82"/>
      <c r="L192" s="82"/>
      <c r="M192" s="36" t="str">
        <f t="shared" si="74"/>
        <v/>
      </c>
      <c r="N192" s="37" t="str">
        <f t="shared" si="75"/>
        <v/>
      </c>
      <c r="P192" s="34" t="str">
        <f t="shared" si="59"/>
        <v/>
      </c>
      <c r="Q192" s="34"/>
      <c r="R192" s="35" t="str">
        <f t="shared" si="60"/>
        <v/>
      </c>
      <c r="S192" s="35" t="str">
        <f t="shared" si="61"/>
        <v/>
      </c>
      <c r="T192" s="35" t="str">
        <f t="shared" si="62"/>
        <v/>
      </c>
      <c r="U192" s="35" t="str">
        <f t="shared" si="63"/>
        <v/>
      </c>
      <c r="V192" s="35" t="str">
        <f t="shared" si="64"/>
        <v/>
      </c>
      <c r="W192" s="35" t="str">
        <f t="shared" si="65"/>
        <v/>
      </c>
      <c r="X192" s="35" t="str">
        <f t="shared" si="66"/>
        <v/>
      </c>
      <c r="Y192" s="35" t="str">
        <f t="shared" si="67"/>
        <v/>
      </c>
      <c r="Z192" s="35"/>
      <c r="AA192" s="35" t="str">
        <f t="shared" si="76"/>
        <v/>
      </c>
      <c r="AB192" s="35" t="str">
        <f t="shared" si="68"/>
        <v/>
      </c>
      <c r="AC192" s="35" t="str">
        <f t="shared" si="69"/>
        <v/>
      </c>
      <c r="AD192" s="35" t="str">
        <f t="shared" si="70"/>
        <v/>
      </c>
      <c r="AE192" s="35" t="str">
        <f t="shared" si="71"/>
        <v/>
      </c>
      <c r="AF192" s="35" t="str">
        <f t="shared" si="72"/>
        <v/>
      </c>
      <c r="AG192" s="38" t="str">
        <f t="shared" si="77"/>
        <v/>
      </c>
      <c r="AH192" s="35" t="str">
        <f t="shared" si="73"/>
        <v/>
      </c>
    </row>
    <row r="193" spans="1:34" x14ac:dyDescent="0.15">
      <c r="A193" s="80">
        <v>189</v>
      </c>
      <c r="B193" s="32"/>
      <c r="C193" s="80" t="str">
        <f t="shared" si="80"/>
        <v/>
      </c>
      <c r="D193" s="81" t="str">
        <f t="shared" si="81"/>
        <v/>
      </c>
      <c r="E193" s="82"/>
      <c r="F193" s="82"/>
      <c r="G193" s="86"/>
      <c r="H193" s="86"/>
      <c r="I193" s="86"/>
      <c r="J193" s="86"/>
      <c r="K193" s="82"/>
      <c r="L193" s="82"/>
      <c r="M193" s="36" t="str">
        <f t="shared" si="74"/>
        <v/>
      </c>
      <c r="N193" s="37" t="str">
        <f t="shared" si="75"/>
        <v/>
      </c>
      <c r="P193" s="34" t="str">
        <f t="shared" si="59"/>
        <v/>
      </c>
      <c r="Q193" s="34"/>
      <c r="R193" s="35" t="str">
        <f t="shared" si="60"/>
        <v/>
      </c>
      <c r="S193" s="35" t="str">
        <f t="shared" si="61"/>
        <v/>
      </c>
      <c r="T193" s="35" t="str">
        <f t="shared" si="62"/>
        <v/>
      </c>
      <c r="U193" s="35" t="str">
        <f t="shared" si="63"/>
        <v/>
      </c>
      <c r="V193" s="35" t="str">
        <f t="shared" si="64"/>
        <v/>
      </c>
      <c r="W193" s="35" t="str">
        <f t="shared" si="65"/>
        <v/>
      </c>
      <c r="X193" s="35" t="str">
        <f t="shared" si="66"/>
        <v/>
      </c>
      <c r="Y193" s="35" t="str">
        <f t="shared" si="67"/>
        <v/>
      </c>
      <c r="Z193" s="35"/>
      <c r="AA193" s="35" t="str">
        <f t="shared" si="76"/>
        <v/>
      </c>
      <c r="AB193" s="35" t="str">
        <f t="shared" si="68"/>
        <v/>
      </c>
      <c r="AC193" s="35" t="str">
        <f t="shared" si="69"/>
        <v/>
      </c>
      <c r="AD193" s="35" t="str">
        <f t="shared" si="70"/>
        <v/>
      </c>
      <c r="AE193" s="35" t="str">
        <f t="shared" si="71"/>
        <v/>
      </c>
      <c r="AF193" s="35" t="str">
        <f t="shared" si="72"/>
        <v/>
      </c>
      <c r="AG193" s="38" t="str">
        <f t="shared" si="77"/>
        <v/>
      </c>
      <c r="AH193" s="35" t="str">
        <f t="shared" si="73"/>
        <v/>
      </c>
    </row>
    <row r="194" spans="1:34" x14ac:dyDescent="0.15">
      <c r="A194" s="80">
        <v>190</v>
      </c>
      <c r="B194" s="32"/>
      <c r="C194" s="80" t="str">
        <f t="shared" si="80"/>
        <v/>
      </c>
      <c r="D194" s="81" t="str">
        <f t="shared" si="81"/>
        <v/>
      </c>
      <c r="E194" s="82"/>
      <c r="F194" s="82"/>
      <c r="G194" s="86"/>
      <c r="H194" s="86"/>
      <c r="I194" s="86"/>
      <c r="J194" s="86"/>
      <c r="K194" s="82"/>
      <c r="L194" s="82"/>
      <c r="M194" s="36" t="str">
        <f t="shared" si="74"/>
        <v/>
      </c>
      <c r="N194" s="37" t="str">
        <f t="shared" si="75"/>
        <v/>
      </c>
      <c r="P194" s="34" t="str">
        <f t="shared" si="59"/>
        <v/>
      </c>
      <c r="Q194" s="34"/>
      <c r="R194" s="35" t="str">
        <f t="shared" si="60"/>
        <v/>
      </c>
      <c r="S194" s="35" t="str">
        <f t="shared" si="61"/>
        <v/>
      </c>
      <c r="T194" s="35" t="str">
        <f t="shared" si="62"/>
        <v/>
      </c>
      <c r="U194" s="35" t="str">
        <f t="shared" si="63"/>
        <v/>
      </c>
      <c r="V194" s="35" t="str">
        <f t="shared" si="64"/>
        <v/>
      </c>
      <c r="W194" s="35" t="str">
        <f t="shared" si="65"/>
        <v/>
      </c>
      <c r="X194" s="35" t="str">
        <f t="shared" si="66"/>
        <v/>
      </c>
      <c r="Y194" s="35" t="str">
        <f t="shared" si="67"/>
        <v/>
      </c>
      <c r="Z194" s="35"/>
      <c r="AA194" s="35" t="str">
        <f t="shared" si="76"/>
        <v/>
      </c>
      <c r="AB194" s="35" t="str">
        <f t="shared" si="68"/>
        <v/>
      </c>
      <c r="AC194" s="35" t="str">
        <f t="shared" si="69"/>
        <v/>
      </c>
      <c r="AD194" s="35" t="str">
        <f t="shared" si="70"/>
        <v/>
      </c>
      <c r="AE194" s="35" t="str">
        <f t="shared" si="71"/>
        <v/>
      </c>
      <c r="AF194" s="35" t="str">
        <f t="shared" si="72"/>
        <v/>
      </c>
      <c r="AG194" s="38" t="str">
        <f t="shared" si="77"/>
        <v/>
      </c>
      <c r="AH194" s="35" t="str">
        <f t="shared" si="73"/>
        <v/>
      </c>
    </row>
    <row r="195" spans="1:34" x14ac:dyDescent="0.15">
      <c r="A195" s="80">
        <v>191</v>
      </c>
      <c r="B195" s="32"/>
      <c r="C195" s="80" t="str">
        <f t="shared" si="80"/>
        <v/>
      </c>
      <c r="D195" s="81" t="str">
        <f t="shared" si="81"/>
        <v/>
      </c>
      <c r="E195" s="82"/>
      <c r="F195" s="82"/>
      <c r="G195" s="86"/>
      <c r="H195" s="86"/>
      <c r="I195" s="86"/>
      <c r="J195" s="86"/>
      <c r="K195" s="82"/>
      <c r="L195" s="82"/>
      <c r="M195" s="36" t="str">
        <f t="shared" si="74"/>
        <v/>
      </c>
      <c r="N195" s="37" t="str">
        <f t="shared" si="75"/>
        <v/>
      </c>
      <c r="P195" s="34" t="str">
        <f t="shared" si="59"/>
        <v/>
      </c>
      <c r="Q195" s="34"/>
      <c r="R195" s="35" t="str">
        <f t="shared" si="60"/>
        <v/>
      </c>
      <c r="S195" s="35" t="str">
        <f t="shared" si="61"/>
        <v/>
      </c>
      <c r="T195" s="35" t="str">
        <f t="shared" si="62"/>
        <v/>
      </c>
      <c r="U195" s="35" t="str">
        <f t="shared" si="63"/>
        <v/>
      </c>
      <c r="V195" s="35" t="str">
        <f t="shared" si="64"/>
        <v/>
      </c>
      <c r="W195" s="35" t="str">
        <f t="shared" si="65"/>
        <v/>
      </c>
      <c r="X195" s="35" t="str">
        <f t="shared" si="66"/>
        <v/>
      </c>
      <c r="Y195" s="35" t="str">
        <f t="shared" si="67"/>
        <v/>
      </c>
      <c r="Z195" s="35"/>
      <c r="AA195" s="35" t="str">
        <f t="shared" si="76"/>
        <v/>
      </c>
      <c r="AB195" s="35" t="str">
        <f t="shared" si="68"/>
        <v/>
      </c>
      <c r="AC195" s="35" t="str">
        <f t="shared" si="69"/>
        <v/>
      </c>
      <c r="AD195" s="35" t="str">
        <f t="shared" si="70"/>
        <v/>
      </c>
      <c r="AE195" s="35" t="str">
        <f t="shared" si="71"/>
        <v/>
      </c>
      <c r="AF195" s="35" t="str">
        <f t="shared" si="72"/>
        <v/>
      </c>
      <c r="AG195" s="38" t="str">
        <f t="shared" si="77"/>
        <v/>
      </c>
      <c r="AH195" s="35" t="str">
        <f t="shared" si="73"/>
        <v/>
      </c>
    </row>
    <row r="196" spans="1:34" x14ac:dyDescent="0.15">
      <c r="A196" s="80">
        <v>192</v>
      </c>
      <c r="B196" s="32"/>
      <c r="C196" s="80" t="str">
        <f t="shared" si="80"/>
        <v/>
      </c>
      <c r="D196" s="81" t="str">
        <f t="shared" si="81"/>
        <v/>
      </c>
      <c r="E196" s="82"/>
      <c r="F196" s="82"/>
      <c r="G196" s="86"/>
      <c r="H196" s="86"/>
      <c r="I196" s="86"/>
      <c r="J196" s="86"/>
      <c r="K196" s="82"/>
      <c r="L196" s="82"/>
      <c r="M196" s="36" t="str">
        <f t="shared" si="74"/>
        <v/>
      </c>
      <c r="N196" s="37" t="str">
        <f t="shared" si="75"/>
        <v/>
      </c>
      <c r="P196" s="34" t="str">
        <f t="shared" si="59"/>
        <v/>
      </c>
      <c r="Q196" s="34"/>
      <c r="R196" s="35" t="str">
        <f t="shared" si="60"/>
        <v/>
      </c>
      <c r="S196" s="35" t="str">
        <f t="shared" si="61"/>
        <v/>
      </c>
      <c r="T196" s="35" t="str">
        <f t="shared" si="62"/>
        <v/>
      </c>
      <c r="U196" s="35" t="str">
        <f t="shared" si="63"/>
        <v/>
      </c>
      <c r="V196" s="35" t="str">
        <f t="shared" si="64"/>
        <v/>
      </c>
      <c r="W196" s="35" t="str">
        <f t="shared" si="65"/>
        <v/>
      </c>
      <c r="X196" s="35" t="str">
        <f t="shared" si="66"/>
        <v/>
      </c>
      <c r="Y196" s="35" t="str">
        <f t="shared" si="67"/>
        <v/>
      </c>
      <c r="Z196" s="35"/>
      <c r="AA196" s="35" t="str">
        <f t="shared" si="76"/>
        <v/>
      </c>
      <c r="AB196" s="35" t="str">
        <f t="shared" si="68"/>
        <v/>
      </c>
      <c r="AC196" s="35" t="str">
        <f t="shared" si="69"/>
        <v/>
      </c>
      <c r="AD196" s="35" t="str">
        <f t="shared" si="70"/>
        <v/>
      </c>
      <c r="AE196" s="35" t="str">
        <f t="shared" si="71"/>
        <v/>
      </c>
      <c r="AF196" s="35" t="str">
        <f t="shared" si="72"/>
        <v/>
      </c>
      <c r="AG196" s="38" t="str">
        <f t="shared" si="77"/>
        <v/>
      </c>
      <c r="AH196" s="35" t="str">
        <f t="shared" si="73"/>
        <v/>
      </c>
    </row>
    <row r="197" spans="1:34" x14ac:dyDescent="0.15">
      <c r="A197" s="80">
        <v>193</v>
      </c>
      <c r="B197" s="32"/>
      <c r="C197" s="80" t="str">
        <f t="shared" si="80"/>
        <v/>
      </c>
      <c r="D197" s="81" t="str">
        <f t="shared" si="81"/>
        <v/>
      </c>
      <c r="E197" s="82"/>
      <c r="F197" s="82"/>
      <c r="G197" s="86"/>
      <c r="H197" s="86"/>
      <c r="I197" s="86"/>
      <c r="J197" s="86"/>
      <c r="K197" s="82"/>
      <c r="L197" s="82"/>
      <c r="M197" s="36" t="str">
        <f t="shared" si="74"/>
        <v/>
      </c>
      <c r="N197" s="37" t="str">
        <f t="shared" si="75"/>
        <v/>
      </c>
      <c r="P197" s="34" t="str">
        <f t="shared" ref="P197:P204" si="82">IF(E197&lt;&gt;"",ROUND(E197,0),"")</f>
        <v/>
      </c>
      <c r="Q197" s="34"/>
      <c r="R197" s="35" t="str">
        <f t="shared" ref="R197:R204" si="83">IF(E197&lt;&gt;"",M$5+P197/34/24,"")</f>
        <v/>
      </c>
      <c r="S197" s="35" t="str">
        <f t="shared" ref="S197:S204" si="84">IF(E197&lt;&gt;"",M$5+200/34/24+(P197-200)/32/24,"")</f>
        <v/>
      </c>
      <c r="T197" s="35" t="str">
        <f t="shared" ref="T197:T204" si="85">IF(E197&lt;&gt;"",M$5+200/34/24+200/32/24+(P197-400)/30/24,"")</f>
        <v/>
      </c>
      <c r="U197" s="35" t="str">
        <f t="shared" ref="U197:U204" si="86">IF(E197&lt;&gt;"",M$5+200/34/24+200/32/24+200/30/24+(P197-600)/28/24,"")</f>
        <v/>
      </c>
      <c r="V197" s="35" t="str">
        <f t="shared" ref="V197:V204" si="87">IF(E197&lt;&gt;"",M$5+200/34/24+200/32/24+200/30/24+400/28/24+(P197-1000)/26/24,"")</f>
        <v/>
      </c>
      <c r="W197" s="35" t="str">
        <f t="shared" ref="W197:W204" si="88">IF(E197&lt;&gt;"",M$5+200/34/24+200/32/24+200/30/24+400/28/24+200/26/24+(P197-1200)/25/24,"")</f>
        <v/>
      </c>
      <c r="X197" s="35" t="str">
        <f t="shared" ref="X197:X204" si="89">IF(E197&lt;&gt;"",M$5+200/34/24+200/32/24+200/30/24+400/28/24+200/26/24+600/25/24+(P197-1800)/23/24,"")</f>
        <v/>
      </c>
      <c r="Y197" s="35" t="str">
        <f t="shared" ref="Y197:Y204" si="90">IF(E197&lt;&gt;"",MAX(R197:X197)*24*60/24/60+1/120/24,"")</f>
        <v/>
      </c>
      <c r="Z197" s="35"/>
      <c r="AA197" s="35" t="str">
        <f t="shared" si="76"/>
        <v/>
      </c>
      <c r="AB197" s="35" t="str">
        <f t="shared" ref="AB197:AB204" si="91">IF(E197&lt;&gt;"",M$5+4/24+(P197-60)/15/24,"")</f>
        <v/>
      </c>
      <c r="AC197" s="35" t="str">
        <f t="shared" ref="AC197:AC204" si="92">IF(E197&lt;&gt;"",M$5+600/15/24+(P197-600)/11.428/24,"")</f>
        <v/>
      </c>
      <c r="AD197" s="35" t="str">
        <f t="shared" ref="AD197:AD204" si="93">IF(E197&lt;&gt;"",M$5+600/15/24+400/11.428/24+200/13.333/24+(P197-1200)/13.333/24,"")</f>
        <v/>
      </c>
      <c r="AE197" s="35" t="str">
        <f t="shared" ref="AE197:AE204" si="94">IF(E197&lt;&gt;"",M$5+600/15/24+400/11.428/24+200/13.333/24+200/13.333/24+(P197-1400)/10/24,"")</f>
        <v/>
      </c>
      <c r="AF197" s="35" t="str">
        <f t="shared" ref="AF197:AF204" si="95">IF(E197&lt;&gt;"",M$5+600/15/24+400/11.428/24+200/13.333/24+200/13.333/24+400/10/24+(P197-1800)/9/24,"")</f>
        <v/>
      </c>
      <c r="AG197" s="38" t="str">
        <f t="shared" si="77"/>
        <v/>
      </c>
      <c r="AH197" s="35" t="str">
        <f t="shared" ref="AH197:AH204" si="96">IF(P197&lt;=60,AA197,AG197)</f>
        <v/>
      </c>
    </row>
    <row r="198" spans="1:34" x14ac:dyDescent="0.15">
      <c r="A198" s="80">
        <v>194</v>
      </c>
      <c r="B198" s="32"/>
      <c r="C198" s="80" t="str">
        <f t="shared" si="80"/>
        <v/>
      </c>
      <c r="D198" s="81" t="str">
        <f t="shared" si="81"/>
        <v/>
      </c>
      <c r="E198" s="82"/>
      <c r="F198" s="82"/>
      <c r="G198" s="86"/>
      <c r="H198" s="86"/>
      <c r="I198" s="86"/>
      <c r="J198" s="86"/>
      <c r="K198" s="82"/>
      <c r="L198" s="82"/>
      <c r="M198" s="36" t="str">
        <f t="shared" ref="M198:M204" si="97">IF(B198="finish",$M$5+$AL$10,IF(B198&lt;&gt;"",Y198,""))</f>
        <v/>
      </c>
      <c r="N198" s="37" t="str">
        <f t="shared" ref="N198:N204" si="98">IF(B198="finish",M$5+AL$11,IF(B198&lt;&gt;"",AH198,""))</f>
        <v/>
      </c>
      <c r="P198" s="34" t="str">
        <f t="shared" si="82"/>
        <v/>
      </c>
      <c r="Q198" s="34"/>
      <c r="R198" s="35" t="str">
        <f t="shared" si="83"/>
        <v/>
      </c>
      <c r="S198" s="35" t="str">
        <f t="shared" si="84"/>
        <v/>
      </c>
      <c r="T198" s="35" t="str">
        <f t="shared" si="85"/>
        <v/>
      </c>
      <c r="U198" s="35" t="str">
        <f t="shared" si="86"/>
        <v/>
      </c>
      <c r="V198" s="35" t="str">
        <f t="shared" si="87"/>
        <v/>
      </c>
      <c r="W198" s="35" t="str">
        <f t="shared" si="88"/>
        <v/>
      </c>
      <c r="X198" s="35" t="str">
        <f t="shared" si="89"/>
        <v/>
      </c>
      <c r="Y198" s="35" t="str">
        <f t="shared" si="90"/>
        <v/>
      </c>
      <c r="Z198" s="35"/>
      <c r="AA198" s="35" t="str">
        <f t="shared" ref="AA198:AA204" si="99">IF(E198&lt;&gt;"",(AA$5+P198/20/24)+1/120/24,"")</f>
        <v/>
      </c>
      <c r="AB198" s="35" t="str">
        <f t="shared" si="91"/>
        <v/>
      </c>
      <c r="AC198" s="35" t="str">
        <f t="shared" si="92"/>
        <v/>
      </c>
      <c r="AD198" s="35" t="str">
        <f t="shared" si="93"/>
        <v/>
      </c>
      <c r="AE198" s="35" t="str">
        <f t="shared" si="94"/>
        <v/>
      </c>
      <c r="AF198" s="35" t="str">
        <f t="shared" si="95"/>
        <v/>
      </c>
      <c r="AG198" s="38" t="str">
        <f t="shared" ref="AG198:AG204" si="100">IF(E198&lt;&gt;"",IF(P198&lt;1000,MAX(AB198:AC198),MAX(AD198:AF198))+1/120/24,"")</f>
        <v/>
      </c>
      <c r="AH198" s="35" t="str">
        <f t="shared" si="96"/>
        <v/>
      </c>
    </row>
    <row r="199" spans="1:34" x14ac:dyDescent="0.15">
      <c r="A199" s="80">
        <v>195</v>
      </c>
      <c r="B199" s="32"/>
      <c r="C199" s="80" t="str">
        <f t="shared" si="80"/>
        <v/>
      </c>
      <c r="D199" s="81" t="str">
        <f t="shared" si="81"/>
        <v/>
      </c>
      <c r="E199" s="82"/>
      <c r="F199" s="82"/>
      <c r="G199" s="86"/>
      <c r="H199" s="86"/>
      <c r="I199" s="86"/>
      <c r="J199" s="86"/>
      <c r="K199" s="82"/>
      <c r="L199" s="82"/>
      <c r="M199" s="36" t="str">
        <f t="shared" si="97"/>
        <v/>
      </c>
      <c r="N199" s="37" t="str">
        <f t="shared" si="98"/>
        <v/>
      </c>
      <c r="P199" s="34" t="str">
        <f t="shared" si="82"/>
        <v/>
      </c>
      <c r="Q199" s="34"/>
      <c r="R199" s="35" t="str">
        <f t="shared" si="83"/>
        <v/>
      </c>
      <c r="S199" s="35" t="str">
        <f t="shared" si="84"/>
        <v/>
      </c>
      <c r="T199" s="35" t="str">
        <f t="shared" si="85"/>
        <v/>
      </c>
      <c r="U199" s="35" t="str">
        <f t="shared" si="86"/>
        <v/>
      </c>
      <c r="V199" s="35" t="str">
        <f t="shared" si="87"/>
        <v/>
      </c>
      <c r="W199" s="35" t="str">
        <f t="shared" si="88"/>
        <v/>
      </c>
      <c r="X199" s="35" t="str">
        <f t="shared" si="89"/>
        <v/>
      </c>
      <c r="Y199" s="35" t="str">
        <f t="shared" si="90"/>
        <v/>
      </c>
      <c r="Z199" s="35"/>
      <c r="AA199" s="35" t="str">
        <f t="shared" si="99"/>
        <v/>
      </c>
      <c r="AB199" s="35" t="str">
        <f t="shared" si="91"/>
        <v/>
      </c>
      <c r="AC199" s="35" t="str">
        <f t="shared" si="92"/>
        <v/>
      </c>
      <c r="AD199" s="35" t="str">
        <f t="shared" si="93"/>
        <v/>
      </c>
      <c r="AE199" s="35" t="str">
        <f t="shared" si="94"/>
        <v/>
      </c>
      <c r="AF199" s="35" t="str">
        <f t="shared" si="95"/>
        <v/>
      </c>
      <c r="AG199" s="38" t="str">
        <f t="shared" si="100"/>
        <v/>
      </c>
      <c r="AH199" s="35" t="str">
        <f t="shared" si="96"/>
        <v/>
      </c>
    </row>
    <row r="200" spans="1:34" x14ac:dyDescent="0.15">
      <c r="A200" s="80">
        <v>196</v>
      </c>
      <c r="B200" s="32"/>
      <c r="C200" s="80" t="str">
        <f t="shared" si="80"/>
        <v/>
      </c>
      <c r="D200" s="81" t="str">
        <f t="shared" si="81"/>
        <v/>
      </c>
      <c r="E200" s="82"/>
      <c r="F200" s="82"/>
      <c r="G200" s="86"/>
      <c r="H200" s="86"/>
      <c r="I200" s="86"/>
      <c r="J200" s="86"/>
      <c r="K200" s="82"/>
      <c r="L200" s="82"/>
      <c r="M200" s="36" t="str">
        <f t="shared" si="97"/>
        <v/>
      </c>
      <c r="N200" s="37" t="str">
        <f t="shared" si="98"/>
        <v/>
      </c>
      <c r="P200" s="34" t="str">
        <f t="shared" si="82"/>
        <v/>
      </c>
      <c r="Q200" s="34"/>
      <c r="R200" s="35" t="str">
        <f t="shared" si="83"/>
        <v/>
      </c>
      <c r="S200" s="35" t="str">
        <f t="shared" si="84"/>
        <v/>
      </c>
      <c r="T200" s="35" t="str">
        <f t="shared" si="85"/>
        <v/>
      </c>
      <c r="U200" s="35" t="str">
        <f t="shared" si="86"/>
        <v/>
      </c>
      <c r="V200" s="35" t="str">
        <f t="shared" si="87"/>
        <v/>
      </c>
      <c r="W200" s="35" t="str">
        <f t="shared" si="88"/>
        <v/>
      </c>
      <c r="X200" s="35" t="str">
        <f t="shared" si="89"/>
        <v/>
      </c>
      <c r="Y200" s="35" t="str">
        <f t="shared" si="90"/>
        <v/>
      </c>
      <c r="Z200" s="35"/>
      <c r="AA200" s="35" t="str">
        <f t="shared" si="99"/>
        <v/>
      </c>
      <c r="AB200" s="35" t="str">
        <f t="shared" si="91"/>
        <v/>
      </c>
      <c r="AC200" s="35" t="str">
        <f t="shared" si="92"/>
        <v/>
      </c>
      <c r="AD200" s="35" t="str">
        <f t="shared" si="93"/>
        <v/>
      </c>
      <c r="AE200" s="35" t="str">
        <f t="shared" si="94"/>
        <v/>
      </c>
      <c r="AF200" s="35" t="str">
        <f t="shared" si="95"/>
        <v/>
      </c>
      <c r="AG200" s="38" t="str">
        <f t="shared" si="100"/>
        <v/>
      </c>
      <c r="AH200" s="35" t="str">
        <f t="shared" si="96"/>
        <v/>
      </c>
    </row>
    <row r="201" spans="1:34" x14ac:dyDescent="0.15">
      <c r="A201" s="80">
        <v>197</v>
      </c>
      <c r="B201" s="32"/>
      <c r="C201" s="80" t="str">
        <f t="shared" si="80"/>
        <v/>
      </c>
      <c r="D201" s="81" t="str">
        <f t="shared" si="81"/>
        <v/>
      </c>
      <c r="E201" s="82"/>
      <c r="F201" s="82"/>
      <c r="G201" s="86"/>
      <c r="H201" s="86"/>
      <c r="I201" s="86"/>
      <c r="J201" s="86"/>
      <c r="K201" s="82"/>
      <c r="L201" s="82"/>
      <c r="M201" s="36" t="str">
        <f t="shared" si="97"/>
        <v/>
      </c>
      <c r="N201" s="37" t="str">
        <f t="shared" si="98"/>
        <v/>
      </c>
      <c r="P201" s="34" t="str">
        <f t="shared" si="82"/>
        <v/>
      </c>
      <c r="Q201" s="34"/>
      <c r="R201" s="35" t="str">
        <f t="shared" si="83"/>
        <v/>
      </c>
      <c r="S201" s="35" t="str">
        <f t="shared" si="84"/>
        <v/>
      </c>
      <c r="T201" s="35" t="str">
        <f t="shared" si="85"/>
        <v/>
      </c>
      <c r="U201" s="35" t="str">
        <f t="shared" si="86"/>
        <v/>
      </c>
      <c r="V201" s="35" t="str">
        <f t="shared" si="87"/>
        <v/>
      </c>
      <c r="W201" s="35" t="str">
        <f t="shared" si="88"/>
        <v/>
      </c>
      <c r="X201" s="35" t="str">
        <f t="shared" si="89"/>
        <v/>
      </c>
      <c r="Y201" s="35" t="str">
        <f t="shared" si="90"/>
        <v/>
      </c>
      <c r="Z201" s="35"/>
      <c r="AA201" s="35" t="str">
        <f t="shared" si="99"/>
        <v/>
      </c>
      <c r="AB201" s="35" t="str">
        <f t="shared" si="91"/>
        <v/>
      </c>
      <c r="AC201" s="35" t="str">
        <f t="shared" si="92"/>
        <v/>
      </c>
      <c r="AD201" s="35" t="str">
        <f t="shared" si="93"/>
        <v/>
      </c>
      <c r="AE201" s="35" t="str">
        <f t="shared" si="94"/>
        <v/>
      </c>
      <c r="AF201" s="35" t="str">
        <f t="shared" si="95"/>
        <v/>
      </c>
      <c r="AG201" s="38" t="str">
        <f t="shared" si="100"/>
        <v/>
      </c>
      <c r="AH201" s="35" t="str">
        <f t="shared" si="96"/>
        <v/>
      </c>
    </row>
    <row r="202" spans="1:34" x14ac:dyDescent="0.15">
      <c r="A202" s="80">
        <v>198</v>
      </c>
      <c r="B202" s="32"/>
      <c r="C202" s="80" t="str">
        <f t="shared" si="80"/>
        <v/>
      </c>
      <c r="D202" s="81" t="str">
        <f t="shared" si="81"/>
        <v/>
      </c>
      <c r="E202" s="82"/>
      <c r="F202" s="82"/>
      <c r="G202" s="86"/>
      <c r="H202" s="86"/>
      <c r="I202" s="86"/>
      <c r="J202" s="86"/>
      <c r="K202" s="82"/>
      <c r="L202" s="82"/>
      <c r="M202" s="36" t="str">
        <f t="shared" si="97"/>
        <v/>
      </c>
      <c r="N202" s="37" t="str">
        <f t="shared" si="98"/>
        <v/>
      </c>
      <c r="P202" s="34" t="str">
        <f t="shared" si="82"/>
        <v/>
      </c>
      <c r="Q202" s="34"/>
      <c r="R202" s="35" t="str">
        <f t="shared" si="83"/>
        <v/>
      </c>
      <c r="S202" s="35" t="str">
        <f t="shared" si="84"/>
        <v/>
      </c>
      <c r="T202" s="35" t="str">
        <f t="shared" si="85"/>
        <v/>
      </c>
      <c r="U202" s="35" t="str">
        <f t="shared" si="86"/>
        <v/>
      </c>
      <c r="V202" s="35" t="str">
        <f t="shared" si="87"/>
        <v/>
      </c>
      <c r="W202" s="35" t="str">
        <f t="shared" si="88"/>
        <v/>
      </c>
      <c r="X202" s="35" t="str">
        <f t="shared" si="89"/>
        <v/>
      </c>
      <c r="Y202" s="35" t="str">
        <f t="shared" si="90"/>
        <v/>
      </c>
      <c r="Z202" s="35"/>
      <c r="AA202" s="35" t="str">
        <f t="shared" si="99"/>
        <v/>
      </c>
      <c r="AB202" s="35" t="str">
        <f t="shared" si="91"/>
        <v/>
      </c>
      <c r="AC202" s="35" t="str">
        <f t="shared" si="92"/>
        <v/>
      </c>
      <c r="AD202" s="35" t="str">
        <f t="shared" si="93"/>
        <v/>
      </c>
      <c r="AE202" s="35" t="str">
        <f t="shared" si="94"/>
        <v/>
      </c>
      <c r="AF202" s="35" t="str">
        <f t="shared" si="95"/>
        <v/>
      </c>
      <c r="AG202" s="38" t="str">
        <f t="shared" si="100"/>
        <v/>
      </c>
      <c r="AH202" s="35" t="str">
        <f t="shared" si="96"/>
        <v/>
      </c>
    </row>
    <row r="203" spans="1:34" x14ac:dyDescent="0.15">
      <c r="A203" s="80">
        <v>199</v>
      </c>
      <c r="B203" s="32"/>
      <c r="C203" s="80" t="str">
        <f t="shared" si="80"/>
        <v/>
      </c>
      <c r="D203" s="81" t="str">
        <f t="shared" si="81"/>
        <v/>
      </c>
      <c r="E203" s="82"/>
      <c r="F203" s="82"/>
      <c r="G203" s="86"/>
      <c r="H203" s="86"/>
      <c r="I203" s="86"/>
      <c r="J203" s="86"/>
      <c r="K203" s="82"/>
      <c r="L203" s="82"/>
      <c r="M203" s="36" t="str">
        <f t="shared" si="97"/>
        <v/>
      </c>
      <c r="N203" s="37" t="str">
        <f t="shared" si="98"/>
        <v/>
      </c>
      <c r="P203" s="34" t="str">
        <f t="shared" si="82"/>
        <v/>
      </c>
      <c r="Q203" s="34"/>
      <c r="R203" s="35" t="str">
        <f t="shared" si="83"/>
        <v/>
      </c>
      <c r="S203" s="35" t="str">
        <f t="shared" si="84"/>
        <v/>
      </c>
      <c r="T203" s="35" t="str">
        <f t="shared" si="85"/>
        <v/>
      </c>
      <c r="U203" s="35" t="str">
        <f t="shared" si="86"/>
        <v/>
      </c>
      <c r="V203" s="35" t="str">
        <f t="shared" si="87"/>
        <v/>
      </c>
      <c r="W203" s="35" t="str">
        <f t="shared" si="88"/>
        <v/>
      </c>
      <c r="X203" s="35" t="str">
        <f t="shared" si="89"/>
        <v/>
      </c>
      <c r="Y203" s="35" t="str">
        <f t="shared" si="90"/>
        <v/>
      </c>
      <c r="Z203" s="35"/>
      <c r="AA203" s="35" t="str">
        <f t="shared" si="99"/>
        <v/>
      </c>
      <c r="AB203" s="35" t="str">
        <f t="shared" si="91"/>
        <v/>
      </c>
      <c r="AC203" s="35" t="str">
        <f t="shared" si="92"/>
        <v/>
      </c>
      <c r="AD203" s="35" t="str">
        <f t="shared" si="93"/>
        <v/>
      </c>
      <c r="AE203" s="35" t="str">
        <f t="shared" si="94"/>
        <v/>
      </c>
      <c r="AF203" s="35" t="str">
        <f t="shared" si="95"/>
        <v/>
      </c>
      <c r="AG203" s="38" t="str">
        <f t="shared" si="100"/>
        <v/>
      </c>
      <c r="AH203" s="35" t="str">
        <f t="shared" si="96"/>
        <v/>
      </c>
    </row>
    <row r="204" spans="1:34" x14ac:dyDescent="0.15">
      <c r="A204" s="80">
        <v>200</v>
      </c>
      <c r="B204" s="32"/>
      <c r="C204" s="80" t="str">
        <f t="shared" si="80"/>
        <v/>
      </c>
      <c r="D204" s="81" t="str">
        <f t="shared" si="81"/>
        <v/>
      </c>
      <c r="E204" s="82"/>
      <c r="F204" s="82"/>
      <c r="G204" s="86"/>
      <c r="H204" s="86"/>
      <c r="I204" s="86"/>
      <c r="J204" s="86"/>
      <c r="K204" s="82"/>
      <c r="L204" s="82"/>
      <c r="M204" s="36" t="str">
        <f t="shared" si="97"/>
        <v/>
      </c>
      <c r="N204" s="37" t="str">
        <f t="shared" si="98"/>
        <v/>
      </c>
      <c r="P204" s="34" t="str">
        <f t="shared" si="82"/>
        <v/>
      </c>
      <c r="Q204" s="34"/>
      <c r="R204" s="35" t="str">
        <f t="shared" si="83"/>
        <v/>
      </c>
      <c r="S204" s="35" t="str">
        <f t="shared" si="84"/>
        <v/>
      </c>
      <c r="T204" s="35" t="str">
        <f t="shared" si="85"/>
        <v/>
      </c>
      <c r="U204" s="35" t="str">
        <f t="shared" si="86"/>
        <v/>
      </c>
      <c r="V204" s="35" t="str">
        <f t="shared" si="87"/>
        <v/>
      </c>
      <c r="W204" s="35" t="str">
        <f t="shared" si="88"/>
        <v/>
      </c>
      <c r="X204" s="35" t="str">
        <f t="shared" si="89"/>
        <v/>
      </c>
      <c r="Y204" s="35" t="str">
        <f t="shared" si="90"/>
        <v/>
      </c>
      <c r="Z204" s="35"/>
      <c r="AA204" s="35" t="str">
        <f t="shared" si="99"/>
        <v/>
      </c>
      <c r="AB204" s="35" t="str">
        <f t="shared" si="91"/>
        <v/>
      </c>
      <c r="AC204" s="35" t="str">
        <f t="shared" si="92"/>
        <v/>
      </c>
      <c r="AD204" s="35" t="str">
        <f t="shared" si="93"/>
        <v/>
      </c>
      <c r="AE204" s="35" t="str">
        <f t="shared" si="94"/>
        <v/>
      </c>
      <c r="AF204" s="35" t="str">
        <f t="shared" si="95"/>
        <v/>
      </c>
      <c r="AG204" s="38" t="str">
        <f t="shared" si="100"/>
        <v/>
      </c>
      <c r="AH204" s="35" t="str">
        <f t="shared" si="96"/>
        <v/>
      </c>
    </row>
  </sheetData>
  <mergeCells count="4">
    <mergeCell ref="B2:C2"/>
    <mergeCell ref="B1:C1"/>
    <mergeCell ref="G2:H2"/>
    <mergeCell ref="G1:H1"/>
  </mergeCells>
  <phoneticPr fontId="1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04"/>
  <sheetViews>
    <sheetView view="pageBreakPreview" zoomScaleNormal="100" zoomScaleSheetLayoutView="100" workbookViewId="0">
      <selection activeCell="L70" sqref="L70"/>
    </sheetView>
  </sheetViews>
  <sheetFormatPr defaultColWidth="9" defaultRowHeight="13.5" x14ac:dyDescent="0.15"/>
  <cols>
    <col min="1" max="1" width="5.375" style="61" bestFit="1" customWidth="1"/>
    <col min="2" max="2" width="5.25" style="61" bestFit="1" customWidth="1"/>
    <col min="3" max="3" width="5.375" style="61" bestFit="1" customWidth="1"/>
    <col min="4" max="4" width="6.625" style="61" bestFit="1" customWidth="1"/>
    <col min="5" max="5" width="6.5" style="61" bestFit="1" customWidth="1"/>
    <col min="6" max="6" width="22.375" style="61" bestFit="1" customWidth="1"/>
    <col min="7" max="7" width="5.25" style="61" bestFit="1" customWidth="1"/>
    <col min="8" max="8" width="7.125" style="61" bestFit="1" customWidth="1"/>
    <col min="9" max="9" width="4.375" style="61" bestFit="1" customWidth="1"/>
    <col min="10" max="10" width="10.125" style="61" bestFit="1" customWidth="1"/>
    <col min="11" max="11" width="29.125" style="67" customWidth="1"/>
    <col min="12" max="12" width="27.875" style="61" customWidth="1"/>
    <col min="13" max="14" width="8.875" style="61" bestFit="1" customWidth="1"/>
    <col min="15" max="15" width="2.625" style="61" customWidth="1"/>
    <col min="16" max="16384" width="9" style="61"/>
  </cols>
  <sheetData>
    <row r="1" spans="1:14" x14ac:dyDescent="0.15">
      <c r="A1" s="54" t="s">
        <v>38</v>
      </c>
      <c r="B1" s="94" t="s">
        <v>39</v>
      </c>
      <c r="C1" s="94"/>
      <c r="D1" s="54" t="s">
        <v>33</v>
      </c>
      <c r="E1" s="54" t="s">
        <v>34</v>
      </c>
      <c r="F1" s="94" t="s">
        <v>40</v>
      </c>
      <c r="G1" s="94"/>
      <c r="H1" s="94" t="s">
        <v>41</v>
      </c>
      <c r="I1" s="94"/>
      <c r="J1" s="94"/>
      <c r="K1" s="57"/>
      <c r="L1" s="58" t="s">
        <v>46</v>
      </c>
      <c r="M1" s="59" t="s">
        <v>47</v>
      </c>
      <c r="N1" s="60" t="s">
        <v>48</v>
      </c>
    </row>
    <row r="2" spans="1:14" x14ac:dyDescent="0.15">
      <c r="A2" s="54" t="str">
        <f>CONCATENATE("ver.",キューシート計算用!A2)</f>
        <v>ver.4</v>
      </c>
      <c r="B2" s="96" t="str">
        <f>キューシート計算用!B2</f>
        <v>2018.4.24</v>
      </c>
      <c r="C2" s="97"/>
      <c r="D2" s="54" t="str">
        <f>キューシート計算用!D2</f>
        <v>4/29</v>
      </c>
      <c r="E2" s="54">
        <f>キューシート計算用!E2</f>
        <v>400</v>
      </c>
      <c r="F2" s="94" t="str">
        <f>キューシート計算用!F2</f>
        <v>北関東　東回り</v>
      </c>
      <c r="G2" s="94"/>
      <c r="H2" s="95">
        <f>キューシート計算用!G2</f>
        <v>0.29166666666666669</v>
      </c>
      <c r="I2" s="95"/>
      <c r="J2" s="95"/>
      <c r="K2" s="57"/>
      <c r="L2" s="57"/>
      <c r="M2" s="62" t="s">
        <v>49</v>
      </c>
      <c r="N2" s="61" t="s">
        <v>50</v>
      </c>
    </row>
    <row r="4" spans="1:14" x14ac:dyDescent="0.15">
      <c r="A4" s="54" t="s">
        <v>2</v>
      </c>
      <c r="B4" s="54" t="s">
        <v>0</v>
      </c>
      <c r="C4" s="54" t="s">
        <v>4</v>
      </c>
      <c r="D4" s="54" t="s">
        <v>5</v>
      </c>
      <c r="E4" s="54" t="s">
        <v>6</v>
      </c>
      <c r="F4" s="54" t="s">
        <v>1</v>
      </c>
      <c r="G4" s="54" t="s">
        <v>27</v>
      </c>
      <c r="H4" s="54" t="s">
        <v>25</v>
      </c>
      <c r="I4" s="54" t="s">
        <v>28</v>
      </c>
      <c r="J4" s="54" t="s">
        <v>29</v>
      </c>
      <c r="K4" s="54" t="s">
        <v>30</v>
      </c>
      <c r="L4" s="54" t="s">
        <v>26</v>
      </c>
      <c r="M4" s="54" t="s">
        <v>8</v>
      </c>
      <c r="N4" s="54" t="s">
        <v>9</v>
      </c>
    </row>
    <row r="5" spans="1:14" x14ac:dyDescent="0.15">
      <c r="A5" s="54">
        <f>IF(キューシート計算用!A5&lt;&gt;"",キューシート計算用!A5,"")</f>
        <v>1</v>
      </c>
      <c r="B5" s="54" t="str">
        <f>IF(キューシート計算用!B5&lt;&gt;"",キューシート計算用!B5,"")</f>
        <v>start</v>
      </c>
      <c r="C5" s="63">
        <f>IF(キューシート計算用!C5&lt;&gt;"",キューシート計算用!C5,"")</f>
        <v>0</v>
      </c>
      <c r="D5" s="63">
        <f>IF(キューシート計算用!D5&lt;&gt;"",キューシート計算用!D5,"")</f>
        <v>0</v>
      </c>
      <c r="E5" s="64">
        <f>IF(キューシート計算用!E5&lt;&gt;"",キューシート計算用!E5,"")</f>
        <v>0</v>
      </c>
      <c r="F5" s="54" t="str">
        <f>IF(キューシート計算用!F5&lt;&gt;"",キューシート計算用!F5,"")</f>
        <v>うつのみやろまんちっく村</v>
      </c>
      <c r="G5" s="54" t="str">
        <f>IF(キューシート計算用!G5&lt;&gt;"",キューシート計算用!G5,"")</f>
        <v>｜</v>
      </c>
      <c r="H5" s="54" t="str">
        <f>IF(キューシート計算用!H5&lt;&gt;"",キューシート計算用!H5,"")</f>
        <v>直</v>
      </c>
      <c r="I5" s="54" t="str">
        <f>IF(キューシート計算用!I5&lt;&gt;"",キューシート計算用!I5,"")</f>
        <v/>
      </c>
      <c r="J5" s="54" t="str">
        <f>IF(キューシート計算用!J5&lt;&gt;"",キューシート計算用!J5,"")</f>
        <v/>
      </c>
      <c r="K5" s="65" t="str">
        <f>IF(キューシート計算用!K5&lt;&gt;"",キューシート計算用!K5,"")</f>
        <v/>
      </c>
      <c r="L5" s="54" t="str">
        <f>IF(キューシート計算用!L5&lt;&gt;"",キューシート計算用!L5,"")</f>
        <v/>
      </c>
      <c r="M5" s="66">
        <f>IF(キューシート計算用!M5&lt;&gt;"",キューシート計算用!M5,"")</f>
        <v>43219.291666666664</v>
      </c>
      <c r="N5" s="66">
        <f>IF(キューシート計算用!N5&lt;&gt;"",キューシート計算用!N5,"")</f>
        <v>43219.3125</v>
      </c>
    </row>
    <row r="6" spans="1:14" x14ac:dyDescent="0.15">
      <c r="A6" s="54">
        <f>IF(キューシート計算用!A6&lt;&gt;"",キューシート計算用!A6,"")</f>
        <v>2</v>
      </c>
      <c r="B6" s="54" t="str">
        <f>IF(キューシート計算用!B6&lt;&gt;"",キューシート計算用!B6,"")</f>
        <v/>
      </c>
      <c r="C6" s="63">
        <f>IF(キューシート計算用!C6&lt;&gt;"",キューシート計算用!C6,"")</f>
        <v>0.4</v>
      </c>
      <c r="D6" s="63">
        <f>IF(キューシート計算用!D6&lt;&gt;"",キューシート計算用!D6,"")</f>
        <v>0.4</v>
      </c>
      <c r="E6" s="64">
        <f>IF(キューシート計算用!E6&lt;&gt;"",キューシート計算用!E6,"")</f>
        <v>0.4</v>
      </c>
      <c r="F6" s="54" t="str">
        <f>IF(キューシート計算用!F6&lt;&gt;"",キューシート計算用!F6,"")</f>
        <v/>
      </c>
      <c r="G6" s="54" t="str">
        <f>IF(キューシート計算用!G6&lt;&gt;"",キューシート計算用!G6,"")</f>
        <v>┬</v>
      </c>
      <c r="H6" s="54" t="str">
        <f>IF(キューシート計算用!H6&lt;&gt;"",キューシート計算用!H6,"")</f>
        <v>右</v>
      </c>
      <c r="I6" s="87" t="str">
        <f>IF(キューシート計算用!I6&lt;&gt;"",キューシート計算用!I6,"")</f>
        <v>○</v>
      </c>
      <c r="J6" s="54" t="str">
        <f>IF(キューシート計算用!J6&lt;&gt;"",キューシート計算用!J6,"")</f>
        <v>N293</v>
      </c>
      <c r="K6" s="65" t="str">
        <f>IF(キューシート計算用!K6&lt;&gt;"",キューシート計算用!K6,"")</f>
        <v/>
      </c>
      <c r="L6" s="54" t="str">
        <f>IF(キューシート計算用!L6&lt;&gt;"",キューシート計算用!L6,"")</f>
        <v/>
      </c>
      <c r="M6" s="66" t="str">
        <f>IF(キューシート計算用!M6&lt;&gt;"",キューシート計算用!M6,"")</f>
        <v/>
      </c>
      <c r="N6" s="66" t="str">
        <f>IF(キューシート計算用!N6&lt;&gt;"",キューシート計算用!N6,"")</f>
        <v/>
      </c>
    </row>
    <row r="7" spans="1:14" x14ac:dyDescent="0.15">
      <c r="A7" s="54">
        <f>IF(キューシート計算用!A7&lt;&gt;"",キューシート計算用!A7,"")</f>
        <v>3</v>
      </c>
      <c r="B7" s="54" t="str">
        <f>IF(キューシート計算用!B7&lt;&gt;"",キューシート計算用!B7,"")</f>
        <v/>
      </c>
      <c r="C7" s="63">
        <f>IF(キューシート計算用!C7&lt;&gt;"",キューシート計算用!C7,"")</f>
        <v>0.70000000000000007</v>
      </c>
      <c r="D7" s="63">
        <f>IF(キューシート計算用!D7&lt;&gt;"",キューシート計算用!D7,"")</f>
        <v>1.1000000000000001</v>
      </c>
      <c r="E7" s="64">
        <f>IF(キューシート計算用!E7&lt;&gt;"",キューシート計算用!E7,"")</f>
        <v>1.1000000000000001</v>
      </c>
      <c r="F7" s="54" t="str">
        <f>IF(キューシート計算用!F7&lt;&gt;"",キューシート計算用!F7,"")</f>
        <v>山王団地西</v>
      </c>
      <c r="G7" s="54" t="str">
        <f>IF(キューシート計算用!G7&lt;&gt;"",キューシート計算用!G7,"")</f>
        <v>├</v>
      </c>
      <c r="H7" s="54" t="str">
        <f>IF(キューシート計算用!H7&lt;&gt;"",キューシート計算用!H7,"")</f>
        <v>右</v>
      </c>
      <c r="I7" s="87" t="str">
        <f>IF(キューシート計算用!I7&lt;&gt;"",キューシート計算用!I7,"")</f>
        <v>○</v>
      </c>
      <c r="J7" s="54" t="str">
        <f>IF(キューシート計算用!J7&lt;&gt;"",キューシート計算用!J7,"")</f>
        <v/>
      </c>
      <c r="K7" s="65" t="str">
        <f>IF(キューシート計算用!K7&lt;&gt;"",キューシート計算用!K7,"")</f>
        <v>宇都宮I.C.→</v>
      </c>
      <c r="L7" s="54" t="str">
        <f>IF(キューシート計算用!L7&lt;&gt;"",キューシート計算用!L7,"")</f>
        <v>④ファミリーマート</v>
      </c>
      <c r="M7" s="66" t="str">
        <f>IF(キューシート計算用!M7&lt;&gt;"",キューシート計算用!M7,"")</f>
        <v/>
      </c>
      <c r="N7" s="66" t="str">
        <f>IF(キューシート計算用!N7&lt;&gt;"",キューシート計算用!N7,"")</f>
        <v/>
      </c>
    </row>
    <row r="8" spans="1:14" x14ac:dyDescent="0.15">
      <c r="A8" s="54">
        <f>IF(キューシート計算用!A8&lt;&gt;"",キューシート計算用!A8,"")</f>
        <v>4</v>
      </c>
      <c r="B8" s="54" t="str">
        <f>IF(キューシート計算用!B8&lt;&gt;"",キューシート計算用!B8,"")</f>
        <v/>
      </c>
      <c r="C8" s="63">
        <f>IF(キューシート計算用!C8&lt;&gt;"",キューシート計算用!C8,"")</f>
        <v>0.89999999999999991</v>
      </c>
      <c r="D8" s="63">
        <f>IF(キューシート計算用!D8&lt;&gt;"",キューシート計算用!D8,"")</f>
        <v>2</v>
      </c>
      <c r="E8" s="64">
        <f>IF(キューシート計算用!E8&lt;&gt;"",キューシート計算用!E8,"")</f>
        <v>2</v>
      </c>
      <c r="F8" s="54" t="str">
        <f>IF(キューシート計算用!F8&lt;&gt;"",キューシート計算用!F8,"")</f>
        <v/>
      </c>
      <c r="G8" s="54" t="str">
        <f>IF(キューシート計算用!G8&lt;&gt;"",キューシート計算用!G8,"")</f>
        <v>┼</v>
      </c>
      <c r="H8" s="54" t="str">
        <f>IF(キューシート計算用!H8&lt;&gt;"",キューシート計算用!H8,"")</f>
        <v>右</v>
      </c>
      <c r="I8" s="87" t="str">
        <f>IF(キューシート計算用!I8&lt;&gt;"",キューシート計算用!I8,"")</f>
        <v>○</v>
      </c>
      <c r="J8" s="54" t="str">
        <f>IF(キューシート計算用!J8&lt;&gt;"",キューシート計算用!J8,"")</f>
        <v>N119</v>
      </c>
      <c r="K8" s="65" t="str">
        <f>IF(キューシート計算用!K8&lt;&gt;"",キューシート計算用!K8,"")</f>
        <v/>
      </c>
      <c r="L8" s="54" t="str">
        <f>IF(キューシート計算用!L8&lt;&gt;"",キューシート計算用!L8,"")</f>
        <v>日光道くぐった先</v>
      </c>
      <c r="M8" s="66" t="str">
        <f>IF(キューシート計算用!M8&lt;&gt;"",キューシート計算用!M8,"")</f>
        <v/>
      </c>
      <c r="N8" s="66" t="str">
        <f>IF(キューシート計算用!N8&lt;&gt;"",キューシート計算用!N8,"")</f>
        <v/>
      </c>
    </row>
    <row r="9" spans="1:14" x14ac:dyDescent="0.15">
      <c r="A9" s="54">
        <f>IF(キューシート計算用!A9&lt;&gt;"",キューシート計算用!A9,"")</f>
        <v>5</v>
      </c>
      <c r="B9" s="54" t="str">
        <f>IF(キューシート計算用!B9&lt;&gt;"",キューシート計算用!B9,"")</f>
        <v/>
      </c>
      <c r="C9" s="63">
        <f>IF(キューシート計算用!C9&lt;&gt;"",キューシート計算用!C9,"")</f>
        <v>1.4</v>
      </c>
      <c r="D9" s="63">
        <f>IF(キューシート計算用!D9&lt;&gt;"",キューシート計算用!D9,"")</f>
        <v>3.4</v>
      </c>
      <c r="E9" s="64">
        <f>IF(キューシート計算用!E9&lt;&gt;"",キューシート計算用!E9,"")</f>
        <v>3.4</v>
      </c>
      <c r="F9" s="54" t="str">
        <f>IF(キューシート計算用!F9&lt;&gt;"",キューシート計算用!F9,"")</f>
        <v/>
      </c>
      <c r="G9" s="54" t="str">
        <f>IF(キューシート計算用!G9&lt;&gt;"",キューシート計算用!G9,"")</f>
        <v>┼</v>
      </c>
      <c r="H9" s="54" t="str">
        <f>IF(キューシート計算用!H9&lt;&gt;"",キューシート計算用!H9,"")</f>
        <v>左</v>
      </c>
      <c r="I9" s="87" t="str">
        <f>IF(キューシート計算用!I9&lt;&gt;"",キューシート計算用!I9,"")</f>
        <v>○</v>
      </c>
      <c r="J9" s="54" t="str">
        <f>IF(キューシート計算用!J9&lt;&gt;"",キューシート計算用!J9,"")</f>
        <v/>
      </c>
      <c r="K9" s="65" t="str">
        <f>IF(キューシート計算用!K9&lt;&gt;"",キューシート計算用!K9,"")</f>
        <v/>
      </c>
      <c r="L9" s="54" t="str">
        <f>IF(キューシート計算用!L9&lt;&gt;"",キューシート計算用!L9,"")</f>
        <v>②「栃木県共立自動車学校」看板</v>
      </c>
      <c r="M9" s="66" t="str">
        <f>IF(キューシート計算用!M9&lt;&gt;"",キューシート計算用!M9,"")</f>
        <v/>
      </c>
      <c r="N9" s="66" t="str">
        <f>IF(キューシート計算用!N9&lt;&gt;"",キューシート計算用!N9,"")</f>
        <v/>
      </c>
    </row>
    <row r="10" spans="1:14" x14ac:dyDescent="0.15">
      <c r="A10" s="54">
        <f>IF(キューシート計算用!A10&lt;&gt;"",キューシート計算用!A10,"")</f>
        <v>6</v>
      </c>
      <c r="B10" s="54" t="str">
        <f>IF(キューシート計算用!B10&lt;&gt;"",キューシート計算用!B10,"")</f>
        <v/>
      </c>
      <c r="C10" s="63">
        <f>IF(キューシート計算用!C10&lt;&gt;"",キューシート計算用!C10,"")</f>
        <v>6.5</v>
      </c>
      <c r="D10" s="63">
        <f>IF(キューシート計算用!D10&lt;&gt;"",キューシート計算用!D10,"")</f>
        <v>9.9</v>
      </c>
      <c r="E10" s="64">
        <f>IF(キューシート計算用!E10&lt;&gt;"",キューシート計算用!E10,"")</f>
        <v>9.9</v>
      </c>
      <c r="F10" s="54" t="str">
        <f>IF(キューシート計算用!F10&lt;&gt;"",キューシート計算用!F10,"")</f>
        <v/>
      </c>
      <c r="G10" s="54" t="str">
        <f>IF(キューシート計算用!G10&lt;&gt;"",キューシート計算用!G10,"")</f>
        <v>┬├</v>
      </c>
      <c r="H10" s="54" t="str">
        <f>IF(キューシート計算用!H10&lt;&gt;"",キューシート計算用!H10,"")</f>
        <v>左→右</v>
      </c>
      <c r="I10" s="87" t="str">
        <f>IF(キューシート計算用!I10&lt;&gt;"",キューシート計算用!I10,"")</f>
        <v>▼○</v>
      </c>
      <c r="J10" s="54" t="str">
        <f>IF(キューシート計算用!J10&lt;&gt;"",キューシート計算用!J10,"")</f>
        <v>D157</v>
      </c>
      <c r="K10" s="65" t="str">
        <f>IF(キューシート計算用!K10&lt;&gt;"",キューシート計算用!K10,"")</f>
        <v/>
      </c>
      <c r="L10" s="54" t="str">
        <f>IF(キューシート計算用!L10&lt;&gt;"",キューシート計算用!L10,"")</f>
        <v>一時停止　→　正面「セキチュー」看板</v>
      </c>
      <c r="M10" s="66" t="str">
        <f>IF(キューシート計算用!M10&lt;&gt;"",キューシート計算用!M10,"")</f>
        <v/>
      </c>
      <c r="N10" s="66" t="str">
        <f>IF(キューシート計算用!N10&lt;&gt;"",キューシート計算用!N10,"")</f>
        <v/>
      </c>
    </row>
    <row r="11" spans="1:14" x14ac:dyDescent="0.15">
      <c r="A11" s="54">
        <f>IF(キューシート計算用!A11&lt;&gt;"",キューシート計算用!A11,"")</f>
        <v>7</v>
      </c>
      <c r="B11" s="54" t="str">
        <f>IF(キューシート計算用!B11&lt;&gt;"",キューシート計算用!B11,"")</f>
        <v/>
      </c>
      <c r="C11" s="63">
        <f>IF(キューシート計算用!C11&lt;&gt;"",キューシート計算用!C11,"")</f>
        <v>3.4000000000000004</v>
      </c>
      <c r="D11" s="63">
        <f>IF(キューシート計算用!D11&lt;&gt;"",キューシート計算用!D11,"")</f>
        <v>13.3</v>
      </c>
      <c r="E11" s="64">
        <f>IF(キューシート計算用!E11&lt;&gt;"",キューシート計算用!E11,"")</f>
        <v>13.3</v>
      </c>
      <c r="F11" s="54" t="str">
        <f>IF(キューシート計算用!F11&lt;&gt;"",キューシート計算用!F11,"")</f>
        <v/>
      </c>
      <c r="G11" s="54" t="str">
        <f>IF(キューシート計算用!G11&lt;&gt;"",キューシート計算用!G11,"")</f>
        <v>┌ ┬</v>
      </c>
      <c r="H11" s="54" t="str">
        <f>IF(キューシート計算用!H11&lt;&gt;"",キューシート計算用!H11,"")</f>
        <v>右→左</v>
      </c>
      <c r="I11" s="87" t="str">
        <f>IF(キューシート計算用!I11&lt;&gt;"",キューシート計算用!I11,"")</f>
        <v/>
      </c>
      <c r="J11" s="54" t="str">
        <f>IF(キューシート計算用!J11&lt;&gt;"",キューシート計算用!J11,"")</f>
        <v>D157</v>
      </c>
      <c r="K11" s="65" t="str">
        <f>IF(キューシート計算用!K11&lt;&gt;"",キューシート計算用!K11,"")</f>
        <v/>
      </c>
      <c r="L11" s="54" t="str">
        <f>IF(キューシート計算用!L11&lt;&gt;"",キューシート計算用!L11,"")</f>
        <v>ややこしいけど、とりあえず道なり</v>
      </c>
      <c r="M11" s="66" t="str">
        <f>IF(キューシート計算用!M11&lt;&gt;"",キューシート計算用!M11,"")</f>
        <v/>
      </c>
      <c r="N11" s="66" t="str">
        <f>IF(キューシート計算用!N11&lt;&gt;"",キューシート計算用!N11,"")</f>
        <v/>
      </c>
    </row>
    <row r="12" spans="1:14" x14ac:dyDescent="0.15">
      <c r="A12" s="54">
        <f>IF(キューシート計算用!A12&lt;&gt;"",キューシート計算用!A12,"")</f>
        <v>8</v>
      </c>
      <c r="B12" s="54" t="str">
        <f>IF(キューシート計算用!B12&lt;&gt;"",キューシート計算用!B12,"")</f>
        <v/>
      </c>
      <c r="C12" s="63">
        <f>IF(キューシート計算用!C12&lt;&gt;"",キューシート計算用!C12,"")</f>
        <v>9.9999999999999645E-2</v>
      </c>
      <c r="D12" s="63">
        <f>IF(キューシート計算用!D12&lt;&gt;"",キューシート計算用!D12,"")</f>
        <v>13.4</v>
      </c>
      <c r="E12" s="64">
        <f>IF(キューシート計算用!E12&lt;&gt;"",キューシート計算用!E12,"")</f>
        <v>13.4</v>
      </c>
      <c r="F12" s="54" t="str">
        <f>IF(キューシート計算用!F12&lt;&gt;"",キューシート計算用!F12,"")</f>
        <v/>
      </c>
      <c r="G12" s="54" t="str">
        <f>IF(キューシート計算用!G12&lt;&gt;"",キューシート計算用!G12,"")</f>
        <v>┼</v>
      </c>
      <c r="H12" s="54" t="str">
        <f>IF(キューシート計算用!H12&lt;&gt;"",キューシート計算用!H12,"")</f>
        <v>右</v>
      </c>
      <c r="I12" s="87" t="str">
        <f>IF(キューシート計算用!I12&lt;&gt;"",キューシート計算用!I12,"")</f>
        <v>○</v>
      </c>
      <c r="J12" s="54" t="str">
        <f>IF(キューシート計算用!J12&lt;&gt;"",キューシート計算用!J12,"")</f>
        <v>D157</v>
      </c>
      <c r="K12" s="65" t="str">
        <f>IF(キューシート計算用!K12&lt;&gt;"",キューシート計算用!K12,"")</f>
        <v/>
      </c>
      <c r="L12" s="54" t="str">
        <f>IF(キューシート計算用!L12&lt;&gt;"",キューシート計算用!L12,"")</f>
        <v>①HONDA輪業</v>
      </c>
      <c r="M12" s="66" t="str">
        <f>IF(キューシート計算用!M12&lt;&gt;"",キューシート計算用!M12,"")</f>
        <v/>
      </c>
      <c r="N12" s="66" t="str">
        <f>IF(キューシート計算用!N12&lt;&gt;"",キューシート計算用!N12,"")</f>
        <v/>
      </c>
    </row>
    <row r="13" spans="1:14" x14ac:dyDescent="0.15">
      <c r="A13" s="54">
        <f>IF(キューシート計算用!A13&lt;&gt;"",キューシート計算用!A13,"")</f>
        <v>9</v>
      </c>
      <c r="B13" s="54" t="str">
        <f>IF(キューシート計算用!B13&lt;&gt;"",キューシート計算用!B13,"")</f>
        <v/>
      </c>
      <c r="C13" s="63">
        <f>IF(キューシート計算用!C13&lt;&gt;"",キューシート計算用!C13,"")</f>
        <v>0.29999999999999893</v>
      </c>
      <c r="D13" s="63">
        <f>IF(キューシート計算用!D13&lt;&gt;"",キューシート計算用!D13,"")</f>
        <v>13.7</v>
      </c>
      <c r="E13" s="64">
        <f>IF(キューシート計算用!E13&lt;&gt;"",キューシート計算用!E13,"")</f>
        <v>13.7</v>
      </c>
      <c r="F13" s="54" t="str">
        <f>IF(キューシート計算用!F13&lt;&gt;"",キューシート計算用!F13,"")</f>
        <v>岡本駅北</v>
      </c>
      <c r="G13" s="54" t="str">
        <f>IF(キューシート計算用!G13&lt;&gt;"",キューシート計算用!G13,"")</f>
        <v>┼</v>
      </c>
      <c r="H13" s="54" t="str">
        <f>IF(キューシート計算用!H13&lt;&gt;"",キューシート計算用!H13,"")</f>
        <v>左</v>
      </c>
      <c r="I13" s="87" t="str">
        <f>IF(キューシート計算用!I13&lt;&gt;"",キューシート計算用!I13,"")</f>
        <v>○</v>
      </c>
      <c r="J13" s="54" t="str">
        <f>IF(キューシート計算用!J13&lt;&gt;"",キューシート計算用!J13,"")</f>
        <v>D73</v>
      </c>
      <c r="K13" s="65" t="str">
        <f>IF(キューシート計算用!K13&lt;&gt;"",キューシート計算用!K13,"")</f>
        <v/>
      </c>
      <c r="L13" s="54" t="str">
        <f>IF(キューシート計算用!L13&lt;&gt;"",キューシート計算用!L13,"")</f>
        <v>③まねきねこ④OTANI</v>
      </c>
      <c r="M13" s="66" t="str">
        <f>IF(キューシート計算用!M13&lt;&gt;"",キューシート計算用!M13,"")</f>
        <v/>
      </c>
      <c r="N13" s="66" t="str">
        <f>IF(キューシート計算用!N13&lt;&gt;"",キューシート計算用!N13,"")</f>
        <v/>
      </c>
    </row>
    <row r="14" spans="1:14" x14ac:dyDescent="0.15">
      <c r="A14" s="54">
        <f>IF(キューシート計算用!A14&lt;&gt;"",キューシート計算用!A14,"")</f>
        <v>10</v>
      </c>
      <c r="B14" s="54" t="str">
        <f>IF(キューシート計算用!B14&lt;&gt;"",キューシート計算用!B14,"")</f>
        <v/>
      </c>
      <c r="C14" s="63">
        <f>IF(キューシート計算用!C14&lt;&gt;"",キューシート計算用!C14,"")</f>
        <v>0.10000000000000142</v>
      </c>
      <c r="D14" s="63">
        <f>IF(キューシート計算用!D14&lt;&gt;"",キューシート計算用!D14,"")</f>
        <v>13.8</v>
      </c>
      <c r="E14" s="64">
        <f>IF(キューシート計算用!E14&lt;&gt;"",キューシート計算用!E14,"")</f>
        <v>13.8</v>
      </c>
      <c r="F14" s="54" t="str">
        <f>IF(キューシート計算用!F14&lt;&gt;"",キューシート計算用!F14,"")</f>
        <v/>
      </c>
      <c r="G14" s="54" t="str">
        <f>IF(キューシート計算用!G14&lt;&gt;"",キューシート計算用!G14,"")</f>
        <v>┼</v>
      </c>
      <c r="H14" s="54" t="str">
        <f>IF(キューシート計算用!H14&lt;&gt;"",キューシート計算用!H14,"")</f>
        <v>右</v>
      </c>
      <c r="I14" s="87" t="str">
        <f>IF(キューシート計算用!I14&lt;&gt;"",キューシート計算用!I14,"")</f>
        <v>○</v>
      </c>
      <c r="J14" s="54" t="str">
        <f>IF(キューシート計算用!J14&lt;&gt;"",キューシート計算用!J14,"")</f>
        <v/>
      </c>
      <c r="K14" s="65" t="str">
        <f>IF(キューシート計算用!K14&lt;&gt;"",キューシート計算用!K14,"")</f>
        <v/>
      </c>
      <c r="L14" s="54" t="str">
        <f>IF(キューシート計算用!L14&lt;&gt;"",キューシート計算用!L14,"")</f>
        <v>①寿し割烹大和</v>
      </c>
      <c r="M14" s="66" t="str">
        <f>IF(キューシート計算用!M14&lt;&gt;"",キューシート計算用!M14,"")</f>
        <v/>
      </c>
      <c r="N14" s="66" t="str">
        <f>IF(キューシート計算用!N14&lt;&gt;"",キューシート計算用!N14,"")</f>
        <v/>
      </c>
    </row>
    <row r="15" spans="1:14" x14ac:dyDescent="0.15">
      <c r="A15" s="54">
        <f>IF(キューシート計算用!A15&lt;&gt;"",キューシート計算用!A15,"")</f>
        <v>11</v>
      </c>
      <c r="B15" s="54" t="str">
        <f>IF(キューシート計算用!B15&lt;&gt;"",キューシート計算用!B15,"")</f>
        <v/>
      </c>
      <c r="C15" s="63">
        <f>IF(キューシート計算用!C15&lt;&gt;"",キューシート計算用!C15,"")</f>
        <v>2.1999999999999993</v>
      </c>
      <c r="D15" s="63">
        <f>IF(キューシート計算用!D15&lt;&gt;"",キューシート計算用!D15,"")</f>
        <v>16</v>
      </c>
      <c r="E15" s="64">
        <f>IF(キューシート計算用!E15&lt;&gt;"",キューシート計算用!E15,"")</f>
        <v>16</v>
      </c>
      <c r="F15" s="54" t="str">
        <f>IF(キューシート計算用!F15&lt;&gt;"",キューシート計算用!F15,"")</f>
        <v/>
      </c>
      <c r="G15" s="54" t="str">
        <f>IF(キューシート計算用!G15&lt;&gt;"",キューシート計算用!G15,"")</f>
        <v>┼</v>
      </c>
      <c r="H15" s="54" t="str">
        <f>IF(キューシート計算用!H15&lt;&gt;"",キューシート計算用!H15,"")</f>
        <v>左</v>
      </c>
      <c r="I15" s="87" t="str">
        <f>IF(キューシート計算用!I15&lt;&gt;"",キューシート計算用!I15,"")</f>
        <v>○</v>
      </c>
      <c r="J15" s="54" t="str">
        <f>IF(キューシート計算用!J15&lt;&gt;"",キューシート計算用!J15,"")</f>
        <v>D64</v>
      </c>
      <c r="K15" s="65" t="str">
        <f>IF(キューシート計算用!K15&lt;&gt;"",キューシート計算用!K15,"")</f>
        <v>←那須烏山　茂木　芳賀</v>
      </c>
      <c r="L15" s="54" t="str">
        <f>IF(キューシート計算用!L15&lt;&gt;"",キューシート計算用!L15,"")</f>
        <v>③Sunkus　宇都宮テクノ街道</v>
      </c>
      <c r="M15" s="66" t="str">
        <f>IF(キューシート計算用!M15&lt;&gt;"",キューシート計算用!M15,"")</f>
        <v/>
      </c>
      <c r="N15" s="66" t="str">
        <f>IF(キューシート計算用!N15&lt;&gt;"",キューシート計算用!N15,"")</f>
        <v/>
      </c>
    </row>
    <row r="16" spans="1:14" x14ac:dyDescent="0.15">
      <c r="A16" s="54">
        <f>IF(キューシート計算用!A16&lt;&gt;"",キューシート計算用!A16,"")</f>
        <v>12</v>
      </c>
      <c r="B16" s="54" t="str">
        <f>IF(キューシート計算用!B16&lt;&gt;"",キューシート計算用!B16,"")</f>
        <v/>
      </c>
      <c r="C16" s="63">
        <f>IF(キューシート計算用!C16&lt;&gt;"",キューシート計算用!C16,"")</f>
        <v>6</v>
      </c>
      <c r="D16" s="63">
        <f>IF(キューシート計算用!D16&lt;&gt;"",キューシート計算用!D16,"")</f>
        <v>22</v>
      </c>
      <c r="E16" s="64">
        <f>IF(キューシート計算用!E16&lt;&gt;"",キューシート計算用!E16,"")</f>
        <v>22</v>
      </c>
      <c r="F16" s="54" t="str">
        <f>IF(キューシート計算用!F16&lt;&gt;"",キューシート計算用!F16,"")</f>
        <v>芳賀台</v>
      </c>
      <c r="G16" s="54" t="str">
        <f>IF(キューシート計算用!G16&lt;&gt;"",キューシート計算用!G16,"")</f>
        <v>┼</v>
      </c>
      <c r="H16" s="54" t="str">
        <f>IF(キューシート計算用!H16&lt;&gt;"",キューシート計算用!H16,"")</f>
        <v>左</v>
      </c>
      <c r="I16" s="87" t="str">
        <f>IF(キューシート計算用!I16&lt;&gt;"",キューシート計算用!I16,"")</f>
        <v>○</v>
      </c>
      <c r="J16" s="54" t="str">
        <f>IF(キューシート計算用!J16&lt;&gt;"",キューシート計算用!J16,"")</f>
        <v>D64</v>
      </c>
      <c r="K16" s="65" t="str">
        <f>IF(キューシート計算用!K16&lt;&gt;"",キューシート計算用!K16,"")</f>
        <v>←茂木　祖母井</v>
      </c>
      <c r="L16" s="54" t="str">
        <f>IF(キューシート計算用!L16&lt;&gt;"",キューシート計算用!L16,"")</f>
        <v>①山王テック③HONDA</v>
      </c>
      <c r="M16" s="66" t="str">
        <f>IF(キューシート計算用!M16&lt;&gt;"",キューシート計算用!M16,"")</f>
        <v/>
      </c>
      <c r="N16" s="66" t="str">
        <f>IF(キューシート計算用!N16&lt;&gt;"",キューシート計算用!N16,"")</f>
        <v/>
      </c>
    </row>
    <row r="17" spans="1:14" x14ac:dyDescent="0.15">
      <c r="A17" s="54">
        <f>IF(キューシート計算用!A17&lt;&gt;"",キューシート計算用!A17,"")</f>
        <v>13</v>
      </c>
      <c r="B17" s="54" t="str">
        <f>IF(キューシート計算用!B17&lt;&gt;"",キューシート計算用!B17,"")</f>
        <v/>
      </c>
      <c r="C17" s="63">
        <f>IF(キューシート計算用!C17&lt;&gt;"",キューシート計算用!C17,"")</f>
        <v>19.100000000000001</v>
      </c>
      <c r="D17" s="63">
        <f>IF(キューシート計算用!D17&lt;&gt;"",キューシート計算用!D17,"")</f>
        <v>41.1</v>
      </c>
      <c r="E17" s="64">
        <f>IF(キューシート計算用!E17&lt;&gt;"",キューシート計算用!E17,"")</f>
        <v>41.1</v>
      </c>
      <c r="F17" s="54" t="str">
        <f>IF(キューシート計算用!F17&lt;&gt;"",キューシート計算用!F17,"")</f>
        <v>神井大橋</v>
      </c>
      <c r="G17" s="54" t="str">
        <f>IF(キューシート計算用!G17&lt;&gt;"",キューシート計算用!G17,"")</f>
        <v>┼</v>
      </c>
      <c r="H17" s="54" t="str">
        <f>IF(キューシート計算用!H17&lt;&gt;"",キューシート計算用!H17,"")</f>
        <v>右</v>
      </c>
      <c r="I17" s="87" t="str">
        <f>IF(キューシート計算用!I17&lt;&gt;"",キューシート計算用!I17,"")</f>
        <v>○</v>
      </c>
      <c r="J17" s="54" t="str">
        <f>IF(キューシート計算用!J17&lt;&gt;"",キューシート計算用!J17,"")</f>
        <v>D51</v>
      </c>
      <c r="K17" s="65" t="str">
        <f>IF(キューシート計算用!K17&lt;&gt;"",キューシート計算用!K17,"")</f>
        <v>城里→</v>
      </c>
      <c r="L17" s="54" t="str">
        <f>IF(キューシート計算用!L17&lt;&gt;"",キューシート計算用!L17,"")</f>
        <v/>
      </c>
      <c r="M17" s="66" t="str">
        <f>IF(キューシート計算用!M17&lt;&gt;"",キューシート計算用!M17,"")</f>
        <v/>
      </c>
      <c r="N17" s="66" t="str">
        <f>IF(キューシート計算用!N17&lt;&gt;"",キューシート計算用!N17,"")</f>
        <v/>
      </c>
    </row>
    <row r="18" spans="1:14" x14ac:dyDescent="0.15">
      <c r="A18" s="54">
        <f>IF(キューシート計算用!A18&lt;&gt;"",キューシート計算用!A18,"")</f>
        <v>14</v>
      </c>
      <c r="B18" s="54" t="str">
        <f>IF(キューシート計算用!B18&lt;&gt;"",キューシート計算用!B18,"")</f>
        <v/>
      </c>
      <c r="C18" s="63">
        <f>IF(キューシート計算用!C18&lt;&gt;"",キューシート計算用!C18,"")</f>
        <v>17.799999999999997</v>
      </c>
      <c r="D18" s="63">
        <f>IF(キューシート計算用!D18&lt;&gt;"",キューシート計算用!D18,"")</f>
        <v>58.9</v>
      </c>
      <c r="E18" s="64">
        <f>IF(キューシート計算用!E18&lt;&gt;"",キューシート計算用!E18,"")</f>
        <v>58.9</v>
      </c>
      <c r="F18" s="54" t="str">
        <f>IF(キューシート計算用!F18&lt;&gt;"",キューシート計算用!F18,"")</f>
        <v/>
      </c>
      <c r="G18" s="54" t="str">
        <f>IF(キューシート計算用!G18&lt;&gt;"",キューシート計算用!G18,"")</f>
        <v>┬</v>
      </c>
      <c r="H18" s="54" t="str">
        <f>IF(キューシート計算用!H18&lt;&gt;"",キューシート計算用!H18,"")</f>
        <v>右</v>
      </c>
      <c r="I18" s="87" t="str">
        <f>IF(キューシート計算用!I18&lt;&gt;"",キューシート計算用!I18,"")</f>
        <v>○</v>
      </c>
      <c r="J18" s="54" t="str">
        <f>IF(キューシート計算用!J18&lt;&gt;"",キューシート計算用!J18,"")</f>
        <v>D51</v>
      </c>
      <c r="K18" s="65" t="str">
        <f>IF(キューシート計算用!K18&lt;&gt;"",キューシート計算用!K18,"")</f>
        <v>水戸　笠間→</v>
      </c>
      <c r="L18" s="54" t="str">
        <f>IF(キューシート計算用!L18&lt;&gt;"",キューシート計算用!L18,"")</f>
        <v>③「水戸レイクス」看板</v>
      </c>
      <c r="M18" s="66" t="str">
        <f>IF(キューシート計算用!M18&lt;&gt;"",キューシート計算用!M18,"")</f>
        <v/>
      </c>
      <c r="N18" s="66" t="str">
        <f>IF(キューシート計算用!N18&lt;&gt;"",キューシート計算用!N18,"")</f>
        <v/>
      </c>
    </row>
    <row r="19" spans="1:14" x14ac:dyDescent="0.15">
      <c r="A19" s="54">
        <f>IF(キューシート計算用!A19&lt;&gt;"",キューシート計算用!A19,"")</f>
        <v>15</v>
      </c>
      <c r="B19" s="54" t="str">
        <f>IF(キューシート計算用!B19&lt;&gt;"",キューシート計算用!B19,"")</f>
        <v/>
      </c>
      <c r="C19" s="63">
        <f>IF(キューシート計算用!C19&lt;&gt;"",キューシート計算用!C19,"")</f>
        <v>0.89999999999999858</v>
      </c>
      <c r="D19" s="63">
        <f>IF(キューシート計算用!D19&lt;&gt;"",キューシート計算用!D19,"")</f>
        <v>59.8</v>
      </c>
      <c r="E19" s="64">
        <f>IF(キューシート計算用!E19&lt;&gt;"",キューシート計算用!E19,"")</f>
        <v>59.8</v>
      </c>
      <c r="F19" s="54" t="str">
        <f>IF(キューシート計算用!F19&lt;&gt;"",キューシート計算用!F19,"")</f>
        <v/>
      </c>
      <c r="G19" s="54" t="str">
        <f>IF(キューシート計算用!G19&lt;&gt;"",キューシート計算用!G19,"")</f>
        <v>┤</v>
      </c>
      <c r="H19" s="54" t="str">
        <f>IF(キューシート計算用!H19&lt;&gt;"",キューシート計算用!H19,"")</f>
        <v>左</v>
      </c>
      <c r="I19" s="87" t="str">
        <f>IF(キューシート計算用!I19&lt;&gt;"",キューシート計算用!I19,"")</f>
        <v>○</v>
      </c>
      <c r="J19" s="54" t="str">
        <f>IF(キューシート計算用!J19&lt;&gt;"",キューシート計算用!J19,"")</f>
        <v>D51</v>
      </c>
      <c r="K19" s="65" t="str">
        <f>IF(キューシート計算用!K19&lt;&gt;"",キューシート計算用!K19,"")</f>
        <v>←水戸</v>
      </c>
      <c r="L19" s="54" t="str">
        <f>IF(キューシート計算用!L19&lt;&gt;"",キューシート計算用!L19,"")</f>
        <v>③「サザンヤード」看板</v>
      </c>
      <c r="M19" s="66" t="str">
        <f>IF(キューシート計算用!M19&lt;&gt;"",キューシート計算用!M19,"")</f>
        <v/>
      </c>
      <c r="N19" s="66" t="str">
        <f>IF(キューシート計算用!N19&lt;&gt;"",キューシート計算用!N19,"")</f>
        <v/>
      </c>
    </row>
    <row r="20" spans="1:14" x14ac:dyDescent="0.15">
      <c r="A20" s="54">
        <f>IF(キューシート計算用!A20&lt;&gt;"",キューシート計算用!A20,"")</f>
        <v>16</v>
      </c>
      <c r="B20" s="54" t="str">
        <f>IF(キューシート計算用!B20&lt;&gt;"",キューシート計算用!B20,"")</f>
        <v/>
      </c>
      <c r="C20" s="63">
        <f>IF(キューシート計算用!C20&lt;&gt;"",キューシート計算用!C20,"")</f>
        <v>8.7999999999999972</v>
      </c>
      <c r="D20" s="63">
        <f>IF(キューシート計算用!D20&lt;&gt;"",キューシート計算用!D20,"")</f>
        <v>68.599999999999994</v>
      </c>
      <c r="E20" s="64">
        <f>IF(キューシート計算用!E20&lt;&gt;"",キューシート計算用!E20,"")</f>
        <v>68.599999999999994</v>
      </c>
      <c r="F20" s="54" t="str">
        <f>IF(キューシート計算用!F20&lt;&gt;"",キューシート計算用!F20,"")</f>
        <v/>
      </c>
      <c r="G20" s="54" t="str">
        <f>IF(キューシート計算用!G20&lt;&gt;"",キューシート計算用!G20,"")</f>
        <v>├</v>
      </c>
      <c r="H20" s="54" t="str">
        <f>IF(キューシート計算用!H20&lt;&gt;"",キューシート計算用!H20,"")</f>
        <v>右</v>
      </c>
      <c r="I20" s="87" t="str">
        <f>IF(キューシート計算用!I20&lt;&gt;"",キューシート計算用!I20,"")</f>
        <v/>
      </c>
      <c r="J20" s="54" t="str">
        <f>IF(キューシート計算用!J20&lt;&gt;"",キューシート計算用!J20,"")</f>
        <v/>
      </c>
      <c r="K20" s="65" t="str">
        <f>IF(キューシート計算用!K20&lt;&gt;"",キューシート計算用!K20,"")</f>
        <v/>
      </c>
      <c r="L20" s="54" t="str">
        <f>IF(キューシート計算用!L20&lt;&gt;"",キューシート計算用!L20,"")</f>
        <v>左に特別支援学校　左カーブ途上</v>
      </c>
      <c r="M20" s="66" t="str">
        <f>IF(キューシート計算用!M20&lt;&gt;"",キューシート計算用!M20,"")</f>
        <v/>
      </c>
      <c r="N20" s="66" t="str">
        <f>IF(キューシート計算用!N20&lt;&gt;"",キューシート計算用!N20,"")</f>
        <v/>
      </c>
    </row>
    <row r="21" spans="1:14" x14ac:dyDescent="0.15">
      <c r="A21" s="54">
        <f>IF(キューシート計算用!A21&lt;&gt;"",キューシート計算用!A21,"")</f>
        <v>17</v>
      </c>
      <c r="B21" s="54" t="str">
        <f>IF(キューシート計算用!B21&lt;&gt;"",キューシート計算用!B21,"")</f>
        <v/>
      </c>
      <c r="C21" s="63">
        <f>IF(キューシート計算用!C21&lt;&gt;"",キューシート計算用!C21,"")</f>
        <v>1.2000000000000028</v>
      </c>
      <c r="D21" s="63">
        <f>IF(キューシート計算用!D21&lt;&gt;"",キューシート計算用!D21,"")</f>
        <v>69.8</v>
      </c>
      <c r="E21" s="64">
        <f>IF(キューシート計算用!E21&lt;&gt;"",キューシート計算用!E21,"")</f>
        <v>69.8</v>
      </c>
      <c r="F21" s="54" t="str">
        <f>IF(キューシート計算用!F21&lt;&gt;"",キューシート計算用!F21,"")</f>
        <v/>
      </c>
      <c r="G21" s="54" t="str">
        <f>IF(キューシート計算用!G21&lt;&gt;"",キューシート計算用!G21,"")</f>
        <v>┼</v>
      </c>
      <c r="H21" s="54" t="str">
        <f>IF(キューシート計算用!H21&lt;&gt;"",キューシート計算用!H21,"")</f>
        <v>右</v>
      </c>
      <c r="I21" s="87" t="str">
        <f>IF(キューシート計算用!I21&lt;&gt;"",キューシート計算用!I21,"")</f>
        <v>○</v>
      </c>
      <c r="J21" s="54" t="str">
        <f>IF(キューシート計算用!J21&lt;&gt;"",キューシート計算用!J21,"")</f>
        <v/>
      </c>
      <c r="K21" s="65" t="str">
        <f>IF(キューシート計算用!K21&lt;&gt;"",キューシート計算用!K21,"")</f>
        <v/>
      </c>
      <c r="L21" s="54" t="str">
        <f>IF(キューシート計算用!L21&lt;&gt;"",キューシート計算用!L21,"")</f>
        <v>③「種村獣医科医院」</v>
      </c>
      <c r="M21" s="66" t="str">
        <f>IF(キューシート計算用!M21&lt;&gt;"",キューシート計算用!M21,"")</f>
        <v/>
      </c>
      <c r="N21" s="66" t="str">
        <f>IF(キューシート計算用!N21&lt;&gt;"",キューシート計算用!N21,"")</f>
        <v/>
      </c>
    </row>
    <row r="22" spans="1:14" x14ac:dyDescent="0.15">
      <c r="A22" s="54">
        <f>IF(キューシート計算用!A22&lt;&gt;"",キューシート計算用!A22,"")</f>
        <v>18</v>
      </c>
      <c r="B22" s="54" t="str">
        <f>IF(キューシート計算用!B22&lt;&gt;"",キューシート計算用!B22,"")</f>
        <v/>
      </c>
      <c r="C22" s="63">
        <f>IF(キューシート計算用!C22&lt;&gt;"",キューシート計算用!C22,"")</f>
        <v>1.5</v>
      </c>
      <c r="D22" s="63">
        <f>IF(キューシート計算用!D22&lt;&gt;"",キューシート計算用!D22,"")</f>
        <v>71.3</v>
      </c>
      <c r="E22" s="64">
        <f>IF(キューシート計算用!E22&lt;&gt;"",キューシート計算用!E22,"")</f>
        <v>71.3</v>
      </c>
      <c r="F22" s="54" t="str">
        <f>IF(キューシート計算用!F22&lt;&gt;"",キューシート計算用!F22,"")</f>
        <v/>
      </c>
      <c r="G22" s="54" t="str">
        <f>IF(キューシート計算用!G22&lt;&gt;"",キューシート計算用!G22,"")</f>
        <v>┬</v>
      </c>
      <c r="H22" s="54" t="str">
        <f>IF(キューシート計算用!H22&lt;&gt;"",キューシート計算用!H22,"")</f>
        <v>右</v>
      </c>
      <c r="I22" s="87" t="str">
        <f>IF(キューシート計算用!I22&lt;&gt;"",キューシート計算用!I22,"")</f>
        <v>○</v>
      </c>
      <c r="J22" s="54" t="str">
        <f>IF(キューシート計算用!J22&lt;&gt;"",キューシート計算用!J22,"")</f>
        <v/>
      </c>
      <c r="K22" s="65" t="str">
        <f>IF(キューシート計算用!K22&lt;&gt;"",キューシート計算用!K22,"")</f>
        <v/>
      </c>
      <c r="L22" s="54" t="str">
        <f>IF(キューシート計算用!L22&lt;&gt;"",キューシート計算用!L22,"")</f>
        <v/>
      </c>
      <c r="M22" s="66" t="str">
        <f>IF(キューシート計算用!M22&lt;&gt;"",キューシート計算用!M22,"")</f>
        <v/>
      </c>
      <c r="N22" s="66" t="str">
        <f>IF(キューシート計算用!N22&lt;&gt;"",キューシート計算用!N22,"")</f>
        <v/>
      </c>
    </row>
    <row r="23" spans="1:14" x14ac:dyDescent="0.15">
      <c r="A23" s="54">
        <f>IF(キューシート計算用!A23&lt;&gt;"",キューシート計算用!A23,"")</f>
        <v>19</v>
      </c>
      <c r="B23" s="54" t="str">
        <f>IF(キューシート計算用!B23&lt;&gt;"",キューシート計算用!B23,"")</f>
        <v/>
      </c>
      <c r="C23" s="63">
        <f>IF(キューシート計算用!C23&lt;&gt;"",キューシート計算用!C23,"")</f>
        <v>1.4000000000000057</v>
      </c>
      <c r="D23" s="63">
        <f>IF(キューシート計算用!D23&lt;&gt;"",キューシート計算用!D23,"")</f>
        <v>72.7</v>
      </c>
      <c r="E23" s="64">
        <f>IF(キューシート計算用!E23&lt;&gt;"",キューシート計算用!E23,"")</f>
        <v>72.7</v>
      </c>
      <c r="F23" s="54" t="str">
        <f>IF(キューシート計算用!F23&lt;&gt;"",キューシート計算用!F23,"")</f>
        <v>赤塚駅前</v>
      </c>
      <c r="G23" s="54" t="str">
        <f>IF(キューシート計算用!G23&lt;&gt;"",キューシート計算用!G23,"")</f>
        <v>┬</v>
      </c>
      <c r="H23" s="54" t="str">
        <f>IF(キューシート計算用!H23&lt;&gt;"",キューシート計算用!H23,"")</f>
        <v>左</v>
      </c>
      <c r="I23" s="87" t="str">
        <f>IF(キューシート計算用!I23&lt;&gt;"",キューシート計算用!I23,"")</f>
        <v>○</v>
      </c>
      <c r="J23" s="54" t="str">
        <f>IF(キューシート計算用!J23&lt;&gt;"",キューシート計算用!J23,"")</f>
        <v>D177</v>
      </c>
      <c r="K23" s="65" t="str">
        <f>IF(キューシート計算用!K23&lt;&gt;"",キューシート計算用!K23,"")</f>
        <v>←松が丘</v>
      </c>
      <c r="L23" s="54" t="str">
        <f>IF(キューシート計算用!L23&lt;&gt;"",キューシート計算用!L23,"")</f>
        <v>正面　赤塚駅</v>
      </c>
      <c r="M23" s="66" t="str">
        <f>IF(キューシート計算用!M23&lt;&gt;"",キューシート計算用!M23,"")</f>
        <v/>
      </c>
      <c r="N23" s="66" t="str">
        <f>IF(キューシート計算用!N23&lt;&gt;"",キューシート計算用!N23,"")</f>
        <v/>
      </c>
    </row>
    <row r="24" spans="1:14" x14ac:dyDescent="0.15">
      <c r="A24" s="54">
        <f>IF(キューシート計算用!A24&lt;&gt;"",キューシート計算用!A24,"")</f>
        <v>20</v>
      </c>
      <c r="B24" s="54" t="str">
        <f>IF(キューシート計算用!B24&lt;&gt;"",キューシート計算用!B24,"")</f>
        <v/>
      </c>
      <c r="C24" s="63">
        <f>IF(キューシート計算用!C24&lt;&gt;"",キューシート計算用!C24,"")</f>
        <v>0.29999999999999716</v>
      </c>
      <c r="D24" s="63">
        <f>IF(キューシート計算用!D24&lt;&gt;"",キューシート計算用!D24,"")</f>
        <v>73</v>
      </c>
      <c r="E24" s="64">
        <f>IF(キューシート計算用!E24&lt;&gt;"",キューシート計算用!E24,"")</f>
        <v>73</v>
      </c>
      <c r="F24" s="54" t="str">
        <f>IF(キューシート計算用!F24&lt;&gt;"",キューシート計算用!F24,"")</f>
        <v/>
      </c>
      <c r="G24" s="54" t="str">
        <f>IF(キューシート計算用!G24&lt;&gt;"",キューシート計算用!G24,"")</f>
        <v>├ ┤</v>
      </c>
      <c r="H24" s="54" t="str">
        <f>IF(キューシート計算用!H24&lt;&gt;"",キューシート計算用!H24,"")</f>
        <v>右→左</v>
      </c>
      <c r="I24" s="87" t="str">
        <f>IF(キューシート計算用!I24&lt;&gt;"",キューシート計算用!I24,"")</f>
        <v/>
      </c>
      <c r="J24" s="54" t="str">
        <f>IF(キューシート計算用!J24&lt;&gt;"",キューシート計算用!J24,"")</f>
        <v>D177</v>
      </c>
      <c r="K24" s="65" t="str">
        <f>IF(キューシート計算用!K24&lt;&gt;"",キューシート計算用!K24,"")</f>
        <v/>
      </c>
      <c r="L24" s="54" t="str">
        <f>IF(キューシート計算用!L24&lt;&gt;"",キューシート計算用!L24,"")</f>
        <v>道なりに踏切渡り左折　①ヨークベニマル</v>
      </c>
      <c r="M24" s="66" t="str">
        <f>IF(キューシート計算用!M24&lt;&gt;"",キューシート計算用!M24,"")</f>
        <v/>
      </c>
      <c r="N24" s="66" t="str">
        <f>IF(キューシート計算用!N24&lt;&gt;"",キューシート計算用!N24,"")</f>
        <v/>
      </c>
    </row>
    <row r="25" spans="1:14" x14ac:dyDescent="0.15">
      <c r="A25" s="54">
        <f>IF(キューシート計算用!A25&lt;&gt;"",キューシート計算用!A25,"")</f>
        <v>21</v>
      </c>
      <c r="B25" s="54" t="str">
        <f>IF(キューシート計算用!B25&lt;&gt;"",キューシート計算用!B25,"")</f>
        <v/>
      </c>
      <c r="C25" s="63">
        <f>IF(キューシート計算用!C25&lt;&gt;"",キューシート計算用!C25,"")</f>
        <v>1.2000000000000028</v>
      </c>
      <c r="D25" s="63">
        <f>IF(キューシート計算用!D25&lt;&gt;"",キューシート計算用!D25,"")</f>
        <v>74.2</v>
      </c>
      <c r="E25" s="64">
        <f>IF(キューシート計算用!E25&lt;&gt;"",キューシート計算用!E25,"")</f>
        <v>74.2</v>
      </c>
      <c r="F25" s="54" t="str">
        <f>IF(キューシート計算用!F25&lt;&gt;"",キューシート計算用!F25,"")</f>
        <v/>
      </c>
      <c r="G25" s="54" t="str">
        <f>IF(キューシート計算用!G25&lt;&gt;"",キューシート計算用!G25,"")</f>
        <v>├</v>
      </c>
      <c r="H25" s="54" t="str">
        <f>IF(キューシート計算用!H25&lt;&gt;"",キューシート計算用!H25,"")</f>
        <v>右</v>
      </c>
      <c r="I25" s="87" t="str">
        <f>IF(キューシート計算用!I25&lt;&gt;"",キューシート計算用!I25,"")</f>
        <v>○</v>
      </c>
      <c r="J25" s="54" t="str">
        <f>IF(キューシート計算用!J25&lt;&gt;"",キューシート計算用!J25,"")</f>
        <v/>
      </c>
      <c r="K25" s="65" t="str">
        <f>IF(キューシート計算用!K25&lt;&gt;"",キューシート計算用!K25,"")</f>
        <v/>
      </c>
      <c r="L25" s="54" t="str">
        <f>IF(キューシート計算用!L25&lt;&gt;"",キューシート計算用!L25,"")</f>
        <v>2つ目の信号　左折通行止め</v>
      </c>
      <c r="M25" s="66" t="str">
        <f>IF(キューシート計算用!M25&lt;&gt;"",キューシート計算用!M25,"")</f>
        <v/>
      </c>
      <c r="N25" s="66" t="str">
        <f>IF(キューシート計算用!N25&lt;&gt;"",キューシート計算用!N25,"")</f>
        <v/>
      </c>
    </row>
    <row r="26" spans="1:14" x14ac:dyDescent="0.15">
      <c r="A26" s="54">
        <f>IF(キューシート計算用!A26&lt;&gt;"",キューシート計算用!A26,"")</f>
        <v>22</v>
      </c>
      <c r="B26" s="54" t="str">
        <f>IF(キューシート計算用!B26&lt;&gt;"",キューシート計算用!B26,"")</f>
        <v/>
      </c>
      <c r="C26" s="63">
        <f>IF(キューシート計算用!C26&lt;&gt;"",キューシート計算用!C26,"")</f>
        <v>0.39999999999999147</v>
      </c>
      <c r="D26" s="63">
        <f>IF(キューシート計算用!D26&lt;&gt;"",キューシート計算用!D26,"")</f>
        <v>74.599999999999994</v>
      </c>
      <c r="E26" s="64">
        <f>IF(キューシート計算用!E26&lt;&gt;"",キューシート計算用!E26,"")</f>
        <v>74.599999999999994</v>
      </c>
      <c r="F26" s="54" t="str">
        <f>IF(キューシート計算用!F26&lt;&gt;"",キューシート計算用!F26,"")</f>
        <v/>
      </c>
      <c r="G26" s="54" t="str">
        <f>IF(キューシート計算用!G26&lt;&gt;"",キューシート計算用!G26,"")</f>
        <v>┼</v>
      </c>
      <c r="H26" s="54" t="str">
        <f>IF(キューシート計算用!H26&lt;&gt;"",キューシート計算用!H26,"")</f>
        <v>左</v>
      </c>
      <c r="I26" s="87" t="str">
        <f>IF(キューシート計算用!I26&lt;&gt;"",キューシート計算用!I26,"")</f>
        <v>○</v>
      </c>
      <c r="J26" s="54" t="str">
        <f>IF(キューシート計算用!J26&lt;&gt;"",キューシート計算用!J26,"")</f>
        <v/>
      </c>
      <c r="K26" s="65" t="str">
        <f>IF(キューシート計算用!K26&lt;&gt;"",キューシート計算用!K26,"")</f>
        <v>←偕楽園　水戸市街</v>
      </c>
      <c r="L26" s="54" t="str">
        <f>IF(キューシート計算用!L26&lt;&gt;"",キューシート計算用!L26,"")</f>
        <v>①眼鏡市場②SUN POWERクリーニング</v>
      </c>
      <c r="M26" s="66" t="str">
        <f>IF(キューシート計算用!M26&lt;&gt;"",キューシート計算用!M26,"")</f>
        <v/>
      </c>
      <c r="N26" s="66" t="str">
        <f>IF(キューシート計算用!N26&lt;&gt;"",キューシート計算用!N26,"")</f>
        <v/>
      </c>
    </row>
    <row r="27" spans="1:14" x14ac:dyDescent="0.15">
      <c r="A27" s="54">
        <f>IF(キューシート計算用!A27&lt;&gt;"",キューシート計算用!A27,"")</f>
        <v>23</v>
      </c>
      <c r="B27" s="54" t="str">
        <f>IF(キューシート計算用!B27&lt;&gt;"",キューシート計算用!B27,"")</f>
        <v/>
      </c>
      <c r="C27" s="63">
        <f>IF(キューシート計算用!C27&lt;&gt;"",キューシート計算用!C27,"")</f>
        <v>2.4000000000000057</v>
      </c>
      <c r="D27" s="63">
        <f>IF(キューシート計算用!D27&lt;&gt;"",キューシート計算用!D27,"")</f>
        <v>77</v>
      </c>
      <c r="E27" s="64">
        <f>IF(キューシート計算用!E27&lt;&gt;"",キューシート計算用!E27,"")</f>
        <v>77</v>
      </c>
      <c r="F27" s="54" t="str">
        <f>IF(キューシート計算用!F27&lt;&gt;"",キューシート計算用!F27,"")</f>
        <v/>
      </c>
      <c r="G27" s="54" t="str">
        <f>IF(キューシート計算用!G27&lt;&gt;"",キューシート計算用!G27,"")</f>
        <v>┼</v>
      </c>
      <c r="H27" s="54" t="str">
        <f>IF(キューシート計算用!H27&lt;&gt;"",キューシート計算用!H27,"")</f>
        <v>左</v>
      </c>
      <c r="I27" s="87" t="str">
        <f>IF(キューシート計算用!I27&lt;&gt;"",キューシート計算用!I27,"")</f>
        <v>○</v>
      </c>
      <c r="J27" s="54" t="str">
        <f>IF(キューシート計算用!J27&lt;&gt;"",キューシート計算用!J27,"")</f>
        <v>D50</v>
      </c>
      <c r="K27" s="65" t="str">
        <f>IF(キューシート計算用!K27&lt;&gt;"",キューシート計算用!K27,"")</f>
        <v>←水戸市街　偕楽園</v>
      </c>
      <c r="L27" s="54" t="str">
        <f>IF(キューシート計算用!L27&lt;&gt;"",キューシート計算用!L27,"")</f>
        <v>③鹿島自動車商会</v>
      </c>
      <c r="M27" s="66" t="str">
        <f>IF(キューシート計算用!M27&lt;&gt;"",キューシート計算用!M27,"")</f>
        <v/>
      </c>
      <c r="N27" s="66" t="str">
        <f>IF(キューシート計算用!N27&lt;&gt;"",キューシート計算用!N27,"")</f>
        <v/>
      </c>
    </row>
    <row r="28" spans="1:14" x14ac:dyDescent="0.15">
      <c r="A28" s="54">
        <f>IF(キューシート計算用!A28&lt;&gt;"",キューシート計算用!A28,"")</f>
        <v>24</v>
      </c>
      <c r="B28" s="54" t="str">
        <f>IF(キューシート計算用!B28&lt;&gt;"",キューシート計算用!B28,"")</f>
        <v/>
      </c>
      <c r="C28" s="63">
        <f>IF(キューシート計算用!C28&lt;&gt;"",キューシート計算用!C28,"")</f>
        <v>0.5</v>
      </c>
      <c r="D28" s="63">
        <f>IF(キューシート計算用!D28&lt;&gt;"",キューシート計算用!D28,"")</f>
        <v>77.5</v>
      </c>
      <c r="E28" s="64">
        <f>IF(キューシート計算用!E28&lt;&gt;"",キューシート計算用!E28,"")</f>
        <v>77.5</v>
      </c>
      <c r="F28" s="54" t="str">
        <f>IF(キューシート計算用!F28&lt;&gt;"",キューシート計算用!F28,"")</f>
        <v>千波湖入口</v>
      </c>
      <c r="G28" s="54" t="str">
        <f>IF(キューシート計算用!G28&lt;&gt;"",キューシート計算用!G28,"")</f>
        <v>├</v>
      </c>
      <c r="H28" s="54" t="str">
        <f>IF(キューシート計算用!H28&lt;&gt;"",キューシート計算用!H28,"")</f>
        <v>右</v>
      </c>
      <c r="I28" s="87" t="str">
        <f>IF(キューシート計算用!I28&lt;&gt;"",キューシート計算用!I28,"")</f>
        <v>○</v>
      </c>
      <c r="J28" s="54" t="str">
        <f>IF(キューシート計算用!J28&lt;&gt;"",キューシート計算用!J28,"")</f>
        <v/>
      </c>
      <c r="K28" s="65" t="str">
        <f>IF(キューシート計算用!K28&lt;&gt;"",キューシート計算用!K28,"")</f>
        <v>徳川斉昭公・慶喜公像→</v>
      </c>
      <c r="L28" s="54" t="str">
        <f>IF(キューシート計算用!L28&lt;&gt;"",キューシート計算用!L28,"")</f>
        <v>千波公園へ</v>
      </c>
      <c r="M28" s="66" t="str">
        <f>IF(キューシート計算用!M28&lt;&gt;"",キューシート計算用!M28,"")</f>
        <v/>
      </c>
      <c r="N28" s="66" t="str">
        <f>IF(キューシート計算用!N28&lt;&gt;"",キューシート計算用!N28,"")</f>
        <v/>
      </c>
    </row>
    <row r="29" spans="1:14" x14ac:dyDescent="0.15">
      <c r="A29" s="54">
        <f>IF(キューシート計算用!A29&lt;&gt;"",キューシート計算用!A29,"")</f>
        <v>25</v>
      </c>
      <c r="B29" s="54" t="str">
        <f>IF(キューシート計算用!B29&lt;&gt;"",キューシート計算用!B29,"")</f>
        <v/>
      </c>
      <c r="C29" s="63">
        <f>IF(キューシート計算用!C29&lt;&gt;"",キューシート計算用!C29,"")</f>
        <v>1.5999999999999943</v>
      </c>
      <c r="D29" s="63">
        <f>IF(キューシート計算用!D29&lt;&gt;"",キューシート計算用!D29,"")</f>
        <v>79.099999999999994</v>
      </c>
      <c r="E29" s="64">
        <f>IF(キューシート計算用!E29&lt;&gt;"",キューシート計算用!E29,"")</f>
        <v>79.099999999999994</v>
      </c>
      <c r="F29" s="54" t="str">
        <f>IF(キューシート計算用!F29&lt;&gt;"",キューシート計算用!F29,"")</f>
        <v/>
      </c>
      <c r="G29" s="54" t="str">
        <f>IF(キューシート計算用!G29&lt;&gt;"",キューシート計算用!G29,"")</f>
        <v>┬</v>
      </c>
      <c r="H29" s="54" t="str">
        <f>IF(キューシート計算用!H29&lt;&gt;"",キューシート計算用!H29,"")</f>
        <v>左</v>
      </c>
      <c r="I29" s="87" t="str">
        <f>IF(キューシート計算用!I29&lt;&gt;"",キューシート計算用!I29,"")</f>
        <v>▼</v>
      </c>
      <c r="J29" s="54" t="str">
        <f>IF(キューシート計算用!J29&lt;&gt;"",キューシート計算用!J29,"")</f>
        <v/>
      </c>
      <c r="K29" s="65" t="str">
        <f>IF(キューシート計算用!K29&lt;&gt;"",キューシート計算用!K29,"")</f>
        <v/>
      </c>
      <c r="L29" s="54" t="str">
        <f>IF(キューシート計算用!L29&lt;&gt;"",キューシート計算用!L29,"")</f>
        <v>公園から市街地へ出る</v>
      </c>
      <c r="M29" s="66" t="str">
        <f>IF(キューシート計算用!M29&lt;&gt;"",キューシート計算用!M29,"")</f>
        <v/>
      </c>
      <c r="N29" s="66" t="str">
        <f>IF(キューシート計算用!N29&lt;&gt;"",キューシート計算用!N29,"")</f>
        <v/>
      </c>
    </row>
    <row r="30" spans="1:14" x14ac:dyDescent="0.15">
      <c r="A30" s="54">
        <f>IF(キューシート計算用!A30&lt;&gt;"",キューシート計算用!A30,"")</f>
        <v>26</v>
      </c>
      <c r="B30" s="54" t="str">
        <f>IF(キューシート計算用!B30&lt;&gt;"",キューシート計算用!B30,"")</f>
        <v/>
      </c>
      <c r="C30" s="63">
        <f>IF(キューシート計算用!C30&lt;&gt;"",キューシート計算用!C30,"")</f>
        <v>2.8000000000000114</v>
      </c>
      <c r="D30" s="63">
        <f>IF(キューシート計算用!D30&lt;&gt;"",キューシート計算用!D30,"")</f>
        <v>81.900000000000006</v>
      </c>
      <c r="E30" s="64">
        <f>IF(キューシート計算用!E30&lt;&gt;"",キューシート計算用!E30,"")</f>
        <v>81.900000000000006</v>
      </c>
      <c r="F30" s="54" t="str">
        <f>IF(キューシート計算用!F30&lt;&gt;"",キューシート計算用!F30,"")</f>
        <v>東桜川</v>
      </c>
      <c r="G30" s="54" t="str">
        <f>IF(キューシート計算用!G30&lt;&gt;"",キューシート計算用!G30,"")</f>
        <v>┼</v>
      </c>
      <c r="H30" s="54" t="str">
        <f>IF(キューシート計算用!H30&lt;&gt;"",キューシート計算用!H30,"")</f>
        <v>右</v>
      </c>
      <c r="I30" s="87" t="str">
        <f>IF(キューシート計算用!I30&lt;&gt;"",キューシート計算用!I30,"")</f>
        <v>○</v>
      </c>
      <c r="J30" s="54" t="str">
        <f>IF(キューシート計算用!J30&lt;&gt;"",キューシート計算用!J30,"")</f>
        <v>N51</v>
      </c>
      <c r="K30" s="65" t="str">
        <f>IF(キューシート計算用!K30&lt;&gt;"",キューシート計算用!K30,"")</f>
        <v>鹿島　大洗　水戸大洗IC→</v>
      </c>
      <c r="L30" s="54" t="str">
        <f>IF(キューシート計算用!L30&lt;&gt;"",キューシート計算用!L30,"")</f>
        <v/>
      </c>
      <c r="M30" s="66" t="str">
        <f>IF(キューシート計算用!M30&lt;&gt;"",キューシート計算用!M30,"")</f>
        <v/>
      </c>
      <c r="N30" s="66" t="str">
        <f>IF(キューシート計算用!N30&lt;&gt;"",キューシート計算用!N30,"")</f>
        <v/>
      </c>
    </row>
    <row r="31" spans="1:14" x14ac:dyDescent="0.15">
      <c r="A31" s="54">
        <f>IF(キューシート計算用!A31&lt;&gt;"",キューシート計算用!A31,"")</f>
        <v>27</v>
      </c>
      <c r="B31" s="54" t="str">
        <f>IF(キューシート計算用!B31&lt;&gt;"",キューシート計算用!B31,"")</f>
        <v/>
      </c>
      <c r="C31" s="63">
        <f>IF(キューシート計算用!C31&lt;&gt;"",キューシート計算用!C31,"")</f>
        <v>6.7999999999999972</v>
      </c>
      <c r="D31" s="63">
        <f>IF(キューシート計算用!D31&lt;&gt;"",キューシート計算用!D31,"")</f>
        <v>88.7</v>
      </c>
      <c r="E31" s="64">
        <f>IF(キューシート計算用!E31&lt;&gt;"",キューシート計算用!E31,"")</f>
        <v>88.7</v>
      </c>
      <c r="F31" s="54" t="str">
        <f>IF(キューシート計算用!F31&lt;&gt;"",キューシート計算用!F31,"")</f>
        <v/>
      </c>
      <c r="G31" s="54" t="str">
        <f>IF(キューシート計算用!G31&lt;&gt;"",キューシート計算用!G31,"")</f>
        <v>Y</v>
      </c>
      <c r="H31" s="54" t="str">
        <f>IF(キューシート計算用!H31&lt;&gt;"",キューシート計算用!H31,"")</f>
        <v>左</v>
      </c>
      <c r="I31" s="87" t="str">
        <f>IF(キューシート計算用!I31&lt;&gt;"",キューシート計算用!I31,"")</f>
        <v/>
      </c>
      <c r="J31" s="54" t="str">
        <f>IF(キューシート計算用!J31&lt;&gt;"",キューシート計算用!J31,"")</f>
        <v>D2</v>
      </c>
      <c r="K31" s="65" t="str">
        <f>IF(キューシート計算用!K31&lt;&gt;"",キューシート計算用!K31,"")</f>
        <v>←大洗市街</v>
      </c>
      <c r="L31" s="54" t="str">
        <f>IF(キューシート計算用!L31&lt;&gt;"",キューシート計算用!L31,"")</f>
        <v>バイパスから側道分岐し県道へ</v>
      </c>
      <c r="M31" s="66" t="str">
        <f>IF(キューシート計算用!M31&lt;&gt;"",キューシート計算用!M31,"")</f>
        <v/>
      </c>
      <c r="N31" s="66" t="str">
        <f>IF(キューシート計算用!N31&lt;&gt;"",キューシート計算用!N31,"")</f>
        <v/>
      </c>
    </row>
    <row r="32" spans="1:14" x14ac:dyDescent="0.15">
      <c r="A32" s="54">
        <f>IF(キューシート計算用!A32&lt;&gt;"",キューシート計算用!A32,"")</f>
        <v>28</v>
      </c>
      <c r="B32" s="54" t="str">
        <f>IF(キューシート計算用!B32&lt;&gt;"",キューシート計算用!B32,"")</f>
        <v/>
      </c>
      <c r="C32" s="63">
        <f>IF(キューシート計算用!C32&lt;&gt;"",キューシート計算用!C32,"")</f>
        <v>2.5</v>
      </c>
      <c r="D32" s="63">
        <f>IF(キューシート計算用!D32&lt;&gt;"",キューシート計算用!D32,"")</f>
        <v>91.2</v>
      </c>
      <c r="E32" s="64">
        <f>IF(キューシート計算用!E32&lt;&gt;"",キューシート計算用!E32,"")</f>
        <v>91.2</v>
      </c>
      <c r="F32" s="54" t="str">
        <f>IF(キューシート計算用!F32&lt;&gt;"",キューシート計算用!F32,"")</f>
        <v/>
      </c>
      <c r="G32" s="54" t="str">
        <f>IF(キューシート計算用!G32&lt;&gt;"",キューシート計算用!G32,"")</f>
        <v>┼</v>
      </c>
      <c r="H32" s="54" t="str">
        <f>IF(キューシート計算用!H32&lt;&gt;"",キューシート計算用!H32,"")</f>
        <v>左</v>
      </c>
      <c r="I32" s="87" t="str">
        <f>IF(キューシート計算用!I32&lt;&gt;"",キューシート計算用!I32,"")</f>
        <v>○</v>
      </c>
      <c r="J32" s="54" t="str">
        <f>IF(キューシート計算用!J32&lt;&gt;"",キューシート計算用!J32,"")</f>
        <v>D2</v>
      </c>
      <c r="K32" s="65" t="str">
        <f>IF(キューシート計算用!K32&lt;&gt;"",キューシート計算用!K32,"")</f>
        <v>←大洗海岸　アクアワールド大洗</v>
      </c>
      <c r="L32" s="54" t="str">
        <f>IF(キューシート計算用!L32&lt;&gt;"",キューシート計算用!L32,"")</f>
        <v/>
      </c>
      <c r="M32" s="66" t="str">
        <f>IF(キューシート計算用!M32&lt;&gt;"",キューシート計算用!M32,"")</f>
        <v/>
      </c>
      <c r="N32" s="66" t="str">
        <f>IF(キューシート計算用!N32&lt;&gt;"",キューシート計算用!N32,"")</f>
        <v/>
      </c>
    </row>
    <row r="33" spans="1:14" x14ac:dyDescent="0.15">
      <c r="A33" s="54">
        <f>IF(キューシート計算用!A33&lt;&gt;"",キューシート計算用!A33,"")</f>
        <v>29</v>
      </c>
      <c r="B33" s="54" t="str">
        <f>IF(キューシート計算用!B33&lt;&gt;"",キューシート計算用!B33,"")</f>
        <v>PC1</v>
      </c>
      <c r="C33" s="63">
        <f>IF(キューシート計算用!C33&lt;&gt;"",キューシート計算用!C33,"")</f>
        <v>0.79999999999999716</v>
      </c>
      <c r="D33" s="63">
        <f>IF(キューシート計算用!D33&lt;&gt;"",キューシート計算用!D33,"")</f>
        <v>92</v>
      </c>
      <c r="E33" s="64">
        <f>IF(キューシート計算用!E33&lt;&gt;"",キューシート計算用!E33,"")</f>
        <v>92</v>
      </c>
      <c r="F33" s="54" t="str">
        <f>IF(キューシート計算用!F33&lt;&gt;"",キューシート計算用!F33,"")</f>
        <v>ファミリーマート大洗磯浜店</v>
      </c>
      <c r="G33" s="54" t="str">
        <f>IF(キューシート計算用!G33&lt;&gt;"",キューシート計算用!G33,"")</f>
        <v>┼</v>
      </c>
      <c r="H33" s="54" t="str">
        <f>IF(キューシート計算用!H33&lt;&gt;"",キューシート計算用!H33,"")</f>
        <v>戻</v>
      </c>
      <c r="I33" s="87" t="str">
        <f>IF(キューシート計算用!I33&lt;&gt;"",キューシート計算用!I33,"")</f>
        <v>○</v>
      </c>
      <c r="J33" s="54" t="str">
        <f>IF(キューシート計算用!J33&lt;&gt;"",キューシート計算用!J33,"")</f>
        <v>D2</v>
      </c>
      <c r="K33" s="65" t="str">
        <f>IF(キューシート計算用!K33&lt;&gt;"",キューシート計算用!K33,"")</f>
        <v/>
      </c>
      <c r="L33" s="54" t="str">
        <f>IF(キューシート計算用!L33&lt;&gt;"",キューシート計算用!L33,"")</f>
        <v>①PC　④丸紅</v>
      </c>
      <c r="M33" s="66">
        <f>IF(キューシート計算用!M33&lt;&gt;"",キューシート計算用!M33,"")</f>
        <v>43219.40475898693</v>
      </c>
      <c r="N33" s="66">
        <f>IF(キューシート計算用!N33&lt;&gt;"",キューシート計算用!N33,"")</f>
        <v>43219.547569444439</v>
      </c>
    </row>
    <row r="34" spans="1:14" x14ac:dyDescent="0.15">
      <c r="A34" s="54">
        <f>IF(キューシート計算用!A34&lt;&gt;"",キューシート計算用!A34,"")</f>
        <v>30</v>
      </c>
      <c r="B34" s="54" t="str">
        <f>IF(キューシート計算用!B34&lt;&gt;"",キューシート計算用!B34,"")</f>
        <v/>
      </c>
      <c r="C34" s="63">
        <f>IF(キューシート計算用!C34&lt;&gt;"",キューシート計算用!C34,"")</f>
        <v>2.9000000000000057</v>
      </c>
      <c r="D34" s="63">
        <f>IF(キューシート計算用!D34&lt;&gt;"",キューシート計算用!D34,"")</f>
        <v>2.9000000000000057</v>
      </c>
      <c r="E34" s="64">
        <f>IF(キューシート計算用!E34&lt;&gt;"",キューシート計算用!E34,"")</f>
        <v>94.9</v>
      </c>
      <c r="F34" s="54" t="str">
        <f>IF(キューシート計算用!F34&lt;&gt;"",キューシート計算用!F34,"")</f>
        <v>大洗サンビーチ入口</v>
      </c>
      <c r="G34" s="54" t="str">
        <f>IF(キューシート計算用!G34&lt;&gt;"",キューシート計算用!G34,"")</f>
        <v>┬Y</v>
      </c>
      <c r="H34" s="54" t="str">
        <f>IF(キューシート計算用!H34&lt;&gt;"",キューシート計算用!H34,"")</f>
        <v>左→右</v>
      </c>
      <c r="I34" s="87" t="str">
        <f>IF(キューシート計算用!I34&lt;&gt;"",キューシート計算用!I34,"")</f>
        <v>○○</v>
      </c>
      <c r="J34" s="54" t="str">
        <f>IF(キューシート計算用!J34&lt;&gt;"",キューシート計算用!J34,"")</f>
        <v>D16</v>
      </c>
      <c r="K34" s="65" t="str">
        <f>IF(キューシート計算用!K34&lt;&gt;"",キューシート計算用!K34,"")</f>
        <v>←茨城</v>
      </c>
      <c r="L34" s="54" t="str">
        <f>IF(キューシート計算用!L34&lt;&gt;"",キューシート計算用!L34,"")</f>
        <v>N51くぐって左奥の県道へ</v>
      </c>
      <c r="M34" s="66" t="str">
        <f>IF(キューシート計算用!M34&lt;&gt;"",キューシート計算用!M34,"")</f>
        <v/>
      </c>
      <c r="N34" s="66" t="str">
        <f>IF(キューシート計算用!N34&lt;&gt;"",キューシート計算用!N34,"")</f>
        <v/>
      </c>
    </row>
    <row r="35" spans="1:14" x14ac:dyDescent="0.15">
      <c r="A35" s="54">
        <f>IF(キューシート計算用!A35&lt;&gt;"",キューシート計算用!A35,"")</f>
        <v>31</v>
      </c>
      <c r="B35" s="54" t="str">
        <f>IF(キューシート計算用!B35&lt;&gt;"",キューシート計算用!B35,"")</f>
        <v/>
      </c>
      <c r="C35" s="63">
        <f>IF(キューシート計算用!C35&lt;&gt;"",キューシート計算用!C35,"")</f>
        <v>5</v>
      </c>
      <c r="D35" s="63">
        <f>IF(キューシート計算用!D35&lt;&gt;"",キューシート計算用!D35,"")</f>
        <v>7.9000000000000057</v>
      </c>
      <c r="E35" s="64">
        <f>IF(キューシート計算用!E35&lt;&gt;"",キューシート計算用!E35,"")</f>
        <v>99.9</v>
      </c>
      <c r="F35" s="54" t="str">
        <f>IF(キューシート計算用!F35&lt;&gt;"",キューシート計算用!F35,"")</f>
        <v/>
      </c>
      <c r="G35" s="54" t="str">
        <f>IF(キューシート計算用!G35&lt;&gt;"",キューシート計算用!G35,"")</f>
        <v>┬</v>
      </c>
      <c r="H35" s="54" t="str">
        <f>IF(キューシート計算用!H35&lt;&gt;"",キューシート計算用!H35,"")</f>
        <v>右</v>
      </c>
      <c r="I35" s="87" t="str">
        <f>IF(キューシート計算用!I35&lt;&gt;"",キューシート計算用!I35,"")</f>
        <v>▼</v>
      </c>
      <c r="J35" s="54" t="str">
        <f>IF(キューシート計算用!J35&lt;&gt;"",キューシート計算用!J35,"")</f>
        <v>D16</v>
      </c>
      <c r="K35" s="65" t="str">
        <f>IF(キューシート計算用!K35&lt;&gt;"",キューシート計算用!K35,"")</f>
        <v>友部(空港)→</v>
      </c>
      <c r="L35" s="54" t="str">
        <f>IF(キューシート計算用!L35&lt;&gt;"",キューシート計算用!L35,"")</f>
        <v/>
      </c>
      <c r="M35" s="66" t="str">
        <f>IF(キューシート計算用!M35&lt;&gt;"",キューシート計算用!M35,"")</f>
        <v/>
      </c>
      <c r="N35" s="66" t="str">
        <f>IF(キューシート計算用!N35&lt;&gt;"",キューシート計算用!N35,"")</f>
        <v/>
      </c>
    </row>
    <row r="36" spans="1:14" x14ac:dyDescent="0.15">
      <c r="A36" s="54">
        <f>IF(キューシート計算用!A36&lt;&gt;"",キューシート計算用!A36,"")</f>
        <v>32</v>
      </c>
      <c r="B36" s="54" t="str">
        <f>IF(キューシート計算用!B36&lt;&gt;"",キューシート計算用!B36,"")</f>
        <v/>
      </c>
      <c r="C36" s="63">
        <f>IF(キューシート計算用!C36&lt;&gt;"",キューシート計算用!C36,"")</f>
        <v>9.9999999999994316E-2</v>
      </c>
      <c r="D36" s="63">
        <f>IF(キューシート計算用!D36&lt;&gt;"",キューシート計算用!D36,"")</f>
        <v>8</v>
      </c>
      <c r="E36" s="64">
        <f>IF(キューシート計算用!E36&lt;&gt;"",キューシート計算用!E36,"")</f>
        <v>100</v>
      </c>
      <c r="F36" s="54" t="str">
        <f>IF(キューシート計算用!F36&lt;&gt;"",キューシート計算用!F36,"")</f>
        <v/>
      </c>
      <c r="G36" s="54" t="str">
        <f>IF(キューシート計算用!G36&lt;&gt;"",キューシート計算用!G36,"")</f>
        <v>┬</v>
      </c>
      <c r="H36" s="54" t="str">
        <f>IF(キューシート計算用!H36&lt;&gt;"",キューシート計算用!H36,"")</f>
        <v>左</v>
      </c>
      <c r="I36" s="87" t="str">
        <f>IF(キューシート計算用!I36&lt;&gt;"",キューシート計算用!I36,"")</f>
        <v>▼</v>
      </c>
      <c r="J36" s="54" t="str">
        <f>IF(キューシート計算用!J36&lt;&gt;"",キューシート計算用!J36,"")</f>
        <v>D16</v>
      </c>
      <c r="K36" s="65" t="str">
        <f>IF(キューシート計算用!K36&lt;&gt;"",キューシート計算用!K36,"")</f>
        <v>←友部(空港)　R1 茨城</v>
      </c>
      <c r="L36" s="54" t="str">
        <f>IF(キューシート計算用!L36&lt;&gt;"",キューシート計算用!L36,"")</f>
        <v>正面リカーショップはしもと</v>
      </c>
      <c r="M36" s="66" t="str">
        <f>IF(キューシート計算用!M36&lt;&gt;"",キューシート計算用!M36,"")</f>
        <v/>
      </c>
      <c r="N36" s="66" t="str">
        <f>IF(キューシート計算用!N36&lt;&gt;"",キューシート計算用!N36,"")</f>
        <v/>
      </c>
    </row>
    <row r="37" spans="1:14" x14ac:dyDescent="0.15">
      <c r="A37" s="54">
        <f>IF(キューシート計算用!A37&lt;&gt;"",キューシート計算用!A37,"")</f>
        <v>33</v>
      </c>
      <c r="B37" s="54" t="str">
        <f>IF(キューシート計算用!B37&lt;&gt;"",キューシート計算用!B37,"")</f>
        <v/>
      </c>
      <c r="C37" s="63">
        <f>IF(キューシート計算用!C37&lt;&gt;"",キューシート計算用!C37,"")</f>
        <v>10.700000000000003</v>
      </c>
      <c r="D37" s="63">
        <f>IF(キューシート計算用!D37&lt;&gt;"",キューシート計算用!D37,"")</f>
        <v>18.700000000000003</v>
      </c>
      <c r="E37" s="64">
        <f>IF(キューシート計算用!E37&lt;&gt;"",キューシート計算用!E37,"")</f>
        <v>110.7</v>
      </c>
      <c r="F37" s="54" t="str">
        <f>IF(キューシート計算用!F37&lt;&gt;"",キューシート計算用!F37,"")</f>
        <v>奥谷</v>
      </c>
      <c r="G37" s="54" t="str">
        <f>IF(キューシート計算用!G37&lt;&gt;"",キューシート計算用!G37,"")</f>
        <v>┼</v>
      </c>
      <c r="H37" s="54" t="str">
        <f>IF(キューシート計算用!H37&lt;&gt;"",キューシート計算用!H37,"")</f>
        <v>左</v>
      </c>
      <c r="I37" s="87" t="str">
        <f>IF(キューシート計算用!I37&lt;&gt;"",キューシート計算用!I37,"")</f>
        <v>○</v>
      </c>
      <c r="J37" s="54" t="str">
        <f>IF(キューシート計算用!J37&lt;&gt;"",キューシート計算用!J37,"")</f>
        <v>D18</v>
      </c>
      <c r="K37" s="65" t="str">
        <f>IF(キューシート計算用!K37&lt;&gt;"",キューシート計算用!K37,"")</f>
        <v>←土浦　石岡</v>
      </c>
      <c r="L37" s="54" t="str">
        <f>IF(キューシート計算用!L37&lt;&gt;"",キューシート計算用!L37,"")</f>
        <v>④はなたつ</v>
      </c>
      <c r="M37" s="66" t="str">
        <f>IF(キューシート計算用!M37&lt;&gt;"",キューシート計算用!M37,"")</f>
        <v/>
      </c>
      <c r="N37" s="66" t="str">
        <f>IF(キューシート計算用!N37&lt;&gt;"",キューシート計算用!N37,"")</f>
        <v/>
      </c>
    </row>
    <row r="38" spans="1:14" x14ac:dyDescent="0.15">
      <c r="A38" s="54">
        <f>IF(キューシート計算用!A38&lt;&gt;"",キューシート計算用!A38,"")</f>
        <v>34</v>
      </c>
      <c r="B38" s="54" t="str">
        <f>IF(キューシート計算用!B38&lt;&gt;"",キューシート計算用!B38,"")</f>
        <v/>
      </c>
      <c r="C38" s="63">
        <f>IF(キューシート計算用!C38&lt;&gt;"",キューシート計算用!C38,"")</f>
        <v>1.5</v>
      </c>
      <c r="D38" s="63">
        <f>IF(キューシート計算用!D38&lt;&gt;"",キューシート計算用!D38,"")</f>
        <v>20.200000000000003</v>
      </c>
      <c r="E38" s="64">
        <f>IF(キューシート計算用!E38&lt;&gt;"",キューシート計算用!E38,"")</f>
        <v>112.2</v>
      </c>
      <c r="F38" s="54" t="str">
        <f>IF(キューシート計算用!F38&lt;&gt;"",キューシート計算用!F38,"")</f>
        <v/>
      </c>
      <c r="G38" s="54" t="str">
        <f>IF(キューシート計算用!G38&lt;&gt;"",キューシート計算用!G38,"")</f>
        <v>┬</v>
      </c>
      <c r="H38" s="54" t="str">
        <f>IF(キューシート計算用!H38&lt;&gt;"",キューシート計算用!H38,"")</f>
        <v>左</v>
      </c>
      <c r="I38" s="87" t="str">
        <f>IF(キューシート計算用!I38&lt;&gt;"",キューシート計算用!I38,"")</f>
        <v/>
      </c>
      <c r="J38" s="54" t="str">
        <f>IF(キューシート計算用!J38&lt;&gt;"",キューシート計算用!J38,"")</f>
        <v>N6</v>
      </c>
      <c r="K38" s="65" t="str">
        <f>IF(キューシート計算用!K38&lt;&gt;"",キューシート計算用!K38,"")</f>
        <v/>
      </c>
      <c r="L38" s="54" t="str">
        <f>IF(キューシート計算用!L38&lt;&gt;"",キューシート計算用!L38,"")</f>
        <v>左側道から国道に合流</v>
      </c>
      <c r="M38" s="66" t="str">
        <f>IF(キューシート計算用!M38&lt;&gt;"",キューシート計算用!M38,"")</f>
        <v/>
      </c>
      <c r="N38" s="66" t="str">
        <f>IF(キューシート計算用!N38&lt;&gt;"",キューシート計算用!N38,"")</f>
        <v/>
      </c>
    </row>
    <row r="39" spans="1:14" x14ac:dyDescent="0.15">
      <c r="A39" s="54">
        <f>IF(キューシート計算用!A39&lt;&gt;"",キューシート計算用!A39,"")</f>
        <v>35</v>
      </c>
      <c r="B39" s="54" t="str">
        <f>IF(キューシート計算用!B39&lt;&gt;"",キューシート計算用!B39,"")</f>
        <v/>
      </c>
      <c r="C39" s="63">
        <f>IF(キューシート計算用!C39&lt;&gt;"",キューシート計算用!C39,"")</f>
        <v>2.7999999999999972</v>
      </c>
      <c r="D39" s="63">
        <f>IF(キューシート計算用!D39&lt;&gt;"",キューシート計算用!D39,"")</f>
        <v>23</v>
      </c>
      <c r="E39" s="64">
        <f>IF(キューシート計算用!E39&lt;&gt;"",キューシート計算用!E39,"")</f>
        <v>115</v>
      </c>
      <c r="F39" s="54" t="str">
        <f>IF(キューシート計算用!F39&lt;&gt;"",キューシート計算用!F39,"")</f>
        <v>小幡南</v>
      </c>
      <c r="G39" s="54" t="str">
        <f>IF(キューシート計算用!G39&lt;&gt;"",キューシート計算用!G39,"")</f>
        <v>┼</v>
      </c>
      <c r="H39" s="54" t="str">
        <f>IF(キューシート計算用!H39&lt;&gt;"",キューシート計算用!H39,"")</f>
        <v>右</v>
      </c>
      <c r="I39" s="87" t="str">
        <f>IF(キューシート計算用!I39&lt;&gt;"",キューシート計算用!I39,"")</f>
        <v>○</v>
      </c>
      <c r="J39" s="54" t="str">
        <f>IF(キューシート計算用!J39&lt;&gt;"",キューシート計算用!J39,"")</f>
        <v>D43</v>
      </c>
      <c r="K39" s="65" t="str">
        <f>IF(キューシート計算用!K39&lt;&gt;"",キューシート計算用!K39,"")</f>
        <v>笠間　笠間IC→</v>
      </c>
      <c r="L39" s="54" t="str">
        <f>IF(キューシート計算用!L39&lt;&gt;"",キューシート計算用!L39,"")</f>
        <v>③山田うどん④日本キャタピラー</v>
      </c>
      <c r="M39" s="66" t="str">
        <f>IF(キューシート計算用!M39&lt;&gt;"",キューシート計算用!M39,"")</f>
        <v/>
      </c>
      <c r="N39" s="66" t="str">
        <f>IF(キューシート計算用!N39&lt;&gt;"",キューシート計算用!N39,"")</f>
        <v/>
      </c>
    </row>
    <row r="40" spans="1:14" x14ac:dyDescent="0.15">
      <c r="A40" s="54">
        <f>IF(キューシート計算用!A40&lt;&gt;"",キューシート計算用!A40,"")</f>
        <v>36</v>
      </c>
      <c r="B40" s="54" t="str">
        <f>IF(キューシート計算用!B40&lt;&gt;"",キューシート計算用!B40,"")</f>
        <v/>
      </c>
      <c r="C40" s="63">
        <f>IF(キューシート計算用!C40&lt;&gt;"",キューシート計算用!C40,"")</f>
        <v>20.699999999999989</v>
      </c>
      <c r="D40" s="63">
        <f>IF(キューシート計算用!D40&lt;&gt;"",キューシート計算用!D40,"")</f>
        <v>43.699999999999989</v>
      </c>
      <c r="E40" s="64">
        <f>IF(キューシート計算用!E40&lt;&gt;"",キューシート計算用!E40,"")</f>
        <v>135.69999999999999</v>
      </c>
      <c r="F40" s="54" t="str">
        <f>IF(キューシート計算用!F40&lt;&gt;"",キューシート計算用!F40,"")</f>
        <v>下林</v>
      </c>
      <c r="G40" s="54" t="str">
        <f>IF(キューシート計算用!G40&lt;&gt;"",キューシート計算用!G40,"")</f>
        <v>┬</v>
      </c>
      <c r="H40" s="54" t="str">
        <f>IF(キューシート計算用!H40&lt;&gt;"",キューシート計算用!H40,"")</f>
        <v>右</v>
      </c>
      <c r="I40" s="87" t="str">
        <f>IF(キューシート計算用!I40&lt;&gt;"",キューシート計算用!I40,"")</f>
        <v>○</v>
      </c>
      <c r="J40" s="54" t="str">
        <f>IF(キューシート計算用!J40&lt;&gt;"",キューシート計算用!J40,"")</f>
        <v>D7</v>
      </c>
      <c r="K40" s="65" t="str">
        <f>IF(キューシート計算用!K40&lt;&gt;"",キューシート計算用!K40,"")</f>
        <v>柿岡→</v>
      </c>
      <c r="L40" s="54" t="str">
        <f>IF(キューシート計算用!L40&lt;&gt;"",キューシート計算用!L40,"")</f>
        <v>①魚留支店　④市村米穀店</v>
      </c>
      <c r="M40" s="66" t="str">
        <f>IF(キューシート計算用!M40&lt;&gt;"",キューシート計算用!M40,"")</f>
        <v/>
      </c>
      <c r="N40" s="66" t="str">
        <f>IF(キューシート計算用!N40&lt;&gt;"",キューシート計算用!N40,"")</f>
        <v/>
      </c>
    </row>
    <row r="41" spans="1:14" x14ac:dyDescent="0.15">
      <c r="A41" s="54">
        <f>IF(キューシート計算用!A41&lt;&gt;"",キューシート計算用!A41,"")</f>
        <v>37</v>
      </c>
      <c r="B41" s="54" t="str">
        <f>IF(キューシート計算用!B41&lt;&gt;"",キューシート計算用!B41,"")</f>
        <v/>
      </c>
      <c r="C41" s="63">
        <f>IF(キューシート計算用!C41&lt;&gt;"",キューシート計算用!C41,"")</f>
        <v>0.5</v>
      </c>
      <c r="D41" s="63">
        <f>IF(キューシート計算用!D41&lt;&gt;"",キューシート計算用!D41,"")</f>
        <v>44.199999999999989</v>
      </c>
      <c r="E41" s="64">
        <f>IF(キューシート計算用!E41&lt;&gt;"",キューシート計算用!E41,"")</f>
        <v>136.19999999999999</v>
      </c>
      <c r="F41" s="54" t="str">
        <f>IF(キューシート計算用!F41&lt;&gt;"",キューシート計算用!F41,"")</f>
        <v>下林南</v>
      </c>
      <c r="G41" s="54" t="str">
        <f>IF(キューシート計算用!G41&lt;&gt;"",キューシート計算用!G41,"")</f>
        <v>┼</v>
      </c>
      <c r="H41" s="54" t="str">
        <f>IF(キューシート計算用!H41&lt;&gt;"",キューシート計算用!H41,"")</f>
        <v>右</v>
      </c>
      <c r="I41" s="87" t="str">
        <f>IF(キューシート計算用!I41&lt;&gt;"",キューシート計算用!I41,"")</f>
        <v>○</v>
      </c>
      <c r="J41" s="54" t="str">
        <f>IF(キューシート計算用!J41&lt;&gt;"",キューシート計算用!J41,"")</f>
        <v>D7</v>
      </c>
      <c r="K41" s="65" t="str">
        <f>IF(キューシート計算用!K41&lt;&gt;"",キューシート計算用!K41,"")</f>
        <v/>
      </c>
      <c r="L41" s="54" t="str">
        <f>IF(キューシート計算用!L41&lt;&gt;"",キューシート計算用!L41,"")</f>
        <v/>
      </c>
      <c r="M41" s="66" t="str">
        <f>IF(キューシート計算用!M41&lt;&gt;"",キューシート計算用!M41,"")</f>
        <v/>
      </c>
      <c r="N41" s="66" t="str">
        <f>IF(キューシート計算用!N41&lt;&gt;"",キューシート計算用!N41,"")</f>
        <v/>
      </c>
    </row>
    <row r="42" spans="1:14" x14ac:dyDescent="0.15">
      <c r="A42" s="54">
        <f>IF(キューシート計算用!A42&lt;&gt;"",キューシート計算用!A42,"")</f>
        <v>38</v>
      </c>
      <c r="B42" s="54" t="str">
        <f>IF(キューシート計算用!B42&lt;&gt;"",キューシート計算用!B42,"")</f>
        <v>PC2</v>
      </c>
      <c r="C42" s="63">
        <f>IF(キューシート計算用!C42&lt;&gt;"",キューシート計算用!C42,"")</f>
        <v>15</v>
      </c>
      <c r="D42" s="63">
        <f>IF(キューシート計算用!D42&lt;&gt;"",キューシート計算用!D42,"")</f>
        <v>59.199999999999989</v>
      </c>
      <c r="E42" s="64">
        <f>IF(キューシート計算用!E42&lt;&gt;"",キューシート計算用!E42,"")</f>
        <v>151.19999999999999</v>
      </c>
      <c r="F42" s="54" t="str">
        <f>IF(キューシート計算用!F42&lt;&gt;"",キューシート計算用!F42,"")</f>
        <v>セブンイレブン桜川飯塚店</v>
      </c>
      <c r="G42" s="54" t="str">
        <f>IF(キューシート計算用!G42&lt;&gt;"",キューシート計算用!G42,"")</f>
        <v>｜</v>
      </c>
      <c r="H42" s="54" t="str">
        <f>IF(キューシート計算用!H42&lt;&gt;"",キューシート計算用!H42,"")</f>
        <v>直</v>
      </c>
      <c r="I42" s="87" t="str">
        <f>IF(キューシート計算用!I42&lt;&gt;"",キューシート計算用!I42,"")</f>
        <v/>
      </c>
      <c r="J42" s="54" t="str">
        <f>IF(キューシート計算用!J42&lt;&gt;"",キューシート計算用!J42,"")</f>
        <v>D7</v>
      </c>
      <c r="K42" s="65" t="str">
        <f>IF(キューシート計算用!K42&lt;&gt;"",キューシート計算用!K42,"")</f>
        <v/>
      </c>
      <c r="L42" s="54" t="str">
        <f>IF(キューシート計算用!L42&lt;&gt;"",キューシート計算用!L42,"")</f>
        <v>左側　奥にバッカスさいとう</v>
      </c>
      <c r="M42" s="66">
        <f>IF(キューシート計算用!M42&lt;&gt;"",キューシート計算用!M42,"")</f>
        <v>43219.477062908496</v>
      </c>
      <c r="N42" s="66">
        <f>IF(キューシート計算用!N42&lt;&gt;"",キューシート計算用!N42,"")</f>
        <v>43219.711458333331</v>
      </c>
    </row>
    <row r="43" spans="1:14" x14ac:dyDescent="0.15">
      <c r="A43" s="54">
        <f>IF(キューシート計算用!A43&lt;&gt;"",キューシート計算用!A43,"")</f>
        <v>39</v>
      </c>
      <c r="B43" s="54" t="str">
        <f>IF(キューシート計算用!B43&lt;&gt;"",キューシート計算用!B43,"")</f>
        <v/>
      </c>
      <c r="C43" s="63">
        <f>IF(キューシート計算用!C43&lt;&gt;"",キューシート計算用!C43,"")</f>
        <v>0.80000000000001137</v>
      </c>
      <c r="D43" s="63">
        <f>IF(キューシート計算用!D43&lt;&gt;"",キューシート計算用!D43,"")</f>
        <v>0.80000000000001137</v>
      </c>
      <c r="E43" s="64">
        <f>IF(キューシート計算用!E43&lt;&gt;"",キューシート計算用!E43,"")</f>
        <v>152</v>
      </c>
      <c r="F43" s="54" t="str">
        <f>IF(キューシート計算用!F43&lt;&gt;"",キューシート計算用!F43,"")</f>
        <v>塙世交差点</v>
      </c>
      <c r="G43" s="54" t="str">
        <f>IF(キューシート計算用!G43&lt;&gt;"",キューシート計算用!G43,"")</f>
        <v>┤</v>
      </c>
      <c r="H43" s="54" t="str">
        <f>IF(キューシート計算用!H43&lt;&gt;"",キューシート計算用!H43,"")</f>
        <v>左</v>
      </c>
      <c r="I43" s="87" t="str">
        <f>IF(キューシート計算用!I43&lt;&gt;"",キューシート計算用!I43,"")</f>
        <v>○</v>
      </c>
      <c r="J43" s="54" t="str">
        <f>IF(キューシート計算用!J43&lt;&gt;"",キューシート計算用!J43,"")</f>
        <v>D131</v>
      </c>
      <c r="K43" s="65" t="str">
        <f>IF(キューシート計算用!K43&lt;&gt;"",キューシート計算用!K43,"")</f>
        <v>←下妻　海老ヶ島</v>
      </c>
      <c r="L43" s="54" t="str">
        <f>IF(キューシート計算用!L43&lt;&gt;"",キューシート計算用!L43,"")</f>
        <v/>
      </c>
      <c r="M43" s="66" t="str">
        <f>IF(キューシート計算用!M43&lt;&gt;"",キューシート計算用!M43,"")</f>
        <v/>
      </c>
      <c r="N43" s="66" t="str">
        <f>IF(キューシート計算用!N43&lt;&gt;"",キューシート計算用!N43,"")</f>
        <v/>
      </c>
    </row>
    <row r="44" spans="1:14" x14ac:dyDescent="0.15">
      <c r="A44" s="54">
        <f>IF(キューシート計算用!A44&lt;&gt;"",キューシート計算用!A44,"")</f>
        <v>40</v>
      </c>
      <c r="B44" s="54" t="str">
        <f>IF(キューシート計算用!B44&lt;&gt;"",キューシート計算用!B44,"")</f>
        <v/>
      </c>
      <c r="C44" s="63">
        <f>IF(キューシート計算用!C44&lt;&gt;"",キューシート計算用!C44,"")</f>
        <v>5.9000000000000057</v>
      </c>
      <c r="D44" s="63">
        <f>IF(キューシート計算用!D44&lt;&gt;"",キューシート計算用!D44,"")</f>
        <v>6.7000000000000171</v>
      </c>
      <c r="E44" s="64">
        <f>IF(キューシート計算用!E44&lt;&gt;"",キューシート計算用!E44,"")</f>
        <v>157.9</v>
      </c>
      <c r="F44" s="54" t="str">
        <f>IF(キューシート計算用!F44&lt;&gt;"",キューシート計算用!F44,"")</f>
        <v/>
      </c>
      <c r="G44" s="54" t="str">
        <f>IF(キューシート計算用!G44&lt;&gt;"",キューシート計算用!G44,"")</f>
        <v>├</v>
      </c>
      <c r="H44" s="54" t="str">
        <f>IF(キューシート計算用!H44&lt;&gt;"",キューシート計算用!H44,"")</f>
        <v>右</v>
      </c>
      <c r="I44" s="87" t="str">
        <f>IF(キューシート計算用!I44&lt;&gt;"",キューシート計算用!I44,"")</f>
        <v>○</v>
      </c>
      <c r="J44" s="54" t="str">
        <f>IF(キューシート計算用!J44&lt;&gt;"",キューシート計算用!J44,"")</f>
        <v>D54</v>
      </c>
      <c r="K44" s="65" t="str">
        <f>IF(キューシート計算用!K44&lt;&gt;"",キューシート計算用!K44,"")</f>
        <v>結城→</v>
      </c>
      <c r="L44" s="54" t="str">
        <f>IF(キューシート計算用!L44&lt;&gt;"",キューシート計算用!L44,"")</f>
        <v/>
      </c>
      <c r="M44" s="66" t="str">
        <f>IF(キューシート計算用!M44&lt;&gt;"",キューシート計算用!M44,"")</f>
        <v/>
      </c>
      <c r="N44" s="66" t="str">
        <f>IF(キューシート計算用!N44&lt;&gt;"",キューシート計算用!N44,"")</f>
        <v/>
      </c>
    </row>
    <row r="45" spans="1:14" x14ac:dyDescent="0.15">
      <c r="A45" s="54">
        <f>IF(キューシート計算用!A45&lt;&gt;"",キューシート計算用!A45,"")</f>
        <v>41</v>
      </c>
      <c r="B45" s="54" t="str">
        <f>IF(キューシート計算用!B45&lt;&gt;"",キューシート計算用!B45,"")</f>
        <v/>
      </c>
      <c r="C45" s="63">
        <f>IF(キューシート計算用!C45&lt;&gt;"",キューシート計算用!C45,"")</f>
        <v>10.299999999999983</v>
      </c>
      <c r="D45" s="63">
        <f>IF(キューシート計算用!D45&lt;&gt;"",キューシート計算用!D45,"")</f>
        <v>17</v>
      </c>
      <c r="E45" s="64">
        <f>IF(キューシート計算用!E45&lt;&gt;"",キューシート計算用!E45,"")</f>
        <v>168.2</v>
      </c>
      <c r="F45" s="54" t="str">
        <f>IF(キューシート計算用!F45&lt;&gt;"",キューシート計算用!F45,"")</f>
        <v/>
      </c>
      <c r="G45" s="54" t="str">
        <f>IF(キューシート計算用!G45&lt;&gt;"",キューシート計算用!G45,"")</f>
        <v>┬</v>
      </c>
      <c r="H45" s="54" t="str">
        <f>IF(キューシート計算用!H45&lt;&gt;"",キューシート計算用!H45,"")</f>
        <v>右</v>
      </c>
      <c r="I45" s="87" t="str">
        <f>IF(キューシート計算用!I45&lt;&gt;"",キューシート計算用!I45,"")</f>
        <v>○</v>
      </c>
      <c r="J45" s="54" t="str">
        <f>IF(キューシート計算用!J45&lt;&gt;"",キューシート計算用!J45,"")</f>
        <v>D15</v>
      </c>
      <c r="K45" s="65" t="str">
        <f>IF(キューシート計算用!K45&lt;&gt;"",キューシート計算用!K45,"")</f>
        <v>結城　国道50号→</v>
      </c>
      <c r="L45" s="54" t="str">
        <f>IF(キューシート計算用!L45&lt;&gt;"",キューシート計算用!L45,"")</f>
        <v/>
      </c>
      <c r="M45" s="66" t="str">
        <f>IF(キューシート計算用!M45&lt;&gt;"",キューシート計算用!M45,"")</f>
        <v/>
      </c>
      <c r="N45" s="66" t="str">
        <f>IF(キューシート計算用!N45&lt;&gt;"",キューシート計算用!N45,"")</f>
        <v/>
      </c>
    </row>
    <row r="46" spans="1:14" x14ac:dyDescent="0.15">
      <c r="A46" s="54">
        <f>IF(キューシート計算用!A46&lt;&gt;"",キューシート計算用!A46,"")</f>
        <v>42</v>
      </c>
      <c r="B46" s="54" t="str">
        <f>IF(キューシート計算用!B46&lt;&gt;"",キューシート計算用!B46,"")</f>
        <v/>
      </c>
      <c r="C46" s="63">
        <f>IF(キューシート計算用!C46&lt;&gt;"",キューシート計算用!C46,"")</f>
        <v>0.5</v>
      </c>
      <c r="D46" s="63">
        <f>IF(キューシート計算用!D46&lt;&gt;"",キューシート計算用!D46,"")</f>
        <v>17.5</v>
      </c>
      <c r="E46" s="64">
        <f>IF(キューシート計算用!E46&lt;&gt;"",キューシート計算用!E46,"")</f>
        <v>168.7</v>
      </c>
      <c r="F46" s="54" t="str">
        <f>IF(キューシート計算用!F46&lt;&gt;"",キューシート計算用!F46,"")</f>
        <v/>
      </c>
      <c r="G46" s="54" t="str">
        <f>IF(キューシート計算用!G46&lt;&gt;"",キューシート計算用!G46,"")</f>
        <v>┼</v>
      </c>
      <c r="H46" s="54" t="str">
        <f>IF(キューシート計算用!H46&lt;&gt;"",キューシート計算用!H46,"")</f>
        <v>左</v>
      </c>
      <c r="I46" s="87" t="str">
        <f>IF(キューシート計算用!I46&lt;&gt;"",キューシート計算用!I46,"")</f>
        <v>○</v>
      </c>
      <c r="J46" s="54" t="str">
        <f>IF(キューシート計算用!J46&lt;&gt;"",キューシート計算用!J46,"")</f>
        <v>D23</v>
      </c>
      <c r="K46" s="65" t="str">
        <f>IF(キューシート計算用!K46&lt;&gt;"",キューシート計算用!K46,"")</f>
        <v>←古河</v>
      </c>
      <c r="L46" s="54" t="str">
        <f>IF(キューシート計算用!L46&lt;&gt;"",キューシート計算用!L46,"")</f>
        <v>①まるい②JA-SS</v>
      </c>
      <c r="M46" s="66" t="str">
        <f>IF(キューシート計算用!M46&lt;&gt;"",キューシート計算用!M46,"")</f>
        <v/>
      </c>
      <c r="N46" s="66" t="str">
        <f>IF(キューシート計算用!N46&lt;&gt;"",キューシート計算用!N46,"")</f>
        <v/>
      </c>
    </row>
    <row r="47" spans="1:14" x14ac:dyDescent="0.15">
      <c r="A47" s="54">
        <f>IF(キューシート計算用!A47&lt;&gt;"",キューシート計算用!A47,"")</f>
        <v>43</v>
      </c>
      <c r="B47" s="54" t="str">
        <f>IF(キューシート計算用!B47&lt;&gt;"",キューシート計算用!B47,"")</f>
        <v/>
      </c>
      <c r="C47" s="63">
        <f>IF(キューシート計算用!C47&lt;&gt;"",キューシート計算用!C47,"")</f>
        <v>4.8000000000000114</v>
      </c>
      <c r="D47" s="63">
        <f>IF(キューシート計算用!D47&lt;&gt;"",キューシート計算用!D47,"")</f>
        <v>22.300000000000011</v>
      </c>
      <c r="E47" s="64">
        <f>IF(キューシート計算用!E47&lt;&gt;"",キューシート計算用!E47,"")</f>
        <v>173.5</v>
      </c>
      <c r="F47" s="54" t="str">
        <f>IF(キューシート計算用!F47&lt;&gt;"",キューシート計算用!F47,"")</f>
        <v/>
      </c>
      <c r="G47" s="54" t="str">
        <f>IF(キューシート計算用!G47&lt;&gt;"",キューシート計算用!G47,"")</f>
        <v>┬</v>
      </c>
      <c r="H47" s="54" t="str">
        <f>IF(キューシート計算用!H47&lt;&gt;"",キューシート計算用!H47,"")</f>
        <v>左</v>
      </c>
      <c r="I47" s="87" t="str">
        <f>IF(キューシート計算用!I47&lt;&gt;"",キューシート計算用!I47,"")</f>
        <v>○</v>
      </c>
      <c r="J47" s="54" t="str">
        <f>IF(キューシート計算用!J47&lt;&gt;"",キューシート計算用!J47,"")</f>
        <v>D20</v>
      </c>
      <c r="K47" s="65" t="str">
        <f>IF(キューシート計算用!K47&lt;&gt;"",キューシート計算用!K47,"")</f>
        <v>←古河　八千代</v>
      </c>
      <c r="L47" s="54" t="str">
        <f>IF(キューシート計算用!L47&lt;&gt;"",キューシート計算用!L47,"")</f>
        <v/>
      </c>
      <c r="M47" s="66" t="str">
        <f>IF(キューシート計算用!M47&lt;&gt;"",キューシート計算用!M47,"")</f>
        <v/>
      </c>
      <c r="N47" s="66" t="str">
        <f>IF(キューシート計算用!N47&lt;&gt;"",キューシート計算用!N47,"")</f>
        <v/>
      </c>
    </row>
    <row r="48" spans="1:14" x14ac:dyDescent="0.15">
      <c r="A48" s="54">
        <f>IF(キューシート計算用!A48&lt;&gt;"",キューシート計算用!A48,"")</f>
        <v>44</v>
      </c>
      <c r="B48" s="54" t="str">
        <f>IF(キューシート計算用!B48&lt;&gt;"",キューシート計算用!B48,"")</f>
        <v/>
      </c>
      <c r="C48" s="63">
        <f>IF(キューシート計算用!C48&lt;&gt;"",キューシート計算用!C48,"")</f>
        <v>0.59999999999999432</v>
      </c>
      <c r="D48" s="63">
        <f>IF(キューシート計算用!D48&lt;&gt;"",キューシート計算用!D48,"")</f>
        <v>22.900000000000006</v>
      </c>
      <c r="E48" s="64">
        <f>IF(キューシート計算用!E48&lt;&gt;"",キューシート計算用!E48,"")</f>
        <v>174.1</v>
      </c>
      <c r="F48" s="54" t="str">
        <f>IF(キューシート計算用!F48&lt;&gt;"",キューシート計算用!F48,"")</f>
        <v/>
      </c>
      <c r="G48" s="54" t="str">
        <f>IF(キューシート計算用!G48&lt;&gt;"",キューシート計算用!G48,"")</f>
        <v>┼</v>
      </c>
      <c r="H48" s="54" t="str">
        <f>IF(キューシート計算用!H48&lt;&gt;"",キューシート計算用!H48,"")</f>
        <v>右</v>
      </c>
      <c r="I48" s="87" t="str">
        <f>IF(キューシート計算用!I48&lt;&gt;"",キューシート計算用!I48,"")</f>
        <v>○</v>
      </c>
      <c r="J48" s="54" t="str">
        <f>IF(キューシート計算用!J48&lt;&gt;"",キューシート計算用!J48,"")</f>
        <v>D23</v>
      </c>
      <c r="K48" s="65" t="str">
        <f>IF(キューシート計算用!K48&lt;&gt;"",キューシート計算用!K48,"")</f>
        <v>古河→</v>
      </c>
      <c r="L48" s="54" t="str">
        <f>IF(キューシート計算用!L48&lt;&gt;"",キューシート計算用!L48,"")</f>
        <v>①ENEOS</v>
      </c>
      <c r="M48" s="66" t="str">
        <f>IF(キューシート計算用!M48&lt;&gt;"",キューシート計算用!M48,"")</f>
        <v/>
      </c>
      <c r="N48" s="66" t="str">
        <f>IF(キューシート計算用!N48&lt;&gt;"",キューシート計算用!N48,"")</f>
        <v/>
      </c>
    </row>
    <row r="49" spans="1:14" x14ac:dyDescent="0.15">
      <c r="A49" s="54">
        <f>IF(キューシート計算用!A49&lt;&gt;"",キューシート計算用!A49,"")</f>
        <v>45</v>
      </c>
      <c r="B49" s="54" t="str">
        <f>IF(キューシート計算用!B49&lt;&gt;"",キューシート計算用!B49,"")</f>
        <v/>
      </c>
      <c r="C49" s="63">
        <f>IF(キューシート計算用!C49&lt;&gt;"",キューシート計算用!C49,"")</f>
        <v>1.5999999999999943</v>
      </c>
      <c r="D49" s="63">
        <f>IF(キューシート計算用!D49&lt;&gt;"",キューシート計算用!D49,"")</f>
        <v>24.5</v>
      </c>
      <c r="E49" s="64">
        <f>IF(キューシート計算用!E49&lt;&gt;"",キューシート計算用!E49,"")</f>
        <v>175.7</v>
      </c>
      <c r="F49" s="54" t="str">
        <f>IF(キューシート計算用!F49&lt;&gt;"",キューシート計算用!F49,"")</f>
        <v/>
      </c>
      <c r="G49" s="54" t="str">
        <f>IF(キューシート計算用!G49&lt;&gt;"",キューシート計算用!G49,"")</f>
        <v>Y</v>
      </c>
      <c r="H49" s="54" t="str">
        <f>IF(キューシート計算用!H49&lt;&gt;"",キューシート計算用!H49,"")</f>
        <v>右</v>
      </c>
      <c r="I49" s="87" t="str">
        <f>IF(キューシート計算用!I49&lt;&gt;"",キューシート計算用!I49,"")</f>
        <v>○</v>
      </c>
      <c r="J49" s="54" t="str">
        <f>IF(キューシート計算用!J49&lt;&gt;"",キューシート計算用!J49,"")</f>
        <v>D124</v>
      </c>
      <c r="K49" s="65" t="str">
        <f>IF(キューシート計算用!K49&lt;&gt;"",キューシート計算用!K49,"")</f>
        <v>8km 古河→</v>
      </c>
      <c r="L49" s="54" t="str">
        <f>IF(キューシート計算用!L49&lt;&gt;"",キューシート計算用!L49,"")</f>
        <v/>
      </c>
      <c r="M49" s="66" t="str">
        <f>IF(キューシート計算用!M49&lt;&gt;"",キューシート計算用!M49,"")</f>
        <v/>
      </c>
      <c r="N49" s="66" t="str">
        <f>IF(キューシート計算用!N49&lt;&gt;"",キューシート計算用!N49,"")</f>
        <v/>
      </c>
    </row>
    <row r="50" spans="1:14" x14ac:dyDescent="0.15">
      <c r="A50" s="54">
        <f>IF(キューシート計算用!A50&lt;&gt;"",キューシート計算用!A50,"")</f>
        <v>46</v>
      </c>
      <c r="B50" s="54" t="str">
        <f>IF(キューシート計算用!B50&lt;&gt;"",キューシート計算用!B50,"")</f>
        <v/>
      </c>
      <c r="C50" s="63">
        <f>IF(キューシート計算用!C50&lt;&gt;"",キューシート計算用!C50,"")</f>
        <v>8</v>
      </c>
      <c r="D50" s="63">
        <f>IF(キューシート計算用!D50&lt;&gt;"",キューシート計算用!D50,"")</f>
        <v>32.5</v>
      </c>
      <c r="E50" s="64">
        <f>IF(キューシート計算用!E50&lt;&gt;"",キューシート計算用!E50,"")</f>
        <v>183.7</v>
      </c>
      <c r="F50" s="54" t="str">
        <f>IF(キューシート計算用!F50&lt;&gt;"",キューシート計算用!F50,"")</f>
        <v>上大野</v>
      </c>
      <c r="G50" s="54" t="str">
        <f>IF(キューシート計算用!G50&lt;&gt;"",キューシート計算用!G50,"")</f>
        <v>┬</v>
      </c>
      <c r="H50" s="54" t="str">
        <f>IF(キューシート計算用!H50&lt;&gt;"",キューシート計算用!H50,"")</f>
        <v>右</v>
      </c>
      <c r="I50" s="87" t="str">
        <f>IF(キューシート計算用!I50&lt;&gt;"",キューシート計算用!I50,"")</f>
        <v>○</v>
      </c>
      <c r="J50" s="54" t="str">
        <f>IF(キューシート計算用!J50&lt;&gt;"",キューシート計算用!J50,"")</f>
        <v>N125</v>
      </c>
      <c r="K50" s="65" t="str">
        <f>IF(キューシート計算用!K50&lt;&gt;"",キューシート計算用!K50,"")</f>
        <v>古河駅→</v>
      </c>
      <c r="L50" s="54" t="str">
        <f>IF(キューシート計算用!L50&lt;&gt;"",キューシート計算用!L50,"")</f>
        <v>③あたご</v>
      </c>
      <c r="M50" s="66" t="str">
        <f>IF(キューシート計算用!M50&lt;&gt;"",キューシート計算用!M50,"")</f>
        <v/>
      </c>
      <c r="N50" s="66" t="str">
        <f>IF(キューシート計算用!N50&lt;&gt;"",キューシート計算用!N50,"")</f>
        <v/>
      </c>
    </row>
    <row r="51" spans="1:14" x14ac:dyDescent="0.15">
      <c r="A51" s="54">
        <f>IF(キューシート計算用!A51&lt;&gt;"",キューシート計算用!A51,"")</f>
        <v>47</v>
      </c>
      <c r="B51" s="54" t="str">
        <f>IF(キューシート計算用!B51&lt;&gt;"",キューシート計算用!B51,"")</f>
        <v/>
      </c>
      <c r="C51" s="63">
        <f>IF(キューシート計算用!C51&lt;&gt;"",キューシート計算用!C51,"")</f>
        <v>6.2000000000000171</v>
      </c>
      <c r="D51" s="63">
        <f>IF(キューシート計算用!D51&lt;&gt;"",キューシート計算用!D51,"")</f>
        <v>38.700000000000017</v>
      </c>
      <c r="E51" s="64">
        <f>IF(キューシート計算用!E51&lt;&gt;"",キューシート計算用!E51,"")</f>
        <v>189.9</v>
      </c>
      <c r="F51" s="54" t="str">
        <f>IF(キューシート計算用!F51&lt;&gt;"",キューシート計算用!F51,"")</f>
        <v/>
      </c>
      <c r="G51" s="54" t="str">
        <f>IF(キューシート計算用!G51&lt;&gt;"",キューシート計算用!G51,"")</f>
        <v>┼</v>
      </c>
      <c r="H51" s="54" t="str">
        <f>IF(キューシート計算用!H51&lt;&gt;"",キューシート計算用!H51,"")</f>
        <v>左</v>
      </c>
      <c r="I51" s="87" t="str">
        <f>IF(キューシート計算用!I51&lt;&gt;"",キューシート計算用!I51,"")</f>
        <v>○</v>
      </c>
      <c r="J51" s="54" t="str">
        <f>IF(キューシート計算用!J51&lt;&gt;"",キューシート計算用!J51,"")</f>
        <v>D261</v>
      </c>
      <c r="K51" s="65" t="str">
        <f>IF(キューシート計算用!K51&lt;&gt;"",キューシート計算用!K51,"")</f>
        <v>←館林　古河駅</v>
      </c>
      <c r="L51" s="54" t="str">
        <f>IF(キューシート計算用!L51&lt;&gt;"",キューシート計算用!L51,"")</f>
        <v/>
      </c>
      <c r="M51" s="66" t="str">
        <f>IF(キューシート計算用!M51&lt;&gt;"",キューシート計算用!M51,"")</f>
        <v/>
      </c>
      <c r="N51" s="66" t="str">
        <f>IF(キューシート計算用!N51&lt;&gt;"",キューシート計算用!N51,"")</f>
        <v/>
      </c>
    </row>
    <row r="52" spans="1:14" x14ac:dyDescent="0.15">
      <c r="A52" s="54">
        <f>IF(キューシート計算用!A52&lt;&gt;"",キューシート計算用!A52,"")</f>
        <v>48</v>
      </c>
      <c r="B52" s="54" t="str">
        <f>IF(キューシート計算用!B52&lt;&gt;"",キューシート計算用!B52,"")</f>
        <v/>
      </c>
      <c r="C52" s="63">
        <f>IF(キューシート計算用!C52&lt;&gt;"",キューシート計算用!C52,"")</f>
        <v>0.19999999999998863</v>
      </c>
      <c r="D52" s="63">
        <f>IF(キューシート計算用!D52&lt;&gt;"",キューシート計算用!D52,"")</f>
        <v>38.900000000000006</v>
      </c>
      <c r="E52" s="64">
        <f>IF(キューシート計算用!E52&lt;&gt;"",キューシート計算用!E52,"")</f>
        <v>190.1</v>
      </c>
      <c r="F52" s="54" t="str">
        <f>IF(キューシート計算用!F52&lt;&gt;"",キューシート計算用!F52,"")</f>
        <v>本町二丁目</v>
      </c>
      <c r="G52" s="54" t="str">
        <f>IF(キューシート計算用!G52&lt;&gt;"",キューシート計算用!G52,"")</f>
        <v>┼</v>
      </c>
      <c r="H52" s="54" t="str">
        <f>IF(キューシート計算用!H52&lt;&gt;"",キューシート計算用!H52,"")</f>
        <v>右</v>
      </c>
      <c r="I52" s="87" t="str">
        <f>IF(キューシート計算用!I52&lt;&gt;"",キューシート計算用!I52,"")</f>
        <v>○</v>
      </c>
      <c r="J52" s="54" t="str">
        <f>IF(キューシート計算用!J52&lt;&gt;"",キューシート計算用!J52,"")</f>
        <v>D9</v>
      </c>
      <c r="K52" s="65" t="str">
        <f>IF(キューシート計算用!K52&lt;&gt;"",キューシート計算用!K52,"")</f>
        <v/>
      </c>
      <c r="L52" s="54" t="str">
        <f>IF(キューシート計算用!L52&lt;&gt;"",キューシート計算用!L52,"")</f>
        <v/>
      </c>
      <c r="M52" s="66" t="str">
        <f>IF(キューシート計算用!M52&lt;&gt;"",キューシート計算用!M52,"")</f>
        <v/>
      </c>
      <c r="N52" s="66" t="str">
        <f>IF(キューシート計算用!N52&lt;&gt;"",キューシート計算用!N52,"")</f>
        <v/>
      </c>
    </row>
    <row r="53" spans="1:14" x14ac:dyDescent="0.15">
      <c r="A53" s="54">
        <f>IF(キューシート計算用!A53&lt;&gt;"",キューシート計算用!A53,"")</f>
        <v>49</v>
      </c>
      <c r="B53" s="54" t="str">
        <f>IF(キューシート計算用!B53&lt;&gt;"",キューシート計算用!B53,"")</f>
        <v/>
      </c>
      <c r="C53" s="63">
        <f>IF(キューシート計算用!C53&lt;&gt;"",キューシート計算用!C53,"")</f>
        <v>1.2000000000000171</v>
      </c>
      <c r="D53" s="63">
        <f>IF(キューシート計算用!D53&lt;&gt;"",キューシート計算用!D53,"")</f>
        <v>40.100000000000023</v>
      </c>
      <c r="E53" s="64">
        <f>IF(キューシート計算用!E53&lt;&gt;"",キューシート計算用!E53,"")</f>
        <v>191.3</v>
      </c>
      <c r="F53" s="54" t="str">
        <f>IF(キューシート計算用!F53&lt;&gt;"",キューシート計算用!F53,"")</f>
        <v>三国橋</v>
      </c>
      <c r="G53" s="54" t="str">
        <f>IF(キューシート計算用!G53&lt;&gt;"",キューシート計算用!G53,"")</f>
        <v>┼</v>
      </c>
      <c r="H53" s="54" t="str">
        <f>IF(キューシート計算用!H53&lt;&gt;"",キューシート計算用!H53,"")</f>
        <v>右</v>
      </c>
      <c r="I53" s="87" t="str">
        <f>IF(キューシート計算用!I53&lt;&gt;"",キューシート計算用!I53,"")</f>
        <v>○</v>
      </c>
      <c r="J53" s="54" t="str">
        <f>IF(キューシート計算用!J53&lt;&gt;"",キューシート計算用!J53,"")</f>
        <v>N354</v>
      </c>
      <c r="K53" s="65" t="str">
        <f>IF(キューシート計算用!K53&lt;&gt;"",キューシート計算用!K53,"")</f>
        <v>北川辺　館林→</v>
      </c>
      <c r="L53" s="54" t="str">
        <f>IF(キューシート計算用!L53&lt;&gt;"",キューシート計算用!L53,"")</f>
        <v>三国橋を渡る</v>
      </c>
      <c r="M53" s="66" t="str">
        <f>IF(キューシート計算用!M53&lt;&gt;"",キューシート計算用!M53,"")</f>
        <v/>
      </c>
      <c r="N53" s="66" t="str">
        <f>IF(キューシート計算用!N53&lt;&gt;"",キューシート計算用!N53,"")</f>
        <v/>
      </c>
    </row>
    <row r="54" spans="1:14" x14ac:dyDescent="0.15">
      <c r="A54" s="54">
        <f>IF(キューシート計算用!A54&lt;&gt;"",キューシート計算用!A54,"")</f>
        <v>50</v>
      </c>
      <c r="B54" s="54" t="str">
        <f>IF(キューシート計算用!B54&lt;&gt;"",キューシート計算用!B54,"")</f>
        <v/>
      </c>
      <c r="C54" s="63">
        <f>IF(キューシート計算用!C54&lt;&gt;"",キューシート計算用!C54,"")</f>
        <v>0.59999999999999432</v>
      </c>
      <c r="D54" s="63">
        <f>IF(キューシート計算用!D54&lt;&gt;"",キューシート計算用!D54,"")</f>
        <v>40.700000000000017</v>
      </c>
      <c r="E54" s="64">
        <f>IF(キューシート計算用!E54&lt;&gt;"",キューシート計算用!E54,"")</f>
        <v>191.9</v>
      </c>
      <c r="F54" s="54" t="str">
        <f>IF(キューシート計算用!F54&lt;&gt;"",キューシート計算用!F54,"")</f>
        <v>三国橋</v>
      </c>
      <c r="G54" s="54" t="str">
        <f>IF(キューシート計算用!G54&lt;&gt;"",キューシート計算用!G54,"")</f>
        <v>┬</v>
      </c>
      <c r="H54" s="54" t="str">
        <f>IF(キューシート計算用!H54&lt;&gt;"",キューシート計算用!H54,"")</f>
        <v>右</v>
      </c>
      <c r="I54" s="87" t="str">
        <f>IF(キューシート計算用!I54&lt;&gt;"",キューシート計算用!I54,"")</f>
        <v>○</v>
      </c>
      <c r="J54" s="54" t="str">
        <f>IF(キューシート計算用!J54&lt;&gt;"",キューシート計算用!J54,"")</f>
        <v>CR</v>
      </c>
      <c r="K54" s="65" t="str">
        <f>IF(キューシート計算用!K54&lt;&gt;"",キューシート計算用!K54,"")</f>
        <v/>
      </c>
      <c r="L54" s="54" t="str">
        <f>IF(キューシート計算用!L54&lt;&gt;"",キューシート計算用!L54,"")</f>
        <v>手前歩道から堤防上のCRへ</v>
      </c>
      <c r="M54" s="66" t="str">
        <f>IF(キューシート計算用!M54&lt;&gt;"",キューシート計算用!M54,"")</f>
        <v/>
      </c>
      <c r="N54" s="66" t="str">
        <f>IF(キューシート計算用!N54&lt;&gt;"",キューシート計算用!N54,"")</f>
        <v/>
      </c>
    </row>
    <row r="55" spans="1:14" x14ac:dyDescent="0.15">
      <c r="A55" s="54">
        <f>IF(キューシート計算用!A55&lt;&gt;"",キューシート計算用!A55,"")</f>
        <v>51</v>
      </c>
      <c r="B55" s="54" t="str">
        <f>IF(キューシート計算用!B55&lt;&gt;"",キューシート計算用!B55,"")</f>
        <v/>
      </c>
      <c r="C55" s="63">
        <f>IF(キューシート計算用!C55&lt;&gt;"",キューシート計算用!C55,"")</f>
        <v>7.2999999999999829</v>
      </c>
      <c r="D55" s="63">
        <f>IF(キューシート計算用!D55&lt;&gt;"",キューシート計算用!D55,"")</f>
        <v>48</v>
      </c>
      <c r="E55" s="64">
        <f>IF(キューシート計算用!E55&lt;&gt;"",キューシート計算用!E55,"")</f>
        <v>199.2</v>
      </c>
      <c r="F55" s="54" t="str">
        <f>IF(キューシート計算用!F55&lt;&gt;"",キューシート計算用!F55,"")</f>
        <v/>
      </c>
      <c r="G55" s="54" t="str">
        <f>IF(キューシート計算用!G55&lt;&gt;"",キューシート計算用!G55,"")</f>
        <v>┤X</v>
      </c>
      <c r="H55" s="54" t="str">
        <f>IF(キューシート計算用!H55&lt;&gt;"",キューシート計算用!H55,"")</f>
        <v>左→右</v>
      </c>
      <c r="I55" s="87" t="str">
        <f>IF(キューシート計算用!I55&lt;&gt;"",キューシート計算用!I55,"")</f>
        <v/>
      </c>
      <c r="J55" s="54" t="str">
        <f>IF(キューシート計算用!J55&lt;&gt;"",キューシート計算用!J55,"")</f>
        <v/>
      </c>
      <c r="K55" s="65" t="str">
        <f>IF(キューシート計算用!K55&lt;&gt;"",キューシート計算用!K55,"")</f>
        <v/>
      </c>
      <c r="L55" s="54" t="str">
        <f>IF(キューシート計算用!L55&lt;&gt;"",キューシート計算用!L55,"")</f>
        <v>CRを降りる　左にクラブハウス</v>
      </c>
      <c r="M55" s="66" t="str">
        <f>IF(キューシート計算用!M55&lt;&gt;"",キューシート計算用!M55,"")</f>
        <v/>
      </c>
      <c r="N55" s="66" t="str">
        <f>IF(キューシート計算用!N55&lt;&gt;"",キューシート計算用!N55,"")</f>
        <v/>
      </c>
    </row>
    <row r="56" spans="1:14" x14ac:dyDescent="0.15">
      <c r="A56" s="54">
        <f>IF(キューシート計算用!A56&lt;&gt;"",キューシート計算用!A56,"")</f>
        <v>52</v>
      </c>
      <c r="B56" s="54" t="str">
        <f>IF(キューシート計算用!B56&lt;&gt;"",キューシート計算用!B56,"")</f>
        <v/>
      </c>
      <c r="C56" s="63">
        <f>IF(キューシート計算用!C56&lt;&gt;"",キューシート計算用!C56,"")</f>
        <v>0.20000000000001705</v>
      </c>
      <c r="D56" s="63">
        <f>IF(キューシート計算用!D56&lt;&gt;"",キューシート計算用!D56,"")</f>
        <v>48.200000000000017</v>
      </c>
      <c r="E56" s="64">
        <f>IF(キューシート計算用!E56&lt;&gt;"",キューシート計算用!E56,"")</f>
        <v>199.4</v>
      </c>
      <c r="F56" s="54" t="str">
        <f>IF(キューシート計算用!F56&lt;&gt;"",キューシート計算用!F56,"")</f>
        <v/>
      </c>
      <c r="G56" s="54" t="str">
        <f>IF(キューシート計算用!G56&lt;&gt;"",キューシート計算用!G56,"")</f>
        <v>Y</v>
      </c>
      <c r="H56" s="54" t="str">
        <f>IF(キューシート計算用!H56&lt;&gt;"",キューシート計算用!H56,"")</f>
        <v>左</v>
      </c>
      <c r="I56" s="87" t="str">
        <f>IF(キューシート計算用!I56&lt;&gt;"",キューシート計算用!I56,"")</f>
        <v/>
      </c>
      <c r="J56" s="54" t="str">
        <f>IF(キューシート計算用!J56&lt;&gt;"",キューシート計算用!J56,"")</f>
        <v/>
      </c>
      <c r="K56" s="65" t="str">
        <f>IF(キューシート計算用!K56&lt;&gt;"",キューシート計算用!K56,"")</f>
        <v/>
      </c>
      <c r="L56" s="54" t="str">
        <f>IF(キューシート計算用!L56&lt;&gt;"",キューシート計算用!L56,"")</f>
        <v>左にクラブハウス駐車場</v>
      </c>
      <c r="M56" s="66" t="str">
        <f>IF(キューシート計算用!M56&lt;&gt;"",キューシート計算用!M56,"")</f>
        <v/>
      </c>
      <c r="N56" s="66" t="str">
        <f>IF(キューシート計算用!N56&lt;&gt;"",キューシート計算用!N56,"")</f>
        <v/>
      </c>
    </row>
    <row r="57" spans="1:14" x14ac:dyDescent="0.15">
      <c r="A57" s="54">
        <f>IF(キューシート計算用!A57&lt;&gt;"",キューシート計算用!A57,"")</f>
        <v>53</v>
      </c>
      <c r="B57" s="54" t="str">
        <f>IF(キューシート計算用!B57&lt;&gt;"",キューシート計算用!B57,"")</f>
        <v>PC3</v>
      </c>
      <c r="C57" s="63">
        <f>IF(キューシート計算用!C57&lt;&gt;"",キューシート計算用!C57,"")</f>
        <v>0.40000000000000568</v>
      </c>
      <c r="D57" s="63">
        <f>IF(キューシート計算用!D57&lt;&gt;"",キューシート計算用!D57,"")</f>
        <v>48.600000000000023</v>
      </c>
      <c r="E57" s="64">
        <f>IF(キューシート計算用!E57&lt;&gt;"",キューシート計算用!E57,"")</f>
        <v>199.8</v>
      </c>
      <c r="F57" s="54" t="str">
        <f>IF(キューシート計算用!F57&lt;&gt;"",キューシート計算用!F57,"")</f>
        <v>セブンイレブン藤岡町藤岡店</v>
      </c>
      <c r="G57" s="54" t="str">
        <f>IF(キューシート計算用!G57&lt;&gt;"",キューシート計算用!G57,"")</f>
        <v>┼</v>
      </c>
      <c r="H57" s="54" t="str">
        <f>IF(キューシート計算用!H57&lt;&gt;"",キューシート計算用!H57,"")</f>
        <v>左</v>
      </c>
      <c r="I57" s="87" t="str">
        <f>IF(キューシート計算用!I57&lt;&gt;"",キューシート計算用!I57,"")</f>
        <v>○</v>
      </c>
      <c r="J57" s="54" t="str">
        <f>IF(キューシート計算用!J57&lt;&gt;"",キューシート計算用!J57,"")</f>
        <v/>
      </c>
      <c r="K57" s="65" t="str">
        <f>IF(キューシート計算用!K57&lt;&gt;"",キューシート計算用!K57,"")</f>
        <v/>
      </c>
      <c r="L57" s="54" t="str">
        <f>IF(キューシート計算用!L57&lt;&gt;"",キューシート計算用!L57,"")</f>
        <v>②PC　①山田うどん</v>
      </c>
      <c r="M57" s="66">
        <f>IF(キューシート計算用!M57&lt;&gt;"",キューシート計算用!M57,"")</f>
        <v>43219.537111928112</v>
      </c>
      <c r="N57" s="66">
        <f>IF(キューシート計算用!N57&lt;&gt;"",キューシート計算用!N57,"")</f>
        <v>43219.847569444442</v>
      </c>
    </row>
    <row r="58" spans="1:14" x14ac:dyDescent="0.15">
      <c r="A58" s="54">
        <f>IF(キューシート計算用!A58&lt;&gt;"",キューシート計算用!A58,"")</f>
        <v>54</v>
      </c>
      <c r="B58" s="54" t="str">
        <f>IF(キューシート計算用!B58&lt;&gt;"",キューシート計算用!B58,"")</f>
        <v/>
      </c>
      <c r="C58" s="63">
        <f>IF(キューシート計算用!C58&lt;&gt;"",キューシート計算用!C58,"")</f>
        <v>0.40000000000000568</v>
      </c>
      <c r="D58" s="63">
        <f>IF(キューシート計算用!D58&lt;&gt;"",キューシート計算用!D58,"")</f>
        <v>0.40000000000000568</v>
      </c>
      <c r="E58" s="64">
        <f>IF(キューシート計算用!E58&lt;&gt;"",キューシート計算用!E58,"")</f>
        <v>200.20000000000002</v>
      </c>
      <c r="F58" s="54" t="str">
        <f>IF(キューシート計算用!F58&lt;&gt;"",キューシート計算用!F58,"")</f>
        <v/>
      </c>
      <c r="G58" s="54" t="str">
        <f>IF(キューシート計算用!G58&lt;&gt;"",キューシート計算用!G58,"")</f>
        <v>┼</v>
      </c>
      <c r="H58" s="54" t="str">
        <f>IF(キューシート計算用!H58&lt;&gt;"",キューシート計算用!H58,"")</f>
        <v>右</v>
      </c>
      <c r="I58" s="87" t="str">
        <f>IF(キューシート計算用!I58&lt;&gt;"",キューシート計算用!I58,"")</f>
        <v>▼</v>
      </c>
      <c r="J58" s="54" t="str">
        <f>IF(キューシート計算用!J58&lt;&gt;"",キューシート計算用!J58,"")</f>
        <v>D9</v>
      </c>
      <c r="K58" s="65" t="str">
        <f>IF(キューシート計算用!K58&lt;&gt;"",キューシート計算用!K58,"")</f>
        <v/>
      </c>
      <c r="L58" s="54" t="str">
        <f>IF(キューシート計算用!L58&lt;&gt;"",キューシート計算用!L58,"")</f>
        <v>①山道屋　手前に石柱　④地蔵</v>
      </c>
      <c r="M58" s="66" t="str">
        <f>IF(キューシート計算用!M58&lt;&gt;"",キューシート計算用!M58,"")</f>
        <v/>
      </c>
      <c r="N58" s="66" t="str">
        <f>IF(キューシート計算用!N58&lt;&gt;"",キューシート計算用!N58,"")</f>
        <v/>
      </c>
    </row>
    <row r="59" spans="1:14" x14ac:dyDescent="0.15">
      <c r="A59" s="54">
        <f>IF(キューシート計算用!A59&lt;&gt;"",キューシート計算用!A59,"")</f>
        <v>55</v>
      </c>
      <c r="B59" s="54" t="str">
        <f>IF(キューシート計算用!B59&lt;&gt;"",キューシート計算用!B59,"")</f>
        <v/>
      </c>
      <c r="C59" s="63">
        <f>IF(キューシート計算用!C59&lt;&gt;"",キューシート計算用!C59,"")</f>
        <v>1.6999999999999886</v>
      </c>
      <c r="D59" s="63">
        <f>IF(キューシート計算用!D59&lt;&gt;"",キューシート計算用!D59,"")</f>
        <v>2.0999999999999943</v>
      </c>
      <c r="E59" s="64">
        <f>IF(キューシート計算用!E59&lt;&gt;"",キューシート計算用!E59,"")</f>
        <v>201.9</v>
      </c>
      <c r="F59" s="54" t="str">
        <f>IF(キューシート計算用!F59&lt;&gt;"",キューシート計算用!F59,"")</f>
        <v>新開橋北</v>
      </c>
      <c r="G59" s="54" t="str">
        <f>IF(キューシート計算用!G59&lt;&gt;"",キューシート計算用!G59,"")</f>
        <v>┼</v>
      </c>
      <c r="H59" s="54" t="str">
        <f>IF(キューシート計算用!H59&lt;&gt;"",キューシート計算用!H59,"")</f>
        <v>左</v>
      </c>
      <c r="I59" s="87" t="str">
        <f>IF(キューシート計算用!I59&lt;&gt;"",キューシート計算用!I59,"")</f>
        <v>○</v>
      </c>
      <c r="J59" s="54" t="str">
        <f>IF(キューシート計算用!J59&lt;&gt;"",キューシート計算用!J59,"")</f>
        <v>D9</v>
      </c>
      <c r="K59" s="65" t="str">
        <f>IF(キューシート計算用!K59&lt;&gt;"",キューシート計算用!K59,"")</f>
        <v/>
      </c>
      <c r="L59" s="54" t="str">
        <f>IF(キューシート計算用!L59&lt;&gt;"",キューシート計算用!L59,"")</f>
        <v>橋を渡った直後　②コスモ石油</v>
      </c>
      <c r="M59" s="66" t="str">
        <f>IF(キューシート計算用!M59&lt;&gt;"",キューシート計算用!M59,"")</f>
        <v/>
      </c>
      <c r="N59" s="66" t="str">
        <f>IF(キューシート計算用!N59&lt;&gt;"",キューシート計算用!N59,"")</f>
        <v/>
      </c>
    </row>
    <row r="60" spans="1:14" x14ac:dyDescent="0.15">
      <c r="A60" s="54">
        <f>IF(キューシート計算用!A60&lt;&gt;"",キューシート計算用!A60,"")</f>
        <v>56</v>
      </c>
      <c r="B60" s="54" t="str">
        <f>IF(キューシート計算用!B60&lt;&gt;"",キューシート計算用!B60,"")</f>
        <v/>
      </c>
      <c r="C60" s="63">
        <f>IF(キューシート計算用!C60&lt;&gt;"",キューシート計算用!C60,"")</f>
        <v>7.0999999999999943</v>
      </c>
      <c r="D60" s="63">
        <f>IF(キューシート計算用!D60&lt;&gt;"",キューシート計算用!D60,"")</f>
        <v>9.1999999999999886</v>
      </c>
      <c r="E60" s="64">
        <f>IF(キューシート計算用!E60&lt;&gt;"",キューシート計算用!E60,"")</f>
        <v>209</v>
      </c>
      <c r="F60" s="54" t="str">
        <f>IF(キューシート計算用!F60&lt;&gt;"",キューシート計算用!F60,"")</f>
        <v>高萩町</v>
      </c>
      <c r="G60" s="54" t="str">
        <f>IF(キューシート計算用!G60&lt;&gt;"",キューシート計算用!G60,"")</f>
        <v>┼</v>
      </c>
      <c r="H60" s="54" t="str">
        <f>IF(キューシート計算用!H60&lt;&gt;"",キューシート計算用!H60,"")</f>
        <v>左</v>
      </c>
      <c r="I60" s="87" t="str">
        <f>IF(キューシート計算用!I60&lt;&gt;"",キューシート計算用!I60,"")</f>
        <v>○</v>
      </c>
      <c r="J60" s="54" t="str">
        <f>IF(キューシート計算用!J60&lt;&gt;"",キューシート計算用!J60,"")</f>
        <v>D270</v>
      </c>
      <c r="K60" s="65" t="str">
        <f>IF(キューシート計算用!K60&lt;&gt;"",キューシート計算用!K60,"")</f>
        <v/>
      </c>
      <c r="L60" s="54" t="str">
        <f>IF(キューシート計算用!L60&lt;&gt;"",キューシート計算用!L60,"")</f>
        <v>奥側に歩道橋</v>
      </c>
      <c r="M60" s="66" t="str">
        <f>IF(キューシート計算用!M60&lt;&gt;"",キューシート計算用!M60,"")</f>
        <v/>
      </c>
      <c r="N60" s="66" t="str">
        <f>IF(キューシート計算用!N60&lt;&gt;"",キューシート計算用!N60,"")</f>
        <v/>
      </c>
    </row>
    <row r="61" spans="1:14" x14ac:dyDescent="0.15">
      <c r="A61" s="54">
        <f>IF(キューシート計算用!A61&lt;&gt;"",キューシート計算用!A61,"")</f>
        <v>57</v>
      </c>
      <c r="B61" s="54" t="str">
        <f>IF(キューシート計算用!B61&lt;&gt;"",キューシート計算用!B61,"")</f>
        <v/>
      </c>
      <c r="C61" s="63">
        <f>IF(キューシート計算用!C61&lt;&gt;"",キューシート計算用!C61,"")</f>
        <v>14.900000000000006</v>
      </c>
      <c r="D61" s="63">
        <f>IF(キューシート計算用!D61&lt;&gt;"",キューシート計算用!D61,"")</f>
        <v>24.099999999999994</v>
      </c>
      <c r="E61" s="64">
        <f>IF(キューシート計算用!E61&lt;&gt;"",キューシート計算用!E61,"")</f>
        <v>223.9</v>
      </c>
      <c r="F61" s="54" t="str">
        <f>IF(キューシート計算用!F61&lt;&gt;"",キューシート計算用!F61,"")</f>
        <v/>
      </c>
      <c r="G61" s="54" t="str">
        <f>IF(キューシート計算用!G61&lt;&gt;"",キューシート計算用!G61,"")</f>
        <v>┤</v>
      </c>
      <c r="H61" s="54" t="str">
        <f>IF(キューシート計算用!H61&lt;&gt;"",キューシート計算用!H61,"")</f>
        <v>左</v>
      </c>
      <c r="I61" s="87" t="str">
        <f>IF(キューシート計算用!I61&lt;&gt;"",キューシート計算用!I61,"")</f>
        <v>○</v>
      </c>
      <c r="J61" s="54" t="str">
        <f>IF(キューシート計算用!J61&lt;&gt;"",キューシート計算用!J61,"")</f>
        <v/>
      </c>
      <c r="K61" s="65" t="str">
        <f>IF(キューシート計算用!K61&lt;&gt;"",キューシート計算用!K61,"")</f>
        <v/>
      </c>
      <c r="L61" s="54" t="str">
        <f>IF(キューシート計算用!L61&lt;&gt;"",キューシート計算用!L61,"")</f>
        <v>④日本料理　伊織　川沿いへ</v>
      </c>
      <c r="M61" s="66" t="str">
        <f>IF(キューシート計算用!M61&lt;&gt;"",キューシート計算用!M61,"")</f>
        <v/>
      </c>
      <c r="N61" s="66" t="str">
        <f>IF(キューシート計算用!N61&lt;&gt;"",キューシート計算用!N61,"")</f>
        <v/>
      </c>
    </row>
    <row r="62" spans="1:14" x14ac:dyDescent="0.15">
      <c r="A62" s="54">
        <f>IF(キューシート計算用!A62&lt;&gt;"",キューシート計算用!A62,"")</f>
        <v>58</v>
      </c>
      <c r="B62" s="54" t="str">
        <f>IF(キューシート計算用!B62&lt;&gt;"",キューシート計算用!B62,"")</f>
        <v/>
      </c>
      <c r="C62" s="63">
        <f>IF(キューシート計算用!C62&lt;&gt;"",キューシート計算用!C62,"")</f>
        <v>3.5</v>
      </c>
      <c r="D62" s="63">
        <f>IF(キューシート計算用!D62&lt;&gt;"",キューシート計算用!D62,"")</f>
        <v>27.599999999999994</v>
      </c>
      <c r="E62" s="64">
        <f>IF(キューシート計算用!E62&lt;&gt;"",キューシート計算用!E62,"")</f>
        <v>227.4</v>
      </c>
      <c r="F62" s="54" t="str">
        <f>IF(キューシート計算用!F62&lt;&gt;"",キューシート計算用!F62,"")</f>
        <v/>
      </c>
      <c r="G62" s="54" t="str">
        <f>IF(キューシート計算用!G62&lt;&gt;"",キューシート計算用!G62,"")</f>
        <v>┬</v>
      </c>
      <c r="H62" s="54" t="str">
        <f>IF(キューシート計算用!H62&lt;&gt;"",キューシート計算用!H62,"")</f>
        <v>左</v>
      </c>
      <c r="I62" s="87" t="str">
        <f>IF(キューシート計算用!I62&lt;&gt;"",キューシート計算用!I62,"")</f>
        <v>▼</v>
      </c>
      <c r="J62" s="54" t="str">
        <f>IF(キューシート計算用!J62&lt;&gt;"",キューシート計算用!J62,"")</f>
        <v/>
      </c>
      <c r="K62" s="65" t="str">
        <f>IF(キューシート計算用!K62&lt;&gt;"",キューシート計算用!K62,"")</f>
        <v/>
      </c>
      <c r="L62" s="54" t="str">
        <f>IF(キューシート計算用!L62&lt;&gt;"",キューシート計算用!L62,"")</f>
        <v>橋を潜った直後</v>
      </c>
      <c r="M62" s="66" t="str">
        <f>IF(キューシート計算用!M62&lt;&gt;"",キューシート計算用!M62,"")</f>
        <v/>
      </c>
      <c r="N62" s="66" t="str">
        <f>IF(キューシート計算用!N62&lt;&gt;"",キューシート計算用!N62,"")</f>
        <v/>
      </c>
    </row>
    <row r="63" spans="1:14" x14ac:dyDescent="0.15">
      <c r="A63" s="54">
        <f>IF(キューシート計算用!A63&lt;&gt;"",キューシート計算用!A63,"")</f>
        <v>59</v>
      </c>
      <c r="B63" s="54" t="str">
        <f>IF(キューシート計算用!B63&lt;&gt;"",キューシート計算用!B63,"")</f>
        <v/>
      </c>
      <c r="C63" s="63">
        <f>IF(キューシート計算用!C63&lt;&gt;"",キューシート計算用!C63,"")</f>
        <v>2.4000000000000057</v>
      </c>
      <c r="D63" s="63">
        <f>IF(キューシート計算用!D63&lt;&gt;"",キューシート計算用!D63,"")</f>
        <v>30</v>
      </c>
      <c r="E63" s="64">
        <f>IF(キューシート計算用!E63&lt;&gt;"",キューシート計算用!E63,"")</f>
        <v>229.8</v>
      </c>
      <c r="F63" s="54" t="str">
        <f>IF(キューシート計算用!F63&lt;&gt;"",キューシート計算用!F63,"")</f>
        <v>葉鹿南町</v>
      </c>
      <c r="G63" s="54" t="str">
        <f>IF(キューシート計算用!G63&lt;&gt;"",キューシート計算用!G63,"")</f>
        <v>┼</v>
      </c>
      <c r="H63" s="54" t="str">
        <f>IF(キューシート計算用!H63&lt;&gt;"",キューシート計算用!H63,"")</f>
        <v>右</v>
      </c>
      <c r="I63" s="87" t="str">
        <f>IF(キューシート計算用!I63&lt;&gt;"",キューシート計算用!I63,"")</f>
        <v>○</v>
      </c>
      <c r="J63" s="54" t="str">
        <f>IF(キューシート計算用!J63&lt;&gt;"",キューシート計算用!J63,"")</f>
        <v>D254</v>
      </c>
      <c r="K63" s="65" t="str">
        <f>IF(キューシート計算用!K63&lt;&gt;"",キューシート計算用!K63,"")</f>
        <v>桐生　松田→</v>
      </c>
      <c r="L63" s="54" t="str">
        <f>IF(キューシート計算用!L63&lt;&gt;"",キューシート計算用!L63,"")</f>
        <v/>
      </c>
      <c r="M63" s="66" t="str">
        <f>IF(キューシート計算用!M63&lt;&gt;"",キューシート計算用!M63,"")</f>
        <v/>
      </c>
      <c r="N63" s="66" t="str">
        <f>IF(キューシート計算用!N63&lt;&gt;"",キューシート計算用!N63,"")</f>
        <v/>
      </c>
    </row>
    <row r="64" spans="1:14" x14ac:dyDescent="0.15">
      <c r="A64" s="54">
        <f>IF(キューシート計算用!A64&lt;&gt;"",キューシート計算用!A64,"")</f>
        <v>60</v>
      </c>
      <c r="B64" s="54" t="str">
        <f>IF(キューシート計算用!B64&lt;&gt;"",キューシート計算用!B64,"")</f>
        <v/>
      </c>
      <c r="C64" s="63">
        <f>IF(キューシート計算用!C64&lt;&gt;"",キューシート計算用!C64,"")</f>
        <v>0.19999999999998863</v>
      </c>
      <c r="D64" s="63">
        <f>IF(キューシート計算用!D64&lt;&gt;"",キューシート計算用!D64,"")</f>
        <v>30.199999999999989</v>
      </c>
      <c r="E64" s="64">
        <f>IF(キューシート計算用!E64&lt;&gt;"",キューシート計算用!E64,"")</f>
        <v>230</v>
      </c>
      <c r="F64" s="54" t="str">
        <f>IF(キューシート計算用!F64&lt;&gt;"",キューシート計算用!F64,"")</f>
        <v>葉鹿跨線橋南</v>
      </c>
      <c r="G64" s="54" t="str">
        <f>IF(キューシート計算用!G64&lt;&gt;"",キューシート計算用!G64,"")</f>
        <v>┼</v>
      </c>
      <c r="H64" s="54" t="str">
        <f>IF(キューシート計算用!H64&lt;&gt;"",キューシート計算用!H64,"")</f>
        <v>左</v>
      </c>
      <c r="I64" s="87" t="str">
        <f>IF(キューシート計算用!I64&lt;&gt;"",キューシート計算用!I64,"")</f>
        <v>○</v>
      </c>
      <c r="J64" s="54" t="str">
        <f>IF(キューシート計算用!J64&lt;&gt;"",キューシート計算用!J64,"")</f>
        <v>D67</v>
      </c>
      <c r="K64" s="65" t="str">
        <f>IF(キューシート計算用!K64&lt;&gt;"",キューシート計算用!K64,"")</f>
        <v>←前橋　桐生</v>
      </c>
      <c r="L64" s="54" t="str">
        <f>IF(キューシート計算用!L64&lt;&gt;"",キューシート計算用!L64,"")</f>
        <v/>
      </c>
      <c r="M64" s="66" t="str">
        <f>IF(キューシート計算用!M64&lt;&gt;"",キューシート計算用!M64,"")</f>
        <v/>
      </c>
      <c r="N64" s="66" t="str">
        <f>IF(キューシート計算用!N64&lt;&gt;"",キューシート計算用!N64,"")</f>
        <v/>
      </c>
    </row>
    <row r="65" spans="1:14" x14ac:dyDescent="0.15">
      <c r="A65" s="54">
        <f>IF(キューシート計算用!A65&lt;&gt;"",キューシート計算用!A65,"")</f>
        <v>61</v>
      </c>
      <c r="B65" s="54" t="str">
        <f>IF(キューシート計算用!B65&lt;&gt;"",キューシート計算用!B65,"")</f>
        <v/>
      </c>
      <c r="C65" s="63">
        <f>IF(キューシート計算用!C65&lt;&gt;"",キューシート計算用!C65,"")</f>
        <v>2</v>
      </c>
      <c r="D65" s="63">
        <f>IF(キューシート計算用!D65&lt;&gt;"",キューシート計算用!D65,"")</f>
        <v>32.199999999999989</v>
      </c>
      <c r="E65" s="64">
        <f>IF(キューシート計算用!E65&lt;&gt;"",キューシート計算用!E65,"")</f>
        <v>232</v>
      </c>
      <c r="F65" s="54" t="str">
        <f>IF(キューシート計算用!F65&lt;&gt;"",キューシート計算用!F65,"")</f>
        <v>小俣田町</v>
      </c>
      <c r="G65" s="54" t="str">
        <f>IF(キューシート計算用!G65&lt;&gt;"",キューシート計算用!G65,"")</f>
        <v>┼</v>
      </c>
      <c r="H65" s="54" t="str">
        <f>IF(キューシート計算用!H65&lt;&gt;"",キューシート計算用!H65,"")</f>
        <v>右</v>
      </c>
      <c r="I65" s="87" t="str">
        <f>IF(キューシート計算用!I65&lt;&gt;"",キューシート計算用!I65,"")</f>
        <v>○</v>
      </c>
      <c r="J65" s="54" t="str">
        <f>IF(キューシート計算用!J65&lt;&gt;"",キューシート計算用!J65,"")</f>
        <v>D227</v>
      </c>
      <c r="K65" s="65" t="str">
        <f>IF(キューシート計算用!K65&lt;&gt;"",キューシート計算用!K65,"")</f>
        <v/>
      </c>
      <c r="L65" s="54" t="str">
        <f>IF(キューシート計算用!L65&lt;&gt;"",キューシート計算用!L65,"")</f>
        <v>③「長福院」看板</v>
      </c>
      <c r="M65" s="66" t="str">
        <f>IF(キューシート計算用!M65&lt;&gt;"",キューシート計算用!M65,"")</f>
        <v/>
      </c>
      <c r="N65" s="66" t="str">
        <f>IF(キューシート計算用!N65&lt;&gt;"",キューシート計算用!N65,"")</f>
        <v/>
      </c>
    </row>
    <row r="66" spans="1:14" x14ac:dyDescent="0.15">
      <c r="A66" s="54">
        <f>IF(キューシート計算用!A66&lt;&gt;"",キューシート計算用!A66,"")</f>
        <v>62</v>
      </c>
      <c r="B66" s="54" t="str">
        <f>IF(キューシート計算用!B66&lt;&gt;"",キューシート計算用!B66,"")</f>
        <v/>
      </c>
      <c r="C66" s="63">
        <f>IF(キューシート計算用!C66&lt;&gt;"",キューシート計算用!C66,"")</f>
        <v>0.80000000000001137</v>
      </c>
      <c r="D66" s="63">
        <f>IF(キューシート計算用!D66&lt;&gt;"",キューシート計算用!D66,"")</f>
        <v>33</v>
      </c>
      <c r="E66" s="64">
        <f>IF(キューシート計算用!E66&lt;&gt;"",キューシート計算用!E66,"")</f>
        <v>232.8</v>
      </c>
      <c r="F66" s="54" t="str">
        <f>IF(キューシート計算用!F66&lt;&gt;"",キューシート計算用!F66,"")</f>
        <v/>
      </c>
      <c r="G66" s="54" t="str">
        <f>IF(キューシート計算用!G66&lt;&gt;"",キューシート計算用!G66,"")</f>
        <v>┬</v>
      </c>
      <c r="H66" s="54" t="str">
        <f>IF(キューシート計算用!H66&lt;&gt;"",キューシート計算用!H66,"")</f>
        <v>左</v>
      </c>
      <c r="I66" s="87" t="str">
        <f>IF(キューシート計算用!I66&lt;&gt;"",キューシート計算用!I66,"")</f>
        <v>○</v>
      </c>
      <c r="J66" s="54" t="str">
        <f>IF(キューシート計算用!J66&lt;&gt;"",キューシート計算用!J66,"")</f>
        <v>D227</v>
      </c>
      <c r="K66" s="65" t="str">
        <f>IF(キューシート計算用!K66&lt;&gt;"",キューシート計算用!K66,"")</f>
        <v/>
      </c>
      <c r="L66" s="54" t="str">
        <f>IF(キューシート計算用!L66&lt;&gt;"",キューシート計算用!L66,"")</f>
        <v>小さな橋を渡る</v>
      </c>
      <c r="M66" s="66" t="str">
        <f>IF(キューシート計算用!M66&lt;&gt;"",キューシート計算用!M66,"")</f>
        <v/>
      </c>
      <c r="N66" s="66" t="str">
        <f>IF(キューシート計算用!N66&lt;&gt;"",キューシート計算用!N66,"")</f>
        <v/>
      </c>
    </row>
    <row r="67" spans="1:14" x14ac:dyDescent="0.15">
      <c r="A67" s="54">
        <f>IF(キューシート計算用!A67&lt;&gt;"",キューシート計算用!A67,"")</f>
        <v>63</v>
      </c>
      <c r="B67" s="54" t="str">
        <f>IF(キューシート計算用!B67&lt;&gt;"",キューシート計算用!B67,"")</f>
        <v/>
      </c>
      <c r="C67" s="63">
        <f>IF(キューシート計算用!C67&lt;&gt;"",キューシート計算用!C67,"")</f>
        <v>1.1999999999999886</v>
      </c>
      <c r="D67" s="63">
        <f>IF(キューシート計算用!D67&lt;&gt;"",キューシート計算用!D67,"")</f>
        <v>34.199999999999989</v>
      </c>
      <c r="E67" s="64">
        <f>IF(キューシート計算用!E67&lt;&gt;"",キューシート計算用!E67,"")</f>
        <v>234</v>
      </c>
      <c r="F67" s="54" t="str">
        <f>IF(キューシート計算用!F67&lt;&gt;"",キューシート計算用!F67,"")</f>
        <v/>
      </c>
      <c r="G67" s="54" t="str">
        <f>IF(キューシート計算用!G67&lt;&gt;"",キューシート計算用!G67,"")</f>
        <v>┼</v>
      </c>
      <c r="H67" s="54" t="str">
        <f>IF(キューシート計算用!H67&lt;&gt;"",キューシート計算用!H67,"")</f>
        <v>右</v>
      </c>
      <c r="I67" s="87" t="str">
        <f>IF(キューシート計算用!I67&lt;&gt;"",キューシート計算用!I67,"")</f>
        <v>○</v>
      </c>
      <c r="J67" s="54" t="str">
        <f>IF(キューシート計算用!J67&lt;&gt;"",キューシート計算用!J67,"")</f>
        <v>D227</v>
      </c>
      <c r="K67" s="65" t="str">
        <f>IF(キューシート計算用!K67&lt;&gt;"",キューシート計算用!K67,"")</f>
        <v>5km 桐生→</v>
      </c>
      <c r="L67" s="54" t="str">
        <f>IF(キューシート計算用!L67&lt;&gt;"",キューシート計算用!L67,"")</f>
        <v>①「みやい」看板</v>
      </c>
      <c r="M67" s="66" t="str">
        <f>IF(キューシート計算用!M67&lt;&gt;"",キューシート計算用!M67,"")</f>
        <v/>
      </c>
      <c r="N67" s="66" t="str">
        <f>IF(キューシート計算用!N67&lt;&gt;"",キューシート計算用!N67,"")</f>
        <v/>
      </c>
    </row>
    <row r="68" spans="1:14" x14ac:dyDescent="0.15">
      <c r="A68" s="54">
        <f>IF(キューシート計算用!A68&lt;&gt;"",キューシート計算用!A68,"")</f>
        <v>64</v>
      </c>
      <c r="B68" s="54" t="str">
        <f>IF(キューシート計算用!B68&lt;&gt;"",キューシート計算用!B68,"")</f>
        <v/>
      </c>
      <c r="C68" s="63">
        <f>IF(キューシート計算用!C68&lt;&gt;"",キューシート計算用!C68,"")</f>
        <v>4.9000000000000057</v>
      </c>
      <c r="D68" s="63">
        <f>IF(キューシート計算用!D68&lt;&gt;"",キューシート計算用!D68,"")</f>
        <v>39.099999999999994</v>
      </c>
      <c r="E68" s="64">
        <f>IF(キューシート計算用!E68&lt;&gt;"",キューシート計算用!E68,"")</f>
        <v>238.9</v>
      </c>
      <c r="F68" s="54" t="str">
        <f>IF(キューシート計算用!F68&lt;&gt;"",キューシート計算用!F68,"")</f>
        <v>本町三丁目</v>
      </c>
      <c r="G68" s="54" t="str">
        <f>IF(キューシート計算用!G68&lt;&gt;"",キューシート計算用!G68,"")</f>
        <v>┼</v>
      </c>
      <c r="H68" s="54" t="str">
        <f>IF(キューシート計算用!H68&lt;&gt;"",キューシート計算用!H68,"")</f>
        <v>左</v>
      </c>
      <c r="I68" s="87" t="str">
        <f>IF(キューシート計算用!I68&lt;&gt;"",キューシート計算用!I68,"")</f>
        <v>○</v>
      </c>
      <c r="J68" s="54" t="str">
        <f>IF(キューシート計算用!J68&lt;&gt;"",キューシート計算用!J68,"")</f>
        <v>D66</v>
      </c>
      <c r="K68" s="65" t="str">
        <f>IF(キューシート計算用!K68&lt;&gt;"",キューシート計算用!K68,"")</f>
        <v/>
      </c>
      <c r="L68" s="54" t="str">
        <f>IF(キューシート計算用!L68&lt;&gt;"",キューシート計算用!L68,"")</f>
        <v>①桐生信用金庫</v>
      </c>
      <c r="M68" s="66" t="str">
        <f>IF(キューシート計算用!M68&lt;&gt;"",キューシート計算用!M68,"")</f>
        <v/>
      </c>
      <c r="N68" s="66" t="str">
        <f>IF(キューシート計算用!N68&lt;&gt;"",キューシート計算用!N68,"")</f>
        <v/>
      </c>
    </row>
    <row r="69" spans="1:14" x14ac:dyDescent="0.15">
      <c r="A69" s="54">
        <f>IF(キューシート計算用!A69&lt;&gt;"",キューシート計算用!A69,"")</f>
        <v>65</v>
      </c>
      <c r="B69" s="54" t="str">
        <f>IF(キューシート計算用!B69&lt;&gt;"",キューシート計算用!B69,"")</f>
        <v/>
      </c>
      <c r="C69" s="63">
        <f>IF(キューシート計算用!C69&lt;&gt;"",キューシート計算用!C69,"")</f>
        <v>0.5</v>
      </c>
      <c r="D69" s="63">
        <f>IF(キューシート計算用!D69&lt;&gt;"",キューシート計算用!D69,"")</f>
        <v>39.599999999999994</v>
      </c>
      <c r="E69" s="64">
        <f>IF(キューシート計算用!E69&lt;&gt;"",キューシート計算用!E69,"")</f>
        <v>239.4</v>
      </c>
      <c r="F69" s="54" t="str">
        <f>IF(キューシート計算用!F69&lt;&gt;"",キューシート計算用!F69,"")</f>
        <v>本町五丁目</v>
      </c>
      <c r="G69" s="54" t="str">
        <f>IF(キューシート計算用!G69&lt;&gt;"",キューシート計算用!G69,"")</f>
        <v>┼</v>
      </c>
      <c r="H69" s="54" t="str">
        <f>IF(キューシート計算用!H69&lt;&gt;"",キューシート計算用!H69,"")</f>
        <v>右</v>
      </c>
      <c r="I69" s="87" t="str">
        <f>IF(キューシート計算用!I69&lt;&gt;"",キューシート計算用!I69,"")</f>
        <v>○</v>
      </c>
      <c r="J69" s="54" t="str">
        <f>IF(キューシート計算用!J69&lt;&gt;"",キューシート計算用!J69,"")</f>
        <v>D3</v>
      </c>
      <c r="K69" s="65" t="str">
        <f>IF(キューシート計算用!K69&lt;&gt;"",キューシート計算用!K69,"")</f>
        <v>前橋→</v>
      </c>
      <c r="L69" s="54" t="str">
        <f>IF(キューシート計算用!L69&lt;&gt;"",キューシート計算用!L69,"")</f>
        <v>①桐生ガスプラザ・FM桐生　②三陽住建</v>
      </c>
      <c r="M69" s="66" t="str">
        <f>IF(キューシート計算用!M69&lt;&gt;"",キューシート計算用!M69,"")</f>
        <v/>
      </c>
      <c r="N69" s="66" t="str">
        <f>IF(キューシート計算用!N69&lt;&gt;"",キューシート計算用!N69,"")</f>
        <v/>
      </c>
    </row>
    <row r="70" spans="1:14" x14ac:dyDescent="0.15">
      <c r="A70" s="54">
        <f>IF(キューシート計算用!A70&lt;&gt;"",キューシート計算用!A70,"")</f>
        <v>66</v>
      </c>
      <c r="B70" s="54" t="str">
        <f>IF(キューシート計算用!B70&lt;&gt;"",キューシート計算用!B70,"")</f>
        <v/>
      </c>
      <c r="C70" s="63">
        <f>IF(キューシート計算用!C70&lt;&gt;"",キューシート計算用!C70,"")</f>
        <v>2</v>
      </c>
      <c r="D70" s="63">
        <f>IF(キューシート計算用!D70&lt;&gt;"",キューシート計算用!D70,"")</f>
        <v>41.599999999999994</v>
      </c>
      <c r="E70" s="64">
        <f>IF(キューシート計算用!E70&lt;&gt;"",キューシート計算用!E70,"")</f>
        <v>241.4</v>
      </c>
      <c r="F70" s="54" t="str">
        <f>IF(キューシート計算用!F70&lt;&gt;"",キューシート計算用!F70,"")</f>
        <v>堤町3丁目</v>
      </c>
      <c r="G70" s="54" t="str">
        <f>IF(キューシート計算用!G70&lt;&gt;"",キューシート計算用!G70,"")</f>
        <v>├</v>
      </c>
      <c r="H70" s="54" t="str">
        <f>IF(キューシート計算用!H70&lt;&gt;"",キューシート計算用!H70,"")</f>
        <v>右</v>
      </c>
      <c r="I70" s="87" t="str">
        <f>IF(キューシート計算用!I70&lt;&gt;"",キューシート計算用!I70,"")</f>
        <v>○</v>
      </c>
      <c r="J70" s="54" t="str">
        <f>IF(キューシート計算用!J70&lt;&gt;"",キューシート計算用!J70,"")</f>
        <v>D342</v>
      </c>
      <c r="K70" s="65" t="str">
        <f>IF(キューシート計算用!K70&lt;&gt;"",キューシート計算用!K70,"")</f>
        <v>川内→</v>
      </c>
      <c r="L70" s="54" t="str">
        <f>IF(キューシート計算用!L70&lt;&gt;"",キューシート計算用!L70,"")</f>
        <v>①KYGNUS④NISSAN　鉄道陸橋くぐった後</v>
      </c>
      <c r="M70" s="66" t="str">
        <f>IF(キューシート計算用!M70&lt;&gt;"",キューシート計算用!M70,"")</f>
        <v/>
      </c>
      <c r="N70" s="66" t="str">
        <f>IF(キューシート計算用!N70&lt;&gt;"",キューシート計算用!N70,"")</f>
        <v/>
      </c>
    </row>
    <row r="71" spans="1:14" x14ac:dyDescent="0.15">
      <c r="A71" s="54">
        <f>IF(キューシート計算用!A71&lt;&gt;"",キューシート計算用!A71,"")</f>
        <v>67</v>
      </c>
      <c r="B71" s="54" t="str">
        <f>IF(キューシート計算用!B71&lt;&gt;"",キューシート計算用!B71,"")</f>
        <v/>
      </c>
      <c r="C71" s="63">
        <f>IF(キューシート計算用!C71&lt;&gt;"",キューシート計算用!C71,"")</f>
        <v>2</v>
      </c>
      <c r="D71" s="63">
        <f>IF(キューシート計算用!D71&lt;&gt;"",キューシート計算用!D71,"")</f>
        <v>43.599999999999994</v>
      </c>
      <c r="E71" s="64">
        <f>IF(キューシート計算用!E71&lt;&gt;"",キューシート計算用!E71,"")</f>
        <v>243.4</v>
      </c>
      <c r="F71" s="54" t="str">
        <f>IF(キューシート計算用!F71&lt;&gt;"",キューシート計算用!F71,"")</f>
        <v/>
      </c>
      <c r="G71" s="54" t="str">
        <f>IF(キューシート計算用!G71&lt;&gt;"",キューシート計算用!G71,"")</f>
        <v>┤</v>
      </c>
      <c r="H71" s="54" t="str">
        <f>IF(キューシート計算用!H71&lt;&gt;"",キューシート計算用!H71,"")</f>
        <v>左</v>
      </c>
      <c r="I71" s="87" t="str">
        <f>IF(キューシート計算用!I71&lt;&gt;"",キューシート計算用!I71,"")</f>
        <v>○</v>
      </c>
      <c r="J71" s="54" t="str">
        <f>IF(キューシート計算用!J71&lt;&gt;"",キューシート計算用!J71,"")</f>
        <v/>
      </c>
      <c r="K71" s="65" t="str">
        <f>IF(キューシート計算用!K71&lt;&gt;"",キューシート計算用!K71,"")</f>
        <v/>
      </c>
      <c r="L71" s="54" t="str">
        <f>IF(キューシート計算用!L71&lt;&gt;"",キューシート計算用!L71,"")</f>
        <v>橋を渡る</v>
      </c>
      <c r="M71" s="66" t="str">
        <f>IF(キューシート計算用!M71&lt;&gt;"",キューシート計算用!M71,"")</f>
        <v/>
      </c>
      <c r="N71" s="66" t="str">
        <f>IF(キューシート計算用!N71&lt;&gt;"",キューシート計算用!N71,"")</f>
        <v/>
      </c>
    </row>
    <row r="72" spans="1:14" x14ac:dyDescent="0.15">
      <c r="A72" s="54">
        <f>IF(キューシート計算用!A72&lt;&gt;"",キューシート計算用!A72,"")</f>
        <v>68</v>
      </c>
      <c r="B72" s="54" t="str">
        <f>IF(キューシート計算用!B72&lt;&gt;"",キューシート計算用!B72,"")</f>
        <v/>
      </c>
      <c r="C72" s="63">
        <f>IF(キューシート計算用!C72&lt;&gt;"",キューシート計算用!C72,"")</f>
        <v>3.1999999999999886</v>
      </c>
      <c r="D72" s="63">
        <f>IF(キューシート計算用!D72&lt;&gt;"",キューシート計算用!D72,"")</f>
        <v>46.799999999999983</v>
      </c>
      <c r="E72" s="64">
        <f>IF(キューシート計算用!E72&lt;&gt;"",キューシート計算用!E72,"")</f>
        <v>246.6</v>
      </c>
      <c r="F72" s="54" t="str">
        <f>IF(キューシート計算用!F72&lt;&gt;"",キューシート計算用!F72,"")</f>
        <v>大間々三丁目</v>
      </c>
      <c r="G72" s="54" t="str">
        <f>IF(キューシート計算用!G72&lt;&gt;"",キューシート計算用!G72,"")</f>
        <v>┬</v>
      </c>
      <c r="H72" s="54" t="str">
        <f>IF(キューシート計算用!H72&lt;&gt;"",キューシート計算用!H72,"")</f>
        <v>左</v>
      </c>
      <c r="I72" s="87" t="str">
        <f>IF(キューシート計算用!I72&lt;&gt;"",キューシート計算用!I72,"")</f>
        <v>○</v>
      </c>
      <c r="J72" s="54" t="str">
        <f>IF(キューシート計算用!J72&lt;&gt;"",キューシート計算用!J72,"")</f>
        <v>N122</v>
      </c>
      <c r="K72" s="65" t="str">
        <f>IF(キューシート計算用!K72&lt;&gt;"",キューシート計算用!K72,"")</f>
        <v>←太田　北関東道</v>
      </c>
      <c r="L72" s="54" t="str">
        <f>IF(キューシート計算用!L72&lt;&gt;"",キューシート計算用!L72,"")</f>
        <v>①第三新山車庫</v>
      </c>
      <c r="M72" s="66" t="str">
        <f>IF(キューシート計算用!M72&lt;&gt;"",キューシート計算用!M72,"")</f>
        <v/>
      </c>
      <c r="N72" s="66" t="str">
        <f>IF(キューシート計算用!N72&lt;&gt;"",キューシート計算用!N72,"")</f>
        <v/>
      </c>
    </row>
    <row r="73" spans="1:14" x14ac:dyDescent="0.15">
      <c r="A73" s="54">
        <f>IF(キューシート計算用!A73&lt;&gt;"",キューシート計算用!A73,"")</f>
        <v>69</v>
      </c>
      <c r="B73" s="54" t="str">
        <f>IF(キューシート計算用!B73&lt;&gt;"",キューシート計算用!B73,"")</f>
        <v/>
      </c>
      <c r="C73" s="63">
        <f>IF(キューシート計算用!C73&lt;&gt;"",キューシート計算用!C73,"")</f>
        <v>0.70000000000001705</v>
      </c>
      <c r="D73" s="63">
        <f>IF(キューシート計算用!D73&lt;&gt;"",キューシート計算用!D73,"")</f>
        <v>47.5</v>
      </c>
      <c r="E73" s="64">
        <f>IF(キューシート計算用!E73&lt;&gt;"",キューシート計算用!E73,"")</f>
        <v>247.3</v>
      </c>
      <c r="F73" s="54" t="str">
        <f>IF(キューシート計算用!F73&lt;&gt;"",キューシート計算用!F73,"")</f>
        <v>大間々町6丁目中</v>
      </c>
      <c r="G73" s="54" t="str">
        <f>IF(キューシート計算用!G73&lt;&gt;"",キューシート計算用!G73,"")</f>
        <v>├</v>
      </c>
      <c r="H73" s="54" t="str">
        <f>IF(キューシート計算用!H73&lt;&gt;"",キューシート計算用!H73,"")</f>
        <v>右</v>
      </c>
      <c r="I73" s="87" t="str">
        <f>IF(キューシート計算用!I73&lt;&gt;"",キューシート計算用!I73,"")</f>
        <v>○</v>
      </c>
      <c r="J73" s="54" t="str">
        <f>IF(キューシート計算用!J73&lt;&gt;"",キューシート計算用!J73,"")</f>
        <v>N353</v>
      </c>
      <c r="K73" s="65" t="str">
        <f>IF(キューシート計算用!K73&lt;&gt;"",キューシート計算用!K73,"")</f>
        <v>渋川→</v>
      </c>
      <c r="L73" s="54" t="str">
        <f>IF(キューシート計算用!L73&lt;&gt;"",キューシート計算用!L73,"")</f>
        <v>①金子薬局　④しののめ信用金庫</v>
      </c>
      <c r="M73" s="66" t="str">
        <f>IF(キューシート計算用!M73&lt;&gt;"",キューシート計算用!M73,"")</f>
        <v/>
      </c>
      <c r="N73" s="66" t="str">
        <f>IF(キューシート計算用!N73&lt;&gt;"",キューシート計算用!N73,"")</f>
        <v/>
      </c>
    </row>
    <row r="74" spans="1:14" x14ac:dyDescent="0.15">
      <c r="A74" s="54">
        <f>IF(キューシート計算用!A74&lt;&gt;"",キューシート計算用!A74,"")</f>
        <v>70</v>
      </c>
      <c r="B74" s="54" t="str">
        <f>IF(キューシート計算用!B74&lt;&gt;"",キューシート計算用!B74,"")</f>
        <v/>
      </c>
      <c r="C74" s="63">
        <f>IF(キューシート計算用!C74&lt;&gt;"",キューシート計算用!C74,"")</f>
        <v>5.7000000000000171</v>
      </c>
      <c r="D74" s="63">
        <f>IF(キューシート計算用!D74&lt;&gt;"",キューシート計算用!D74,"")</f>
        <v>53.200000000000017</v>
      </c>
      <c r="E74" s="64">
        <f>IF(キューシート計算用!E74&lt;&gt;"",キューシート計算用!E74,"")</f>
        <v>253.00000000000003</v>
      </c>
      <c r="F74" s="54" t="str">
        <f>IF(キューシート計算用!F74&lt;&gt;"",キューシート計算用!F74,"")</f>
        <v>板橋</v>
      </c>
      <c r="G74" s="54" t="str">
        <f>IF(キューシート計算用!G74&lt;&gt;"",キューシート計算用!G74,"")</f>
        <v>┼</v>
      </c>
      <c r="H74" s="54" t="str">
        <f>IF(キューシート計算用!H74&lt;&gt;"",キューシート計算用!H74,"")</f>
        <v>右</v>
      </c>
      <c r="I74" s="87" t="str">
        <f>IF(キューシート計算用!I74&lt;&gt;"",キューシート計算用!I74,"")</f>
        <v>○</v>
      </c>
      <c r="J74" s="54" t="str">
        <f>IF(キューシート計算用!J74&lt;&gt;"",キューシート計算用!J74,"")</f>
        <v>N353</v>
      </c>
      <c r="K74" s="65" t="str">
        <f>IF(キューシート計算用!K74&lt;&gt;"",キューシート計算用!K74,"")</f>
        <v>渋川　溝呂木→</v>
      </c>
      <c r="L74" s="54" t="str">
        <f>IF(キューシート計算用!L74&lt;&gt;"",キューシート計算用!L74,"")</f>
        <v/>
      </c>
      <c r="M74" s="66" t="str">
        <f>IF(キューシート計算用!M74&lt;&gt;"",キューシート計算用!M74,"")</f>
        <v/>
      </c>
      <c r="N74" s="66" t="str">
        <f>IF(キューシート計算用!N74&lt;&gt;"",キューシート計算用!N74,"")</f>
        <v/>
      </c>
    </row>
    <row r="75" spans="1:14" x14ac:dyDescent="0.15">
      <c r="A75" s="54">
        <f>IF(キューシート計算用!A75&lt;&gt;"",キューシート計算用!A75,"")</f>
        <v>71</v>
      </c>
      <c r="B75" s="54" t="str">
        <f>IF(キューシート計算用!B75&lt;&gt;"",キューシート計算用!B75,"")</f>
        <v>PC4</v>
      </c>
      <c r="C75" s="63">
        <f>IF(キューシート計算用!C75&lt;&gt;"",キューシート計算用!C75,"")</f>
        <v>14.499999999999972</v>
      </c>
      <c r="D75" s="63">
        <f>IF(キューシート計算用!D75&lt;&gt;"",キューシート計算用!D75,"")</f>
        <v>67.699999999999989</v>
      </c>
      <c r="E75" s="64">
        <f>IF(キューシート計算用!E75&lt;&gt;"",キューシート計算用!E75,"")</f>
        <v>267.5</v>
      </c>
      <c r="F75" s="54" t="str">
        <f>IF(キューシート計算用!F75&lt;&gt;"",キューシート計算用!F75,"")</f>
        <v>セブンイレブン前橋富士見皆沢店</v>
      </c>
      <c r="G75" s="54" t="str">
        <f>IF(キューシート計算用!G75&lt;&gt;"",キューシート計算用!G75,"")</f>
        <v>｜</v>
      </c>
      <c r="H75" s="54" t="str">
        <f>IF(キューシート計算用!H75&lt;&gt;"",キューシート計算用!H75,"")</f>
        <v>直</v>
      </c>
      <c r="I75" s="87" t="str">
        <f>IF(キューシート計算用!I75&lt;&gt;"",キューシート計算用!I75,"")</f>
        <v/>
      </c>
      <c r="J75" s="54" t="str">
        <f>IF(キューシート計算用!J75&lt;&gt;"",キューシート計算用!J75,"")</f>
        <v>N353</v>
      </c>
      <c r="K75" s="65" t="str">
        <f>IF(キューシート計算用!K75&lt;&gt;"",キューシート計算用!K75,"")</f>
        <v/>
      </c>
      <c r="L75" s="54" t="str">
        <f>IF(キューシート計算用!L75&lt;&gt;"",キューシート計算用!L75,"")</f>
        <v>右側</v>
      </c>
      <c r="M75" s="66">
        <f>IF(キューシート計算用!M75&lt;&gt;"",キューシート計算用!M75,"")</f>
        <v>43219.625653594769</v>
      </c>
      <c r="N75" s="66">
        <f>IF(キューシート計算用!N75&lt;&gt;"",キューシート計算用!N75,"")</f>
        <v>43220.036458333328</v>
      </c>
    </row>
    <row r="76" spans="1:14" x14ac:dyDescent="0.15">
      <c r="A76" s="54">
        <f>IF(キューシート計算用!A76&lt;&gt;"",キューシート計算用!A76,"")</f>
        <v>72</v>
      </c>
      <c r="B76" s="54" t="str">
        <f>IF(キューシート計算用!B76&lt;&gt;"",キューシート計算用!B76,"")</f>
        <v/>
      </c>
      <c r="C76" s="63">
        <f>IF(キューシート計算用!C76&lt;&gt;"",キューシート計算用!C76,"")</f>
        <v>0.79999999999995453</v>
      </c>
      <c r="D76" s="63">
        <f>IF(キューシート計算用!D76&lt;&gt;"",キューシート計算用!D76,"")</f>
        <v>0.79999999999995453</v>
      </c>
      <c r="E76" s="64">
        <f>IF(キューシート計算用!E76&lt;&gt;"",キューシート計算用!E76,"")</f>
        <v>268.29999999999995</v>
      </c>
      <c r="F76" s="54" t="str">
        <f>IF(キューシート計算用!F76&lt;&gt;"",キューシート計算用!F76,"")</f>
        <v>畜産試験場</v>
      </c>
      <c r="G76" s="54" t="str">
        <f>IF(キューシート計算用!G76&lt;&gt;"",キューシート計算用!G76,"")</f>
        <v>┼</v>
      </c>
      <c r="H76" s="54" t="str">
        <f>IF(キューシート計算用!H76&lt;&gt;"",キューシート計算用!H76,"")</f>
        <v>左</v>
      </c>
      <c r="I76" s="87" t="str">
        <f>IF(キューシート計算用!I76&lt;&gt;"",キューシート計算用!I76,"")</f>
        <v>○</v>
      </c>
      <c r="J76" s="54" t="str">
        <f>IF(キューシート計算用!J76&lt;&gt;"",キューシート計算用!J76,"")</f>
        <v>D4</v>
      </c>
      <c r="K76" s="65" t="str">
        <f>IF(キューシート計算用!K76&lt;&gt;"",キューシート計算用!K76,"")</f>
        <v>←前橋</v>
      </c>
      <c r="L76" s="54" t="str">
        <f>IF(キューシート計算用!L76&lt;&gt;"",キューシート計算用!L76,"")</f>
        <v/>
      </c>
      <c r="M76" s="66" t="str">
        <f>IF(キューシート計算用!M76&lt;&gt;"",キューシート計算用!M76,"")</f>
        <v/>
      </c>
      <c r="N76" s="66" t="str">
        <f>IF(キューシート計算用!N76&lt;&gt;"",キューシート計算用!N76,"")</f>
        <v/>
      </c>
    </row>
    <row r="77" spans="1:14" x14ac:dyDescent="0.15">
      <c r="A77" s="54">
        <f>IF(キューシート計算用!A77&lt;&gt;"",キューシート計算用!A77,"")</f>
        <v>73</v>
      </c>
      <c r="B77" s="54" t="str">
        <f>IF(キューシート計算用!B77&lt;&gt;"",キューシート計算用!B77,"")</f>
        <v/>
      </c>
      <c r="C77" s="63">
        <f>IF(キューシート計算用!C77&lt;&gt;"",キューシート計算用!C77,"")</f>
        <v>8.9000000000000341</v>
      </c>
      <c r="D77" s="63">
        <f>IF(キューシート計算用!D77&lt;&gt;"",キューシート計算用!D77,"")</f>
        <v>9.6999999999999886</v>
      </c>
      <c r="E77" s="64">
        <f>IF(キューシート計算用!E77&lt;&gt;"",キューシート計算用!E77,"")</f>
        <v>277.2</v>
      </c>
      <c r="F77" s="54" t="str">
        <f>IF(キューシート計算用!F77&lt;&gt;"",キューシート計算用!F77,"")</f>
        <v/>
      </c>
      <c r="G77" s="54" t="str">
        <f>IF(キューシート計算用!G77&lt;&gt;"",キューシート計算用!G77,"")</f>
        <v>┼</v>
      </c>
      <c r="H77" s="54" t="str">
        <f>IF(キューシート計算用!H77&lt;&gt;"",キューシート計算用!H77,"")</f>
        <v>右</v>
      </c>
      <c r="I77" s="87" t="str">
        <f>IF(キューシート計算用!I77&lt;&gt;"",キューシート計算用!I77,"")</f>
        <v>○</v>
      </c>
      <c r="J77" s="54" t="str">
        <f>IF(キューシート計算用!J77&lt;&gt;"",キューシート計算用!J77,"")</f>
        <v>D4</v>
      </c>
      <c r="K77" s="65" t="str">
        <f>IF(キューシート計算用!K77&lt;&gt;"",キューシート計算用!K77,"")</f>
        <v>高崎　前橋駅→</v>
      </c>
      <c r="L77" s="54" t="str">
        <f>IF(キューシート計算用!L77&lt;&gt;"",キューシート計算用!L77,"")</f>
        <v>中央前橋駅前　右斜め奥へ　歩道橋くぐる</v>
      </c>
      <c r="M77" s="66" t="str">
        <f>IF(キューシート計算用!M77&lt;&gt;"",キューシート計算用!M77,"")</f>
        <v/>
      </c>
      <c r="N77" s="66" t="str">
        <f>IF(キューシート計算用!N77&lt;&gt;"",キューシート計算用!N77,"")</f>
        <v/>
      </c>
    </row>
    <row r="78" spans="1:14" x14ac:dyDescent="0.15">
      <c r="A78" s="54">
        <f>IF(キューシート計算用!A78&lt;&gt;"",キューシート計算用!A78,"")</f>
        <v>74</v>
      </c>
      <c r="B78" s="54" t="str">
        <f>IF(キューシート計算用!B78&lt;&gt;"",キューシート計算用!B78,"")</f>
        <v/>
      </c>
      <c r="C78" s="63">
        <f>IF(キューシート計算用!C78&lt;&gt;"",キューシート計算用!C78,"")</f>
        <v>0.40000000000003411</v>
      </c>
      <c r="D78" s="63">
        <f>IF(キューシート計算用!D78&lt;&gt;"",キューシート計算用!D78,"")</f>
        <v>10.100000000000023</v>
      </c>
      <c r="E78" s="64">
        <f>IF(キューシート計算用!E78&lt;&gt;"",キューシート計算用!E78,"")</f>
        <v>277.60000000000002</v>
      </c>
      <c r="F78" s="54" t="str">
        <f>IF(キューシート計算用!F78&lt;&gt;"",キューシート計算用!F78,"")</f>
        <v>本町二丁目</v>
      </c>
      <c r="G78" s="54" t="str">
        <f>IF(キューシート計算用!G78&lt;&gt;"",キューシート計算用!G78,"")</f>
        <v>┼</v>
      </c>
      <c r="H78" s="54" t="str">
        <f>IF(キューシート計算用!H78&lt;&gt;"",キューシート計算用!H78,"")</f>
        <v>左</v>
      </c>
      <c r="I78" s="87" t="str">
        <f>IF(キューシート計算用!I78&lt;&gt;"",キューシート計算用!I78,"")</f>
        <v>○</v>
      </c>
      <c r="J78" s="54" t="str">
        <f>IF(キューシート計算用!J78&lt;&gt;"",キューシート計算用!J78,"")</f>
        <v>N50</v>
      </c>
      <c r="K78" s="65" t="str">
        <f>IF(キューシート計算用!K78&lt;&gt;"",キューシート計算用!K78,"")</f>
        <v>←足利　桐生</v>
      </c>
      <c r="L78" s="54" t="str">
        <f>IF(キューシート計算用!L78&lt;&gt;"",キューシート計算用!L78,"")</f>
        <v>歩道橋</v>
      </c>
      <c r="M78" s="66" t="str">
        <f>IF(キューシート計算用!M78&lt;&gt;"",キューシート計算用!M78,"")</f>
        <v/>
      </c>
      <c r="N78" s="66" t="str">
        <f>IF(キューシート計算用!N78&lt;&gt;"",キューシート計算用!N78,"")</f>
        <v/>
      </c>
    </row>
    <row r="79" spans="1:14" x14ac:dyDescent="0.15">
      <c r="A79" s="54">
        <f>IF(キューシート計算用!A79&lt;&gt;"",キューシート計算用!A79,"")</f>
        <v>75</v>
      </c>
      <c r="B79" s="54" t="str">
        <f>IF(キューシート計算用!B79&lt;&gt;"",キューシート計算用!B79,"")</f>
        <v/>
      </c>
      <c r="C79" s="63">
        <f>IF(キューシート計算用!C79&lt;&gt;"",キューシート計算用!C79,"")</f>
        <v>0.39999999999997726</v>
      </c>
      <c r="D79" s="63">
        <f>IF(キューシート計算用!D79&lt;&gt;"",キューシート計算用!D79,"")</f>
        <v>10.5</v>
      </c>
      <c r="E79" s="64">
        <f>IF(キューシート計算用!E79&lt;&gt;"",キューシート計算用!E79,"")</f>
        <v>278</v>
      </c>
      <c r="F79" s="54" t="str">
        <f>IF(キューシート計算用!F79&lt;&gt;"",キューシート計算用!F79,"")</f>
        <v>本町三丁目</v>
      </c>
      <c r="G79" s="54" t="str">
        <f>IF(キューシート計算用!G79&lt;&gt;"",キューシート計算用!G79,"")</f>
        <v>├</v>
      </c>
      <c r="H79" s="54" t="str">
        <f>IF(キューシート計算用!H79&lt;&gt;"",キューシート計算用!H79,"")</f>
        <v>右</v>
      </c>
      <c r="I79" s="87" t="str">
        <f>IF(キューシート計算用!I79&lt;&gt;"",キューシート計算用!I79,"")</f>
        <v>○</v>
      </c>
      <c r="J79" s="54" t="str">
        <f>IF(キューシート計算用!J79&lt;&gt;"",キューシート計算用!J79,"")</f>
        <v>D2</v>
      </c>
      <c r="K79" s="65" t="str">
        <f>IF(キューシート計算用!K79&lt;&gt;"",キューシート計算用!K79,"")</f>
        <v/>
      </c>
      <c r="L79" s="54" t="str">
        <f>IF(キューシート計算用!L79&lt;&gt;"",キューシート計算用!L79,"")</f>
        <v>①贄田商店　右奥方向へ</v>
      </c>
      <c r="M79" s="66" t="str">
        <f>IF(キューシート計算用!M79&lt;&gt;"",キューシート計算用!M79,"")</f>
        <v/>
      </c>
      <c r="N79" s="66" t="str">
        <f>IF(キューシート計算用!N79&lt;&gt;"",キューシート計算用!N79,"")</f>
        <v/>
      </c>
    </row>
    <row r="80" spans="1:14" x14ac:dyDescent="0.15">
      <c r="A80" s="54">
        <f>IF(キューシート計算用!A80&lt;&gt;"",キューシート計算用!A80,"")</f>
        <v>76</v>
      </c>
      <c r="B80" s="54" t="str">
        <f>IF(キューシート計算用!B80&lt;&gt;"",キューシート計算用!B80,"")</f>
        <v/>
      </c>
      <c r="C80" s="63">
        <f>IF(キューシート計算用!C80&lt;&gt;"",キューシート計算用!C80,"")</f>
        <v>3.6999999999999886</v>
      </c>
      <c r="D80" s="63">
        <f>IF(キューシート計算用!D80&lt;&gt;"",キューシート計算用!D80,"")</f>
        <v>14.199999999999989</v>
      </c>
      <c r="E80" s="64">
        <f>IF(キューシート計算用!E80&lt;&gt;"",キューシート計算用!E80,"")</f>
        <v>281.7</v>
      </c>
      <c r="F80" s="54" t="str">
        <f>IF(キューシート計算用!F80&lt;&gt;"",キューシート計算用!F80,"")</f>
        <v/>
      </c>
      <c r="G80" s="54" t="str">
        <f>IF(キューシート計算用!G80&lt;&gt;"",キューシート計算用!G80,"")</f>
        <v>┬</v>
      </c>
      <c r="H80" s="54" t="str">
        <f>IF(キューシート計算用!H80&lt;&gt;"",キューシート計算用!H80,"")</f>
        <v>左</v>
      </c>
      <c r="I80" s="87" t="str">
        <f>IF(キューシート計算用!I80&lt;&gt;"",キューシート計算用!I80,"")</f>
        <v>▼</v>
      </c>
      <c r="J80" s="54" t="str">
        <f>IF(キューシート計算用!J80&lt;&gt;"",キューシート計算用!J80,"")</f>
        <v>D13</v>
      </c>
      <c r="K80" s="65" t="str">
        <f>IF(キューシート計算用!K80&lt;&gt;"",キューシート計算用!K80,"")</f>
        <v/>
      </c>
      <c r="L80" s="54" t="str">
        <f>IF(キューシート計算用!L80&lt;&gt;"",キューシート計算用!L80,"")</f>
        <v>左側道へいかず本線へ合流</v>
      </c>
      <c r="M80" s="66" t="str">
        <f>IF(キューシート計算用!M80&lt;&gt;"",キューシート計算用!M80,"")</f>
        <v/>
      </c>
      <c r="N80" s="66" t="str">
        <f>IF(キューシート計算用!N80&lt;&gt;"",キューシート計算用!N80,"")</f>
        <v/>
      </c>
    </row>
    <row r="81" spans="1:14" x14ac:dyDescent="0.15">
      <c r="A81" s="54">
        <f>IF(キューシート計算用!A81&lt;&gt;"",キューシート計算用!A81,"")</f>
        <v>77</v>
      </c>
      <c r="B81" s="54" t="str">
        <f>IF(キューシート計算用!B81&lt;&gt;"",キューシート計算用!B81,"")</f>
        <v/>
      </c>
      <c r="C81" s="63">
        <f>IF(キューシート計算用!C81&lt;&gt;"",キューシート計算用!C81,"")</f>
        <v>8.3000000000000114</v>
      </c>
      <c r="D81" s="63">
        <f>IF(キューシート計算用!D81&lt;&gt;"",キューシート計算用!D81,"")</f>
        <v>22.5</v>
      </c>
      <c r="E81" s="64">
        <f>IF(キューシート計算用!E81&lt;&gt;"",キューシート計算用!E81,"")</f>
        <v>290</v>
      </c>
      <c r="F81" s="54" t="str">
        <f>IF(キューシート計算用!F81&lt;&gt;"",キューシート計算用!F81,"")</f>
        <v>森</v>
      </c>
      <c r="G81" s="54" t="str">
        <f>IF(キューシート計算用!G81&lt;&gt;"",キューシート計算用!G81,"")</f>
        <v>Y</v>
      </c>
      <c r="H81" s="54" t="str">
        <f>IF(キューシート計算用!H81&lt;&gt;"",キューシート計算用!H81,"")</f>
        <v>左</v>
      </c>
      <c r="I81" s="87" t="str">
        <f>IF(キューシート計算用!I81&lt;&gt;"",キューシート計算用!I81,"")</f>
        <v>○</v>
      </c>
      <c r="J81" s="54" t="str">
        <f>IF(キューシート計算用!J81&lt;&gt;"",キューシート計算用!J81,"")</f>
        <v>D23</v>
      </c>
      <c r="K81" s="65" t="str">
        <f>IF(キューシート計算用!K81&lt;&gt;"",キューシート計算用!K81,"")</f>
        <v/>
      </c>
      <c r="L81" s="54" t="str">
        <f>IF(キューシート計算用!L81&lt;&gt;"",キューシート計算用!L81,"")</f>
        <v>跨線橋越えた後</v>
      </c>
      <c r="M81" s="66" t="str">
        <f>IF(キューシート計算用!M81&lt;&gt;"",キューシート計算用!M81,"")</f>
        <v/>
      </c>
      <c r="N81" s="66" t="str">
        <f>IF(キューシート計算用!N81&lt;&gt;"",キューシート計算用!N81,"")</f>
        <v/>
      </c>
    </row>
    <row r="82" spans="1:14" x14ac:dyDescent="0.15">
      <c r="A82" s="54">
        <f>IF(キューシート計算用!A82&lt;&gt;"",キューシート計算用!A82,"")</f>
        <v>78</v>
      </c>
      <c r="B82" s="54" t="str">
        <f>IF(キューシート計算用!B82&lt;&gt;"",キューシート計算用!B82,"")</f>
        <v/>
      </c>
      <c r="C82" s="63">
        <f>IF(キューシート計算用!C82&lt;&gt;"",キューシート計算用!C82,"")</f>
        <v>4</v>
      </c>
      <c r="D82" s="63">
        <f>IF(キューシート計算用!D82&lt;&gt;"",キューシート計算用!D82,"")</f>
        <v>26.5</v>
      </c>
      <c r="E82" s="64">
        <f>IF(キューシート計算用!E82&lt;&gt;"",キューシート計算用!E82,"")</f>
        <v>294</v>
      </c>
      <c r="F82" s="54" t="str">
        <f>IF(キューシート計算用!F82&lt;&gt;"",キューシート計算用!F82,"")</f>
        <v>七丁目</v>
      </c>
      <c r="G82" s="54" t="str">
        <f>IF(キューシート計算用!G82&lt;&gt;"",キューシート計算用!G82,"")</f>
        <v>┼</v>
      </c>
      <c r="H82" s="54" t="str">
        <f>IF(キューシート計算用!H82&lt;&gt;"",キューシート計算用!H82,"")</f>
        <v>左</v>
      </c>
      <c r="I82" s="87" t="str">
        <f>IF(キューシート計算用!I82&lt;&gt;"",キューシート計算用!I82,"")</f>
        <v>○</v>
      </c>
      <c r="J82" s="54" t="str">
        <f>IF(キューシート計算用!J82&lt;&gt;"",キューシート計算用!J82,"")</f>
        <v>D23</v>
      </c>
      <c r="K82" s="65" t="str">
        <f>IF(キューシート計算用!K82&lt;&gt;"",キューシート計算用!K82,"")</f>
        <v/>
      </c>
      <c r="L82" s="54" t="str">
        <f>IF(キューシート計算用!L82&lt;&gt;"",キューシート計算用!L82,"")</f>
        <v>③HONDA</v>
      </c>
      <c r="M82" s="66" t="str">
        <f>IF(キューシート計算用!M82&lt;&gt;"",キューシート計算用!M82,"")</f>
        <v/>
      </c>
      <c r="N82" s="66" t="str">
        <f>IF(キューシート計算用!N82&lt;&gt;"",キューシート計算用!N82,"")</f>
        <v/>
      </c>
    </row>
    <row r="83" spans="1:14" x14ac:dyDescent="0.15">
      <c r="A83" s="54">
        <f>IF(キューシート計算用!A83&lt;&gt;"",キューシート計算用!A83,"")</f>
        <v>79</v>
      </c>
      <c r="B83" s="54" t="str">
        <f>IF(キューシート計算用!B83&lt;&gt;"",キューシート計算用!B83,"")</f>
        <v/>
      </c>
      <c r="C83" s="63">
        <f>IF(キューシート計算用!C83&lt;&gt;"",キューシート計算用!C83,"")</f>
        <v>0.29999999999995453</v>
      </c>
      <c r="D83" s="63">
        <f>IF(キューシート計算用!D83&lt;&gt;"",キューシート計算用!D83,"")</f>
        <v>26.799999999999955</v>
      </c>
      <c r="E83" s="64">
        <f>IF(キューシート計算用!E83&lt;&gt;"",キューシート計算用!E83,"")</f>
        <v>294.29999999999995</v>
      </c>
      <c r="F83" s="54" t="str">
        <f>IF(キューシート計算用!F83&lt;&gt;"",キューシート計算用!F83,"")</f>
        <v>四丁目</v>
      </c>
      <c r="G83" s="54" t="str">
        <f>IF(キューシート計算用!G83&lt;&gt;"",キューシート計算用!G83,"")</f>
        <v>┼</v>
      </c>
      <c r="H83" s="54" t="str">
        <f>IF(キューシート計算用!H83&lt;&gt;"",キューシート計算用!H83,"")</f>
        <v>右</v>
      </c>
      <c r="I83" s="87" t="str">
        <f>IF(キューシート計算用!I83&lt;&gt;"",キューシート計算用!I83,"")</f>
        <v>○</v>
      </c>
      <c r="J83" s="54" t="str">
        <f>IF(キューシート計算用!J83&lt;&gt;"",キューシート計算用!J83,"")</f>
        <v>D23</v>
      </c>
      <c r="K83" s="65" t="str">
        <f>IF(キューシート計算用!K83&lt;&gt;"",キューシート計算用!K83,"")</f>
        <v>本庄　児玉→↑</v>
      </c>
      <c r="L83" s="54" t="str">
        <f>IF(キューシート計算用!L83&lt;&gt;"",キューシート計算用!L83,"")</f>
        <v>②山形屋③群馬銀行</v>
      </c>
      <c r="M83" s="66" t="str">
        <f>IF(キューシート計算用!M83&lt;&gt;"",キューシート計算用!M83,"")</f>
        <v/>
      </c>
      <c r="N83" s="66" t="str">
        <f>IF(キューシート計算用!N83&lt;&gt;"",キューシート計算用!N83,"")</f>
        <v/>
      </c>
    </row>
    <row r="84" spans="1:14" x14ac:dyDescent="0.15">
      <c r="A84" s="54">
        <f>IF(キューシート計算用!A84&lt;&gt;"",キューシート計算用!A84,"")</f>
        <v>80</v>
      </c>
      <c r="B84" s="54" t="str">
        <f>IF(キューシート計算用!B84&lt;&gt;"",キューシート計算用!B84,"")</f>
        <v/>
      </c>
      <c r="C84" s="63">
        <f>IF(キューシート計算用!C84&lt;&gt;"",キューシート計算用!C84,"")</f>
        <v>0.40000000000003411</v>
      </c>
      <c r="D84" s="63">
        <f>IF(キューシート計算用!D84&lt;&gt;"",キューシート計算用!D84,"")</f>
        <v>27.199999999999989</v>
      </c>
      <c r="E84" s="64">
        <f>IF(キューシート計算用!E84&lt;&gt;"",キューシート計算用!E84,"")</f>
        <v>294.7</v>
      </c>
      <c r="F84" s="54" t="str">
        <f>IF(キューシート計算用!F84&lt;&gt;"",キューシート計算用!F84,"")</f>
        <v>一丁目</v>
      </c>
      <c r="G84" s="54" t="str">
        <f>IF(キューシート計算用!G84&lt;&gt;"",キューシート計算用!G84,"")</f>
        <v>┤</v>
      </c>
      <c r="H84" s="54" t="str">
        <f>IF(キューシート計算用!H84&lt;&gt;"",キューシート計算用!H84,"")</f>
        <v>左</v>
      </c>
      <c r="I84" s="87" t="str">
        <f>IF(キューシート計算用!I84&lt;&gt;"",キューシート計算用!I84,"")</f>
        <v>○</v>
      </c>
      <c r="J84" s="54" t="str">
        <f>IF(キューシート計算用!J84&lt;&gt;"",キューシート計算用!J84,"")</f>
        <v>D23</v>
      </c>
      <c r="K84" s="65" t="str">
        <f>IF(キューシート計算用!K84&lt;&gt;"",キューシート計算用!K84,"")</f>
        <v>←児玉</v>
      </c>
      <c r="L84" s="54" t="str">
        <f>IF(キューシート計算用!L84&lt;&gt;"",キューシート計算用!L84,"")</f>
        <v>②タカハシ美容院　④相川金物店</v>
      </c>
      <c r="M84" s="66" t="str">
        <f>IF(キューシート計算用!M84&lt;&gt;"",キューシート計算用!M84,"")</f>
        <v/>
      </c>
      <c r="N84" s="66" t="str">
        <f>IF(キューシート計算用!N84&lt;&gt;"",キューシート計算用!N84,"")</f>
        <v/>
      </c>
    </row>
    <row r="85" spans="1:14" x14ac:dyDescent="0.15">
      <c r="A85" s="54">
        <f>IF(キューシート計算用!A85&lt;&gt;"",キューシート計算用!A85,"")</f>
        <v>81</v>
      </c>
      <c r="B85" s="54" t="str">
        <f>IF(キューシート計算用!B85&lt;&gt;"",キューシート計算用!B85,"")</f>
        <v/>
      </c>
      <c r="C85" s="63">
        <f>IF(キューシート計算用!C85&lt;&gt;"",キューシート計算用!C85,"")</f>
        <v>1.9000000000000341</v>
      </c>
      <c r="D85" s="63">
        <f>IF(キューシート計算用!D85&lt;&gt;"",キューシート計算用!D85,"")</f>
        <v>29.100000000000023</v>
      </c>
      <c r="E85" s="64">
        <f>IF(キューシート計算用!E85&lt;&gt;"",キューシート計算用!E85,"")</f>
        <v>296.60000000000002</v>
      </c>
      <c r="F85" s="54" t="str">
        <f>IF(キューシート計算用!F85&lt;&gt;"",キューシート計算用!F85,"")</f>
        <v>長浜</v>
      </c>
      <c r="G85" s="54" t="str">
        <f>IF(キューシート計算用!G85&lt;&gt;"",キューシート計算用!G85,"")</f>
        <v>┼</v>
      </c>
      <c r="H85" s="54" t="str">
        <f>IF(キューシート計算用!H85&lt;&gt;"",キューシート計算用!H85,"")</f>
        <v>左</v>
      </c>
      <c r="I85" s="87" t="str">
        <f>IF(キューシート計算用!I85&lt;&gt;"",キューシート計算用!I85,"")</f>
        <v>○</v>
      </c>
      <c r="J85" s="54" t="str">
        <f>IF(キューシート計算用!J85&lt;&gt;"",キューシート計算用!J85,"")</f>
        <v>D23</v>
      </c>
      <c r="K85" s="65" t="str">
        <f>IF(キューシート計算用!K85&lt;&gt;"",キューシート計算用!K85,"")</f>
        <v>←本庄</v>
      </c>
      <c r="L85" s="54" t="str">
        <f>IF(キューシート計算用!L85&lt;&gt;"",キューシート計算用!L85,"")</f>
        <v>橋を渡った直後</v>
      </c>
      <c r="M85" s="66" t="str">
        <f>IF(キューシート計算用!M85&lt;&gt;"",キューシート計算用!M85,"")</f>
        <v/>
      </c>
      <c r="N85" s="66" t="str">
        <f>IF(キューシート計算用!N85&lt;&gt;"",キューシート計算用!N85,"")</f>
        <v/>
      </c>
    </row>
    <row r="86" spans="1:14" x14ac:dyDescent="0.15">
      <c r="A86" s="54">
        <f>IF(キューシート計算用!A86&lt;&gt;"",キューシート計算用!A86,"")</f>
        <v>82</v>
      </c>
      <c r="B86" s="54" t="str">
        <f>IF(キューシート計算用!B86&lt;&gt;"",キューシート計算用!B86,"")</f>
        <v>PC5</v>
      </c>
      <c r="C86" s="63">
        <f>IF(キューシート計算用!C86&lt;&gt;"",キューシート計算用!C86,"")</f>
        <v>5.7999999999999545</v>
      </c>
      <c r="D86" s="63">
        <f>IF(キューシート計算用!D86&lt;&gt;"",キューシート計算用!D86,"")</f>
        <v>34.899999999999977</v>
      </c>
      <c r="E86" s="64">
        <f>IF(キューシート計算用!E86&lt;&gt;"",キューシート計算用!E86,"")</f>
        <v>302.39999999999998</v>
      </c>
      <c r="F86" s="54" t="str">
        <f>IF(キューシート計算用!F86&lt;&gt;"",キューシート計算用!F86,"")</f>
        <v>セブンイレブン上里七本木南店</v>
      </c>
      <c r="G86" s="54" t="str">
        <f>IF(キューシート計算用!G86&lt;&gt;"",キューシート計算用!G86,"")</f>
        <v>├</v>
      </c>
      <c r="H86" s="54" t="str">
        <f>IF(キューシート計算用!H86&lt;&gt;"",キューシート計算用!H86,"")</f>
        <v>直</v>
      </c>
      <c r="I86" s="87" t="str">
        <f>IF(キューシート計算用!I86&lt;&gt;"",キューシート計算用!I86,"")</f>
        <v>○</v>
      </c>
      <c r="J86" s="54" t="str">
        <f>IF(キューシート計算用!J86&lt;&gt;"",キューシート計算用!J86,"")</f>
        <v>D23</v>
      </c>
      <c r="K86" s="65" t="str">
        <f>IF(キューシート計算用!K86&lt;&gt;"",キューシート計算用!K86,"")</f>
        <v/>
      </c>
      <c r="L86" s="54" t="str">
        <f>IF(キューシート計算用!L86&lt;&gt;"",キューシート計算用!L86,"")</f>
        <v>①PC</v>
      </c>
      <c r="M86" s="66">
        <f>IF(キューシート計算用!M86&lt;&gt;"",キューシート計算用!M86,"")</f>
        <v>43219.669924428112</v>
      </c>
      <c r="N86" s="66">
        <f>IF(キューシート計算用!N86&lt;&gt;"",キューシート計算用!N86,"")</f>
        <v>43220.130902777775</v>
      </c>
    </row>
    <row r="87" spans="1:14" x14ac:dyDescent="0.15">
      <c r="A87" s="54">
        <f>IF(キューシート計算用!A87&lt;&gt;"",キューシート計算用!A87,"")</f>
        <v>83</v>
      </c>
      <c r="B87" s="54" t="str">
        <f>IF(キューシート計算用!B87&lt;&gt;"",キューシート計算用!B87,"")</f>
        <v/>
      </c>
      <c r="C87" s="63">
        <f>IF(キューシート計算用!C87&lt;&gt;"",キューシート計算用!C87,"")</f>
        <v>0.30000000000001137</v>
      </c>
      <c r="D87" s="63">
        <f>IF(キューシート計算用!D87&lt;&gt;"",キューシート計算用!D87,"")</f>
        <v>0.30000000000001137</v>
      </c>
      <c r="E87" s="64">
        <f>IF(キューシート計算用!E87&lt;&gt;"",キューシート計算用!E87,"")</f>
        <v>302.7</v>
      </c>
      <c r="F87" s="54" t="str">
        <f>IF(キューシート計算用!F87&lt;&gt;"",キューシート計算用!F87,"")</f>
        <v>古新田</v>
      </c>
      <c r="G87" s="54" t="str">
        <f>IF(キューシート計算用!G87&lt;&gt;"",キューシート計算用!G87,"")</f>
        <v>┼</v>
      </c>
      <c r="H87" s="54" t="str">
        <f>IF(キューシート計算用!H87&lt;&gt;"",キューシート計算用!H87,"")</f>
        <v>右</v>
      </c>
      <c r="I87" s="87" t="str">
        <f>IF(キューシート計算用!I87&lt;&gt;"",キューシート計算用!I87,"")</f>
        <v>○</v>
      </c>
      <c r="J87" s="54" t="str">
        <f>IF(キューシート計算用!J87&lt;&gt;"",キューシート計算用!J87,"")</f>
        <v>D23</v>
      </c>
      <c r="K87" s="65" t="str">
        <f>IF(キューシート計算用!K87&lt;&gt;"",キューシート計算用!K87,"")</f>
        <v>本庄児玉IC→</v>
      </c>
      <c r="L87" s="54" t="str">
        <f>IF(キューシート計算用!L87&lt;&gt;"",キューシート計算用!L87,"")</f>
        <v/>
      </c>
      <c r="M87" s="66" t="str">
        <f>IF(キューシート計算用!M87&lt;&gt;"",キューシート計算用!M87,"")</f>
        <v/>
      </c>
      <c r="N87" s="66" t="str">
        <f>IF(キューシート計算用!N87&lt;&gt;"",キューシート計算用!N87,"")</f>
        <v/>
      </c>
    </row>
    <row r="88" spans="1:14" x14ac:dyDescent="0.15">
      <c r="A88" s="54">
        <f>IF(キューシート計算用!A88&lt;&gt;"",キューシート計算用!A88,"")</f>
        <v>84</v>
      </c>
      <c r="B88" s="54" t="str">
        <f>IF(キューシート計算用!B88&lt;&gt;"",キューシート計算用!B88,"")</f>
        <v/>
      </c>
      <c r="C88" s="63">
        <f>IF(キューシート計算用!C88&lt;&gt;"",キューシート計算用!C88,"")</f>
        <v>5.5</v>
      </c>
      <c r="D88" s="63">
        <f>IF(キューシート計算用!D88&lt;&gt;"",キューシート計算用!D88,"")</f>
        <v>5.8000000000000114</v>
      </c>
      <c r="E88" s="64">
        <f>IF(キューシート計算用!E88&lt;&gt;"",キューシート計算用!E88,"")</f>
        <v>308.2</v>
      </c>
      <c r="F88" s="54" t="str">
        <f>IF(キューシート計算用!F88&lt;&gt;"",キューシート計算用!F88,"")</f>
        <v/>
      </c>
      <c r="G88" s="54" t="str">
        <f>IF(キューシート計算用!G88&lt;&gt;"",キューシート計算用!G88,"")</f>
        <v>┼</v>
      </c>
      <c r="H88" s="54" t="str">
        <f>IF(キューシート計算用!H88&lt;&gt;"",キューシート計算用!H88,"")</f>
        <v>左</v>
      </c>
      <c r="I88" s="87" t="str">
        <f>IF(キューシート計算用!I88&lt;&gt;"",キューシート計算用!I88,"")</f>
        <v>○</v>
      </c>
      <c r="J88" s="54" t="str">
        <f>IF(キューシート計算用!J88&lt;&gt;"",キューシート計算用!J88,"")</f>
        <v/>
      </c>
      <c r="K88" s="65" t="str">
        <f>IF(キューシート計算用!K88&lt;&gt;"",キューシート計算用!K88,"")</f>
        <v/>
      </c>
      <c r="L88" s="54" t="str">
        <f>IF(キューシート計算用!L88&lt;&gt;"",キューシート計算用!L88,"")</f>
        <v>③セブンイレブン</v>
      </c>
      <c r="M88" s="66" t="str">
        <f>IF(キューシート計算用!M88&lt;&gt;"",キューシート計算用!M88,"")</f>
        <v/>
      </c>
      <c r="N88" s="66" t="str">
        <f>IF(キューシート計算用!N88&lt;&gt;"",キューシート計算用!N88,"")</f>
        <v/>
      </c>
    </row>
    <row r="89" spans="1:14" x14ac:dyDescent="0.15">
      <c r="A89" s="54">
        <f>IF(キューシート計算用!A89&lt;&gt;"",キューシート計算用!A89,"")</f>
        <v>85</v>
      </c>
      <c r="B89" s="54" t="str">
        <f>IF(キューシート計算用!B89&lt;&gt;"",キューシート計算用!B89,"")</f>
        <v/>
      </c>
      <c r="C89" s="63">
        <f>IF(キューシート計算用!C89&lt;&gt;"",キューシート計算用!C89,"")</f>
        <v>0.40000000000003411</v>
      </c>
      <c r="D89" s="63">
        <f>IF(キューシート計算用!D89&lt;&gt;"",キューシート計算用!D89,"")</f>
        <v>6.2000000000000455</v>
      </c>
      <c r="E89" s="64">
        <f>IF(キューシート計算用!E89&lt;&gt;"",キューシート計算用!E89,"")</f>
        <v>308.60000000000002</v>
      </c>
      <c r="F89" s="54" t="str">
        <f>IF(キューシート計算用!F89&lt;&gt;"",キューシート計算用!F89,"")</f>
        <v/>
      </c>
      <c r="G89" s="54" t="str">
        <f>IF(キューシート計算用!G89&lt;&gt;"",キューシート計算用!G89,"")</f>
        <v>┬</v>
      </c>
      <c r="H89" s="54" t="str">
        <f>IF(キューシート計算用!H89&lt;&gt;"",キューシート計算用!H89,"")</f>
        <v>右</v>
      </c>
      <c r="I89" s="87" t="str">
        <f>IF(キューシート計算用!I89&lt;&gt;"",キューシート計算用!I89,"")</f>
        <v>▼</v>
      </c>
      <c r="J89" s="54" t="str">
        <f>IF(キューシート計算用!J89&lt;&gt;"",キューシート計算用!J89,"")</f>
        <v/>
      </c>
      <c r="K89" s="65" t="str">
        <f>IF(キューシート計算用!K89&lt;&gt;"",キューシート計算用!K89,"")</f>
        <v/>
      </c>
      <c r="L89" s="54" t="str">
        <f>IF(キューシート計算用!L89&lt;&gt;"",キューシート計算用!L89,"")</f>
        <v>④藤田保育所</v>
      </c>
      <c r="M89" s="66" t="str">
        <f>IF(キューシート計算用!M89&lt;&gt;"",キューシート計算用!M89,"")</f>
        <v/>
      </c>
      <c r="N89" s="66" t="str">
        <f>IF(キューシート計算用!N89&lt;&gt;"",キューシート計算用!N89,"")</f>
        <v/>
      </c>
    </row>
    <row r="90" spans="1:14" x14ac:dyDescent="0.15">
      <c r="A90" s="54">
        <f>IF(キューシート計算用!A90&lt;&gt;"",キューシート計算用!A90,"")</f>
        <v>86</v>
      </c>
      <c r="B90" s="54" t="str">
        <f>IF(キューシート計算用!B90&lt;&gt;"",キューシート計算用!B90,"")</f>
        <v/>
      </c>
      <c r="C90" s="63">
        <f>IF(キューシート計算用!C90&lt;&gt;"",キューシート計算用!C90,"")</f>
        <v>0.79999999999995453</v>
      </c>
      <c r="D90" s="63">
        <f>IF(キューシート計算用!D90&lt;&gt;"",キューシート計算用!D90,"")</f>
        <v>7</v>
      </c>
      <c r="E90" s="64">
        <f>IF(キューシート計算用!E90&lt;&gt;"",キューシート計算用!E90,"")</f>
        <v>309.39999999999998</v>
      </c>
      <c r="F90" s="54" t="str">
        <f>IF(キューシート計算用!F90&lt;&gt;"",キューシート計算用!F90,"")</f>
        <v>藤田小学校前</v>
      </c>
      <c r="G90" s="54" t="str">
        <f>IF(キューシート計算用!G90&lt;&gt;"",キューシート計算用!G90,"")</f>
        <v>┤</v>
      </c>
      <c r="H90" s="54" t="str">
        <f>IF(キューシート計算用!H90&lt;&gt;"",キューシート計算用!H90,"")</f>
        <v>左</v>
      </c>
      <c r="I90" s="87" t="str">
        <f>IF(キューシート計算用!I90&lt;&gt;"",キューシート計算用!I90,"")</f>
        <v>○</v>
      </c>
      <c r="J90" s="54" t="str">
        <f>IF(キューシート計算用!J90&lt;&gt;"",キューシート計算用!J90,"")</f>
        <v>D258</v>
      </c>
      <c r="K90" s="65" t="str">
        <f>IF(キューシート計算用!K90&lt;&gt;"",キューシート計算用!K90,"")</f>
        <v>←境</v>
      </c>
      <c r="L90" s="54" t="str">
        <f>IF(キューシート計算用!L90&lt;&gt;"",キューシート計算用!L90,"")</f>
        <v/>
      </c>
      <c r="M90" s="66" t="str">
        <f>IF(キューシート計算用!M90&lt;&gt;"",キューシート計算用!M90,"")</f>
        <v/>
      </c>
      <c r="N90" s="66" t="str">
        <f>IF(キューシート計算用!N90&lt;&gt;"",キューシート計算用!N90,"")</f>
        <v/>
      </c>
    </row>
    <row r="91" spans="1:14" x14ac:dyDescent="0.15">
      <c r="A91" s="54">
        <f>IF(キューシート計算用!A91&lt;&gt;"",キューシート計算用!A91,"")</f>
        <v>87</v>
      </c>
      <c r="B91" s="54" t="str">
        <f>IF(キューシート計算用!B91&lt;&gt;"",キューシート計算用!B91,"")</f>
        <v/>
      </c>
      <c r="C91" s="63">
        <f>IF(キューシート計算用!C91&lt;&gt;"",キューシート計算用!C91,"")</f>
        <v>5.1000000000000227</v>
      </c>
      <c r="D91" s="63">
        <f>IF(キューシート計算用!D91&lt;&gt;"",キューシート計算用!D91,"")</f>
        <v>12.100000000000023</v>
      </c>
      <c r="E91" s="64">
        <f>IF(キューシート計算用!E91&lt;&gt;"",キューシート計算用!E91,"")</f>
        <v>314.5</v>
      </c>
      <c r="F91" s="54" t="str">
        <f>IF(キューシート計算用!F91&lt;&gt;"",キューシート計算用!F91,"")</f>
        <v>上武大橋(南)</v>
      </c>
      <c r="G91" s="54" t="str">
        <f>IF(キューシート計算用!G91&lt;&gt;"",キューシート計算用!G91,"")</f>
        <v>┬</v>
      </c>
      <c r="H91" s="54" t="str">
        <f>IF(キューシート計算用!H91&lt;&gt;"",キューシート計算用!H91,"")</f>
        <v>左</v>
      </c>
      <c r="I91" s="87" t="str">
        <f>IF(キューシート計算用!I91&lt;&gt;"",キューシート計算用!I91,"")</f>
        <v>○</v>
      </c>
      <c r="J91" s="54" t="str">
        <f>IF(キューシート計算用!J91&lt;&gt;"",キューシート計算用!J91,"")</f>
        <v>D14</v>
      </c>
      <c r="K91" s="65" t="str">
        <f>IF(キューシート計算用!K91&lt;&gt;"",キューシート計算用!K91,"")</f>
        <v/>
      </c>
      <c r="L91" s="54" t="str">
        <f>IF(キューシート計算用!L91&lt;&gt;"",キューシート計算用!L91,"")</f>
        <v>④セブンイレブン</v>
      </c>
      <c r="M91" s="66" t="str">
        <f>IF(キューシート計算用!M91&lt;&gt;"",キューシート計算用!M91,"")</f>
        <v/>
      </c>
      <c r="N91" s="66" t="str">
        <f>IF(キューシート計算用!N91&lt;&gt;"",キューシート計算用!N91,"")</f>
        <v/>
      </c>
    </row>
    <row r="92" spans="1:14" x14ac:dyDescent="0.15">
      <c r="A92" s="54">
        <f>IF(キューシート計算用!A92&lt;&gt;"",キューシート計算用!A92,"")</f>
        <v>88</v>
      </c>
      <c r="B92" s="54" t="str">
        <f>IF(キューシート計算用!B92&lt;&gt;"",キューシート計算用!B92,"")</f>
        <v/>
      </c>
      <c r="C92" s="63">
        <f>IF(キューシート計算用!C92&lt;&gt;"",キューシート計算用!C92,"")</f>
        <v>4.2999999999999545</v>
      </c>
      <c r="D92" s="63">
        <f>IF(キューシート計算用!D92&lt;&gt;"",キューシート計算用!D92,"")</f>
        <v>16.399999999999977</v>
      </c>
      <c r="E92" s="64">
        <f>IF(キューシート計算用!E92&lt;&gt;"",キューシート計算用!E92,"")</f>
        <v>318.79999999999995</v>
      </c>
      <c r="F92" s="54" t="str">
        <f>IF(キューシート計算用!F92&lt;&gt;"",キューシート計算用!F92,"")</f>
        <v>小角田北</v>
      </c>
      <c r="G92" s="54" t="str">
        <f>IF(キューシート計算用!G92&lt;&gt;"",キューシート計算用!G92,"")</f>
        <v>┬</v>
      </c>
      <c r="H92" s="54" t="str">
        <f>IF(キューシート計算用!H92&lt;&gt;"",キューシート計算用!H92,"")</f>
        <v>右</v>
      </c>
      <c r="I92" s="87" t="str">
        <f>IF(キューシート計算用!I92&lt;&gt;"",キューシート計算用!I92,"")</f>
        <v>○</v>
      </c>
      <c r="J92" s="54" t="str">
        <f>IF(キューシート計算用!J92&lt;&gt;"",キューシート計算用!J92,"")</f>
        <v>N354</v>
      </c>
      <c r="K92" s="65" t="str">
        <f>IF(キューシート計算用!K92&lt;&gt;"",キューシート計算用!K92,"")</f>
        <v>大間々　太田→</v>
      </c>
      <c r="L92" s="54" t="str">
        <f>IF(キューシート計算用!L92&lt;&gt;"",キューシート計算用!L92,"")</f>
        <v/>
      </c>
      <c r="M92" s="66" t="str">
        <f>IF(キューシート計算用!M92&lt;&gt;"",キューシート計算用!M92,"")</f>
        <v/>
      </c>
      <c r="N92" s="66" t="str">
        <f>IF(キューシート計算用!N92&lt;&gt;"",キューシート計算用!N92,"")</f>
        <v/>
      </c>
    </row>
    <row r="93" spans="1:14" x14ac:dyDescent="0.15">
      <c r="A93" s="54">
        <f>IF(キューシート計算用!A93&lt;&gt;"",キューシート計算用!A93,"")</f>
        <v>89</v>
      </c>
      <c r="B93" s="54" t="str">
        <f>IF(キューシート計算用!B93&lt;&gt;"",キューシート計算用!B93,"")</f>
        <v/>
      </c>
      <c r="C93" s="63">
        <f>IF(キューシート計算用!C93&lt;&gt;"",キューシート計算用!C93,"")</f>
        <v>0.30000000000006821</v>
      </c>
      <c r="D93" s="63">
        <f>IF(キューシート計算用!D93&lt;&gt;"",キューシート計算用!D93,"")</f>
        <v>16.700000000000045</v>
      </c>
      <c r="E93" s="64">
        <f>IF(キューシート計算用!E93&lt;&gt;"",キューシート計算用!E93,"")</f>
        <v>319.10000000000002</v>
      </c>
      <c r="F93" s="54" t="str">
        <f>IF(キューシート計算用!F93&lt;&gt;"",キューシート計算用!F93,"")</f>
        <v/>
      </c>
      <c r="G93" s="54" t="str">
        <f>IF(キューシート計算用!G93&lt;&gt;"",キューシート計算用!G93,"")</f>
        <v>┤</v>
      </c>
      <c r="H93" s="54" t="str">
        <f>IF(キューシート計算用!H93&lt;&gt;"",キューシート計算用!H93,"")</f>
        <v>左</v>
      </c>
      <c r="I93" s="87" t="str">
        <f>IF(キューシート計算用!I93&lt;&gt;"",キューシート計算用!I93,"")</f>
        <v>○</v>
      </c>
      <c r="J93" s="54" t="str">
        <f>IF(キューシート計算用!J93&lt;&gt;"",キューシート計算用!J93,"")</f>
        <v>D69</v>
      </c>
      <c r="K93" s="65" t="str">
        <f>IF(キューシート計算用!K93&lt;&gt;"",キューシート計算用!K93,"")</f>
        <v>←大間々</v>
      </c>
      <c r="L93" s="54" t="str">
        <f>IF(キューシート計算用!L93&lt;&gt;"",キューシート計算用!L93,"")</f>
        <v>③「人形の富月」看板</v>
      </c>
      <c r="M93" s="66" t="str">
        <f>IF(キューシート計算用!M93&lt;&gt;"",キューシート計算用!M93,"")</f>
        <v/>
      </c>
      <c r="N93" s="66" t="str">
        <f>IF(キューシート計算用!N93&lt;&gt;"",キューシート計算用!N93,"")</f>
        <v/>
      </c>
    </row>
    <row r="94" spans="1:14" x14ac:dyDescent="0.15">
      <c r="A94" s="54">
        <f>IF(キューシート計算用!A94&lt;&gt;"",キューシート計算用!A94,"")</f>
        <v>90</v>
      </c>
      <c r="B94" s="54" t="str">
        <f>IF(キューシート計算用!B94&lt;&gt;"",キューシート計算用!B94,"")</f>
        <v/>
      </c>
      <c r="C94" s="63">
        <f>IF(キューシート計算用!C94&lt;&gt;"",キューシート計算用!C94,"")</f>
        <v>9.9999999999965894E-2</v>
      </c>
      <c r="D94" s="63">
        <f>IF(キューシート計算用!D94&lt;&gt;"",キューシート計算用!D94,"")</f>
        <v>16.800000000000011</v>
      </c>
      <c r="E94" s="64">
        <f>IF(キューシート計算用!E94&lt;&gt;"",キューシート計算用!E94,"")</f>
        <v>319.2</v>
      </c>
      <c r="F94" s="54" t="str">
        <f>IF(キューシート計算用!F94&lt;&gt;"",キューシート計算用!F94,"")</f>
        <v>新田中江田町</v>
      </c>
      <c r="G94" s="54" t="str">
        <f>IF(キューシート計算用!G94&lt;&gt;"",キューシート計算用!G94,"")</f>
        <v>┼</v>
      </c>
      <c r="H94" s="54" t="str">
        <f>IF(キューシート計算用!H94&lt;&gt;"",キューシート計算用!H94,"")</f>
        <v>右</v>
      </c>
      <c r="I94" s="87" t="str">
        <f>IF(キューシート計算用!I94&lt;&gt;"",キューシート計算用!I94,"")</f>
        <v>○</v>
      </c>
      <c r="J94" s="54" t="str">
        <f>IF(キューシート計算用!J94&lt;&gt;"",キューシート計算用!J94,"")</f>
        <v>D312</v>
      </c>
      <c r="K94" s="65" t="str">
        <f>IF(キューシート計算用!K94&lt;&gt;"",キューシート計算用!K94,"")</f>
        <v>太田→</v>
      </c>
      <c r="L94" s="54" t="str">
        <f>IF(キューシート計算用!L94&lt;&gt;"",キューシート計算用!L94,"")</f>
        <v>②ENEOS　③酒梵玉</v>
      </c>
      <c r="M94" s="66" t="str">
        <f>IF(キューシート計算用!M94&lt;&gt;"",キューシート計算用!M94,"")</f>
        <v/>
      </c>
      <c r="N94" s="66" t="str">
        <f>IF(キューシート計算用!N94&lt;&gt;"",キューシート計算用!N94,"")</f>
        <v/>
      </c>
    </row>
    <row r="95" spans="1:14" x14ac:dyDescent="0.15">
      <c r="A95" s="54">
        <f>IF(キューシート計算用!A95&lt;&gt;"",キューシート計算用!A95,"")</f>
        <v>91</v>
      </c>
      <c r="B95" s="54" t="str">
        <f>IF(キューシート計算用!B95&lt;&gt;"",キューシート計算用!B95,"")</f>
        <v/>
      </c>
      <c r="C95" s="63">
        <f>IF(キューシート計算用!C95&lt;&gt;"",キューシート計算用!C95,"")</f>
        <v>4.5</v>
      </c>
      <c r="D95" s="63">
        <f>IF(キューシート計算用!D95&lt;&gt;"",キューシート計算用!D95,"")</f>
        <v>21.300000000000011</v>
      </c>
      <c r="E95" s="64">
        <f>IF(キューシート計算用!E95&lt;&gt;"",キューシート計算用!E95,"")</f>
        <v>323.7</v>
      </c>
      <c r="F95" s="54" t="str">
        <f>IF(キューシート計算用!F95&lt;&gt;"",キューシート計算用!F95,"")</f>
        <v>宝町</v>
      </c>
      <c r="G95" s="54" t="str">
        <f>IF(キューシート計算用!G95&lt;&gt;"",キューシート計算用!G95,"")</f>
        <v>┼</v>
      </c>
      <c r="H95" s="54" t="str">
        <f>IF(キューシート計算用!H95&lt;&gt;"",キューシート計算用!H95,"")</f>
        <v>左</v>
      </c>
      <c r="I95" s="87" t="str">
        <f>IF(キューシート計算用!I95&lt;&gt;"",キューシート計算用!I95,"")</f>
        <v>○</v>
      </c>
      <c r="J95" s="54" t="str">
        <f>IF(キューシート計算用!J95&lt;&gt;"",キューシート計算用!J95,"")</f>
        <v>D312</v>
      </c>
      <c r="K95" s="65" t="str">
        <f>IF(キューシート計算用!K95&lt;&gt;"",キューシート計算用!K95,"")</f>
        <v>←太田市街</v>
      </c>
      <c r="L95" s="54" t="str">
        <f>IF(キューシート計算用!L95&lt;&gt;"",キューシート計算用!L95,"")</f>
        <v>④ローソン</v>
      </c>
      <c r="M95" s="66" t="str">
        <f>IF(キューシート計算用!M95&lt;&gt;"",キューシート計算用!M95,"")</f>
        <v/>
      </c>
      <c r="N95" s="66" t="str">
        <f>IF(キューシート計算用!N95&lt;&gt;"",キューシート計算用!N95,"")</f>
        <v/>
      </c>
    </row>
    <row r="96" spans="1:14" x14ac:dyDescent="0.15">
      <c r="A96" s="54">
        <f>IF(キューシート計算用!A96&lt;&gt;"",キューシート計算用!A96,"")</f>
        <v>92</v>
      </c>
      <c r="B96" s="54" t="str">
        <f>IF(キューシート計算用!B96&lt;&gt;"",キューシート計算用!B96,"")</f>
        <v/>
      </c>
      <c r="C96" s="63">
        <f>IF(キューシート計算用!C96&lt;&gt;"",キューシート計算用!C96,"")</f>
        <v>2.9000000000000341</v>
      </c>
      <c r="D96" s="63">
        <f>IF(キューシート計算用!D96&lt;&gt;"",キューシート計算用!D96,"")</f>
        <v>24.200000000000045</v>
      </c>
      <c r="E96" s="64">
        <f>IF(キューシート計算用!E96&lt;&gt;"",キューシート計算用!E96,"")</f>
        <v>326.60000000000002</v>
      </c>
      <c r="F96" s="54" t="str">
        <f>IF(キューシート計算用!F96&lt;&gt;"",キューシート計算用!F96,"")</f>
        <v/>
      </c>
      <c r="G96" s="54" t="str">
        <f>IF(キューシート計算用!G96&lt;&gt;"",キューシート計算用!G96,"")</f>
        <v>┬</v>
      </c>
      <c r="H96" s="54" t="str">
        <f>IF(キューシート計算用!H96&lt;&gt;"",キューシート計算用!H96,"")</f>
        <v>右</v>
      </c>
      <c r="I96" s="87" t="str">
        <f>IF(キューシート計算用!I96&lt;&gt;"",キューシート計算用!I96,"")</f>
        <v>○</v>
      </c>
      <c r="J96" s="54" t="str">
        <f>IF(キューシート計算用!J96&lt;&gt;"",キューシート計算用!J96,"")</f>
        <v>D2</v>
      </c>
      <c r="K96" s="65" t="str">
        <f>IF(キューシート計算用!K96&lt;&gt;"",キューシート計算用!K96,"")</f>
        <v/>
      </c>
      <c r="L96" s="54" t="str">
        <f>IF(キューシート計算用!L96&lt;&gt;"",キューシート計算用!L96,"")</f>
        <v>道なり合流　③Rabbit</v>
      </c>
      <c r="M96" s="66" t="str">
        <f>IF(キューシート計算用!M96&lt;&gt;"",キューシート計算用!M96,"")</f>
        <v/>
      </c>
      <c r="N96" s="66" t="str">
        <f>IF(キューシート計算用!N96&lt;&gt;"",キューシート計算用!N96,"")</f>
        <v/>
      </c>
    </row>
    <row r="97" spans="1:14" x14ac:dyDescent="0.15">
      <c r="A97" s="54">
        <f>IF(キューシート計算用!A97&lt;&gt;"",キューシート計算用!A97,"")</f>
        <v>93</v>
      </c>
      <c r="B97" s="54" t="str">
        <f>IF(キューシート計算用!B97&lt;&gt;"",キューシート計算用!B97,"")</f>
        <v/>
      </c>
      <c r="C97" s="63">
        <f>IF(キューシート計算用!C97&lt;&gt;"",キューシート計算用!C97,"")</f>
        <v>1.5999999999999659</v>
      </c>
      <c r="D97" s="63">
        <f>IF(キューシート計算用!D97&lt;&gt;"",キューシート計算用!D97,"")</f>
        <v>25.800000000000011</v>
      </c>
      <c r="E97" s="64">
        <f>IF(キューシート計算用!E97&lt;&gt;"",キューシート計算用!E97,"")</f>
        <v>328.2</v>
      </c>
      <c r="F97" s="54" t="str">
        <f>IF(キューシート計算用!F97&lt;&gt;"",キューシート計算用!F97,"")</f>
        <v>東本町</v>
      </c>
      <c r="G97" s="54" t="str">
        <f>IF(キューシート計算用!G97&lt;&gt;"",キューシート計算用!G97,"")</f>
        <v>┼</v>
      </c>
      <c r="H97" s="54" t="str">
        <f>IF(キューシート計算用!H97&lt;&gt;"",キューシート計算用!H97,"")</f>
        <v>左</v>
      </c>
      <c r="I97" s="87" t="str">
        <f>IF(キューシート計算用!I97&lt;&gt;"",キューシート計算用!I97,"")</f>
        <v>○</v>
      </c>
      <c r="J97" s="54" t="str">
        <f>IF(キューシート計算用!J97&lt;&gt;"",キューシート計算用!J97,"")</f>
        <v>N407</v>
      </c>
      <c r="K97" s="65" t="str">
        <f>IF(キューシート計算用!K97&lt;&gt;"",キューシート計算用!K97,"")</f>
        <v>←桐生　足利</v>
      </c>
      <c r="L97" s="54" t="str">
        <f>IF(キューシート計算用!L97&lt;&gt;"",キューシート計算用!L97,"")</f>
        <v>④ワインと地酒</v>
      </c>
      <c r="M97" s="66" t="str">
        <f>IF(キューシート計算用!M97&lt;&gt;"",キューシート計算用!M97,"")</f>
        <v/>
      </c>
      <c r="N97" s="66" t="str">
        <f>IF(キューシート計算用!N97&lt;&gt;"",キューシート計算用!N97,"")</f>
        <v/>
      </c>
    </row>
    <row r="98" spans="1:14" x14ac:dyDescent="0.15">
      <c r="A98" s="54">
        <f>IF(キューシート計算用!A98&lt;&gt;"",キューシート計算用!A98,"")</f>
        <v>94</v>
      </c>
      <c r="B98" s="54" t="str">
        <f>IF(キューシート計算用!B98&lt;&gt;"",キューシート計算用!B98,"")</f>
        <v/>
      </c>
      <c r="C98" s="63">
        <f>IF(キューシート計算用!C98&lt;&gt;"",キューシート計算用!C98,"")</f>
        <v>0.80000000000001137</v>
      </c>
      <c r="D98" s="63">
        <f>IF(キューシート計算用!D98&lt;&gt;"",キューシート計算用!D98,"")</f>
        <v>26.600000000000023</v>
      </c>
      <c r="E98" s="64">
        <f>IF(キューシート計算用!E98&lt;&gt;"",キューシート計算用!E98,"")</f>
        <v>329</v>
      </c>
      <c r="F98" s="54" t="str">
        <f>IF(キューシート計算用!F98&lt;&gt;"",キューシート計算用!F98,"")</f>
        <v>熊野町</v>
      </c>
      <c r="G98" s="54" t="str">
        <f>IF(キューシート計算用!G98&lt;&gt;"",キューシート計算用!G98,"")</f>
        <v>┼</v>
      </c>
      <c r="H98" s="54" t="str">
        <f>IF(キューシート計算用!H98&lt;&gt;"",キューシート計算用!H98,"")</f>
        <v>右</v>
      </c>
      <c r="I98" s="87" t="str">
        <f>IF(キューシート計算用!I98&lt;&gt;"",キューシート計算用!I98,"")</f>
        <v>○</v>
      </c>
      <c r="J98" s="54" t="str">
        <f>IF(キューシート計算用!J98&lt;&gt;"",キューシート計算用!J98,"")</f>
        <v>D128</v>
      </c>
      <c r="K98" s="65" t="str">
        <f>IF(キューシート計算用!K98&lt;&gt;"",キューシート計算用!K98,"")</f>
        <v>佐野→</v>
      </c>
      <c r="L98" s="54" t="str">
        <f>IF(キューシート計算用!L98&lt;&gt;"",キューシート計算用!L98,"")</f>
        <v>④スバル　手前と右側に歩道橋</v>
      </c>
      <c r="M98" s="66" t="str">
        <f>IF(キューシート計算用!M98&lt;&gt;"",キューシート計算用!M98,"")</f>
        <v/>
      </c>
      <c r="N98" s="66" t="str">
        <f>IF(キューシート計算用!N98&lt;&gt;"",キューシート計算用!N98,"")</f>
        <v/>
      </c>
    </row>
    <row r="99" spans="1:14" x14ac:dyDescent="0.15">
      <c r="A99" s="54">
        <f>IF(キューシート計算用!A99&lt;&gt;"",キューシート計算用!A99,"")</f>
        <v>95</v>
      </c>
      <c r="B99" s="54" t="str">
        <f>IF(キューシート計算用!B99&lt;&gt;"",キューシート計算用!B99,"")</f>
        <v/>
      </c>
      <c r="C99" s="63">
        <f>IF(キューシート計算用!C99&lt;&gt;"",キューシート計算用!C99,"")</f>
        <v>10.899999999999977</v>
      </c>
      <c r="D99" s="63">
        <f>IF(キューシート計算用!D99&lt;&gt;"",キューシート計算用!D99,"")</f>
        <v>37.5</v>
      </c>
      <c r="E99" s="64">
        <f>IF(キューシート計算用!E99&lt;&gt;"",キューシート計算用!E99,"")</f>
        <v>339.9</v>
      </c>
      <c r="F99" s="54" t="str">
        <f>IF(キューシート計算用!F99&lt;&gt;"",キューシート計算用!F99,"")</f>
        <v/>
      </c>
      <c r="G99" s="54" t="str">
        <f>IF(キューシート計算用!G99&lt;&gt;"",キューシート計算用!G99,"")</f>
        <v>┼</v>
      </c>
      <c r="H99" s="54" t="str">
        <f>IF(キューシート計算用!H99&lt;&gt;"",キューシート計算用!H99,"")</f>
        <v>左</v>
      </c>
      <c r="I99" s="87" t="str">
        <f>IF(キューシート計算用!I99&lt;&gt;"",キューシート計算用!I99,"")</f>
        <v>○</v>
      </c>
      <c r="J99" s="54" t="str">
        <f>IF(キューシート計算用!J99&lt;&gt;"",キューシート計算用!J99,"")</f>
        <v>D128</v>
      </c>
      <c r="K99" s="65" t="str">
        <f>IF(キューシート計算用!K99&lt;&gt;"",キューシート計算用!K99,"")</f>
        <v>←佐野(川崎橋)</v>
      </c>
      <c r="L99" s="54" t="str">
        <f>IF(キューシート計算用!L99&lt;&gt;"",キューシート計算用!L99,"")</f>
        <v>D8,D20,D128</v>
      </c>
      <c r="M99" s="66" t="str">
        <f>IF(キューシート計算用!M99&lt;&gt;"",キューシート計算用!M99,"")</f>
        <v/>
      </c>
      <c r="N99" s="66" t="str">
        <f>IF(キューシート計算用!N99&lt;&gt;"",キューシート計算用!N99,"")</f>
        <v/>
      </c>
    </row>
    <row r="100" spans="1:14" x14ac:dyDescent="0.15">
      <c r="A100" s="54">
        <f>IF(キューシート計算用!A100&lt;&gt;"",キューシート計算用!A100,"")</f>
        <v>96</v>
      </c>
      <c r="B100" s="54" t="str">
        <f>IF(キューシート計算用!B100&lt;&gt;"",キューシート計算用!B100,"")</f>
        <v/>
      </c>
      <c r="C100" s="63">
        <f>IF(キューシート計算用!C100&lt;&gt;"",キューシート計算用!C100,"")</f>
        <v>1.5</v>
      </c>
      <c r="D100" s="63">
        <f>IF(キューシート計算用!D100&lt;&gt;"",キューシート計算用!D100,"")</f>
        <v>39</v>
      </c>
      <c r="E100" s="64">
        <f>IF(キューシート計算用!E100&lt;&gt;"",キューシート計算用!E100,"")</f>
        <v>341.4</v>
      </c>
      <c r="F100" s="54" t="str">
        <f>IF(キューシート計算用!F100&lt;&gt;"",キューシート計算用!F100,"")</f>
        <v>川崎町</v>
      </c>
      <c r="G100" s="54" t="str">
        <f>IF(キューシート計算用!G100&lt;&gt;"",キューシート計算用!G100,"")</f>
        <v>┬</v>
      </c>
      <c r="H100" s="54" t="str">
        <f>IF(キューシート計算用!H100&lt;&gt;"",キューシート計算用!H100,"")</f>
        <v>右</v>
      </c>
      <c r="I100" s="87" t="str">
        <f>IF(キューシート計算用!I100&lt;&gt;"",キューシート計算用!I100,"")</f>
        <v>○</v>
      </c>
      <c r="J100" s="54" t="str">
        <f>IF(キューシート計算用!J100&lt;&gt;"",キューシート計算用!J100,"")</f>
        <v>D128</v>
      </c>
      <c r="K100" s="65" t="str">
        <f>IF(キューシート計算用!K100&lt;&gt;"",キューシート計算用!K100,"")</f>
        <v>佐野　田沼→</v>
      </c>
      <c r="L100" s="54" t="str">
        <f>IF(キューシート計算用!L100&lt;&gt;"",キューシート計算用!L100,"")</f>
        <v/>
      </c>
      <c r="M100" s="66" t="str">
        <f>IF(キューシート計算用!M100&lt;&gt;"",キューシート計算用!M100,"")</f>
        <v/>
      </c>
      <c r="N100" s="66" t="str">
        <f>IF(キューシート計算用!N100&lt;&gt;"",キューシート計算用!N100,"")</f>
        <v/>
      </c>
    </row>
    <row r="101" spans="1:14" x14ac:dyDescent="0.15">
      <c r="A101" s="54">
        <f>IF(キューシート計算用!A101&lt;&gt;"",キューシート計算用!A101,"")</f>
        <v>97</v>
      </c>
      <c r="B101" s="54" t="str">
        <f>IF(キューシート計算用!B101&lt;&gt;"",キューシート計算用!B101,"")</f>
        <v/>
      </c>
      <c r="C101" s="63">
        <f>IF(キューシート計算用!C101&lt;&gt;"",キューシート計算用!C101,"")</f>
        <v>2.5</v>
      </c>
      <c r="D101" s="63">
        <f>IF(キューシート計算用!D101&lt;&gt;"",キューシート計算用!D101,"")</f>
        <v>41.5</v>
      </c>
      <c r="E101" s="64">
        <f>IF(キューシート計算用!E101&lt;&gt;"",キューシート計算用!E101,"")</f>
        <v>343.9</v>
      </c>
      <c r="F101" s="54" t="str">
        <f>IF(キューシート計算用!F101&lt;&gt;"",キューシート計算用!F101,"")</f>
        <v/>
      </c>
      <c r="G101" s="54" t="str">
        <f>IF(キューシート計算用!G101&lt;&gt;"",キューシート計算用!G101,"")</f>
        <v>┼</v>
      </c>
      <c r="H101" s="54" t="str">
        <f>IF(キューシート計算用!H101&lt;&gt;"",キューシート計算用!H101,"")</f>
        <v>左</v>
      </c>
      <c r="I101" s="87" t="str">
        <f>IF(キューシート計算用!I101&lt;&gt;"",キューシート計算用!I101,"")</f>
        <v>○</v>
      </c>
      <c r="J101" s="54" t="str">
        <f>IF(キューシート計算用!J101&lt;&gt;"",キューシート計算用!J101,"")</f>
        <v/>
      </c>
      <c r="K101" s="65" t="str">
        <f>IF(キューシート計算用!K101&lt;&gt;"",キューシート計算用!K101,"")</f>
        <v>←田沼</v>
      </c>
      <c r="L101" s="54" t="str">
        <f>IF(キューシート計算用!L101&lt;&gt;"",キューシート計算用!L101,"")</f>
        <v>②「寺岡山元三大師」看板</v>
      </c>
      <c r="M101" s="66" t="str">
        <f>IF(キューシート計算用!M101&lt;&gt;"",キューシート計算用!M101,"")</f>
        <v/>
      </c>
      <c r="N101" s="66" t="str">
        <f>IF(キューシート計算用!N101&lt;&gt;"",キューシート計算用!N101,"")</f>
        <v/>
      </c>
    </row>
    <row r="102" spans="1:14" x14ac:dyDescent="0.15">
      <c r="A102" s="54">
        <f>IF(キューシート計算用!A102&lt;&gt;"",キューシート計算用!A102,"")</f>
        <v>98</v>
      </c>
      <c r="B102" s="54" t="str">
        <f>IF(キューシート計算用!B102&lt;&gt;"",キューシート計算用!B102,"")</f>
        <v/>
      </c>
      <c r="C102" s="63">
        <f>IF(キューシート計算用!C102&lt;&gt;"",キューシート計算用!C102,"")</f>
        <v>2.3999999999999773</v>
      </c>
      <c r="D102" s="63">
        <f>IF(キューシート計算用!D102&lt;&gt;"",キューシート計算用!D102,"")</f>
        <v>43.899999999999977</v>
      </c>
      <c r="E102" s="64">
        <f>IF(キューシート計算用!E102&lt;&gt;"",キューシート計算用!E102,"")</f>
        <v>346.29999999999995</v>
      </c>
      <c r="F102" s="54" t="str">
        <f>IF(キューシート計算用!F102&lt;&gt;"",キューシート計算用!F102,"")</f>
        <v>稲岡町</v>
      </c>
      <c r="G102" s="54" t="str">
        <f>IF(キューシート計算用!G102&lt;&gt;"",キューシート計算用!G102,"")</f>
        <v>┼</v>
      </c>
      <c r="H102" s="54" t="str">
        <f>IF(キューシート計算用!H102&lt;&gt;"",キューシート計算用!H102,"")</f>
        <v>右</v>
      </c>
      <c r="I102" s="87" t="str">
        <f>IF(キューシート計算用!I102&lt;&gt;"",キューシート計算用!I102,"")</f>
        <v>○</v>
      </c>
      <c r="J102" s="54" t="str">
        <f>IF(キューシート計算用!J102&lt;&gt;"",キューシート計算用!J102,"")</f>
        <v/>
      </c>
      <c r="K102" s="65" t="str">
        <f>IF(キューシート計算用!K102&lt;&gt;"",キューシート計算用!K102,"")</f>
        <v>佐野→</v>
      </c>
      <c r="L102" s="54" t="str">
        <f>IF(キューシート計算用!L102&lt;&gt;"",キューシート計算用!L102,"")</f>
        <v/>
      </c>
      <c r="M102" s="66" t="str">
        <f>IF(キューシート計算用!M102&lt;&gt;"",キューシート計算用!M102,"")</f>
        <v/>
      </c>
      <c r="N102" s="66" t="str">
        <f>IF(キューシート計算用!N102&lt;&gt;"",キューシート計算用!N102,"")</f>
        <v/>
      </c>
    </row>
    <row r="103" spans="1:14" x14ac:dyDescent="0.15">
      <c r="A103" s="54">
        <f>IF(キューシート計算用!A103&lt;&gt;"",キューシート計算用!A103,"")</f>
        <v>99</v>
      </c>
      <c r="B103" s="54" t="str">
        <f>IF(キューシート計算用!B103&lt;&gt;"",キューシート計算用!B103,"")</f>
        <v>PC6</v>
      </c>
      <c r="C103" s="63">
        <f>IF(キューシート計算用!C103&lt;&gt;"",キューシート計算用!C103,"")</f>
        <v>0.90000000000003411</v>
      </c>
      <c r="D103" s="63">
        <f>IF(キューシート計算用!D103&lt;&gt;"",キューシート計算用!D103,"")</f>
        <v>44.800000000000011</v>
      </c>
      <c r="E103" s="64">
        <f>IF(キューシート計算用!E103&lt;&gt;"",キューシート計算用!E103,"")</f>
        <v>347.2</v>
      </c>
      <c r="F103" s="54" t="str">
        <f>IF(キューシート計算用!F103&lt;&gt;"",キューシート計算用!F103,"")</f>
        <v>セブンイレブン佐野並木町店</v>
      </c>
      <c r="G103" s="54" t="str">
        <f>IF(キューシート計算用!G103&lt;&gt;"",キューシート計算用!G103,"")</f>
        <v>┼</v>
      </c>
      <c r="H103" s="54" t="str">
        <f>IF(キューシート計算用!H103&lt;&gt;"",キューシート計算用!H103,"")</f>
        <v>直</v>
      </c>
      <c r="I103" s="87" t="str">
        <f>IF(キューシート計算用!I103&lt;&gt;"",キューシート計算用!I103,"")</f>
        <v>○</v>
      </c>
      <c r="J103" s="54" t="str">
        <f>IF(キューシート計算用!J103&lt;&gt;"",キューシート計算用!J103,"")</f>
        <v/>
      </c>
      <c r="K103" s="65" t="str">
        <f>IF(キューシート計算用!K103&lt;&gt;"",キューシート計算用!K103,"")</f>
        <v>↑佐野市街3km</v>
      </c>
      <c r="L103" s="54" t="str">
        <f>IF(キューシート計算用!L103&lt;&gt;"",キューシート計算用!L103,"")</f>
        <v>①PC　②学校</v>
      </c>
      <c r="M103" s="66">
        <f>IF(キューシート計算用!M103&lt;&gt;"",キューシート計算用!M103,"")</f>
        <v>43219.728518178112</v>
      </c>
      <c r="N103" s="66">
        <f>IF(キューシート計算用!N103&lt;&gt;"",キューシート計算用!N103,"")</f>
        <v>43220.255902777775</v>
      </c>
    </row>
    <row r="104" spans="1:14" x14ac:dyDescent="0.15">
      <c r="A104" s="54">
        <f>IF(キューシート計算用!A104&lt;&gt;"",キューシート計算用!A104,"")</f>
        <v>100</v>
      </c>
      <c r="B104" s="54" t="str">
        <f>IF(キューシート計算用!B104&lt;&gt;"",キューシート計算用!B104,"")</f>
        <v/>
      </c>
      <c r="C104" s="63">
        <f>IF(キューシート計算用!C104&lt;&gt;"",キューシート計算用!C104,"")</f>
        <v>5.4000000000000341</v>
      </c>
      <c r="D104" s="63">
        <f>IF(キューシート計算用!D104&lt;&gt;"",キューシート計算用!D104,"")</f>
        <v>5.4000000000000341</v>
      </c>
      <c r="E104" s="64">
        <f>IF(キューシート計算用!E104&lt;&gt;"",キューシート計算用!E104,"")</f>
        <v>352.6</v>
      </c>
      <c r="F104" s="54" t="str">
        <f>IF(キューシート計算用!F104&lt;&gt;"",キューシート計算用!F104,"")</f>
        <v/>
      </c>
      <c r="G104" s="54" t="str">
        <f>IF(キューシート計算用!G104&lt;&gt;"",キューシート計算用!G104,"")</f>
        <v>┤</v>
      </c>
      <c r="H104" s="54" t="str">
        <f>IF(キューシート計算用!H104&lt;&gt;"",キューシート計算用!H104,"")</f>
        <v>左</v>
      </c>
      <c r="I104" s="87" t="str">
        <f>IF(キューシート計算用!I104&lt;&gt;"",キューシート計算用!I104,"")</f>
        <v>○</v>
      </c>
      <c r="J104" s="54" t="str">
        <f>IF(キューシート計算用!J104&lt;&gt;"",キューシート計算用!J104,"")</f>
        <v>D75</v>
      </c>
      <c r="K104" s="65" t="str">
        <f>IF(キューシート計算用!K104&lt;&gt;"",キューシート計算用!K104,"")</f>
        <v>←栃木市</v>
      </c>
      <c r="L104" s="54" t="str">
        <f>IF(キューシート計算用!L104&lt;&gt;"",キューシート計算用!L104,"")</f>
        <v>②「江田クリニック」看板</v>
      </c>
      <c r="M104" s="66" t="str">
        <f>IF(キューシート計算用!M104&lt;&gt;"",キューシート計算用!M104,"")</f>
        <v/>
      </c>
      <c r="N104" s="66" t="str">
        <f>IF(キューシート計算用!N104&lt;&gt;"",キューシート計算用!N104,"")</f>
        <v/>
      </c>
    </row>
    <row r="105" spans="1:14" x14ac:dyDescent="0.15">
      <c r="A105" s="54">
        <f>IF(キューシート計算用!A105&lt;&gt;"",キューシート計算用!A105,"")</f>
        <v>101</v>
      </c>
      <c r="B105" s="54" t="str">
        <f>IF(キューシート計算用!B105&lt;&gt;"",キューシート計算用!B105,"")</f>
        <v/>
      </c>
      <c r="C105" s="63">
        <f>IF(キューシート計算用!C105&lt;&gt;"",キューシート計算用!C105,"")</f>
        <v>15.199999999999932</v>
      </c>
      <c r="D105" s="63">
        <f>IF(キューシート計算用!D105&lt;&gt;"",キューシート計算用!D105,"")</f>
        <v>20.599999999999966</v>
      </c>
      <c r="E105" s="64">
        <f>IF(キューシート計算用!E105&lt;&gt;"",キューシート計算用!E105,"")</f>
        <v>367.79999999999995</v>
      </c>
      <c r="F105" s="54" t="str">
        <f>IF(キューシート計算用!F105&lt;&gt;"",キューシート計算用!F105,"")</f>
        <v>錦着山入口北</v>
      </c>
      <c r="G105" s="54" t="str">
        <f>IF(キューシート計算用!G105&lt;&gt;"",キューシート計算用!G105,"")</f>
        <v>┼</v>
      </c>
      <c r="H105" s="54" t="str">
        <f>IF(キューシート計算用!H105&lt;&gt;"",キューシート計算用!H105,"")</f>
        <v>左</v>
      </c>
      <c r="I105" s="87" t="str">
        <f>IF(キューシート計算用!I105&lt;&gt;"",キューシート計算用!I105,"")</f>
        <v>○</v>
      </c>
      <c r="J105" s="54" t="str">
        <f>IF(キューシート計算用!J105&lt;&gt;"",キューシート計算用!J105,"")</f>
        <v>D309</v>
      </c>
      <c r="K105" s="65" t="str">
        <f>IF(キューシート計算用!K105&lt;&gt;"",キューシート計算用!K105,"")</f>
        <v>←宇都宮　鹿沼</v>
      </c>
      <c r="L105" s="54" t="str">
        <f>IF(キューシート計算用!L105&lt;&gt;"",キューシート計算用!L105,"")</f>
        <v>②とりせん③西松屋</v>
      </c>
      <c r="M105" s="66" t="str">
        <f>IF(キューシート計算用!M105&lt;&gt;"",キューシート計算用!M105,"")</f>
        <v/>
      </c>
      <c r="N105" s="66" t="str">
        <f>IF(キューシート計算用!N105&lt;&gt;"",キューシート計算用!N105,"")</f>
        <v/>
      </c>
    </row>
    <row r="106" spans="1:14" x14ac:dyDescent="0.15">
      <c r="A106" s="54">
        <f>IF(キューシート計算用!A106&lt;&gt;"",キューシート計算用!A106,"")</f>
        <v>102</v>
      </c>
      <c r="B106" s="54" t="str">
        <f>IF(キューシート計算用!B106&lt;&gt;"",キューシート計算用!B106,"")</f>
        <v/>
      </c>
      <c r="C106" s="63">
        <f>IF(キューシート計算用!C106&lt;&gt;"",キューシート計算用!C106,"")</f>
        <v>2.2000000000000455</v>
      </c>
      <c r="D106" s="63">
        <f>IF(キューシート計算用!D106&lt;&gt;"",キューシート計算用!D106,"")</f>
        <v>22.800000000000011</v>
      </c>
      <c r="E106" s="64">
        <f>IF(キューシート計算用!E106&lt;&gt;"",キューシート計算用!E106,"")</f>
        <v>370</v>
      </c>
      <c r="F106" s="54" t="str">
        <f>IF(キューシート計算用!F106&lt;&gt;"",キューシート計算用!F106,"")</f>
        <v>大町</v>
      </c>
      <c r="G106" s="54" t="str">
        <f>IF(キューシート計算用!G106&lt;&gt;"",キューシート計算用!G106,"")</f>
        <v>┼</v>
      </c>
      <c r="H106" s="54" t="str">
        <f>IF(キューシート計算用!H106&lt;&gt;"",キューシート計算用!H106,"")</f>
        <v>左</v>
      </c>
      <c r="I106" s="87" t="str">
        <f>IF(キューシート計算用!I106&lt;&gt;"",キューシート計算用!I106,"")</f>
        <v>○</v>
      </c>
      <c r="J106" s="54" t="str">
        <f>IF(キューシート計算用!J106&lt;&gt;"",キューシート計算用!J106,"")</f>
        <v>D3</v>
      </c>
      <c r="K106" s="65" t="str">
        <f>IF(キューシート計算用!K106&lt;&gt;"",キューシート計算用!K106,"")</f>
        <v>←鹿沼　北関東道</v>
      </c>
      <c r="L106" s="54" t="str">
        <f>IF(キューシート計算用!L106&lt;&gt;"",キューシート計算用!L106,"")</f>
        <v>②東京インテリア</v>
      </c>
      <c r="M106" s="66" t="str">
        <f>IF(キューシート計算用!M106&lt;&gt;"",キューシート計算用!M106,"")</f>
        <v/>
      </c>
      <c r="N106" s="66" t="str">
        <f>IF(キューシート計算用!N106&lt;&gt;"",キューシート計算用!N106,"")</f>
        <v/>
      </c>
    </row>
    <row r="107" spans="1:14" x14ac:dyDescent="0.15">
      <c r="A107" s="54">
        <f>IF(キューシート計算用!A107&lt;&gt;"",キューシート計算用!A107,"")</f>
        <v>103</v>
      </c>
      <c r="B107" s="54" t="str">
        <f>IF(キューシート計算用!B107&lt;&gt;"",キューシート計算用!B107,"")</f>
        <v/>
      </c>
      <c r="C107" s="63">
        <f>IF(キューシート計算用!C107&lt;&gt;"",キューシート計算用!C107,"")</f>
        <v>9.5</v>
      </c>
      <c r="D107" s="63">
        <f>IF(キューシート計算用!D107&lt;&gt;"",キューシート計算用!D107,"")</f>
        <v>32.300000000000011</v>
      </c>
      <c r="E107" s="64">
        <f>IF(キューシート計算用!E107&lt;&gt;"",キューシート計算用!E107,"")</f>
        <v>379.5</v>
      </c>
      <c r="F107" s="54" t="str">
        <f>IF(キューシート計算用!F107&lt;&gt;"",キューシート計算用!F107,"")</f>
        <v>小倉橋西</v>
      </c>
      <c r="G107" s="54" t="str">
        <f>IF(キューシート計算用!G107&lt;&gt;"",キューシート計算用!G107,"")</f>
        <v>┬</v>
      </c>
      <c r="H107" s="54" t="str">
        <f>IF(キューシート計算用!H107&lt;&gt;"",キューシート計算用!H107,"")</f>
        <v>右</v>
      </c>
      <c r="I107" s="87" t="str">
        <f>IF(キューシート計算用!I107&lt;&gt;"",キューシート計算用!I107,"")</f>
        <v>○</v>
      </c>
      <c r="J107" s="54" t="str">
        <f>IF(キューシート計算用!J107&lt;&gt;"",キューシート計算用!J107,"")</f>
        <v>N293</v>
      </c>
      <c r="K107" s="65" t="str">
        <f>IF(キューシート計算用!K107&lt;&gt;"",キューシート計算用!K107,"")</f>
        <v>宇都宮　鹿沼→</v>
      </c>
      <c r="L107" s="54" t="str">
        <f>IF(キューシート計算用!L107&lt;&gt;"",キューシート計算用!L107,"")</f>
        <v>小倉橋を渡る</v>
      </c>
      <c r="M107" s="66" t="str">
        <f>IF(キューシート計算用!M107&lt;&gt;"",キューシート計算用!M107,"")</f>
        <v/>
      </c>
      <c r="N107" s="66" t="str">
        <f>IF(キューシート計算用!N107&lt;&gt;"",キューシート計算用!N107,"")</f>
        <v/>
      </c>
    </row>
    <row r="108" spans="1:14" x14ac:dyDescent="0.15">
      <c r="A108" s="54">
        <f>IF(キューシート計算用!A108&lt;&gt;"",キューシート計算用!A108,"")</f>
        <v>104</v>
      </c>
      <c r="B108" s="54" t="str">
        <f>IF(キューシート計算用!B108&lt;&gt;"",キューシート計算用!B108,"")</f>
        <v/>
      </c>
      <c r="C108" s="63">
        <f>IF(キューシート計算用!C108&lt;&gt;"",キューシート計算用!C108,"")</f>
        <v>0.60000000000002274</v>
      </c>
      <c r="D108" s="63">
        <f>IF(キューシート計算用!D108&lt;&gt;"",キューシート計算用!D108,"")</f>
        <v>32.900000000000034</v>
      </c>
      <c r="E108" s="64">
        <f>IF(キューシート計算用!E108&lt;&gt;"",キューシート計算用!E108,"")</f>
        <v>380.1</v>
      </c>
      <c r="F108" s="54" t="str">
        <f>IF(キューシート計算用!F108&lt;&gt;"",キューシート計算用!F108,"")</f>
        <v/>
      </c>
      <c r="G108" s="54" t="str">
        <f>IF(キューシート計算用!G108&lt;&gt;"",キューシート計算用!G108,"")</f>
        <v>┼</v>
      </c>
      <c r="H108" s="54" t="str">
        <f>IF(キューシート計算用!H108&lt;&gt;"",キューシート計算用!H108,"")</f>
        <v>左</v>
      </c>
      <c r="I108" s="87" t="str">
        <f>IF(キューシート計算用!I108&lt;&gt;"",キューシート計算用!I108,"")</f>
        <v>○</v>
      </c>
      <c r="J108" s="54" t="str">
        <f>IF(キューシート計算用!J108&lt;&gt;"",キューシート計算用!J108,"")</f>
        <v>N293</v>
      </c>
      <c r="K108" s="65" t="str">
        <f>IF(キューシート計算用!K108&lt;&gt;"",キューシート計算用!K108,"")</f>
        <v/>
      </c>
      <c r="L108" s="54" t="str">
        <f>IF(キューシート計算用!L108&lt;&gt;"",キューシート計算用!L108,"")</f>
        <v/>
      </c>
      <c r="M108" s="66" t="str">
        <f>IF(キューシート計算用!M108&lt;&gt;"",キューシート計算用!M108,"")</f>
        <v/>
      </c>
      <c r="N108" s="66" t="str">
        <f>IF(キューシート計算用!N108&lt;&gt;"",キューシート計算用!N108,"")</f>
        <v/>
      </c>
    </row>
    <row r="109" spans="1:14" x14ac:dyDescent="0.15">
      <c r="A109" s="54">
        <f>IF(キューシート計算用!A109&lt;&gt;"",キューシート計算用!A109,"")</f>
        <v>105</v>
      </c>
      <c r="B109" s="54" t="str">
        <f>IF(キューシート計算用!B109&lt;&gt;"",キューシート計算用!B109,"")</f>
        <v/>
      </c>
      <c r="C109" s="63">
        <f>IF(キューシート計算用!C109&lt;&gt;"",キューシート計算用!C109,"")</f>
        <v>3.1999999999999318</v>
      </c>
      <c r="D109" s="63">
        <f>IF(キューシート計算用!D109&lt;&gt;"",キューシート計算用!D109,"")</f>
        <v>36.099999999999966</v>
      </c>
      <c r="E109" s="64">
        <f>IF(キューシート計算用!E109&lt;&gt;"",キューシート計算用!E109,"")</f>
        <v>383.29999999999995</v>
      </c>
      <c r="F109" s="54" t="str">
        <f>IF(キューシート計算用!F109&lt;&gt;"",キューシート計算用!F109,"")</f>
        <v>追分交差点</v>
      </c>
      <c r="G109" s="54" t="str">
        <f>IF(キューシート計算用!G109&lt;&gt;"",キューシート計算用!G109,"")</f>
        <v>┬</v>
      </c>
      <c r="H109" s="54" t="str">
        <f>IF(キューシート計算用!H109&lt;&gt;"",キューシート計算用!H109,"")</f>
        <v>左</v>
      </c>
      <c r="I109" s="87" t="str">
        <f>IF(キューシート計算用!I109&lt;&gt;"",キューシート計算用!I109,"")</f>
        <v>○</v>
      </c>
      <c r="J109" s="54" t="str">
        <f>IF(キューシート計算用!J109&lt;&gt;"",キューシート計算用!J109,"")</f>
        <v>N293,N352</v>
      </c>
      <c r="K109" s="65" t="str">
        <f>IF(キューシート計算用!K109&lt;&gt;"",キューシート計算用!K109,"")</f>
        <v>←日光　宇都宮　鹿沼市街</v>
      </c>
      <c r="L109" s="54" t="str">
        <f>IF(キューシート計算用!L109&lt;&gt;"",キューシート計算用!L109,"")</f>
        <v>道なり</v>
      </c>
      <c r="M109" s="66" t="str">
        <f>IF(キューシート計算用!M109&lt;&gt;"",キューシート計算用!M109,"")</f>
        <v/>
      </c>
      <c r="N109" s="66" t="str">
        <f>IF(キューシート計算用!N109&lt;&gt;"",キューシート計算用!N109,"")</f>
        <v/>
      </c>
    </row>
    <row r="110" spans="1:14" x14ac:dyDescent="0.15">
      <c r="A110" s="54">
        <f>IF(キューシート計算用!A110&lt;&gt;"",キューシート計算用!A110,"")</f>
        <v>106</v>
      </c>
      <c r="B110" s="54" t="str">
        <f>IF(キューシート計算用!B110&lt;&gt;"",キューシート計算用!B110,"")</f>
        <v/>
      </c>
      <c r="C110" s="63">
        <f>IF(キューシート計算用!C110&lt;&gt;"",キューシート計算用!C110,"")</f>
        <v>7.1000000000000227</v>
      </c>
      <c r="D110" s="63">
        <f>IF(キューシート計算用!D110&lt;&gt;"",キューシート計算用!D110,"")</f>
        <v>43.199999999999989</v>
      </c>
      <c r="E110" s="64">
        <f>IF(キューシート計算用!E110&lt;&gt;"",キューシート計算用!E110,"")</f>
        <v>390.4</v>
      </c>
      <c r="F110" s="54" t="str">
        <f>IF(キューシート計算用!F110&lt;&gt;"",キューシート計算用!F110,"")</f>
        <v>市役所前</v>
      </c>
      <c r="G110" s="54" t="str">
        <f>IF(キューシート計算用!G110&lt;&gt;"",キューシート計算用!G110,"")</f>
        <v>┼</v>
      </c>
      <c r="H110" s="54" t="str">
        <f>IF(キューシート計算用!H110&lt;&gt;"",キューシート計算用!H110,"")</f>
        <v>右</v>
      </c>
      <c r="I110" s="87" t="str">
        <f>IF(キューシート計算用!I110&lt;&gt;"",キューシート計算用!I110,"")</f>
        <v>○</v>
      </c>
      <c r="J110" s="54" t="str">
        <f>IF(キューシート計算用!J110&lt;&gt;"",キューシート計算用!J110,"")</f>
        <v>N293</v>
      </c>
      <c r="K110" s="65" t="str">
        <f>IF(キューシート計算用!K110&lt;&gt;"",キューシート計算用!K110,"")</f>
        <v>さくら　宇都宮→</v>
      </c>
      <c r="L110" s="54" t="str">
        <f>IF(キューシート計算用!L110&lt;&gt;"",キューシート計算用!L110,"")</f>
        <v>④黒川葬祭具社</v>
      </c>
      <c r="M110" s="66" t="str">
        <f>IF(キューシート計算用!M110&lt;&gt;"",キューシート計算用!M110,"")</f>
        <v/>
      </c>
      <c r="N110" s="66" t="str">
        <f>IF(キューシート計算用!N110&lt;&gt;"",キューシート計算用!N110,"")</f>
        <v/>
      </c>
    </row>
    <row r="111" spans="1:14" x14ac:dyDescent="0.15">
      <c r="A111" s="54">
        <f>IF(キューシート計算用!A111&lt;&gt;"",キューシート計算用!A111,"")</f>
        <v>107</v>
      </c>
      <c r="B111" s="54" t="str">
        <f>IF(キューシート計算用!B111&lt;&gt;"",キューシート計算用!B111,"")</f>
        <v/>
      </c>
      <c r="C111" s="63">
        <f>IF(キューシート計算用!C111&lt;&gt;"",キューシート計算用!C111,"")</f>
        <v>1.3999999999999773</v>
      </c>
      <c r="D111" s="63">
        <f>IF(キューシート計算用!D111&lt;&gt;"",キューシート計算用!D111,"")</f>
        <v>44.599999999999966</v>
      </c>
      <c r="E111" s="64">
        <f>IF(キューシート計算用!E111&lt;&gt;"",キューシート計算用!E111,"")</f>
        <v>391.79999999999995</v>
      </c>
      <c r="F111" s="54" t="str">
        <f>IF(キューシート計算用!F111&lt;&gt;"",キューシート計算用!F111,"")</f>
        <v>JR鹿沼駅前</v>
      </c>
      <c r="G111" s="54" t="str">
        <f>IF(キューシート計算用!G111&lt;&gt;"",キューシート計算用!G111,"")</f>
        <v>┬</v>
      </c>
      <c r="H111" s="54" t="str">
        <f>IF(キューシート計算用!H111&lt;&gt;"",キューシート計算用!H111,"")</f>
        <v>左</v>
      </c>
      <c r="I111" s="87" t="str">
        <f>IF(キューシート計算用!I111&lt;&gt;"",キューシート計算用!I111,"")</f>
        <v>○</v>
      </c>
      <c r="J111" s="54" t="str">
        <f>IF(キューシート計算用!J111&lt;&gt;"",キューシート計算用!J111,"")</f>
        <v>N293</v>
      </c>
      <c r="K111" s="65" t="str">
        <f>IF(キューシート計算用!K111&lt;&gt;"",キューシート計算用!K111,"")</f>
        <v>←那珂川町　さくら</v>
      </c>
      <c r="L111" s="54" t="str">
        <f>IF(キューシート計算用!L111&lt;&gt;"",キューシート計算用!L111,"")</f>
        <v>正面　鹿沼駅</v>
      </c>
      <c r="M111" s="66" t="str">
        <f>IF(キューシート計算用!M111&lt;&gt;"",キューシート計算用!M111,"")</f>
        <v/>
      </c>
      <c r="N111" s="66" t="str">
        <f>IF(キューシート計算用!N111&lt;&gt;"",キューシート計算用!N111,"")</f>
        <v/>
      </c>
    </row>
    <row r="112" spans="1:14" x14ac:dyDescent="0.15">
      <c r="A112" s="54">
        <f>IF(キューシート計算用!A112&lt;&gt;"",キューシート計算用!A112,"")</f>
        <v>108</v>
      </c>
      <c r="B112" s="54" t="str">
        <f>IF(キューシート計算用!B112&lt;&gt;"",キューシート計算用!B112,"")</f>
        <v/>
      </c>
      <c r="C112" s="63">
        <f>IF(キューシート計算用!C112&lt;&gt;"",キューシート計算用!C112,"")</f>
        <v>4.9000000000000341</v>
      </c>
      <c r="D112" s="63">
        <f>IF(キューシート計算用!D112&lt;&gt;"",キューシート計算用!D112,"")</f>
        <v>49.5</v>
      </c>
      <c r="E112" s="64">
        <f>IF(キューシート計算用!E112&lt;&gt;"",キューシート計算用!E112,"")</f>
        <v>396.7</v>
      </c>
      <c r="F112" s="54" t="str">
        <f>IF(キューシート計算用!F112&lt;&gt;"",キューシート計算用!F112,"")</f>
        <v>田野町</v>
      </c>
      <c r="G112" s="54" t="str">
        <f>IF(キューシート計算用!G112&lt;&gt;"",キューシート計算用!G112,"")</f>
        <v>┼</v>
      </c>
      <c r="H112" s="54" t="str">
        <f>IF(キューシート計算用!H112&lt;&gt;"",キューシート計算用!H112,"")</f>
        <v>右</v>
      </c>
      <c r="I112" s="87" t="str">
        <f>IF(キューシート計算用!I112&lt;&gt;"",キューシート計算用!I112,"")</f>
        <v>○</v>
      </c>
      <c r="J112" s="54" t="str">
        <f>IF(キューシート計算用!J112&lt;&gt;"",キューシート計算用!J112,"")</f>
        <v>N293</v>
      </c>
      <c r="K112" s="65" t="str">
        <f>IF(キューシート計算用!K112&lt;&gt;"",キューシート計算用!K112,"")</f>
        <v>那珂川町　さくら　宇都宮市街→</v>
      </c>
      <c r="L112" s="54" t="str">
        <f>IF(キューシート計算用!L112&lt;&gt;"",キューシート計算用!L112,"")</f>
        <v>①セブンイレブン④ファミリーマート</v>
      </c>
      <c r="M112" s="66" t="str">
        <f>IF(キューシート計算用!M112&lt;&gt;"",キューシート計算用!M112,"")</f>
        <v/>
      </c>
      <c r="N112" s="66" t="str">
        <f>IF(キューシート計算用!N112&lt;&gt;"",キューシート計算用!N112,"")</f>
        <v/>
      </c>
    </row>
    <row r="113" spans="1:14" x14ac:dyDescent="0.15">
      <c r="A113" s="54">
        <f>IF(キューシート計算用!A113&lt;&gt;"",キューシート計算用!A113,"")</f>
        <v>109</v>
      </c>
      <c r="B113" s="54" t="str">
        <f>IF(キューシート計算用!B113&lt;&gt;"",キューシート計算用!B113,"")</f>
        <v/>
      </c>
      <c r="C113" s="63">
        <f>IF(キューシート計算用!C113&lt;&gt;"",キューシート計算用!C113,"")</f>
        <v>0.80000000000001137</v>
      </c>
      <c r="D113" s="63">
        <f>IF(キューシート計算用!D113&lt;&gt;"",キューシート計算用!D113,"")</f>
        <v>50.300000000000011</v>
      </c>
      <c r="E113" s="64">
        <f>IF(キューシート計算用!E113&lt;&gt;"",キューシート計算用!E113,"")</f>
        <v>397.5</v>
      </c>
      <c r="F113" s="54" t="str">
        <f>IF(キューシート計算用!F113&lt;&gt;"",キューシート計算用!F113,"")</f>
        <v>田野町東</v>
      </c>
      <c r="G113" s="54" t="str">
        <f>IF(キューシート計算用!G113&lt;&gt;"",キューシート計算用!G113,"")</f>
        <v>┤</v>
      </c>
      <c r="H113" s="54" t="str">
        <f>IF(キューシート計算用!H113&lt;&gt;"",キューシート計算用!H113,"")</f>
        <v>左</v>
      </c>
      <c r="I113" s="87" t="str">
        <f>IF(キューシート計算用!I113&lt;&gt;"",キューシート計算用!I113,"")</f>
        <v>○</v>
      </c>
      <c r="J113" s="54" t="str">
        <f>IF(キューシート計算用!J113&lt;&gt;"",キューシート計算用!J113,"")</f>
        <v>N293</v>
      </c>
      <c r="K113" s="65" t="str">
        <f>IF(キューシート計算用!K113&lt;&gt;"",キューシート計算用!K113,"")</f>
        <v>←那珂川町　さくら</v>
      </c>
      <c r="L113" s="54" t="str">
        <f>IF(キューシート計算用!L113&lt;&gt;"",キューシート計算用!L113,"")</f>
        <v/>
      </c>
      <c r="M113" s="66" t="str">
        <f>IF(キューシート計算用!M113&lt;&gt;"",キューシート計算用!M113,"")</f>
        <v/>
      </c>
      <c r="N113" s="66" t="str">
        <f>IF(キューシート計算用!N113&lt;&gt;"",キューシート計算用!N113,"")</f>
        <v/>
      </c>
    </row>
    <row r="114" spans="1:14" x14ac:dyDescent="0.15">
      <c r="A114" s="54">
        <f>IF(キューシート計算用!A114&lt;&gt;"",キューシート計算用!A114,"")</f>
        <v>110</v>
      </c>
      <c r="B114" s="54" t="str">
        <f>IF(キューシート計算用!B114&lt;&gt;"",キューシート計算用!B114,"")</f>
        <v/>
      </c>
      <c r="C114" s="63">
        <f>IF(キューシート計算用!C114&lt;&gt;"",キューシート計算用!C114,"")</f>
        <v>5.3999999999999773</v>
      </c>
      <c r="D114" s="63">
        <f>IF(キューシート計算用!D114&lt;&gt;"",キューシート計算用!D114,"")</f>
        <v>55.699999999999989</v>
      </c>
      <c r="E114" s="64">
        <f>IF(キューシート計算用!E114&lt;&gt;"",キューシート計算用!E114,"")</f>
        <v>402.9</v>
      </c>
      <c r="F114" s="54" t="str">
        <f>IF(キューシート計算用!F114&lt;&gt;"",キューシート計算用!F114,"")</f>
        <v/>
      </c>
      <c r="G114" s="54" t="str">
        <f>IF(キューシート計算用!G114&lt;&gt;"",キューシート計算用!G114,"")</f>
        <v>├</v>
      </c>
      <c r="H114" s="54" t="str">
        <f>IF(キューシート計算用!H114&lt;&gt;"",キューシート計算用!H114,"")</f>
        <v>右</v>
      </c>
      <c r="I114" s="87" t="str">
        <f>IF(キューシート計算用!I114&lt;&gt;"",キューシート計算用!I114,"")</f>
        <v>○</v>
      </c>
      <c r="J114" s="54" t="str">
        <f>IF(キューシート計算用!J114&lt;&gt;"",キューシート計算用!J114,"")</f>
        <v/>
      </c>
      <c r="K114" s="65" t="str">
        <f>IF(キューシート計算用!K114&lt;&gt;"",キューシート計算用!K114,"")</f>
        <v/>
      </c>
      <c r="L114" s="54" t="str">
        <f>IF(キューシート計算用!L114&lt;&gt;"",キューシート計算用!L114,"")</f>
        <v>ろまんちっく村へ　④「宇都宮牛」看板</v>
      </c>
      <c r="M114" s="66" t="str">
        <f>IF(キューシート計算用!M114&lt;&gt;"",キューシート計算用!M114,"")</f>
        <v/>
      </c>
      <c r="N114" s="66" t="str">
        <f>IF(キューシート計算用!N114&lt;&gt;"",キューシート計算用!N114,"")</f>
        <v/>
      </c>
    </row>
    <row r="115" spans="1:14" x14ac:dyDescent="0.15">
      <c r="A115" s="54">
        <f>IF(キューシート計算用!A115&lt;&gt;"",キューシート計算用!A115,"")</f>
        <v>111</v>
      </c>
      <c r="B115" s="54" t="str">
        <f>IF(キューシート計算用!B115&lt;&gt;"",キューシート計算用!B115,"")</f>
        <v>finish</v>
      </c>
      <c r="C115" s="63">
        <f>IF(キューシート計算用!C115&lt;&gt;"",キューシート計算用!C115,"")</f>
        <v>0.39999999999997726</v>
      </c>
      <c r="D115" s="63">
        <f>IF(キューシート計算用!D115&lt;&gt;"",キューシート計算用!D115,"")</f>
        <v>56.099999999999966</v>
      </c>
      <c r="E115" s="64">
        <f>IF(キューシート計算用!E115&lt;&gt;"",キューシート計算用!E115,"")</f>
        <v>403.29999999999995</v>
      </c>
      <c r="F115" s="54" t="str">
        <f>IF(キューシート計算用!F115&lt;&gt;"",キューシート計算用!F115,"")</f>
        <v>うつのみやろまんちっく村</v>
      </c>
      <c r="G115" s="54" t="str">
        <f>IF(キューシート計算用!G115&lt;&gt;"",キューシート計算用!G115,"")</f>
        <v/>
      </c>
      <c r="H115" s="54" t="str">
        <f>IF(キューシート計算用!H115&lt;&gt;"",キューシート計算用!H115,"")</f>
        <v/>
      </c>
      <c r="I115" s="87" t="str">
        <f>IF(キューシート計算用!I115&lt;&gt;"",キューシート計算用!I115,"")</f>
        <v/>
      </c>
      <c r="J115" s="54" t="str">
        <f>IF(キューシート計算用!J115&lt;&gt;"",キューシート計算用!J115,"")</f>
        <v/>
      </c>
      <c r="K115" s="65" t="str">
        <f>IF(キューシート計算用!K115&lt;&gt;"",キューシート計算用!K115,"")</f>
        <v/>
      </c>
      <c r="L115" s="54" t="str">
        <f>IF(キューシート計算用!L115&lt;&gt;"",キューシート計算用!L115,"")</f>
        <v>8:00まではセミナーハウス　その後サイクルピクニック内ブースへ</v>
      </c>
      <c r="M115" s="66">
        <f ca="1">IF(キューシート計算用!M115&lt;&gt;"",キューシート計算用!M115,"")</f>
        <v>43219.797528594769</v>
      </c>
      <c r="N115" s="66">
        <f ca="1">IF(キューシート計算用!N115&lt;&gt;"",キューシート計算用!N115,"")</f>
        <v>43220.416666666664</v>
      </c>
    </row>
    <row r="116" spans="1:14" x14ac:dyDescent="0.15">
      <c r="A116" s="54">
        <f>IF(キューシート計算用!A116&lt;&gt;"",キューシート計算用!A116,"")</f>
        <v>112</v>
      </c>
      <c r="B116" s="54" t="str">
        <f>IF(キューシート計算用!B116&lt;&gt;"",キューシート計算用!B116,"")</f>
        <v/>
      </c>
      <c r="C116" s="63" t="str">
        <f>IF(キューシート計算用!C116&lt;&gt;"",キューシート計算用!C116,"")</f>
        <v/>
      </c>
      <c r="D116" s="63" t="str">
        <f>IF(キューシート計算用!D116&lt;&gt;"",キューシート計算用!D116,"")</f>
        <v/>
      </c>
      <c r="E116" s="64" t="str">
        <f>IF(キューシート計算用!E116&lt;&gt;"",キューシート計算用!E116,"")</f>
        <v/>
      </c>
      <c r="F116" s="54" t="str">
        <f>IF(キューシート計算用!F116&lt;&gt;"",キューシート計算用!F116,"")</f>
        <v/>
      </c>
      <c r="G116" s="54" t="str">
        <f>IF(キューシート計算用!G116&lt;&gt;"",キューシート計算用!G116,"")</f>
        <v/>
      </c>
      <c r="H116" s="54" t="str">
        <f>IF(キューシート計算用!H116&lt;&gt;"",キューシート計算用!H116,"")</f>
        <v/>
      </c>
      <c r="I116" s="87" t="str">
        <f>IF(キューシート計算用!I116&lt;&gt;"",キューシート計算用!I116,"")</f>
        <v/>
      </c>
      <c r="J116" s="54" t="str">
        <f>IF(キューシート計算用!J116&lt;&gt;"",キューシート計算用!J116,"")</f>
        <v/>
      </c>
      <c r="K116" s="65" t="str">
        <f>IF(キューシート計算用!K116&lt;&gt;"",キューシート計算用!K116,"")</f>
        <v/>
      </c>
      <c r="L116" s="54" t="str">
        <f>IF(キューシート計算用!L116&lt;&gt;"",キューシート計算用!L116,"")</f>
        <v/>
      </c>
      <c r="M116" s="66" t="str">
        <f>IF(キューシート計算用!M116&lt;&gt;"",キューシート計算用!M116,"")</f>
        <v/>
      </c>
      <c r="N116" s="66" t="str">
        <f>IF(キューシート計算用!N116&lt;&gt;"",キューシート計算用!N116,"")</f>
        <v/>
      </c>
    </row>
    <row r="117" spans="1:14" x14ac:dyDescent="0.15">
      <c r="A117" s="54">
        <f>IF(キューシート計算用!A117&lt;&gt;"",キューシート計算用!A117,"")</f>
        <v>113</v>
      </c>
      <c r="B117" s="54" t="str">
        <f>IF(キューシート計算用!B117&lt;&gt;"",キューシート計算用!B117,"")</f>
        <v/>
      </c>
      <c r="C117" s="63" t="str">
        <f>IF(キューシート計算用!C117&lt;&gt;"",キューシート計算用!C117,"")</f>
        <v/>
      </c>
      <c r="D117" s="63" t="str">
        <f>IF(キューシート計算用!D117&lt;&gt;"",キューシート計算用!D117,"")</f>
        <v/>
      </c>
      <c r="E117" s="64" t="str">
        <f>IF(キューシート計算用!E117&lt;&gt;"",キューシート計算用!E117,"")</f>
        <v/>
      </c>
      <c r="F117" s="54" t="str">
        <f>IF(キューシート計算用!F117&lt;&gt;"",キューシート計算用!F117,"")</f>
        <v/>
      </c>
      <c r="G117" s="54" t="str">
        <f>IF(キューシート計算用!G117&lt;&gt;"",キューシート計算用!G117,"")</f>
        <v/>
      </c>
      <c r="H117" s="54" t="str">
        <f>IF(キューシート計算用!H117&lt;&gt;"",キューシート計算用!H117,"")</f>
        <v/>
      </c>
      <c r="I117" s="87" t="str">
        <f>IF(キューシート計算用!I117&lt;&gt;"",キューシート計算用!I117,"")</f>
        <v/>
      </c>
      <c r="J117" s="54" t="str">
        <f>IF(キューシート計算用!J117&lt;&gt;"",キューシート計算用!J117,"")</f>
        <v/>
      </c>
      <c r="K117" s="65" t="str">
        <f>IF(キューシート計算用!K117&lt;&gt;"",キューシート計算用!K117,"")</f>
        <v/>
      </c>
      <c r="L117" s="54" t="str">
        <f>IF(キューシート計算用!L117&lt;&gt;"",キューシート計算用!L117,"")</f>
        <v/>
      </c>
      <c r="M117" s="66" t="str">
        <f>IF(キューシート計算用!M117&lt;&gt;"",キューシート計算用!M117,"")</f>
        <v/>
      </c>
      <c r="N117" s="66" t="str">
        <f>IF(キューシート計算用!N117&lt;&gt;"",キューシート計算用!N117,"")</f>
        <v/>
      </c>
    </row>
    <row r="118" spans="1:14" x14ac:dyDescent="0.15">
      <c r="A118" s="54">
        <f>IF(キューシート計算用!A118&lt;&gt;"",キューシート計算用!A118,"")</f>
        <v>114</v>
      </c>
      <c r="B118" s="54" t="str">
        <f>IF(キューシート計算用!B118&lt;&gt;"",キューシート計算用!B118,"")</f>
        <v/>
      </c>
      <c r="C118" s="63" t="str">
        <f>IF(キューシート計算用!C118&lt;&gt;"",キューシート計算用!C118,"")</f>
        <v/>
      </c>
      <c r="D118" s="63" t="str">
        <f>IF(キューシート計算用!D118&lt;&gt;"",キューシート計算用!D118,"")</f>
        <v/>
      </c>
      <c r="E118" s="64" t="str">
        <f>IF(キューシート計算用!E118&lt;&gt;"",キューシート計算用!E118,"")</f>
        <v/>
      </c>
      <c r="F118" s="54" t="str">
        <f>IF(キューシート計算用!F118&lt;&gt;"",キューシート計算用!F118,"")</f>
        <v/>
      </c>
      <c r="G118" s="54" t="str">
        <f>IF(キューシート計算用!G118&lt;&gt;"",キューシート計算用!G118,"")</f>
        <v/>
      </c>
      <c r="H118" s="54" t="str">
        <f>IF(キューシート計算用!H118&lt;&gt;"",キューシート計算用!H118,"")</f>
        <v/>
      </c>
      <c r="I118" s="87" t="str">
        <f>IF(キューシート計算用!I118&lt;&gt;"",キューシート計算用!I118,"")</f>
        <v/>
      </c>
      <c r="J118" s="54" t="str">
        <f>IF(キューシート計算用!J118&lt;&gt;"",キューシート計算用!J118,"")</f>
        <v/>
      </c>
      <c r="K118" s="65" t="str">
        <f>IF(キューシート計算用!K118&lt;&gt;"",キューシート計算用!K118,"")</f>
        <v/>
      </c>
      <c r="L118" s="54" t="str">
        <f>IF(キューシート計算用!L118&lt;&gt;"",キューシート計算用!L118,"")</f>
        <v/>
      </c>
      <c r="M118" s="66" t="str">
        <f>IF(キューシート計算用!M118&lt;&gt;"",キューシート計算用!M118,"")</f>
        <v/>
      </c>
      <c r="N118" s="66" t="str">
        <f>IF(キューシート計算用!N118&lt;&gt;"",キューシート計算用!N118,"")</f>
        <v/>
      </c>
    </row>
    <row r="119" spans="1:14" x14ac:dyDescent="0.15">
      <c r="A119" s="54">
        <f>IF(キューシート計算用!A119&lt;&gt;"",キューシート計算用!A119,"")</f>
        <v>115</v>
      </c>
      <c r="B119" s="54" t="str">
        <f>IF(キューシート計算用!B119&lt;&gt;"",キューシート計算用!B119,"")</f>
        <v/>
      </c>
      <c r="C119" s="63" t="str">
        <f>IF(キューシート計算用!C119&lt;&gt;"",キューシート計算用!C119,"")</f>
        <v/>
      </c>
      <c r="D119" s="63" t="str">
        <f>IF(キューシート計算用!D119&lt;&gt;"",キューシート計算用!D119,"")</f>
        <v/>
      </c>
      <c r="E119" s="64" t="str">
        <f>IF(キューシート計算用!E119&lt;&gt;"",キューシート計算用!E119,"")</f>
        <v/>
      </c>
      <c r="F119" s="54" t="str">
        <f>IF(キューシート計算用!F119&lt;&gt;"",キューシート計算用!F119,"")</f>
        <v/>
      </c>
      <c r="G119" s="54" t="str">
        <f>IF(キューシート計算用!G119&lt;&gt;"",キューシート計算用!G119,"")</f>
        <v/>
      </c>
      <c r="H119" s="54" t="str">
        <f>IF(キューシート計算用!H119&lt;&gt;"",キューシート計算用!H119,"")</f>
        <v/>
      </c>
      <c r="I119" s="87" t="str">
        <f>IF(キューシート計算用!I119&lt;&gt;"",キューシート計算用!I119,"")</f>
        <v/>
      </c>
      <c r="J119" s="54" t="str">
        <f>IF(キューシート計算用!J119&lt;&gt;"",キューシート計算用!J119,"")</f>
        <v/>
      </c>
      <c r="K119" s="65" t="str">
        <f>IF(キューシート計算用!K119&lt;&gt;"",キューシート計算用!K119,"")</f>
        <v/>
      </c>
      <c r="L119" s="54" t="str">
        <f>IF(キューシート計算用!L119&lt;&gt;"",キューシート計算用!L119,"")</f>
        <v/>
      </c>
      <c r="M119" s="66" t="str">
        <f>IF(キューシート計算用!M119&lt;&gt;"",キューシート計算用!M119,"")</f>
        <v/>
      </c>
      <c r="N119" s="66" t="str">
        <f>IF(キューシート計算用!N119&lt;&gt;"",キューシート計算用!N119,"")</f>
        <v/>
      </c>
    </row>
    <row r="120" spans="1:14" x14ac:dyDescent="0.15">
      <c r="A120" s="54">
        <f>IF(キューシート計算用!A120&lt;&gt;"",キューシート計算用!A120,"")</f>
        <v>116</v>
      </c>
      <c r="B120" s="54" t="str">
        <f>IF(キューシート計算用!B120&lt;&gt;"",キューシート計算用!B120,"")</f>
        <v/>
      </c>
      <c r="C120" s="54" t="str">
        <f>IF(キューシート計算用!C120&lt;&gt;"",キューシート計算用!C120,"")</f>
        <v/>
      </c>
      <c r="D120" s="64" t="str">
        <f>IF(キューシート計算用!D120&lt;&gt;"",キューシート計算用!D120,"")</f>
        <v/>
      </c>
      <c r="E120" s="64" t="str">
        <f>IF(キューシート計算用!E120&lt;&gt;"",キューシート計算用!E120,"")</f>
        <v/>
      </c>
      <c r="F120" s="54" t="str">
        <f>IF(キューシート計算用!F120&lt;&gt;"",キューシート計算用!F120,"")</f>
        <v/>
      </c>
      <c r="G120" s="54" t="str">
        <f>IF(キューシート計算用!G120&lt;&gt;"",キューシート計算用!G120,"")</f>
        <v/>
      </c>
      <c r="H120" s="54" t="str">
        <f>IF(キューシート計算用!H120&lt;&gt;"",キューシート計算用!H120,"")</f>
        <v/>
      </c>
      <c r="I120" s="87" t="str">
        <f>IF(キューシート計算用!I120&lt;&gt;"",キューシート計算用!I120,"")</f>
        <v/>
      </c>
      <c r="J120" s="54" t="str">
        <f>IF(キューシート計算用!J120&lt;&gt;"",キューシート計算用!J120,"")</f>
        <v/>
      </c>
      <c r="K120" s="65" t="str">
        <f>IF(キューシート計算用!K120&lt;&gt;"",キューシート計算用!K120,"")</f>
        <v/>
      </c>
      <c r="L120" s="54" t="str">
        <f>IF(キューシート計算用!L120&lt;&gt;"",キューシート計算用!L120,"")</f>
        <v/>
      </c>
      <c r="M120" s="66" t="str">
        <f>IF(キューシート計算用!M120&lt;&gt;"",キューシート計算用!M120,"")</f>
        <v/>
      </c>
      <c r="N120" s="66" t="str">
        <f>IF(キューシート計算用!N120&lt;&gt;"",キューシート計算用!N120,"")</f>
        <v/>
      </c>
    </row>
    <row r="121" spans="1:14" x14ac:dyDescent="0.15">
      <c r="A121" s="54">
        <f>IF(キューシート計算用!A121&lt;&gt;"",キューシート計算用!A121,"")</f>
        <v>117</v>
      </c>
      <c r="B121" s="54" t="str">
        <f>IF(キューシート計算用!B121&lt;&gt;"",キューシート計算用!B121,"")</f>
        <v/>
      </c>
      <c r="C121" s="54" t="str">
        <f>IF(キューシート計算用!C121&lt;&gt;"",キューシート計算用!C121,"")</f>
        <v/>
      </c>
      <c r="D121" s="64" t="str">
        <f>IF(キューシート計算用!D121&lt;&gt;"",キューシート計算用!D121,"")</f>
        <v/>
      </c>
      <c r="E121" s="64" t="str">
        <f>IF(キューシート計算用!E121&lt;&gt;"",キューシート計算用!E121,"")</f>
        <v/>
      </c>
      <c r="F121" s="54" t="str">
        <f>IF(キューシート計算用!F121&lt;&gt;"",キューシート計算用!F121,"")</f>
        <v/>
      </c>
      <c r="G121" s="54" t="str">
        <f>IF(キューシート計算用!G121&lt;&gt;"",キューシート計算用!G121,"")</f>
        <v/>
      </c>
      <c r="H121" s="54" t="str">
        <f>IF(キューシート計算用!H121&lt;&gt;"",キューシート計算用!H121,"")</f>
        <v/>
      </c>
      <c r="I121" s="87" t="str">
        <f>IF(キューシート計算用!I121&lt;&gt;"",キューシート計算用!I121,"")</f>
        <v/>
      </c>
      <c r="J121" s="54" t="str">
        <f>IF(キューシート計算用!J121&lt;&gt;"",キューシート計算用!J121,"")</f>
        <v/>
      </c>
      <c r="K121" s="65" t="str">
        <f>IF(キューシート計算用!K121&lt;&gt;"",キューシート計算用!K121,"")</f>
        <v/>
      </c>
      <c r="L121" s="54" t="str">
        <f>IF(キューシート計算用!L121&lt;&gt;"",キューシート計算用!L121,"")</f>
        <v/>
      </c>
      <c r="M121" s="66" t="str">
        <f>IF(キューシート計算用!M121&lt;&gt;"",キューシート計算用!M121,"")</f>
        <v/>
      </c>
      <c r="N121" s="66" t="str">
        <f>IF(キューシート計算用!N121&lt;&gt;"",キューシート計算用!N121,"")</f>
        <v/>
      </c>
    </row>
    <row r="122" spans="1:14" x14ac:dyDescent="0.15">
      <c r="A122" s="54">
        <f>IF(キューシート計算用!A122&lt;&gt;"",キューシート計算用!A122,"")</f>
        <v>118</v>
      </c>
      <c r="B122" s="54" t="str">
        <f>IF(キューシート計算用!B122&lt;&gt;"",キューシート計算用!B122,"")</f>
        <v/>
      </c>
      <c r="C122" s="54" t="str">
        <f>IF(キューシート計算用!C122&lt;&gt;"",キューシート計算用!C122,"")</f>
        <v/>
      </c>
      <c r="D122" s="64" t="str">
        <f>IF(キューシート計算用!D122&lt;&gt;"",キューシート計算用!D122,"")</f>
        <v/>
      </c>
      <c r="E122" s="64" t="str">
        <f>IF(キューシート計算用!E122&lt;&gt;"",キューシート計算用!E122,"")</f>
        <v/>
      </c>
      <c r="F122" s="54" t="str">
        <f>IF(キューシート計算用!F122&lt;&gt;"",キューシート計算用!F122,"")</f>
        <v/>
      </c>
      <c r="G122" s="54" t="str">
        <f>IF(キューシート計算用!G122&lt;&gt;"",キューシート計算用!G122,"")</f>
        <v/>
      </c>
      <c r="H122" s="54" t="str">
        <f>IF(キューシート計算用!H122&lt;&gt;"",キューシート計算用!H122,"")</f>
        <v/>
      </c>
      <c r="I122" s="87" t="str">
        <f>IF(キューシート計算用!I122&lt;&gt;"",キューシート計算用!I122,"")</f>
        <v/>
      </c>
      <c r="J122" s="54" t="str">
        <f>IF(キューシート計算用!J122&lt;&gt;"",キューシート計算用!J122,"")</f>
        <v/>
      </c>
      <c r="K122" s="65" t="str">
        <f>IF(キューシート計算用!K122&lt;&gt;"",キューシート計算用!K122,"")</f>
        <v/>
      </c>
      <c r="L122" s="54" t="str">
        <f>IF(キューシート計算用!L122&lt;&gt;"",キューシート計算用!L122,"")</f>
        <v/>
      </c>
      <c r="M122" s="66" t="str">
        <f>IF(キューシート計算用!M122&lt;&gt;"",キューシート計算用!M122,"")</f>
        <v/>
      </c>
      <c r="N122" s="66" t="str">
        <f>IF(キューシート計算用!N122&lt;&gt;"",キューシート計算用!N122,"")</f>
        <v/>
      </c>
    </row>
    <row r="123" spans="1:14" x14ac:dyDescent="0.15">
      <c r="A123" s="54">
        <f>IF(キューシート計算用!A123&lt;&gt;"",キューシート計算用!A123,"")</f>
        <v>119</v>
      </c>
      <c r="B123" s="54" t="str">
        <f>IF(キューシート計算用!B123&lt;&gt;"",キューシート計算用!B123,"")</f>
        <v/>
      </c>
      <c r="C123" s="54" t="str">
        <f>IF(キューシート計算用!C123&lt;&gt;"",キューシート計算用!C123,"")</f>
        <v/>
      </c>
      <c r="D123" s="64" t="str">
        <f>IF(キューシート計算用!D123&lt;&gt;"",キューシート計算用!D123,"")</f>
        <v/>
      </c>
      <c r="E123" s="64" t="str">
        <f>IF(キューシート計算用!E123&lt;&gt;"",キューシート計算用!E123,"")</f>
        <v/>
      </c>
      <c r="F123" s="54" t="str">
        <f>IF(キューシート計算用!F123&lt;&gt;"",キューシート計算用!F123,"")</f>
        <v/>
      </c>
      <c r="G123" s="54" t="str">
        <f>IF(キューシート計算用!G123&lt;&gt;"",キューシート計算用!G123,"")</f>
        <v/>
      </c>
      <c r="H123" s="54" t="str">
        <f>IF(キューシート計算用!H123&lt;&gt;"",キューシート計算用!H123,"")</f>
        <v/>
      </c>
      <c r="I123" s="87" t="str">
        <f>IF(キューシート計算用!I123&lt;&gt;"",キューシート計算用!I123,"")</f>
        <v/>
      </c>
      <c r="J123" s="54" t="str">
        <f>IF(キューシート計算用!J123&lt;&gt;"",キューシート計算用!J123,"")</f>
        <v/>
      </c>
      <c r="K123" s="65" t="str">
        <f>IF(キューシート計算用!K123&lt;&gt;"",キューシート計算用!K123,"")</f>
        <v/>
      </c>
      <c r="L123" s="54" t="str">
        <f>IF(キューシート計算用!L123&lt;&gt;"",キューシート計算用!L123,"")</f>
        <v/>
      </c>
      <c r="M123" s="66" t="str">
        <f>IF(キューシート計算用!M123&lt;&gt;"",キューシート計算用!M123,"")</f>
        <v/>
      </c>
      <c r="N123" s="66" t="str">
        <f>IF(キューシート計算用!N123&lt;&gt;"",キューシート計算用!N123,"")</f>
        <v/>
      </c>
    </row>
    <row r="124" spans="1:14" x14ac:dyDescent="0.15">
      <c r="A124" s="54">
        <f>IF(キューシート計算用!A124&lt;&gt;"",キューシート計算用!A124,"")</f>
        <v>120</v>
      </c>
      <c r="B124" s="54" t="str">
        <f>IF(キューシート計算用!B124&lt;&gt;"",キューシート計算用!B124,"")</f>
        <v/>
      </c>
      <c r="C124" s="54" t="str">
        <f>IF(キューシート計算用!C124&lt;&gt;"",キューシート計算用!C124,"")</f>
        <v/>
      </c>
      <c r="D124" s="64" t="str">
        <f>IF(キューシート計算用!D124&lt;&gt;"",キューシート計算用!D124,"")</f>
        <v/>
      </c>
      <c r="E124" s="64" t="str">
        <f>IF(キューシート計算用!E124&lt;&gt;"",キューシート計算用!E124,"")</f>
        <v/>
      </c>
      <c r="F124" s="54" t="str">
        <f>IF(キューシート計算用!F124&lt;&gt;"",キューシート計算用!F124,"")</f>
        <v/>
      </c>
      <c r="G124" s="54" t="str">
        <f>IF(キューシート計算用!G124&lt;&gt;"",キューシート計算用!G124,"")</f>
        <v/>
      </c>
      <c r="H124" s="54" t="str">
        <f>IF(キューシート計算用!H124&lt;&gt;"",キューシート計算用!H124,"")</f>
        <v/>
      </c>
      <c r="I124" s="87" t="str">
        <f>IF(キューシート計算用!I124&lt;&gt;"",キューシート計算用!I124,"")</f>
        <v/>
      </c>
      <c r="J124" s="54" t="str">
        <f>IF(キューシート計算用!J124&lt;&gt;"",キューシート計算用!J124,"")</f>
        <v/>
      </c>
      <c r="K124" s="65" t="str">
        <f>IF(キューシート計算用!K124&lt;&gt;"",キューシート計算用!K124,"")</f>
        <v/>
      </c>
      <c r="L124" s="54" t="str">
        <f>IF(キューシート計算用!L124&lt;&gt;"",キューシート計算用!L124,"")</f>
        <v/>
      </c>
      <c r="M124" s="66" t="str">
        <f>IF(キューシート計算用!M124&lt;&gt;"",キューシート計算用!M124,"")</f>
        <v/>
      </c>
      <c r="N124" s="66" t="str">
        <f>IF(キューシート計算用!N124&lt;&gt;"",キューシート計算用!N124,"")</f>
        <v/>
      </c>
    </row>
    <row r="125" spans="1:14" x14ac:dyDescent="0.15">
      <c r="A125" s="54">
        <f>IF(キューシート計算用!A125&lt;&gt;"",キューシート計算用!A125,"")</f>
        <v>121</v>
      </c>
      <c r="B125" s="54" t="str">
        <f>IF(キューシート計算用!B125&lt;&gt;"",キューシート計算用!B125,"")</f>
        <v/>
      </c>
      <c r="C125" s="54" t="str">
        <f>IF(キューシート計算用!C125&lt;&gt;"",キューシート計算用!C125,"")</f>
        <v/>
      </c>
      <c r="D125" s="64" t="str">
        <f>IF(キューシート計算用!D125&lt;&gt;"",キューシート計算用!D125,"")</f>
        <v/>
      </c>
      <c r="E125" s="64" t="str">
        <f>IF(キューシート計算用!E125&lt;&gt;"",キューシート計算用!E125,"")</f>
        <v/>
      </c>
      <c r="F125" s="54" t="str">
        <f>IF(キューシート計算用!F125&lt;&gt;"",キューシート計算用!F125,"")</f>
        <v/>
      </c>
      <c r="G125" s="54" t="str">
        <f>IF(キューシート計算用!G125&lt;&gt;"",キューシート計算用!G125,"")</f>
        <v/>
      </c>
      <c r="H125" s="54" t="str">
        <f>IF(キューシート計算用!H125&lt;&gt;"",キューシート計算用!H125,"")</f>
        <v/>
      </c>
      <c r="I125" s="87" t="str">
        <f>IF(キューシート計算用!I125&lt;&gt;"",キューシート計算用!I125,"")</f>
        <v/>
      </c>
      <c r="J125" s="54" t="str">
        <f>IF(キューシート計算用!J125&lt;&gt;"",キューシート計算用!J125,"")</f>
        <v/>
      </c>
      <c r="K125" s="65" t="str">
        <f>IF(キューシート計算用!K125&lt;&gt;"",キューシート計算用!K125,"")</f>
        <v/>
      </c>
      <c r="L125" s="54" t="str">
        <f>IF(キューシート計算用!L125&lt;&gt;"",キューシート計算用!L125,"")</f>
        <v/>
      </c>
      <c r="M125" s="66" t="str">
        <f>IF(キューシート計算用!M125&lt;&gt;"",キューシート計算用!M125,"")</f>
        <v/>
      </c>
      <c r="N125" s="66" t="str">
        <f>IF(キューシート計算用!N125&lt;&gt;"",キューシート計算用!N125,"")</f>
        <v/>
      </c>
    </row>
    <row r="126" spans="1:14" x14ac:dyDescent="0.15">
      <c r="A126" s="54">
        <f>IF(キューシート計算用!A126&lt;&gt;"",キューシート計算用!A126,"")</f>
        <v>122</v>
      </c>
      <c r="B126" s="54" t="str">
        <f>IF(キューシート計算用!B126&lt;&gt;"",キューシート計算用!B126,"")</f>
        <v/>
      </c>
      <c r="C126" s="54" t="str">
        <f>IF(キューシート計算用!C126&lt;&gt;"",キューシート計算用!C126,"")</f>
        <v/>
      </c>
      <c r="D126" s="64" t="str">
        <f>IF(キューシート計算用!D126&lt;&gt;"",キューシート計算用!D126,"")</f>
        <v/>
      </c>
      <c r="E126" s="64" t="str">
        <f>IF(キューシート計算用!E126&lt;&gt;"",キューシート計算用!E126,"")</f>
        <v/>
      </c>
      <c r="F126" s="54" t="str">
        <f>IF(キューシート計算用!F126&lt;&gt;"",キューシート計算用!F126,"")</f>
        <v/>
      </c>
      <c r="G126" s="54" t="str">
        <f>IF(キューシート計算用!G126&lt;&gt;"",キューシート計算用!G126,"")</f>
        <v/>
      </c>
      <c r="H126" s="54" t="str">
        <f>IF(キューシート計算用!H126&lt;&gt;"",キューシート計算用!H126,"")</f>
        <v/>
      </c>
      <c r="I126" s="87" t="str">
        <f>IF(キューシート計算用!I126&lt;&gt;"",キューシート計算用!I126,"")</f>
        <v/>
      </c>
      <c r="J126" s="54" t="str">
        <f>IF(キューシート計算用!J126&lt;&gt;"",キューシート計算用!J126,"")</f>
        <v/>
      </c>
      <c r="K126" s="65" t="str">
        <f>IF(キューシート計算用!K126&lt;&gt;"",キューシート計算用!K126,"")</f>
        <v/>
      </c>
      <c r="L126" s="54" t="str">
        <f>IF(キューシート計算用!L126&lt;&gt;"",キューシート計算用!L126,"")</f>
        <v/>
      </c>
      <c r="M126" s="66" t="str">
        <f>IF(キューシート計算用!M126&lt;&gt;"",キューシート計算用!M126,"")</f>
        <v/>
      </c>
      <c r="N126" s="66" t="str">
        <f>IF(キューシート計算用!N126&lt;&gt;"",キューシート計算用!N126,"")</f>
        <v/>
      </c>
    </row>
    <row r="127" spans="1:14" x14ac:dyDescent="0.15">
      <c r="A127" s="54">
        <f>IF(キューシート計算用!A127&lt;&gt;"",キューシート計算用!A127,"")</f>
        <v>123</v>
      </c>
      <c r="B127" s="54" t="str">
        <f>IF(キューシート計算用!B127&lt;&gt;"",キューシート計算用!B127,"")</f>
        <v/>
      </c>
      <c r="C127" s="54" t="str">
        <f>IF(キューシート計算用!C127&lt;&gt;"",キューシート計算用!C127,"")</f>
        <v/>
      </c>
      <c r="D127" s="64" t="str">
        <f>IF(キューシート計算用!D127&lt;&gt;"",キューシート計算用!D127,"")</f>
        <v/>
      </c>
      <c r="E127" s="64" t="str">
        <f>IF(キューシート計算用!E127&lt;&gt;"",キューシート計算用!E127,"")</f>
        <v/>
      </c>
      <c r="F127" s="54" t="str">
        <f>IF(キューシート計算用!F127&lt;&gt;"",キューシート計算用!F127,"")</f>
        <v/>
      </c>
      <c r="G127" s="54" t="str">
        <f>IF(キューシート計算用!G127&lt;&gt;"",キューシート計算用!G127,"")</f>
        <v/>
      </c>
      <c r="H127" s="54" t="str">
        <f>IF(キューシート計算用!H127&lt;&gt;"",キューシート計算用!H127,"")</f>
        <v/>
      </c>
      <c r="I127" s="87" t="str">
        <f>IF(キューシート計算用!I127&lt;&gt;"",キューシート計算用!I127,"")</f>
        <v/>
      </c>
      <c r="J127" s="54" t="str">
        <f>IF(キューシート計算用!J127&lt;&gt;"",キューシート計算用!J127,"")</f>
        <v/>
      </c>
      <c r="K127" s="65" t="str">
        <f>IF(キューシート計算用!K127&lt;&gt;"",キューシート計算用!K127,"")</f>
        <v/>
      </c>
      <c r="L127" s="54" t="str">
        <f>IF(キューシート計算用!L127&lt;&gt;"",キューシート計算用!L127,"")</f>
        <v/>
      </c>
      <c r="M127" s="66" t="str">
        <f>IF(キューシート計算用!M127&lt;&gt;"",キューシート計算用!M127,"")</f>
        <v/>
      </c>
      <c r="N127" s="66" t="str">
        <f>IF(キューシート計算用!N127&lt;&gt;"",キューシート計算用!N127,"")</f>
        <v/>
      </c>
    </row>
    <row r="128" spans="1:14" x14ac:dyDescent="0.15">
      <c r="A128" s="54">
        <f>IF(キューシート計算用!A128&lt;&gt;"",キューシート計算用!A128,"")</f>
        <v>124</v>
      </c>
      <c r="B128" s="54" t="str">
        <f>IF(キューシート計算用!B128&lt;&gt;"",キューシート計算用!B128,"")</f>
        <v/>
      </c>
      <c r="C128" s="54" t="str">
        <f>IF(キューシート計算用!C128&lt;&gt;"",キューシート計算用!C128,"")</f>
        <v/>
      </c>
      <c r="D128" s="64" t="str">
        <f>IF(キューシート計算用!D128&lt;&gt;"",キューシート計算用!D128,"")</f>
        <v/>
      </c>
      <c r="E128" s="64" t="str">
        <f>IF(キューシート計算用!E128&lt;&gt;"",キューシート計算用!E128,"")</f>
        <v/>
      </c>
      <c r="F128" s="54" t="str">
        <f>IF(キューシート計算用!F128&lt;&gt;"",キューシート計算用!F128,"")</f>
        <v/>
      </c>
      <c r="G128" s="54" t="str">
        <f>IF(キューシート計算用!G128&lt;&gt;"",キューシート計算用!G128,"")</f>
        <v/>
      </c>
      <c r="H128" s="54" t="str">
        <f>IF(キューシート計算用!H128&lt;&gt;"",キューシート計算用!H128,"")</f>
        <v/>
      </c>
      <c r="I128" s="87" t="str">
        <f>IF(キューシート計算用!I128&lt;&gt;"",キューシート計算用!I128,"")</f>
        <v/>
      </c>
      <c r="J128" s="54" t="str">
        <f>IF(キューシート計算用!J128&lt;&gt;"",キューシート計算用!J128,"")</f>
        <v/>
      </c>
      <c r="K128" s="65" t="str">
        <f>IF(キューシート計算用!K128&lt;&gt;"",キューシート計算用!K128,"")</f>
        <v/>
      </c>
      <c r="L128" s="54" t="str">
        <f>IF(キューシート計算用!L128&lt;&gt;"",キューシート計算用!L128,"")</f>
        <v/>
      </c>
      <c r="M128" s="66" t="str">
        <f>IF(キューシート計算用!M128&lt;&gt;"",キューシート計算用!M128,"")</f>
        <v/>
      </c>
      <c r="N128" s="66" t="str">
        <f>IF(キューシート計算用!N128&lt;&gt;"",キューシート計算用!N128,"")</f>
        <v/>
      </c>
    </row>
    <row r="129" spans="1:14" x14ac:dyDescent="0.15">
      <c r="A129" s="54">
        <f>IF(キューシート計算用!A129&lt;&gt;"",キューシート計算用!A129,"")</f>
        <v>125</v>
      </c>
      <c r="B129" s="54" t="str">
        <f>IF(キューシート計算用!B129&lt;&gt;"",キューシート計算用!B129,"")</f>
        <v/>
      </c>
      <c r="C129" s="54" t="str">
        <f>IF(キューシート計算用!C129&lt;&gt;"",キューシート計算用!C129,"")</f>
        <v/>
      </c>
      <c r="D129" s="64" t="str">
        <f>IF(キューシート計算用!D129&lt;&gt;"",キューシート計算用!D129,"")</f>
        <v/>
      </c>
      <c r="E129" s="64" t="str">
        <f>IF(キューシート計算用!E129&lt;&gt;"",キューシート計算用!E129,"")</f>
        <v/>
      </c>
      <c r="F129" s="54" t="str">
        <f>IF(キューシート計算用!F129&lt;&gt;"",キューシート計算用!F129,"")</f>
        <v/>
      </c>
      <c r="G129" s="54" t="str">
        <f>IF(キューシート計算用!G129&lt;&gt;"",キューシート計算用!G129,"")</f>
        <v/>
      </c>
      <c r="H129" s="54" t="str">
        <f>IF(キューシート計算用!H129&lt;&gt;"",キューシート計算用!H129,"")</f>
        <v/>
      </c>
      <c r="I129" s="87" t="str">
        <f>IF(キューシート計算用!I129&lt;&gt;"",キューシート計算用!I129,"")</f>
        <v/>
      </c>
      <c r="J129" s="54" t="str">
        <f>IF(キューシート計算用!J129&lt;&gt;"",キューシート計算用!J129,"")</f>
        <v/>
      </c>
      <c r="K129" s="65" t="str">
        <f>IF(キューシート計算用!K129&lt;&gt;"",キューシート計算用!K129,"")</f>
        <v/>
      </c>
      <c r="L129" s="54" t="str">
        <f>IF(キューシート計算用!L129&lt;&gt;"",キューシート計算用!L129,"")</f>
        <v/>
      </c>
      <c r="M129" s="66" t="str">
        <f>IF(キューシート計算用!M129&lt;&gt;"",キューシート計算用!M129,"")</f>
        <v/>
      </c>
      <c r="N129" s="66" t="str">
        <f>IF(キューシート計算用!N129&lt;&gt;"",キューシート計算用!N129,"")</f>
        <v/>
      </c>
    </row>
    <row r="130" spans="1:14" x14ac:dyDescent="0.15">
      <c r="A130" s="54">
        <f>IF(キューシート計算用!A130&lt;&gt;"",キューシート計算用!A130,"")</f>
        <v>126</v>
      </c>
      <c r="B130" s="54" t="str">
        <f>IF(キューシート計算用!B130&lt;&gt;"",キューシート計算用!B130,"")</f>
        <v/>
      </c>
      <c r="C130" s="54" t="str">
        <f>IF(キューシート計算用!C130&lt;&gt;"",キューシート計算用!C130,"")</f>
        <v/>
      </c>
      <c r="D130" s="64" t="str">
        <f>IF(キューシート計算用!D130&lt;&gt;"",キューシート計算用!D130,"")</f>
        <v/>
      </c>
      <c r="E130" s="64" t="str">
        <f>IF(キューシート計算用!E130&lt;&gt;"",キューシート計算用!E130,"")</f>
        <v/>
      </c>
      <c r="F130" s="54" t="str">
        <f>IF(キューシート計算用!F130&lt;&gt;"",キューシート計算用!F130,"")</f>
        <v/>
      </c>
      <c r="G130" s="54" t="str">
        <f>IF(キューシート計算用!G130&lt;&gt;"",キューシート計算用!G130,"")</f>
        <v/>
      </c>
      <c r="H130" s="54" t="str">
        <f>IF(キューシート計算用!H130&lt;&gt;"",キューシート計算用!H130,"")</f>
        <v/>
      </c>
      <c r="I130" s="87" t="str">
        <f>IF(キューシート計算用!I130&lt;&gt;"",キューシート計算用!I130,"")</f>
        <v/>
      </c>
      <c r="J130" s="54" t="str">
        <f>IF(キューシート計算用!J130&lt;&gt;"",キューシート計算用!J130,"")</f>
        <v/>
      </c>
      <c r="K130" s="65" t="str">
        <f>IF(キューシート計算用!K130&lt;&gt;"",キューシート計算用!K130,"")</f>
        <v/>
      </c>
      <c r="L130" s="54" t="str">
        <f>IF(キューシート計算用!L130&lt;&gt;"",キューシート計算用!L130,"")</f>
        <v/>
      </c>
      <c r="M130" s="66" t="str">
        <f>IF(キューシート計算用!M130&lt;&gt;"",キューシート計算用!M130,"")</f>
        <v/>
      </c>
      <c r="N130" s="66" t="str">
        <f>IF(キューシート計算用!N130&lt;&gt;"",キューシート計算用!N130,"")</f>
        <v/>
      </c>
    </row>
    <row r="131" spans="1:14" x14ac:dyDescent="0.15">
      <c r="A131" s="54">
        <f>IF(キューシート計算用!A131&lt;&gt;"",キューシート計算用!A131,"")</f>
        <v>127</v>
      </c>
      <c r="B131" s="54" t="str">
        <f>IF(キューシート計算用!B131&lt;&gt;"",キューシート計算用!B131,"")</f>
        <v/>
      </c>
      <c r="C131" s="54" t="str">
        <f>IF(キューシート計算用!C131&lt;&gt;"",キューシート計算用!C131,"")</f>
        <v/>
      </c>
      <c r="D131" s="64" t="str">
        <f>IF(キューシート計算用!D131&lt;&gt;"",キューシート計算用!D131,"")</f>
        <v/>
      </c>
      <c r="E131" s="64" t="str">
        <f>IF(キューシート計算用!E131&lt;&gt;"",キューシート計算用!E131,"")</f>
        <v/>
      </c>
      <c r="F131" s="54" t="str">
        <f>IF(キューシート計算用!F131&lt;&gt;"",キューシート計算用!F131,"")</f>
        <v/>
      </c>
      <c r="G131" s="54" t="str">
        <f>IF(キューシート計算用!G131&lt;&gt;"",キューシート計算用!G131,"")</f>
        <v/>
      </c>
      <c r="H131" s="54" t="str">
        <f>IF(キューシート計算用!H131&lt;&gt;"",キューシート計算用!H131,"")</f>
        <v/>
      </c>
      <c r="I131" s="87" t="str">
        <f>IF(キューシート計算用!I131&lt;&gt;"",キューシート計算用!I131,"")</f>
        <v/>
      </c>
      <c r="J131" s="54" t="str">
        <f>IF(キューシート計算用!J131&lt;&gt;"",キューシート計算用!J131,"")</f>
        <v/>
      </c>
      <c r="K131" s="65" t="str">
        <f>IF(キューシート計算用!K131&lt;&gt;"",キューシート計算用!K131,"")</f>
        <v/>
      </c>
      <c r="L131" s="54" t="str">
        <f>IF(キューシート計算用!L131&lt;&gt;"",キューシート計算用!L131,"")</f>
        <v/>
      </c>
      <c r="M131" s="66" t="str">
        <f>IF(キューシート計算用!M131&lt;&gt;"",キューシート計算用!M131,"")</f>
        <v/>
      </c>
      <c r="N131" s="66" t="str">
        <f>IF(キューシート計算用!N131&lt;&gt;"",キューシート計算用!N131,"")</f>
        <v/>
      </c>
    </row>
    <row r="132" spans="1:14" x14ac:dyDescent="0.15">
      <c r="A132" s="54">
        <f>IF(キューシート計算用!A132&lt;&gt;"",キューシート計算用!A132,"")</f>
        <v>128</v>
      </c>
      <c r="B132" s="54" t="str">
        <f>IF(キューシート計算用!B132&lt;&gt;"",キューシート計算用!B132,"")</f>
        <v/>
      </c>
      <c r="C132" s="54" t="str">
        <f>IF(キューシート計算用!C132&lt;&gt;"",キューシート計算用!C132,"")</f>
        <v/>
      </c>
      <c r="D132" s="64" t="str">
        <f>IF(キューシート計算用!D132&lt;&gt;"",キューシート計算用!D132,"")</f>
        <v/>
      </c>
      <c r="E132" s="64" t="str">
        <f>IF(キューシート計算用!E132&lt;&gt;"",キューシート計算用!E132,"")</f>
        <v/>
      </c>
      <c r="F132" s="54" t="str">
        <f>IF(キューシート計算用!F132&lt;&gt;"",キューシート計算用!F132,"")</f>
        <v/>
      </c>
      <c r="G132" s="54" t="str">
        <f>IF(キューシート計算用!G132&lt;&gt;"",キューシート計算用!G132,"")</f>
        <v/>
      </c>
      <c r="H132" s="54" t="str">
        <f>IF(キューシート計算用!H132&lt;&gt;"",キューシート計算用!H132,"")</f>
        <v/>
      </c>
      <c r="I132" s="87" t="str">
        <f>IF(キューシート計算用!I132&lt;&gt;"",キューシート計算用!I132,"")</f>
        <v/>
      </c>
      <c r="J132" s="54" t="str">
        <f>IF(キューシート計算用!J132&lt;&gt;"",キューシート計算用!J132,"")</f>
        <v/>
      </c>
      <c r="K132" s="65" t="str">
        <f>IF(キューシート計算用!K132&lt;&gt;"",キューシート計算用!K132,"")</f>
        <v/>
      </c>
      <c r="L132" s="54" t="str">
        <f>IF(キューシート計算用!L132&lt;&gt;"",キューシート計算用!L132,"")</f>
        <v/>
      </c>
      <c r="M132" s="66" t="str">
        <f>IF(キューシート計算用!M132&lt;&gt;"",キューシート計算用!M132,"")</f>
        <v/>
      </c>
      <c r="N132" s="66" t="str">
        <f>IF(キューシート計算用!N132&lt;&gt;"",キューシート計算用!N132,"")</f>
        <v/>
      </c>
    </row>
    <row r="133" spans="1:14" x14ac:dyDescent="0.15">
      <c r="A133" s="54">
        <f>IF(キューシート計算用!A133&lt;&gt;"",キューシート計算用!A133,"")</f>
        <v>129</v>
      </c>
      <c r="B133" s="54" t="str">
        <f>IF(キューシート計算用!B133&lt;&gt;"",キューシート計算用!B133,"")</f>
        <v/>
      </c>
      <c r="C133" s="54" t="str">
        <f>IF(キューシート計算用!C133&lt;&gt;"",キューシート計算用!C133,"")</f>
        <v/>
      </c>
      <c r="D133" s="64" t="str">
        <f>IF(キューシート計算用!D133&lt;&gt;"",キューシート計算用!D133,"")</f>
        <v/>
      </c>
      <c r="E133" s="64" t="str">
        <f>IF(キューシート計算用!E133&lt;&gt;"",キューシート計算用!E133,"")</f>
        <v/>
      </c>
      <c r="F133" s="54" t="str">
        <f>IF(キューシート計算用!F133&lt;&gt;"",キューシート計算用!F133,"")</f>
        <v/>
      </c>
      <c r="G133" s="54" t="str">
        <f>IF(キューシート計算用!G133&lt;&gt;"",キューシート計算用!G133,"")</f>
        <v/>
      </c>
      <c r="H133" s="54" t="str">
        <f>IF(キューシート計算用!H133&lt;&gt;"",キューシート計算用!H133,"")</f>
        <v/>
      </c>
      <c r="I133" s="87" t="str">
        <f>IF(キューシート計算用!I133&lt;&gt;"",キューシート計算用!I133,"")</f>
        <v/>
      </c>
      <c r="J133" s="54" t="str">
        <f>IF(キューシート計算用!J133&lt;&gt;"",キューシート計算用!J133,"")</f>
        <v/>
      </c>
      <c r="K133" s="65" t="str">
        <f>IF(キューシート計算用!K133&lt;&gt;"",キューシート計算用!K133,"")</f>
        <v/>
      </c>
      <c r="L133" s="54" t="str">
        <f>IF(キューシート計算用!L133&lt;&gt;"",キューシート計算用!L133,"")</f>
        <v/>
      </c>
      <c r="M133" s="66" t="str">
        <f>IF(キューシート計算用!M133&lt;&gt;"",キューシート計算用!M133,"")</f>
        <v/>
      </c>
      <c r="N133" s="66" t="str">
        <f>IF(キューシート計算用!N133&lt;&gt;"",キューシート計算用!N133,"")</f>
        <v/>
      </c>
    </row>
    <row r="134" spans="1:14" x14ac:dyDescent="0.15">
      <c r="A134" s="54">
        <f>IF(キューシート計算用!A134&lt;&gt;"",キューシート計算用!A134,"")</f>
        <v>130</v>
      </c>
      <c r="B134" s="54" t="str">
        <f>IF(キューシート計算用!B134&lt;&gt;"",キューシート計算用!B134,"")</f>
        <v/>
      </c>
      <c r="C134" s="54" t="str">
        <f>IF(キューシート計算用!C134&lt;&gt;"",キューシート計算用!C134,"")</f>
        <v/>
      </c>
      <c r="D134" s="64" t="str">
        <f>IF(キューシート計算用!D134&lt;&gt;"",キューシート計算用!D134,"")</f>
        <v/>
      </c>
      <c r="E134" s="64" t="str">
        <f>IF(キューシート計算用!E134&lt;&gt;"",キューシート計算用!E134,"")</f>
        <v/>
      </c>
      <c r="F134" s="54" t="str">
        <f>IF(キューシート計算用!F134&lt;&gt;"",キューシート計算用!F134,"")</f>
        <v/>
      </c>
      <c r="G134" s="54" t="str">
        <f>IF(キューシート計算用!G134&lt;&gt;"",キューシート計算用!G134,"")</f>
        <v/>
      </c>
      <c r="H134" s="54" t="str">
        <f>IF(キューシート計算用!H134&lt;&gt;"",キューシート計算用!H134,"")</f>
        <v/>
      </c>
      <c r="I134" s="87" t="str">
        <f>IF(キューシート計算用!I134&lt;&gt;"",キューシート計算用!I134,"")</f>
        <v/>
      </c>
      <c r="J134" s="54" t="str">
        <f>IF(キューシート計算用!J134&lt;&gt;"",キューシート計算用!J134,"")</f>
        <v/>
      </c>
      <c r="K134" s="65" t="str">
        <f>IF(キューシート計算用!K134&lt;&gt;"",キューシート計算用!K134,"")</f>
        <v/>
      </c>
      <c r="L134" s="54" t="str">
        <f>IF(キューシート計算用!L134&lt;&gt;"",キューシート計算用!L134,"")</f>
        <v/>
      </c>
      <c r="M134" s="66" t="str">
        <f>IF(キューシート計算用!M134&lt;&gt;"",キューシート計算用!M134,"")</f>
        <v/>
      </c>
      <c r="N134" s="66" t="str">
        <f>IF(キューシート計算用!N134&lt;&gt;"",キューシート計算用!N134,"")</f>
        <v/>
      </c>
    </row>
    <row r="135" spans="1:14" x14ac:dyDescent="0.15">
      <c r="A135" s="54">
        <f>IF(キューシート計算用!A135&lt;&gt;"",キューシート計算用!A135,"")</f>
        <v>131</v>
      </c>
      <c r="B135" s="54" t="str">
        <f>IF(キューシート計算用!B135&lt;&gt;"",キューシート計算用!B135,"")</f>
        <v/>
      </c>
      <c r="C135" s="54" t="str">
        <f>IF(キューシート計算用!C135&lt;&gt;"",キューシート計算用!C135,"")</f>
        <v/>
      </c>
      <c r="D135" s="64" t="str">
        <f>IF(キューシート計算用!D135&lt;&gt;"",キューシート計算用!D135,"")</f>
        <v/>
      </c>
      <c r="E135" s="64" t="str">
        <f>IF(キューシート計算用!E135&lt;&gt;"",キューシート計算用!E135,"")</f>
        <v/>
      </c>
      <c r="F135" s="54" t="str">
        <f>IF(キューシート計算用!F135&lt;&gt;"",キューシート計算用!F135,"")</f>
        <v/>
      </c>
      <c r="G135" s="54" t="str">
        <f>IF(キューシート計算用!G135&lt;&gt;"",キューシート計算用!G135,"")</f>
        <v/>
      </c>
      <c r="H135" s="54" t="str">
        <f>IF(キューシート計算用!H135&lt;&gt;"",キューシート計算用!H135,"")</f>
        <v/>
      </c>
      <c r="I135" s="87" t="str">
        <f>IF(キューシート計算用!I135&lt;&gt;"",キューシート計算用!I135,"")</f>
        <v/>
      </c>
      <c r="J135" s="54" t="str">
        <f>IF(キューシート計算用!J135&lt;&gt;"",キューシート計算用!J135,"")</f>
        <v/>
      </c>
      <c r="K135" s="65" t="str">
        <f>IF(キューシート計算用!K135&lt;&gt;"",キューシート計算用!K135,"")</f>
        <v/>
      </c>
      <c r="L135" s="54" t="str">
        <f>IF(キューシート計算用!L135&lt;&gt;"",キューシート計算用!L135,"")</f>
        <v/>
      </c>
      <c r="M135" s="66" t="str">
        <f>IF(キューシート計算用!M135&lt;&gt;"",キューシート計算用!M135,"")</f>
        <v/>
      </c>
      <c r="N135" s="66" t="str">
        <f>IF(キューシート計算用!N135&lt;&gt;"",キューシート計算用!N135,"")</f>
        <v/>
      </c>
    </row>
    <row r="136" spans="1:14" x14ac:dyDescent="0.15">
      <c r="A136" s="54">
        <f>IF(キューシート計算用!A136&lt;&gt;"",キューシート計算用!A136,"")</f>
        <v>132</v>
      </c>
      <c r="B136" s="54" t="str">
        <f>IF(キューシート計算用!B136&lt;&gt;"",キューシート計算用!B136,"")</f>
        <v/>
      </c>
      <c r="C136" s="54" t="str">
        <f>IF(キューシート計算用!C136&lt;&gt;"",キューシート計算用!C136,"")</f>
        <v/>
      </c>
      <c r="D136" s="64" t="str">
        <f>IF(キューシート計算用!D136&lt;&gt;"",キューシート計算用!D136,"")</f>
        <v/>
      </c>
      <c r="E136" s="64" t="str">
        <f>IF(キューシート計算用!E136&lt;&gt;"",キューシート計算用!E136,"")</f>
        <v/>
      </c>
      <c r="F136" s="54" t="str">
        <f>IF(キューシート計算用!F136&lt;&gt;"",キューシート計算用!F136,"")</f>
        <v/>
      </c>
      <c r="G136" s="54" t="str">
        <f>IF(キューシート計算用!G136&lt;&gt;"",キューシート計算用!G136,"")</f>
        <v/>
      </c>
      <c r="H136" s="54" t="str">
        <f>IF(キューシート計算用!H136&lt;&gt;"",キューシート計算用!H136,"")</f>
        <v/>
      </c>
      <c r="I136" s="87" t="str">
        <f>IF(キューシート計算用!I136&lt;&gt;"",キューシート計算用!I136,"")</f>
        <v/>
      </c>
      <c r="J136" s="54" t="str">
        <f>IF(キューシート計算用!J136&lt;&gt;"",キューシート計算用!J136,"")</f>
        <v/>
      </c>
      <c r="K136" s="65" t="str">
        <f>IF(キューシート計算用!K136&lt;&gt;"",キューシート計算用!K136,"")</f>
        <v/>
      </c>
      <c r="L136" s="54" t="str">
        <f>IF(キューシート計算用!L136&lt;&gt;"",キューシート計算用!L136,"")</f>
        <v/>
      </c>
      <c r="M136" s="66" t="str">
        <f>IF(キューシート計算用!M136&lt;&gt;"",キューシート計算用!M136,"")</f>
        <v/>
      </c>
      <c r="N136" s="66" t="str">
        <f>IF(キューシート計算用!N136&lt;&gt;"",キューシート計算用!N136,"")</f>
        <v/>
      </c>
    </row>
    <row r="137" spans="1:14" x14ac:dyDescent="0.15">
      <c r="A137" s="54">
        <f>IF(キューシート計算用!A137&lt;&gt;"",キューシート計算用!A137,"")</f>
        <v>133</v>
      </c>
      <c r="B137" s="54" t="str">
        <f>IF(キューシート計算用!B137&lt;&gt;"",キューシート計算用!B137,"")</f>
        <v/>
      </c>
      <c r="C137" s="54" t="str">
        <f>IF(キューシート計算用!C137&lt;&gt;"",キューシート計算用!C137,"")</f>
        <v/>
      </c>
      <c r="D137" s="64" t="str">
        <f>IF(キューシート計算用!D137&lt;&gt;"",キューシート計算用!D137,"")</f>
        <v/>
      </c>
      <c r="E137" s="64" t="str">
        <f>IF(キューシート計算用!E137&lt;&gt;"",キューシート計算用!E137,"")</f>
        <v/>
      </c>
      <c r="F137" s="54" t="str">
        <f>IF(キューシート計算用!F137&lt;&gt;"",キューシート計算用!F137,"")</f>
        <v/>
      </c>
      <c r="G137" s="54" t="str">
        <f>IF(キューシート計算用!G137&lt;&gt;"",キューシート計算用!G137,"")</f>
        <v/>
      </c>
      <c r="H137" s="54" t="str">
        <f>IF(キューシート計算用!H137&lt;&gt;"",キューシート計算用!H137,"")</f>
        <v/>
      </c>
      <c r="I137" s="87" t="str">
        <f>IF(キューシート計算用!I137&lt;&gt;"",キューシート計算用!I137,"")</f>
        <v/>
      </c>
      <c r="J137" s="54" t="str">
        <f>IF(キューシート計算用!J137&lt;&gt;"",キューシート計算用!J137,"")</f>
        <v/>
      </c>
      <c r="K137" s="65" t="str">
        <f>IF(キューシート計算用!K137&lt;&gt;"",キューシート計算用!K137,"")</f>
        <v/>
      </c>
      <c r="L137" s="54" t="str">
        <f>IF(キューシート計算用!L137&lt;&gt;"",キューシート計算用!L137,"")</f>
        <v/>
      </c>
      <c r="M137" s="66" t="str">
        <f>IF(キューシート計算用!M137&lt;&gt;"",キューシート計算用!M137,"")</f>
        <v/>
      </c>
      <c r="N137" s="66" t="str">
        <f>IF(キューシート計算用!N137&lt;&gt;"",キューシート計算用!N137,"")</f>
        <v/>
      </c>
    </row>
    <row r="138" spans="1:14" x14ac:dyDescent="0.15">
      <c r="A138" s="54">
        <f>IF(キューシート計算用!A138&lt;&gt;"",キューシート計算用!A138,"")</f>
        <v>134</v>
      </c>
      <c r="B138" s="54" t="str">
        <f>IF(キューシート計算用!B138&lt;&gt;"",キューシート計算用!B138,"")</f>
        <v/>
      </c>
      <c r="C138" s="54" t="str">
        <f>IF(キューシート計算用!C138&lt;&gt;"",キューシート計算用!C138,"")</f>
        <v/>
      </c>
      <c r="D138" s="64" t="str">
        <f>IF(キューシート計算用!D138&lt;&gt;"",キューシート計算用!D138,"")</f>
        <v/>
      </c>
      <c r="E138" s="64" t="str">
        <f>IF(キューシート計算用!E138&lt;&gt;"",キューシート計算用!E138,"")</f>
        <v/>
      </c>
      <c r="F138" s="54" t="str">
        <f>IF(キューシート計算用!F138&lt;&gt;"",キューシート計算用!F138,"")</f>
        <v/>
      </c>
      <c r="G138" s="54" t="str">
        <f>IF(キューシート計算用!G138&lt;&gt;"",キューシート計算用!G138,"")</f>
        <v/>
      </c>
      <c r="H138" s="54" t="str">
        <f>IF(キューシート計算用!H138&lt;&gt;"",キューシート計算用!H138,"")</f>
        <v/>
      </c>
      <c r="I138" s="87" t="str">
        <f>IF(キューシート計算用!I138&lt;&gt;"",キューシート計算用!I138,"")</f>
        <v/>
      </c>
      <c r="J138" s="54" t="str">
        <f>IF(キューシート計算用!J138&lt;&gt;"",キューシート計算用!J138,"")</f>
        <v/>
      </c>
      <c r="K138" s="65" t="str">
        <f>IF(キューシート計算用!K138&lt;&gt;"",キューシート計算用!K138,"")</f>
        <v/>
      </c>
      <c r="L138" s="54" t="str">
        <f>IF(キューシート計算用!L138&lt;&gt;"",キューシート計算用!L138,"")</f>
        <v/>
      </c>
      <c r="M138" s="66" t="str">
        <f>IF(キューシート計算用!M138&lt;&gt;"",キューシート計算用!M138,"")</f>
        <v/>
      </c>
      <c r="N138" s="66" t="str">
        <f>IF(キューシート計算用!N138&lt;&gt;"",キューシート計算用!N138,"")</f>
        <v/>
      </c>
    </row>
    <row r="139" spans="1:14" x14ac:dyDescent="0.15">
      <c r="A139" s="54">
        <f>IF(キューシート計算用!A139&lt;&gt;"",キューシート計算用!A139,"")</f>
        <v>135</v>
      </c>
      <c r="B139" s="54" t="str">
        <f>IF(キューシート計算用!B139&lt;&gt;"",キューシート計算用!B139,"")</f>
        <v/>
      </c>
      <c r="C139" s="54" t="str">
        <f>IF(キューシート計算用!C139&lt;&gt;"",キューシート計算用!C139,"")</f>
        <v/>
      </c>
      <c r="D139" s="64" t="str">
        <f>IF(キューシート計算用!D139&lt;&gt;"",キューシート計算用!D139,"")</f>
        <v/>
      </c>
      <c r="E139" s="64" t="str">
        <f>IF(キューシート計算用!E139&lt;&gt;"",キューシート計算用!E139,"")</f>
        <v/>
      </c>
      <c r="F139" s="54" t="str">
        <f>IF(キューシート計算用!F139&lt;&gt;"",キューシート計算用!F139,"")</f>
        <v/>
      </c>
      <c r="G139" s="54" t="str">
        <f>IF(キューシート計算用!G139&lt;&gt;"",キューシート計算用!G139,"")</f>
        <v/>
      </c>
      <c r="H139" s="54" t="str">
        <f>IF(キューシート計算用!H139&lt;&gt;"",キューシート計算用!H139,"")</f>
        <v/>
      </c>
      <c r="I139" s="87" t="str">
        <f>IF(キューシート計算用!I139&lt;&gt;"",キューシート計算用!I139,"")</f>
        <v/>
      </c>
      <c r="J139" s="54" t="str">
        <f>IF(キューシート計算用!J139&lt;&gt;"",キューシート計算用!J139,"")</f>
        <v/>
      </c>
      <c r="K139" s="65" t="str">
        <f>IF(キューシート計算用!K139&lt;&gt;"",キューシート計算用!K139,"")</f>
        <v/>
      </c>
      <c r="L139" s="54" t="str">
        <f>IF(キューシート計算用!L139&lt;&gt;"",キューシート計算用!L139,"")</f>
        <v/>
      </c>
      <c r="M139" s="66" t="str">
        <f>IF(キューシート計算用!M139&lt;&gt;"",キューシート計算用!M139,"")</f>
        <v/>
      </c>
      <c r="N139" s="66" t="str">
        <f>IF(キューシート計算用!N139&lt;&gt;"",キューシート計算用!N139,"")</f>
        <v/>
      </c>
    </row>
    <row r="140" spans="1:14" x14ac:dyDescent="0.15">
      <c r="A140" s="54">
        <f>IF(キューシート計算用!A140&lt;&gt;"",キューシート計算用!A140,"")</f>
        <v>136</v>
      </c>
      <c r="B140" s="54" t="str">
        <f>IF(キューシート計算用!B140&lt;&gt;"",キューシート計算用!B140,"")</f>
        <v/>
      </c>
      <c r="C140" s="54" t="str">
        <f>IF(キューシート計算用!C140&lt;&gt;"",キューシート計算用!C140,"")</f>
        <v/>
      </c>
      <c r="D140" s="64" t="str">
        <f>IF(キューシート計算用!D140&lt;&gt;"",キューシート計算用!D140,"")</f>
        <v/>
      </c>
      <c r="E140" s="64" t="str">
        <f>IF(キューシート計算用!E140&lt;&gt;"",キューシート計算用!E140,"")</f>
        <v/>
      </c>
      <c r="F140" s="54" t="str">
        <f>IF(キューシート計算用!F140&lt;&gt;"",キューシート計算用!F140,"")</f>
        <v/>
      </c>
      <c r="G140" s="54" t="str">
        <f>IF(キューシート計算用!G140&lt;&gt;"",キューシート計算用!G140,"")</f>
        <v/>
      </c>
      <c r="H140" s="54" t="str">
        <f>IF(キューシート計算用!H140&lt;&gt;"",キューシート計算用!H140,"")</f>
        <v/>
      </c>
      <c r="I140" s="87" t="str">
        <f>IF(キューシート計算用!I140&lt;&gt;"",キューシート計算用!I140,"")</f>
        <v/>
      </c>
      <c r="J140" s="54" t="str">
        <f>IF(キューシート計算用!J140&lt;&gt;"",キューシート計算用!J140,"")</f>
        <v/>
      </c>
      <c r="K140" s="65" t="str">
        <f>IF(キューシート計算用!K140&lt;&gt;"",キューシート計算用!K140,"")</f>
        <v/>
      </c>
      <c r="L140" s="54" t="str">
        <f>IF(キューシート計算用!L140&lt;&gt;"",キューシート計算用!L140,"")</f>
        <v/>
      </c>
      <c r="M140" s="66" t="str">
        <f>IF(キューシート計算用!M140&lt;&gt;"",キューシート計算用!M140,"")</f>
        <v/>
      </c>
      <c r="N140" s="66" t="str">
        <f>IF(キューシート計算用!N140&lt;&gt;"",キューシート計算用!N140,"")</f>
        <v/>
      </c>
    </row>
    <row r="141" spans="1:14" x14ac:dyDescent="0.15">
      <c r="A141" s="54">
        <f>IF(キューシート計算用!A141&lt;&gt;"",キューシート計算用!A141,"")</f>
        <v>137</v>
      </c>
      <c r="B141" s="54" t="str">
        <f>IF(キューシート計算用!B141&lt;&gt;"",キューシート計算用!B141,"")</f>
        <v/>
      </c>
      <c r="C141" s="54" t="str">
        <f>IF(キューシート計算用!C141&lt;&gt;"",キューシート計算用!C141,"")</f>
        <v/>
      </c>
      <c r="D141" s="64" t="str">
        <f>IF(キューシート計算用!D141&lt;&gt;"",キューシート計算用!D141,"")</f>
        <v/>
      </c>
      <c r="E141" s="64" t="str">
        <f>IF(キューシート計算用!E141&lt;&gt;"",キューシート計算用!E141,"")</f>
        <v/>
      </c>
      <c r="F141" s="54" t="str">
        <f>IF(キューシート計算用!F141&lt;&gt;"",キューシート計算用!F141,"")</f>
        <v/>
      </c>
      <c r="G141" s="54" t="str">
        <f>IF(キューシート計算用!G141&lt;&gt;"",キューシート計算用!G141,"")</f>
        <v/>
      </c>
      <c r="H141" s="54" t="str">
        <f>IF(キューシート計算用!H141&lt;&gt;"",キューシート計算用!H141,"")</f>
        <v/>
      </c>
      <c r="I141" s="87" t="str">
        <f>IF(キューシート計算用!I141&lt;&gt;"",キューシート計算用!I141,"")</f>
        <v/>
      </c>
      <c r="J141" s="54" t="str">
        <f>IF(キューシート計算用!J141&lt;&gt;"",キューシート計算用!J141,"")</f>
        <v/>
      </c>
      <c r="K141" s="65" t="str">
        <f>IF(キューシート計算用!K141&lt;&gt;"",キューシート計算用!K141,"")</f>
        <v/>
      </c>
      <c r="L141" s="54" t="str">
        <f>IF(キューシート計算用!L141&lt;&gt;"",キューシート計算用!L141,"")</f>
        <v/>
      </c>
      <c r="M141" s="66" t="str">
        <f>IF(キューシート計算用!M141&lt;&gt;"",キューシート計算用!M141,"")</f>
        <v/>
      </c>
      <c r="N141" s="66" t="str">
        <f>IF(キューシート計算用!N141&lt;&gt;"",キューシート計算用!N141,"")</f>
        <v/>
      </c>
    </row>
    <row r="142" spans="1:14" x14ac:dyDescent="0.15">
      <c r="A142" s="54">
        <f>IF(キューシート計算用!A142&lt;&gt;"",キューシート計算用!A142,"")</f>
        <v>138</v>
      </c>
      <c r="B142" s="54" t="str">
        <f>IF(キューシート計算用!B142&lt;&gt;"",キューシート計算用!B142,"")</f>
        <v/>
      </c>
      <c r="C142" s="54" t="str">
        <f>IF(キューシート計算用!C142&lt;&gt;"",キューシート計算用!C142,"")</f>
        <v/>
      </c>
      <c r="D142" s="64" t="str">
        <f>IF(キューシート計算用!D142&lt;&gt;"",キューシート計算用!D142,"")</f>
        <v/>
      </c>
      <c r="E142" s="64" t="str">
        <f>IF(キューシート計算用!E142&lt;&gt;"",キューシート計算用!E142,"")</f>
        <v/>
      </c>
      <c r="F142" s="54" t="str">
        <f>IF(キューシート計算用!F142&lt;&gt;"",キューシート計算用!F142,"")</f>
        <v/>
      </c>
      <c r="G142" s="54" t="str">
        <f>IF(キューシート計算用!G142&lt;&gt;"",キューシート計算用!G142,"")</f>
        <v/>
      </c>
      <c r="H142" s="54" t="str">
        <f>IF(キューシート計算用!H142&lt;&gt;"",キューシート計算用!H142,"")</f>
        <v/>
      </c>
      <c r="I142" s="87" t="str">
        <f>IF(キューシート計算用!I142&lt;&gt;"",キューシート計算用!I142,"")</f>
        <v/>
      </c>
      <c r="J142" s="54" t="str">
        <f>IF(キューシート計算用!J142&lt;&gt;"",キューシート計算用!J142,"")</f>
        <v/>
      </c>
      <c r="K142" s="65" t="str">
        <f>IF(キューシート計算用!K142&lt;&gt;"",キューシート計算用!K142,"")</f>
        <v/>
      </c>
      <c r="L142" s="54" t="str">
        <f>IF(キューシート計算用!L142&lt;&gt;"",キューシート計算用!L142,"")</f>
        <v/>
      </c>
      <c r="M142" s="66" t="str">
        <f>IF(キューシート計算用!M142&lt;&gt;"",キューシート計算用!M142,"")</f>
        <v/>
      </c>
      <c r="N142" s="66" t="str">
        <f>IF(キューシート計算用!N142&lt;&gt;"",キューシート計算用!N142,"")</f>
        <v/>
      </c>
    </row>
    <row r="143" spans="1:14" x14ac:dyDescent="0.15">
      <c r="A143" s="54">
        <f>IF(キューシート計算用!A143&lt;&gt;"",キューシート計算用!A143,"")</f>
        <v>139</v>
      </c>
      <c r="B143" s="54" t="str">
        <f>IF(キューシート計算用!B143&lt;&gt;"",キューシート計算用!B143,"")</f>
        <v/>
      </c>
      <c r="C143" s="54" t="str">
        <f>IF(キューシート計算用!C143&lt;&gt;"",キューシート計算用!C143,"")</f>
        <v/>
      </c>
      <c r="D143" s="64" t="str">
        <f>IF(キューシート計算用!D143&lt;&gt;"",キューシート計算用!D143,"")</f>
        <v/>
      </c>
      <c r="E143" s="64" t="str">
        <f>IF(キューシート計算用!E143&lt;&gt;"",キューシート計算用!E143,"")</f>
        <v/>
      </c>
      <c r="F143" s="54" t="str">
        <f>IF(キューシート計算用!F143&lt;&gt;"",キューシート計算用!F143,"")</f>
        <v/>
      </c>
      <c r="G143" s="54" t="str">
        <f>IF(キューシート計算用!G143&lt;&gt;"",キューシート計算用!G143,"")</f>
        <v/>
      </c>
      <c r="H143" s="54" t="str">
        <f>IF(キューシート計算用!H143&lt;&gt;"",キューシート計算用!H143,"")</f>
        <v/>
      </c>
      <c r="I143" s="87" t="str">
        <f>IF(キューシート計算用!I143&lt;&gt;"",キューシート計算用!I143,"")</f>
        <v/>
      </c>
      <c r="J143" s="54" t="str">
        <f>IF(キューシート計算用!J143&lt;&gt;"",キューシート計算用!J143,"")</f>
        <v/>
      </c>
      <c r="K143" s="65" t="str">
        <f>IF(キューシート計算用!K143&lt;&gt;"",キューシート計算用!K143,"")</f>
        <v/>
      </c>
      <c r="L143" s="54" t="str">
        <f>IF(キューシート計算用!L143&lt;&gt;"",キューシート計算用!L143,"")</f>
        <v/>
      </c>
      <c r="M143" s="66" t="str">
        <f>IF(キューシート計算用!M143&lt;&gt;"",キューシート計算用!M143,"")</f>
        <v/>
      </c>
      <c r="N143" s="66" t="str">
        <f>IF(キューシート計算用!N143&lt;&gt;"",キューシート計算用!N143,"")</f>
        <v/>
      </c>
    </row>
    <row r="144" spans="1:14" x14ac:dyDescent="0.15">
      <c r="A144" s="54">
        <f>IF(キューシート計算用!A144&lt;&gt;"",キューシート計算用!A144,"")</f>
        <v>140</v>
      </c>
      <c r="B144" s="54" t="str">
        <f>IF(キューシート計算用!B144&lt;&gt;"",キューシート計算用!B144,"")</f>
        <v/>
      </c>
      <c r="C144" s="54" t="str">
        <f>IF(キューシート計算用!C144&lt;&gt;"",キューシート計算用!C144,"")</f>
        <v/>
      </c>
      <c r="D144" s="64" t="str">
        <f>IF(キューシート計算用!D144&lt;&gt;"",キューシート計算用!D144,"")</f>
        <v/>
      </c>
      <c r="E144" s="64" t="str">
        <f>IF(キューシート計算用!E144&lt;&gt;"",キューシート計算用!E144,"")</f>
        <v/>
      </c>
      <c r="F144" s="54" t="str">
        <f>IF(キューシート計算用!F144&lt;&gt;"",キューシート計算用!F144,"")</f>
        <v/>
      </c>
      <c r="G144" s="54" t="str">
        <f>IF(キューシート計算用!G144&lt;&gt;"",キューシート計算用!G144,"")</f>
        <v/>
      </c>
      <c r="H144" s="54" t="str">
        <f>IF(キューシート計算用!H144&lt;&gt;"",キューシート計算用!H144,"")</f>
        <v/>
      </c>
      <c r="I144" s="87" t="str">
        <f>IF(キューシート計算用!I144&lt;&gt;"",キューシート計算用!I144,"")</f>
        <v/>
      </c>
      <c r="J144" s="54" t="str">
        <f>IF(キューシート計算用!J144&lt;&gt;"",キューシート計算用!J144,"")</f>
        <v/>
      </c>
      <c r="K144" s="65" t="str">
        <f>IF(キューシート計算用!K144&lt;&gt;"",キューシート計算用!K144,"")</f>
        <v/>
      </c>
      <c r="L144" s="54" t="str">
        <f>IF(キューシート計算用!L144&lt;&gt;"",キューシート計算用!L144,"")</f>
        <v/>
      </c>
      <c r="M144" s="66" t="str">
        <f>IF(キューシート計算用!M144&lt;&gt;"",キューシート計算用!M144,"")</f>
        <v/>
      </c>
      <c r="N144" s="66" t="str">
        <f>IF(キューシート計算用!N144&lt;&gt;"",キューシート計算用!N144,"")</f>
        <v/>
      </c>
    </row>
    <row r="145" spans="1:14" x14ac:dyDescent="0.15">
      <c r="A145" s="54">
        <f>IF(キューシート計算用!A145&lt;&gt;"",キューシート計算用!A145,"")</f>
        <v>141</v>
      </c>
      <c r="B145" s="54" t="str">
        <f>IF(キューシート計算用!B145&lt;&gt;"",キューシート計算用!B145,"")</f>
        <v/>
      </c>
      <c r="C145" s="54" t="str">
        <f>IF(キューシート計算用!C145&lt;&gt;"",キューシート計算用!C145,"")</f>
        <v/>
      </c>
      <c r="D145" s="64" t="str">
        <f>IF(キューシート計算用!D145&lt;&gt;"",キューシート計算用!D145,"")</f>
        <v/>
      </c>
      <c r="E145" s="64" t="str">
        <f>IF(キューシート計算用!E145&lt;&gt;"",キューシート計算用!E145,"")</f>
        <v/>
      </c>
      <c r="F145" s="54" t="str">
        <f>IF(キューシート計算用!F145&lt;&gt;"",キューシート計算用!F145,"")</f>
        <v/>
      </c>
      <c r="G145" s="54" t="str">
        <f>IF(キューシート計算用!G145&lt;&gt;"",キューシート計算用!G145,"")</f>
        <v/>
      </c>
      <c r="H145" s="54" t="str">
        <f>IF(キューシート計算用!H145&lt;&gt;"",キューシート計算用!H145,"")</f>
        <v/>
      </c>
      <c r="I145" s="87" t="str">
        <f>IF(キューシート計算用!I145&lt;&gt;"",キューシート計算用!I145,"")</f>
        <v/>
      </c>
      <c r="J145" s="54" t="str">
        <f>IF(キューシート計算用!J145&lt;&gt;"",キューシート計算用!J145,"")</f>
        <v/>
      </c>
      <c r="K145" s="65" t="str">
        <f>IF(キューシート計算用!K145&lt;&gt;"",キューシート計算用!K145,"")</f>
        <v/>
      </c>
      <c r="L145" s="54" t="str">
        <f>IF(キューシート計算用!L145&lt;&gt;"",キューシート計算用!L145,"")</f>
        <v/>
      </c>
      <c r="M145" s="66" t="str">
        <f>IF(キューシート計算用!M145&lt;&gt;"",キューシート計算用!M145,"")</f>
        <v/>
      </c>
      <c r="N145" s="66" t="str">
        <f>IF(キューシート計算用!N145&lt;&gt;"",キューシート計算用!N145,"")</f>
        <v/>
      </c>
    </row>
    <row r="146" spans="1:14" x14ac:dyDescent="0.15">
      <c r="A146" s="54">
        <f>IF(キューシート計算用!A146&lt;&gt;"",キューシート計算用!A146,"")</f>
        <v>142</v>
      </c>
      <c r="B146" s="54" t="str">
        <f>IF(キューシート計算用!B146&lt;&gt;"",キューシート計算用!B146,"")</f>
        <v/>
      </c>
      <c r="C146" s="54" t="str">
        <f>IF(キューシート計算用!C146&lt;&gt;"",キューシート計算用!C146,"")</f>
        <v/>
      </c>
      <c r="D146" s="64" t="str">
        <f>IF(キューシート計算用!D146&lt;&gt;"",キューシート計算用!D146,"")</f>
        <v/>
      </c>
      <c r="E146" s="64" t="str">
        <f>IF(キューシート計算用!E146&lt;&gt;"",キューシート計算用!E146,"")</f>
        <v/>
      </c>
      <c r="F146" s="54" t="str">
        <f>IF(キューシート計算用!F146&lt;&gt;"",キューシート計算用!F146,"")</f>
        <v/>
      </c>
      <c r="G146" s="54" t="str">
        <f>IF(キューシート計算用!G146&lt;&gt;"",キューシート計算用!G146,"")</f>
        <v/>
      </c>
      <c r="H146" s="54" t="str">
        <f>IF(キューシート計算用!H146&lt;&gt;"",キューシート計算用!H146,"")</f>
        <v/>
      </c>
      <c r="I146" s="87" t="str">
        <f>IF(キューシート計算用!I146&lt;&gt;"",キューシート計算用!I146,"")</f>
        <v/>
      </c>
      <c r="J146" s="54" t="str">
        <f>IF(キューシート計算用!J146&lt;&gt;"",キューシート計算用!J146,"")</f>
        <v/>
      </c>
      <c r="K146" s="65" t="str">
        <f>IF(キューシート計算用!K146&lt;&gt;"",キューシート計算用!K146,"")</f>
        <v/>
      </c>
      <c r="L146" s="54" t="str">
        <f>IF(キューシート計算用!L146&lt;&gt;"",キューシート計算用!L146,"")</f>
        <v/>
      </c>
      <c r="M146" s="66" t="str">
        <f>IF(キューシート計算用!M146&lt;&gt;"",キューシート計算用!M146,"")</f>
        <v/>
      </c>
      <c r="N146" s="66" t="str">
        <f>IF(キューシート計算用!N146&lt;&gt;"",キューシート計算用!N146,"")</f>
        <v/>
      </c>
    </row>
    <row r="147" spans="1:14" x14ac:dyDescent="0.15">
      <c r="A147" s="54">
        <f>IF(キューシート計算用!A147&lt;&gt;"",キューシート計算用!A147,"")</f>
        <v>143</v>
      </c>
      <c r="B147" s="54" t="str">
        <f>IF(キューシート計算用!B147&lt;&gt;"",キューシート計算用!B147,"")</f>
        <v/>
      </c>
      <c r="C147" s="54" t="str">
        <f>IF(キューシート計算用!C147&lt;&gt;"",キューシート計算用!C147,"")</f>
        <v/>
      </c>
      <c r="D147" s="64" t="str">
        <f>IF(キューシート計算用!D147&lt;&gt;"",キューシート計算用!D147,"")</f>
        <v/>
      </c>
      <c r="E147" s="64" t="str">
        <f>IF(キューシート計算用!E147&lt;&gt;"",キューシート計算用!E147,"")</f>
        <v/>
      </c>
      <c r="F147" s="54" t="str">
        <f>IF(キューシート計算用!F147&lt;&gt;"",キューシート計算用!F147,"")</f>
        <v/>
      </c>
      <c r="G147" s="54" t="str">
        <f>IF(キューシート計算用!G147&lt;&gt;"",キューシート計算用!G147,"")</f>
        <v/>
      </c>
      <c r="H147" s="54" t="str">
        <f>IF(キューシート計算用!H147&lt;&gt;"",キューシート計算用!H147,"")</f>
        <v/>
      </c>
      <c r="I147" s="87" t="str">
        <f>IF(キューシート計算用!I147&lt;&gt;"",キューシート計算用!I147,"")</f>
        <v/>
      </c>
      <c r="J147" s="54" t="str">
        <f>IF(キューシート計算用!J147&lt;&gt;"",キューシート計算用!J147,"")</f>
        <v/>
      </c>
      <c r="K147" s="65" t="str">
        <f>IF(キューシート計算用!K147&lt;&gt;"",キューシート計算用!K147,"")</f>
        <v/>
      </c>
      <c r="L147" s="54" t="str">
        <f>IF(キューシート計算用!L147&lt;&gt;"",キューシート計算用!L147,"")</f>
        <v/>
      </c>
      <c r="M147" s="66" t="str">
        <f>IF(キューシート計算用!M147&lt;&gt;"",キューシート計算用!M147,"")</f>
        <v/>
      </c>
      <c r="N147" s="66" t="str">
        <f>IF(キューシート計算用!N147&lt;&gt;"",キューシート計算用!N147,"")</f>
        <v/>
      </c>
    </row>
    <row r="148" spans="1:14" x14ac:dyDescent="0.15">
      <c r="A148" s="54">
        <f>IF(キューシート計算用!A148&lt;&gt;"",キューシート計算用!A148,"")</f>
        <v>144</v>
      </c>
      <c r="B148" s="54" t="str">
        <f>IF(キューシート計算用!B148&lt;&gt;"",キューシート計算用!B148,"")</f>
        <v/>
      </c>
      <c r="C148" s="54" t="str">
        <f>IF(キューシート計算用!C148&lt;&gt;"",キューシート計算用!C148,"")</f>
        <v/>
      </c>
      <c r="D148" s="64" t="str">
        <f>IF(キューシート計算用!D148&lt;&gt;"",キューシート計算用!D148,"")</f>
        <v/>
      </c>
      <c r="E148" s="64" t="str">
        <f>IF(キューシート計算用!E148&lt;&gt;"",キューシート計算用!E148,"")</f>
        <v/>
      </c>
      <c r="F148" s="54" t="str">
        <f>IF(キューシート計算用!F148&lt;&gt;"",キューシート計算用!F148,"")</f>
        <v/>
      </c>
      <c r="G148" s="54" t="str">
        <f>IF(キューシート計算用!G148&lt;&gt;"",キューシート計算用!G148,"")</f>
        <v/>
      </c>
      <c r="H148" s="54" t="str">
        <f>IF(キューシート計算用!H148&lt;&gt;"",キューシート計算用!H148,"")</f>
        <v/>
      </c>
      <c r="I148" s="87" t="str">
        <f>IF(キューシート計算用!I148&lt;&gt;"",キューシート計算用!I148,"")</f>
        <v/>
      </c>
      <c r="J148" s="54" t="str">
        <f>IF(キューシート計算用!J148&lt;&gt;"",キューシート計算用!J148,"")</f>
        <v/>
      </c>
      <c r="K148" s="65" t="str">
        <f>IF(キューシート計算用!K148&lt;&gt;"",キューシート計算用!K148,"")</f>
        <v/>
      </c>
      <c r="L148" s="54" t="str">
        <f>IF(キューシート計算用!L148&lt;&gt;"",キューシート計算用!L148,"")</f>
        <v/>
      </c>
      <c r="M148" s="66" t="str">
        <f>IF(キューシート計算用!M148&lt;&gt;"",キューシート計算用!M148,"")</f>
        <v/>
      </c>
      <c r="N148" s="66" t="str">
        <f>IF(キューシート計算用!N148&lt;&gt;"",キューシート計算用!N148,"")</f>
        <v/>
      </c>
    </row>
    <row r="149" spans="1:14" x14ac:dyDescent="0.15">
      <c r="A149" s="54">
        <f>IF(キューシート計算用!A149&lt;&gt;"",キューシート計算用!A149,"")</f>
        <v>145</v>
      </c>
      <c r="B149" s="54" t="str">
        <f>IF(キューシート計算用!B149&lt;&gt;"",キューシート計算用!B149,"")</f>
        <v/>
      </c>
      <c r="C149" s="54" t="str">
        <f>IF(キューシート計算用!C149&lt;&gt;"",キューシート計算用!C149,"")</f>
        <v/>
      </c>
      <c r="D149" s="64" t="str">
        <f>IF(キューシート計算用!D149&lt;&gt;"",キューシート計算用!D149,"")</f>
        <v/>
      </c>
      <c r="E149" s="64" t="str">
        <f>IF(キューシート計算用!E149&lt;&gt;"",キューシート計算用!E149,"")</f>
        <v/>
      </c>
      <c r="F149" s="54" t="str">
        <f>IF(キューシート計算用!F149&lt;&gt;"",キューシート計算用!F149,"")</f>
        <v/>
      </c>
      <c r="G149" s="54" t="str">
        <f>IF(キューシート計算用!G149&lt;&gt;"",キューシート計算用!G149,"")</f>
        <v/>
      </c>
      <c r="H149" s="54" t="str">
        <f>IF(キューシート計算用!H149&lt;&gt;"",キューシート計算用!H149,"")</f>
        <v/>
      </c>
      <c r="I149" s="87" t="str">
        <f>IF(キューシート計算用!I149&lt;&gt;"",キューシート計算用!I149,"")</f>
        <v/>
      </c>
      <c r="J149" s="54" t="str">
        <f>IF(キューシート計算用!J149&lt;&gt;"",キューシート計算用!J149,"")</f>
        <v/>
      </c>
      <c r="K149" s="65" t="str">
        <f>IF(キューシート計算用!K149&lt;&gt;"",キューシート計算用!K149,"")</f>
        <v/>
      </c>
      <c r="L149" s="54" t="str">
        <f>IF(キューシート計算用!L149&lt;&gt;"",キューシート計算用!L149,"")</f>
        <v/>
      </c>
      <c r="M149" s="66" t="str">
        <f>IF(キューシート計算用!M149&lt;&gt;"",キューシート計算用!M149,"")</f>
        <v/>
      </c>
      <c r="N149" s="66" t="str">
        <f>IF(キューシート計算用!N149&lt;&gt;"",キューシート計算用!N149,"")</f>
        <v/>
      </c>
    </row>
    <row r="150" spans="1:14" x14ac:dyDescent="0.15">
      <c r="A150" s="54">
        <f>IF(キューシート計算用!A150&lt;&gt;"",キューシート計算用!A150,"")</f>
        <v>146</v>
      </c>
      <c r="B150" s="54" t="str">
        <f>IF(キューシート計算用!B150&lt;&gt;"",キューシート計算用!B150,"")</f>
        <v/>
      </c>
      <c r="C150" s="54" t="str">
        <f>IF(キューシート計算用!C150&lt;&gt;"",キューシート計算用!C150,"")</f>
        <v/>
      </c>
      <c r="D150" s="64" t="str">
        <f>IF(キューシート計算用!D150&lt;&gt;"",キューシート計算用!D150,"")</f>
        <v/>
      </c>
      <c r="E150" s="64" t="str">
        <f>IF(キューシート計算用!E150&lt;&gt;"",キューシート計算用!E150,"")</f>
        <v/>
      </c>
      <c r="F150" s="54" t="str">
        <f>IF(キューシート計算用!F150&lt;&gt;"",キューシート計算用!F150,"")</f>
        <v/>
      </c>
      <c r="G150" s="54" t="str">
        <f>IF(キューシート計算用!G150&lt;&gt;"",キューシート計算用!G150,"")</f>
        <v/>
      </c>
      <c r="H150" s="54" t="str">
        <f>IF(キューシート計算用!H150&lt;&gt;"",キューシート計算用!H150,"")</f>
        <v/>
      </c>
      <c r="I150" s="87" t="str">
        <f>IF(キューシート計算用!I150&lt;&gt;"",キューシート計算用!I150,"")</f>
        <v/>
      </c>
      <c r="J150" s="54" t="str">
        <f>IF(キューシート計算用!J150&lt;&gt;"",キューシート計算用!J150,"")</f>
        <v/>
      </c>
      <c r="K150" s="65" t="str">
        <f>IF(キューシート計算用!K150&lt;&gt;"",キューシート計算用!K150,"")</f>
        <v/>
      </c>
      <c r="L150" s="54" t="str">
        <f>IF(キューシート計算用!L150&lt;&gt;"",キューシート計算用!L150,"")</f>
        <v/>
      </c>
      <c r="M150" s="66" t="str">
        <f>IF(キューシート計算用!M150&lt;&gt;"",キューシート計算用!M150,"")</f>
        <v/>
      </c>
      <c r="N150" s="66" t="str">
        <f>IF(キューシート計算用!N150&lt;&gt;"",キューシート計算用!N150,"")</f>
        <v/>
      </c>
    </row>
    <row r="151" spans="1:14" x14ac:dyDescent="0.15">
      <c r="A151" s="54">
        <f>IF(キューシート計算用!A151&lt;&gt;"",キューシート計算用!A151,"")</f>
        <v>147</v>
      </c>
      <c r="B151" s="54" t="str">
        <f>IF(キューシート計算用!B151&lt;&gt;"",キューシート計算用!B151,"")</f>
        <v/>
      </c>
      <c r="C151" s="54" t="str">
        <f>IF(キューシート計算用!C151&lt;&gt;"",キューシート計算用!C151,"")</f>
        <v/>
      </c>
      <c r="D151" s="64" t="str">
        <f>IF(キューシート計算用!D151&lt;&gt;"",キューシート計算用!D151,"")</f>
        <v/>
      </c>
      <c r="E151" s="64" t="str">
        <f>IF(キューシート計算用!E151&lt;&gt;"",キューシート計算用!E151,"")</f>
        <v/>
      </c>
      <c r="F151" s="54" t="str">
        <f>IF(キューシート計算用!F151&lt;&gt;"",キューシート計算用!F151,"")</f>
        <v/>
      </c>
      <c r="G151" s="54" t="str">
        <f>IF(キューシート計算用!G151&lt;&gt;"",キューシート計算用!G151,"")</f>
        <v/>
      </c>
      <c r="H151" s="54" t="str">
        <f>IF(キューシート計算用!H151&lt;&gt;"",キューシート計算用!H151,"")</f>
        <v/>
      </c>
      <c r="I151" s="87" t="str">
        <f>IF(キューシート計算用!I151&lt;&gt;"",キューシート計算用!I151,"")</f>
        <v/>
      </c>
      <c r="J151" s="54" t="str">
        <f>IF(キューシート計算用!J151&lt;&gt;"",キューシート計算用!J151,"")</f>
        <v/>
      </c>
      <c r="K151" s="65" t="str">
        <f>IF(キューシート計算用!K151&lt;&gt;"",キューシート計算用!K151,"")</f>
        <v/>
      </c>
      <c r="L151" s="54" t="str">
        <f>IF(キューシート計算用!L151&lt;&gt;"",キューシート計算用!L151,"")</f>
        <v/>
      </c>
      <c r="M151" s="66" t="str">
        <f>IF(キューシート計算用!M151&lt;&gt;"",キューシート計算用!M151,"")</f>
        <v/>
      </c>
      <c r="N151" s="66" t="str">
        <f>IF(キューシート計算用!N151&lt;&gt;"",キューシート計算用!N151,"")</f>
        <v/>
      </c>
    </row>
    <row r="152" spans="1:14" x14ac:dyDescent="0.15">
      <c r="A152" s="54">
        <f>IF(キューシート計算用!A152&lt;&gt;"",キューシート計算用!A152,"")</f>
        <v>148</v>
      </c>
      <c r="B152" s="54" t="str">
        <f>IF(キューシート計算用!B152&lt;&gt;"",キューシート計算用!B152,"")</f>
        <v/>
      </c>
      <c r="C152" s="54" t="str">
        <f>IF(キューシート計算用!C152&lt;&gt;"",キューシート計算用!C152,"")</f>
        <v/>
      </c>
      <c r="D152" s="64" t="str">
        <f>IF(キューシート計算用!D152&lt;&gt;"",キューシート計算用!D152,"")</f>
        <v/>
      </c>
      <c r="E152" s="64" t="str">
        <f>IF(キューシート計算用!E152&lt;&gt;"",キューシート計算用!E152,"")</f>
        <v/>
      </c>
      <c r="F152" s="54" t="str">
        <f>IF(キューシート計算用!F152&lt;&gt;"",キューシート計算用!F152,"")</f>
        <v/>
      </c>
      <c r="G152" s="54" t="str">
        <f>IF(キューシート計算用!G152&lt;&gt;"",キューシート計算用!G152,"")</f>
        <v/>
      </c>
      <c r="H152" s="54" t="str">
        <f>IF(キューシート計算用!H152&lt;&gt;"",キューシート計算用!H152,"")</f>
        <v/>
      </c>
      <c r="I152" s="87" t="str">
        <f>IF(キューシート計算用!I152&lt;&gt;"",キューシート計算用!I152,"")</f>
        <v/>
      </c>
      <c r="J152" s="54" t="str">
        <f>IF(キューシート計算用!J152&lt;&gt;"",キューシート計算用!J152,"")</f>
        <v/>
      </c>
      <c r="K152" s="65" t="str">
        <f>IF(キューシート計算用!K152&lt;&gt;"",キューシート計算用!K152,"")</f>
        <v/>
      </c>
      <c r="L152" s="54" t="str">
        <f>IF(キューシート計算用!L152&lt;&gt;"",キューシート計算用!L152,"")</f>
        <v/>
      </c>
      <c r="M152" s="66" t="str">
        <f>IF(キューシート計算用!M152&lt;&gt;"",キューシート計算用!M152,"")</f>
        <v/>
      </c>
      <c r="N152" s="66" t="str">
        <f>IF(キューシート計算用!N152&lt;&gt;"",キューシート計算用!N152,"")</f>
        <v/>
      </c>
    </row>
    <row r="153" spans="1:14" x14ac:dyDescent="0.15">
      <c r="A153" s="54">
        <f>IF(キューシート計算用!A153&lt;&gt;"",キューシート計算用!A153,"")</f>
        <v>149</v>
      </c>
      <c r="B153" s="54" t="str">
        <f>IF(キューシート計算用!B153&lt;&gt;"",キューシート計算用!B153,"")</f>
        <v/>
      </c>
      <c r="C153" s="54" t="str">
        <f>IF(キューシート計算用!C153&lt;&gt;"",キューシート計算用!C153,"")</f>
        <v/>
      </c>
      <c r="D153" s="64" t="str">
        <f>IF(キューシート計算用!D153&lt;&gt;"",キューシート計算用!D153,"")</f>
        <v/>
      </c>
      <c r="E153" s="64" t="str">
        <f>IF(キューシート計算用!E153&lt;&gt;"",キューシート計算用!E153,"")</f>
        <v/>
      </c>
      <c r="F153" s="54" t="str">
        <f>IF(キューシート計算用!F153&lt;&gt;"",キューシート計算用!F153,"")</f>
        <v/>
      </c>
      <c r="G153" s="54" t="str">
        <f>IF(キューシート計算用!G153&lt;&gt;"",キューシート計算用!G153,"")</f>
        <v/>
      </c>
      <c r="H153" s="54" t="str">
        <f>IF(キューシート計算用!H153&lt;&gt;"",キューシート計算用!H153,"")</f>
        <v/>
      </c>
      <c r="I153" s="87" t="str">
        <f>IF(キューシート計算用!I153&lt;&gt;"",キューシート計算用!I153,"")</f>
        <v/>
      </c>
      <c r="J153" s="54" t="str">
        <f>IF(キューシート計算用!J153&lt;&gt;"",キューシート計算用!J153,"")</f>
        <v/>
      </c>
      <c r="K153" s="65" t="str">
        <f>IF(キューシート計算用!K153&lt;&gt;"",キューシート計算用!K153,"")</f>
        <v/>
      </c>
      <c r="L153" s="54" t="str">
        <f>IF(キューシート計算用!L153&lt;&gt;"",キューシート計算用!L153,"")</f>
        <v/>
      </c>
      <c r="M153" s="66" t="str">
        <f>IF(キューシート計算用!M153&lt;&gt;"",キューシート計算用!M153,"")</f>
        <v/>
      </c>
      <c r="N153" s="66" t="str">
        <f>IF(キューシート計算用!N153&lt;&gt;"",キューシート計算用!N153,"")</f>
        <v/>
      </c>
    </row>
    <row r="154" spans="1:14" x14ac:dyDescent="0.15">
      <c r="A154" s="54">
        <f>IF(キューシート計算用!A154&lt;&gt;"",キューシート計算用!A154,"")</f>
        <v>150</v>
      </c>
      <c r="B154" s="54" t="str">
        <f>IF(キューシート計算用!B154&lt;&gt;"",キューシート計算用!B154,"")</f>
        <v/>
      </c>
      <c r="C154" s="54" t="str">
        <f>IF(キューシート計算用!C154&lt;&gt;"",キューシート計算用!C154,"")</f>
        <v/>
      </c>
      <c r="D154" s="64" t="str">
        <f>IF(キューシート計算用!D154&lt;&gt;"",キューシート計算用!D154,"")</f>
        <v/>
      </c>
      <c r="E154" s="64" t="str">
        <f>IF(キューシート計算用!E154&lt;&gt;"",キューシート計算用!E154,"")</f>
        <v/>
      </c>
      <c r="F154" s="54" t="str">
        <f>IF(キューシート計算用!F154&lt;&gt;"",キューシート計算用!F154,"")</f>
        <v/>
      </c>
      <c r="G154" s="54" t="str">
        <f>IF(キューシート計算用!G154&lt;&gt;"",キューシート計算用!G154,"")</f>
        <v/>
      </c>
      <c r="H154" s="54" t="str">
        <f>IF(キューシート計算用!H154&lt;&gt;"",キューシート計算用!H154,"")</f>
        <v/>
      </c>
      <c r="I154" s="87" t="str">
        <f>IF(キューシート計算用!I154&lt;&gt;"",キューシート計算用!I154,"")</f>
        <v/>
      </c>
      <c r="J154" s="54" t="str">
        <f>IF(キューシート計算用!J154&lt;&gt;"",キューシート計算用!J154,"")</f>
        <v/>
      </c>
      <c r="K154" s="65" t="str">
        <f>IF(キューシート計算用!K154&lt;&gt;"",キューシート計算用!K154,"")</f>
        <v/>
      </c>
      <c r="L154" s="54" t="str">
        <f>IF(キューシート計算用!L154&lt;&gt;"",キューシート計算用!L154,"")</f>
        <v/>
      </c>
      <c r="M154" s="66" t="str">
        <f>IF(キューシート計算用!M154&lt;&gt;"",キューシート計算用!M154,"")</f>
        <v/>
      </c>
      <c r="N154" s="66" t="str">
        <f>IF(キューシート計算用!N154&lt;&gt;"",キューシート計算用!N154,"")</f>
        <v/>
      </c>
    </row>
    <row r="155" spans="1:14" x14ac:dyDescent="0.15">
      <c r="A155" s="54">
        <f>IF(キューシート計算用!A155&lt;&gt;"",キューシート計算用!A155,"")</f>
        <v>151</v>
      </c>
      <c r="B155" s="54" t="str">
        <f>IF(キューシート計算用!B155&lt;&gt;"",キューシート計算用!B155,"")</f>
        <v/>
      </c>
      <c r="C155" s="54" t="str">
        <f>IF(キューシート計算用!C155&lt;&gt;"",キューシート計算用!C155,"")</f>
        <v/>
      </c>
      <c r="D155" s="64" t="str">
        <f>IF(キューシート計算用!D155&lt;&gt;"",キューシート計算用!D155,"")</f>
        <v/>
      </c>
      <c r="E155" s="64" t="str">
        <f>IF(キューシート計算用!E155&lt;&gt;"",キューシート計算用!E155,"")</f>
        <v/>
      </c>
      <c r="F155" s="54" t="str">
        <f>IF(キューシート計算用!F155&lt;&gt;"",キューシート計算用!F155,"")</f>
        <v/>
      </c>
      <c r="G155" s="54" t="str">
        <f>IF(キューシート計算用!G155&lt;&gt;"",キューシート計算用!G155,"")</f>
        <v/>
      </c>
      <c r="H155" s="54" t="str">
        <f>IF(キューシート計算用!H155&lt;&gt;"",キューシート計算用!H155,"")</f>
        <v/>
      </c>
      <c r="I155" s="87" t="str">
        <f>IF(キューシート計算用!I155&lt;&gt;"",キューシート計算用!I155,"")</f>
        <v/>
      </c>
      <c r="J155" s="54" t="str">
        <f>IF(キューシート計算用!J155&lt;&gt;"",キューシート計算用!J155,"")</f>
        <v/>
      </c>
      <c r="K155" s="65" t="str">
        <f>IF(キューシート計算用!K155&lt;&gt;"",キューシート計算用!K155,"")</f>
        <v/>
      </c>
      <c r="L155" s="54" t="str">
        <f>IF(キューシート計算用!L155&lt;&gt;"",キューシート計算用!L155,"")</f>
        <v/>
      </c>
      <c r="M155" s="66" t="str">
        <f>IF(キューシート計算用!M155&lt;&gt;"",キューシート計算用!M155,"")</f>
        <v/>
      </c>
      <c r="N155" s="66" t="str">
        <f>IF(キューシート計算用!N155&lt;&gt;"",キューシート計算用!N155,"")</f>
        <v/>
      </c>
    </row>
    <row r="156" spans="1:14" x14ac:dyDescent="0.15">
      <c r="A156" s="54">
        <f>IF(キューシート計算用!A156&lt;&gt;"",キューシート計算用!A156,"")</f>
        <v>152</v>
      </c>
      <c r="B156" s="54" t="str">
        <f>IF(キューシート計算用!B156&lt;&gt;"",キューシート計算用!B156,"")</f>
        <v/>
      </c>
      <c r="C156" s="54" t="str">
        <f>IF(キューシート計算用!C156&lt;&gt;"",キューシート計算用!C156,"")</f>
        <v/>
      </c>
      <c r="D156" s="64" t="str">
        <f>IF(キューシート計算用!D156&lt;&gt;"",キューシート計算用!D156,"")</f>
        <v/>
      </c>
      <c r="E156" s="64" t="str">
        <f>IF(キューシート計算用!E156&lt;&gt;"",キューシート計算用!E156,"")</f>
        <v/>
      </c>
      <c r="F156" s="54" t="str">
        <f>IF(キューシート計算用!F156&lt;&gt;"",キューシート計算用!F156,"")</f>
        <v/>
      </c>
      <c r="G156" s="54" t="str">
        <f>IF(キューシート計算用!G156&lt;&gt;"",キューシート計算用!G156,"")</f>
        <v/>
      </c>
      <c r="H156" s="54" t="str">
        <f>IF(キューシート計算用!H156&lt;&gt;"",キューシート計算用!H156,"")</f>
        <v/>
      </c>
      <c r="I156" s="87" t="str">
        <f>IF(キューシート計算用!I156&lt;&gt;"",キューシート計算用!I156,"")</f>
        <v/>
      </c>
      <c r="J156" s="54" t="str">
        <f>IF(キューシート計算用!J156&lt;&gt;"",キューシート計算用!J156,"")</f>
        <v/>
      </c>
      <c r="K156" s="65" t="str">
        <f>IF(キューシート計算用!K156&lt;&gt;"",キューシート計算用!K156,"")</f>
        <v/>
      </c>
      <c r="L156" s="54" t="str">
        <f>IF(キューシート計算用!L156&lt;&gt;"",キューシート計算用!L156,"")</f>
        <v/>
      </c>
      <c r="M156" s="66" t="str">
        <f>IF(キューシート計算用!M156&lt;&gt;"",キューシート計算用!M156,"")</f>
        <v/>
      </c>
      <c r="N156" s="66" t="str">
        <f>IF(キューシート計算用!N156&lt;&gt;"",キューシート計算用!N156,"")</f>
        <v/>
      </c>
    </row>
    <row r="157" spans="1:14" x14ac:dyDescent="0.15">
      <c r="A157" s="54">
        <f>IF(キューシート計算用!A157&lt;&gt;"",キューシート計算用!A157,"")</f>
        <v>153</v>
      </c>
      <c r="B157" s="54" t="str">
        <f>IF(キューシート計算用!B157&lt;&gt;"",キューシート計算用!B157,"")</f>
        <v/>
      </c>
      <c r="C157" s="54" t="str">
        <f>IF(キューシート計算用!C157&lt;&gt;"",キューシート計算用!C157,"")</f>
        <v/>
      </c>
      <c r="D157" s="64" t="str">
        <f>IF(キューシート計算用!D157&lt;&gt;"",キューシート計算用!D157,"")</f>
        <v/>
      </c>
      <c r="E157" s="64" t="str">
        <f>IF(キューシート計算用!E157&lt;&gt;"",キューシート計算用!E157,"")</f>
        <v/>
      </c>
      <c r="F157" s="54" t="str">
        <f>IF(キューシート計算用!F157&lt;&gt;"",キューシート計算用!F157,"")</f>
        <v/>
      </c>
      <c r="G157" s="54" t="str">
        <f>IF(キューシート計算用!G157&lt;&gt;"",キューシート計算用!G157,"")</f>
        <v/>
      </c>
      <c r="H157" s="54" t="str">
        <f>IF(キューシート計算用!H157&lt;&gt;"",キューシート計算用!H157,"")</f>
        <v/>
      </c>
      <c r="I157" s="87" t="str">
        <f>IF(キューシート計算用!I157&lt;&gt;"",キューシート計算用!I157,"")</f>
        <v/>
      </c>
      <c r="J157" s="54" t="str">
        <f>IF(キューシート計算用!J157&lt;&gt;"",キューシート計算用!J157,"")</f>
        <v/>
      </c>
      <c r="K157" s="65" t="str">
        <f>IF(キューシート計算用!K157&lt;&gt;"",キューシート計算用!K157,"")</f>
        <v/>
      </c>
      <c r="L157" s="54" t="str">
        <f>IF(キューシート計算用!L157&lt;&gt;"",キューシート計算用!L157,"")</f>
        <v/>
      </c>
      <c r="M157" s="66" t="str">
        <f>IF(キューシート計算用!M157&lt;&gt;"",キューシート計算用!M157,"")</f>
        <v/>
      </c>
      <c r="N157" s="66" t="str">
        <f>IF(キューシート計算用!N157&lt;&gt;"",キューシート計算用!N157,"")</f>
        <v/>
      </c>
    </row>
    <row r="158" spans="1:14" x14ac:dyDescent="0.15">
      <c r="A158" s="54">
        <f>IF(キューシート計算用!A158&lt;&gt;"",キューシート計算用!A158,"")</f>
        <v>154</v>
      </c>
      <c r="B158" s="54" t="str">
        <f>IF(キューシート計算用!B158&lt;&gt;"",キューシート計算用!B158,"")</f>
        <v/>
      </c>
      <c r="C158" s="54" t="str">
        <f>IF(キューシート計算用!C158&lt;&gt;"",キューシート計算用!C158,"")</f>
        <v/>
      </c>
      <c r="D158" s="64" t="str">
        <f>IF(キューシート計算用!D158&lt;&gt;"",キューシート計算用!D158,"")</f>
        <v/>
      </c>
      <c r="E158" s="64" t="str">
        <f>IF(キューシート計算用!E158&lt;&gt;"",キューシート計算用!E158,"")</f>
        <v/>
      </c>
      <c r="F158" s="54" t="str">
        <f>IF(キューシート計算用!F158&lt;&gt;"",キューシート計算用!F158,"")</f>
        <v/>
      </c>
      <c r="G158" s="54" t="str">
        <f>IF(キューシート計算用!G158&lt;&gt;"",キューシート計算用!G158,"")</f>
        <v/>
      </c>
      <c r="H158" s="54" t="str">
        <f>IF(キューシート計算用!H158&lt;&gt;"",キューシート計算用!H158,"")</f>
        <v/>
      </c>
      <c r="I158" s="87" t="str">
        <f>IF(キューシート計算用!I158&lt;&gt;"",キューシート計算用!I158,"")</f>
        <v/>
      </c>
      <c r="J158" s="54" t="str">
        <f>IF(キューシート計算用!J158&lt;&gt;"",キューシート計算用!J158,"")</f>
        <v/>
      </c>
      <c r="K158" s="65" t="str">
        <f>IF(キューシート計算用!K158&lt;&gt;"",キューシート計算用!K158,"")</f>
        <v/>
      </c>
      <c r="L158" s="54" t="str">
        <f>IF(キューシート計算用!L158&lt;&gt;"",キューシート計算用!L158,"")</f>
        <v/>
      </c>
      <c r="M158" s="66" t="str">
        <f>IF(キューシート計算用!M158&lt;&gt;"",キューシート計算用!M158,"")</f>
        <v/>
      </c>
      <c r="N158" s="66" t="str">
        <f>IF(キューシート計算用!N158&lt;&gt;"",キューシート計算用!N158,"")</f>
        <v/>
      </c>
    </row>
    <row r="159" spans="1:14" x14ac:dyDescent="0.15">
      <c r="A159" s="54">
        <f>IF(キューシート計算用!A159&lt;&gt;"",キューシート計算用!A159,"")</f>
        <v>155</v>
      </c>
      <c r="B159" s="54" t="str">
        <f>IF(キューシート計算用!B159&lt;&gt;"",キューシート計算用!B159,"")</f>
        <v/>
      </c>
      <c r="C159" s="54" t="str">
        <f>IF(キューシート計算用!C159&lt;&gt;"",キューシート計算用!C159,"")</f>
        <v/>
      </c>
      <c r="D159" s="64" t="str">
        <f>IF(キューシート計算用!D159&lt;&gt;"",キューシート計算用!D159,"")</f>
        <v/>
      </c>
      <c r="E159" s="64" t="str">
        <f>IF(キューシート計算用!E159&lt;&gt;"",キューシート計算用!E159,"")</f>
        <v/>
      </c>
      <c r="F159" s="54" t="str">
        <f>IF(キューシート計算用!F159&lt;&gt;"",キューシート計算用!F159,"")</f>
        <v/>
      </c>
      <c r="G159" s="54" t="str">
        <f>IF(キューシート計算用!G159&lt;&gt;"",キューシート計算用!G159,"")</f>
        <v/>
      </c>
      <c r="H159" s="54" t="str">
        <f>IF(キューシート計算用!H159&lt;&gt;"",キューシート計算用!H159,"")</f>
        <v/>
      </c>
      <c r="I159" s="87" t="str">
        <f>IF(キューシート計算用!I159&lt;&gt;"",キューシート計算用!I159,"")</f>
        <v/>
      </c>
      <c r="J159" s="54" t="str">
        <f>IF(キューシート計算用!J159&lt;&gt;"",キューシート計算用!J159,"")</f>
        <v/>
      </c>
      <c r="K159" s="65" t="str">
        <f>IF(キューシート計算用!K159&lt;&gt;"",キューシート計算用!K159,"")</f>
        <v/>
      </c>
      <c r="L159" s="54" t="str">
        <f>IF(キューシート計算用!L159&lt;&gt;"",キューシート計算用!L159,"")</f>
        <v/>
      </c>
      <c r="M159" s="66" t="str">
        <f>IF(キューシート計算用!M159&lt;&gt;"",キューシート計算用!M159,"")</f>
        <v/>
      </c>
      <c r="N159" s="66" t="str">
        <f>IF(キューシート計算用!N159&lt;&gt;"",キューシート計算用!N159,"")</f>
        <v/>
      </c>
    </row>
    <row r="160" spans="1:14" x14ac:dyDescent="0.15">
      <c r="A160" s="54">
        <f>IF(キューシート計算用!A160&lt;&gt;"",キューシート計算用!A160,"")</f>
        <v>156</v>
      </c>
      <c r="B160" s="54" t="str">
        <f>IF(キューシート計算用!B160&lt;&gt;"",キューシート計算用!B160,"")</f>
        <v/>
      </c>
      <c r="C160" s="54" t="str">
        <f>IF(キューシート計算用!C160&lt;&gt;"",キューシート計算用!C160,"")</f>
        <v/>
      </c>
      <c r="D160" s="64" t="str">
        <f>IF(キューシート計算用!D160&lt;&gt;"",キューシート計算用!D160,"")</f>
        <v/>
      </c>
      <c r="E160" s="64" t="str">
        <f>IF(キューシート計算用!E160&lt;&gt;"",キューシート計算用!E160,"")</f>
        <v/>
      </c>
      <c r="F160" s="54" t="str">
        <f>IF(キューシート計算用!F160&lt;&gt;"",キューシート計算用!F160,"")</f>
        <v/>
      </c>
      <c r="G160" s="54" t="str">
        <f>IF(キューシート計算用!G160&lt;&gt;"",キューシート計算用!G160,"")</f>
        <v/>
      </c>
      <c r="H160" s="54" t="str">
        <f>IF(キューシート計算用!H160&lt;&gt;"",キューシート計算用!H160,"")</f>
        <v/>
      </c>
      <c r="I160" s="87" t="str">
        <f>IF(キューシート計算用!I160&lt;&gt;"",キューシート計算用!I160,"")</f>
        <v/>
      </c>
      <c r="J160" s="54" t="str">
        <f>IF(キューシート計算用!J160&lt;&gt;"",キューシート計算用!J160,"")</f>
        <v/>
      </c>
      <c r="K160" s="65" t="str">
        <f>IF(キューシート計算用!K160&lt;&gt;"",キューシート計算用!K160,"")</f>
        <v/>
      </c>
      <c r="L160" s="54" t="str">
        <f>IF(キューシート計算用!L160&lt;&gt;"",キューシート計算用!L160,"")</f>
        <v/>
      </c>
      <c r="M160" s="66" t="str">
        <f>IF(キューシート計算用!M160&lt;&gt;"",キューシート計算用!M160,"")</f>
        <v/>
      </c>
      <c r="N160" s="66" t="str">
        <f>IF(キューシート計算用!N160&lt;&gt;"",キューシート計算用!N160,"")</f>
        <v/>
      </c>
    </row>
    <row r="161" spans="1:14" x14ac:dyDescent="0.15">
      <c r="A161" s="54">
        <f>IF(キューシート計算用!A161&lt;&gt;"",キューシート計算用!A161,"")</f>
        <v>157</v>
      </c>
      <c r="B161" s="54" t="str">
        <f>IF(キューシート計算用!B161&lt;&gt;"",キューシート計算用!B161,"")</f>
        <v/>
      </c>
      <c r="C161" s="54" t="str">
        <f>IF(キューシート計算用!C161&lt;&gt;"",キューシート計算用!C161,"")</f>
        <v/>
      </c>
      <c r="D161" s="64" t="str">
        <f>IF(キューシート計算用!D161&lt;&gt;"",キューシート計算用!D161,"")</f>
        <v/>
      </c>
      <c r="E161" s="64" t="str">
        <f>IF(キューシート計算用!E161&lt;&gt;"",キューシート計算用!E161,"")</f>
        <v/>
      </c>
      <c r="F161" s="54" t="str">
        <f>IF(キューシート計算用!F161&lt;&gt;"",キューシート計算用!F161,"")</f>
        <v/>
      </c>
      <c r="G161" s="54" t="str">
        <f>IF(キューシート計算用!G161&lt;&gt;"",キューシート計算用!G161,"")</f>
        <v/>
      </c>
      <c r="H161" s="54" t="str">
        <f>IF(キューシート計算用!H161&lt;&gt;"",キューシート計算用!H161,"")</f>
        <v/>
      </c>
      <c r="I161" s="87" t="str">
        <f>IF(キューシート計算用!I161&lt;&gt;"",キューシート計算用!I161,"")</f>
        <v/>
      </c>
      <c r="J161" s="54" t="str">
        <f>IF(キューシート計算用!J161&lt;&gt;"",キューシート計算用!J161,"")</f>
        <v/>
      </c>
      <c r="K161" s="65" t="str">
        <f>IF(キューシート計算用!K161&lt;&gt;"",キューシート計算用!K161,"")</f>
        <v/>
      </c>
      <c r="L161" s="54" t="str">
        <f>IF(キューシート計算用!L161&lt;&gt;"",キューシート計算用!L161,"")</f>
        <v/>
      </c>
      <c r="M161" s="66" t="str">
        <f>IF(キューシート計算用!M161&lt;&gt;"",キューシート計算用!M161,"")</f>
        <v/>
      </c>
      <c r="N161" s="66" t="str">
        <f>IF(キューシート計算用!N161&lt;&gt;"",キューシート計算用!N161,"")</f>
        <v/>
      </c>
    </row>
    <row r="162" spans="1:14" x14ac:dyDescent="0.15">
      <c r="A162" s="54">
        <f>IF(キューシート計算用!A162&lt;&gt;"",キューシート計算用!A162,"")</f>
        <v>158</v>
      </c>
      <c r="B162" s="54" t="str">
        <f>IF(キューシート計算用!B162&lt;&gt;"",キューシート計算用!B162,"")</f>
        <v/>
      </c>
      <c r="C162" s="54" t="str">
        <f>IF(キューシート計算用!C162&lt;&gt;"",キューシート計算用!C162,"")</f>
        <v/>
      </c>
      <c r="D162" s="64" t="str">
        <f>IF(キューシート計算用!D162&lt;&gt;"",キューシート計算用!D162,"")</f>
        <v/>
      </c>
      <c r="E162" s="64" t="str">
        <f>IF(キューシート計算用!E162&lt;&gt;"",キューシート計算用!E162,"")</f>
        <v/>
      </c>
      <c r="F162" s="54" t="str">
        <f>IF(キューシート計算用!F162&lt;&gt;"",キューシート計算用!F162,"")</f>
        <v/>
      </c>
      <c r="G162" s="54" t="str">
        <f>IF(キューシート計算用!G162&lt;&gt;"",キューシート計算用!G162,"")</f>
        <v/>
      </c>
      <c r="H162" s="54" t="str">
        <f>IF(キューシート計算用!H162&lt;&gt;"",キューシート計算用!H162,"")</f>
        <v/>
      </c>
      <c r="I162" s="87" t="str">
        <f>IF(キューシート計算用!I162&lt;&gt;"",キューシート計算用!I162,"")</f>
        <v/>
      </c>
      <c r="J162" s="54" t="str">
        <f>IF(キューシート計算用!J162&lt;&gt;"",キューシート計算用!J162,"")</f>
        <v/>
      </c>
      <c r="K162" s="65" t="str">
        <f>IF(キューシート計算用!K162&lt;&gt;"",キューシート計算用!K162,"")</f>
        <v/>
      </c>
      <c r="L162" s="54" t="str">
        <f>IF(キューシート計算用!L162&lt;&gt;"",キューシート計算用!L162,"")</f>
        <v/>
      </c>
      <c r="M162" s="66" t="str">
        <f>IF(キューシート計算用!M162&lt;&gt;"",キューシート計算用!M162,"")</f>
        <v/>
      </c>
      <c r="N162" s="66" t="str">
        <f>IF(キューシート計算用!N162&lt;&gt;"",キューシート計算用!N162,"")</f>
        <v/>
      </c>
    </row>
    <row r="163" spans="1:14" x14ac:dyDescent="0.15">
      <c r="A163" s="54">
        <f>IF(キューシート計算用!A163&lt;&gt;"",キューシート計算用!A163,"")</f>
        <v>159</v>
      </c>
      <c r="B163" s="54" t="str">
        <f>IF(キューシート計算用!B163&lt;&gt;"",キューシート計算用!B163,"")</f>
        <v/>
      </c>
      <c r="C163" s="54" t="str">
        <f>IF(キューシート計算用!C163&lt;&gt;"",キューシート計算用!C163,"")</f>
        <v/>
      </c>
      <c r="D163" s="64" t="str">
        <f>IF(キューシート計算用!D163&lt;&gt;"",キューシート計算用!D163,"")</f>
        <v/>
      </c>
      <c r="E163" s="64" t="str">
        <f>IF(キューシート計算用!E163&lt;&gt;"",キューシート計算用!E163,"")</f>
        <v/>
      </c>
      <c r="F163" s="54" t="str">
        <f>IF(キューシート計算用!F163&lt;&gt;"",キューシート計算用!F163,"")</f>
        <v/>
      </c>
      <c r="G163" s="54" t="str">
        <f>IF(キューシート計算用!G163&lt;&gt;"",キューシート計算用!G163,"")</f>
        <v/>
      </c>
      <c r="H163" s="54" t="str">
        <f>IF(キューシート計算用!H163&lt;&gt;"",キューシート計算用!H163,"")</f>
        <v/>
      </c>
      <c r="I163" s="87" t="str">
        <f>IF(キューシート計算用!I163&lt;&gt;"",キューシート計算用!I163,"")</f>
        <v/>
      </c>
      <c r="J163" s="54" t="str">
        <f>IF(キューシート計算用!J163&lt;&gt;"",キューシート計算用!J163,"")</f>
        <v/>
      </c>
      <c r="K163" s="65" t="str">
        <f>IF(キューシート計算用!K163&lt;&gt;"",キューシート計算用!K163,"")</f>
        <v/>
      </c>
      <c r="L163" s="54" t="str">
        <f>IF(キューシート計算用!L163&lt;&gt;"",キューシート計算用!L163,"")</f>
        <v/>
      </c>
      <c r="M163" s="66" t="str">
        <f>IF(キューシート計算用!M163&lt;&gt;"",キューシート計算用!M163,"")</f>
        <v/>
      </c>
      <c r="N163" s="66" t="str">
        <f>IF(キューシート計算用!N163&lt;&gt;"",キューシート計算用!N163,"")</f>
        <v/>
      </c>
    </row>
    <row r="164" spans="1:14" x14ac:dyDescent="0.15">
      <c r="A164" s="54">
        <f>IF(キューシート計算用!A164&lt;&gt;"",キューシート計算用!A164,"")</f>
        <v>160</v>
      </c>
      <c r="B164" s="54" t="str">
        <f>IF(キューシート計算用!B164&lt;&gt;"",キューシート計算用!B164,"")</f>
        <v/>
      </c>
      <c r="C164" s="54" t="str">
        <f>IF(キューシート計算用!C164&lt;&gt;"",キューシート計算用!C164,"")</f>
        <v/>
      </c>
      <c r="D164" s="64" t="str">
        <f>IF(キューシート計算用!D164&lt;&gt;"",キューシート計算用!D164,"")</f>
        <v/>
      </c>
      <c r="E164" s="64" t="str">
        <f>IF(キューシート計算用!E164&lt;&gt;"",キューシート計算用!E164,"")</f>
        <v/>
      </c>
      <c r="F164" s="54" t="str">
        <f>IF(キューシート計算用!F164&lt;&gt;"",キューシート計算用!F164,"")</f>
        <v/>
      </c>
      <c r="G164" s="54" t="str">
        <f>IF(キューシート計算用!G164&lt;&gt;"",キューシート計算用!G164,"")</f>
        <v/>
      </c>
      <c r="H164" s="54" t="str">
        <f>IF(キューシート計算用!H164&lt;&gt;"",キューシート計算用!H164,"")</f>
        <v/>
      </c>
      <c r="I164" s="87" t="str">
        <f>IF(キューシート計算用!I164&lt;&gt;"",キューシート計算用!I164,"")</f>
        <v/>
      </c>
      <c r="J164" s="54" t="str">
        <f>IF(キューシート計算用!J164&lt;&gt;"",キューシート計算用!J164,"")</f>
        <v/>
      </c>
      <c r="K164" s="65" t="str">
        <f>IF(キューシート計算用!K164&lt;&gt;"",キューシート計算用!K164,"")</f>
        <v/>
      </c>
      <c r="L164" s="54" t="str">
        <f>IF(キューシート計算用!L164&lt;&gt;"",キューシート計算用!L164,"")</f>
        <v/>
      </c>
      <c r="M164" s="66" t="str">
        <f>IF(キューシート計算用!M164&lt;&gt;"",キューシート計算用!M164,"")</f>
        <v/>
      </c>
      <c r="N164" s="66" t="str">
        <f>IF(キューシート計算用!N164&lt;&gt;"",キューシート計算用!N164,"")</f>
        <v/>
      </c>
    </row>
    <row r="165" spans="1:14" x14ac:dyDescent="0.15">
      <c r="A165" s="54">
        <f>IF(キューシート計算用!A165&lt;&gt;"",キューシート計算用!A165,"")</f>
        <v>161</v>
      </c>
      <c r="B165" s="54" t="str">
        <f>IF(キューシート計算用!B165&lt;&gt;"",キューシート計算用!B165,"")</f>
        <v/>
      </c>
      <c r="C165" s="54" t="str">
        <f>IF(キューシート計算用!C165&lt;&gt;"",キューシート計算用!C165,"")</f>
        <v/>
      </c>
      <c r="D165" s="64" t="str">
        <f>IF(キューシート計算用!D165&lt;&gt;"",キューシート計算用!D165,"")</f>
        <v/>
      </c>
      <c r="E165" s="64" t="str">
        <f>IF(キューシート計算用!E165&lt;&gt;"",キューシート計算用!E165,"")</f>
        <v/>
      </c>
      <c r="F165" s="54" t="str">
        <f>IF(キューシート計算用!F165&lt;&gt;"",キューシート計算用!F165,"")</f>
        <v/>
      </c>
      <c r="G165" s="54" t="str">
        <f>IF(キューシート計算用!G165&lt;&gt;"",キューシート計算用!G165,"")</f>
        <v/>
      </c>
      <c r="H165" s="54" t="str">
        <f>IF(キューシート計算用!H165&lt;&gt;"",キューシート計算用!H165,"")</f>
        <v/>
      </c>
      <c r="I165" s="87" t="str">
        <f>IF(キューシート計算用!I165&lt;&gt;"",キューシート計算用!I165,"")</f>
        <v/>
      </c>
      <c r="J165" s="54" t="str">
        <f>IF(キューシート計算用!J165&lt;&gt;"",キューシート計算用!J165,"")</f>
        <v/>
      </c>
      <c r="K165" s="65" t="str">
        <f>IF(キューシート計算用!K165&lt;&gt;"",キューシート計算用!K165,"")</f>
        <v/>
      </c>
      <c r="L165" s="54" t="str">
        <f>IF(キューシート計算用!L165&lt;&gt;"",キューシート計算用!L165,"")</f>
        <v/>
      </c>
      <c r="M165" s="66" t="str">
        <f>IF(キューシート計算用!M165&lt;&gt;"",キューシート計算用!M165,"")</f>
        <v/>
      </c>
      <c r="N165" s="66" t="str">
        <f>IF(キューシート計算用!N165&lt;&gt;"",キューシート計算用!N165,"")</f>
        <v/>
      </c>
    </row>
    <row r="166" spans="1:14" x14ac:dyDescent="0.15">
      <c r="A166" s="54">
        <f>IF(キューシート計算用!A166&lt;&gt;"",キューシート計算用!A166,"")</f>
        <v>162</v>
      </c>
      <c r="B166" s="54" t="str">
        <f>IF(キューシート計算用!B166&lt;&gt;"",キューシート計算用!B166,"")</f>
        <v/>
      </c>
      <c r="C166" s="54" t="str">
        <f>IF(キューシート計算用!C166&lt;&gt;"",キューシート計算用!C166,"")</f>
        <v/>
      </c>
      <c r="D166" s="64" t="str">
        <f>IF(キューシート計算用!D166&lt;&gt;"",キューシート計算用!D166,"")</f>
        <v/>
      </c>
      <c r="E166" s="64" t="str">
        <f>IF(キューシート計算用!E166&lt;&gt;"",キューシート計算用!E166,"")</f>
        <v/>
      </c>
      <c r="F166" s="54" t="str">
        <f>IF(キューシート計算用!F166&lt;&gt;"",キューシート計算用!F166,"")</f>
        <v/>
      </c>
      <c r="G166" s="54" t="str">
        <f>IF(キューシート計算用!G166&lt;&gt;"",キューシート計算用!G166,"")</f>
        <v/>
      </c>
      <c r="H166" s="54" t="str">
        <f>IF(キューシート計算用!H166&lt;&gt;"",キューシート計算用!H166,"")</f>
        <v/>
      </c>
      <c r="I166" s="87" t="str">
        <f>IF(キューシート計算用!I166&lt;&gt;"",キューシート計算用!I166,"")</f>
        <v/>
      </c>
      <c r="J166" s="54" t="str">
        <f>IF(キューシート計算用!J166&lt;&gt;"",キューシート計算用!J166,"")</f>
        <v/>
      </c>
      <c r="K166" s="65" t="str">
        <f>IF(キューシート計算用!K166&lt;&gt;"",キューシート計算用!K166,"")</f>
        <v/>
      </c>
      <c r="L166" s="54" t="str">
        <f>IF(キューシート計算用!L166&lt;&gt;"",キューシート計算用!L166,"")</f>
        <v/>
      </c>
      <c r="M166" s="66" t="str">
        <f>IF(キューシート計算用!M166&lt;&gt;"",キューシート計算用!M166,"")</f>
        <v/>
      </c>
      <c r="N166" s="66" t="str">
        <f>IF(キューシート計算用!N166&lt;&gt;"",キューシート計算用!N166,"")</f>
        <v/>
      </c>
    </row>
    <row r="167" spans="1:14" x14ac:dyDescent="0.15">
      <c r="A167" s="54">
        <f>IF(キューシート計算用!A167&lt;&gt;"",キューシート計算用!A167,"")</f>
        <v>163</v>
      </c>
      <c r="B167" s="54" t="str">
        <f>IF(キューシート計算用!B167&lt;&gt;"",キューシート計算用!B167,"")</f>
        <v/>
      </c>
      <c r="C167" s="54" t="str">
        <f>IF(キューシート計算用!C167&lt;&gt;"",キューシート計算用!C167,"")</f>
        <v/>
      </c>
      <c r="D167" s="64" t="str">
        <f>IF(キューシート計算用!D167&lt;&gt;"",キューシート計算用!D167,"")</f>
        <v/>
      </c>
      <c r="E167" s="64" t="str">
        <f>IF(キューシート計算用!E167&lt;&gt;"",キューシート計算用!E167,"")</f>
        <v/>
      </c>
      <c r="F167" s="54" t="str">
        <f>IF(キューシート計算用!F167&lt;&gt;"",キューシート計算用!F167,"")</f>
        <v/>
      </c>
      <c r="G167" s="54" t="str">
        <f>IF(キューシート計算用!G167&lt;&gt;"",キューシート計算用!G167,"")</f>
        <v/>
      </c>
      <c r="H167" s="54" t="str">
        <f>IF(キューシート計算用!H167&lt;&gt;"",キューシート計算用!H167,"")</f>
        <v/>
      </c>
      <c r="I167" s="87" t="str">
        <f>IF(キューシート計算用!I167&lt;&gt;"",キューシート計算用!I167,"")</f>
        <v/>
      </c>
      <c r="J167" s="54" t="str">
        <f>IF(キューシート計算用!J167&lt;&gt;"",キューシート計算用!J167,"")</f>
        <v/>
      </c>
      <c r="K167" s="65" t="str">
        <f>IF(キューシート計算用!K167&lt;&gt;"",キューシート計算用!K167,"")</f>
        <v/>
      </c>
      <c r="L167" s="54" t="str">
        <f>IF(キューシート計算用!L167&lt;&gt;"",キューシート計算用!L167,"")</f>
        <v/>
      </c>
      <c r="M167" s="66" t="str">
        <f>IF(キューシート計算用!M167&lt;&gt;"",キューシート計算用!M167,"")</f>
        <v/>
      </c>
      <c r="N167" s="66" t="str">
        <f>IF(キューシート計算用!N167&lt;&gt;"",キューシート計算用!N167,"")</f>
        <v/>
      </c>
    </row>
    <row r="168" spans="1:14" x14ac:dyDescent="0.15">
      <c r="A168" s="54">
        <f>IF(キューシート計算用!A168&lt;&gt;"",キューシート計算用!A168,"")</f>
        <v>164</v>
      </c>
      <c r="B168" s="54" t="str">
        <f>IF(キューシート計算用!B168&lt;&gt;"",キューシート計算用!B168,"")</f>
        <v/>
      </c>
      <c r="C168" s="54" t="str">
        <f>IF(キューシート計算用!C168&lt;&gt;"",キューシート計算用!C168,"")</f>
        <v/>
      </c>
      <c r="D168" s="64" t="str">
        <f>IF(キューシート計算用!D168&lt;&gt;"",キューシート計算用!D168,"")</f>
        <v/>
      </c>
      <c r="E168" s="64" t="str">
        <f>IF(キューシート計算用!E168&lt;&gt;"",キューシート計算用!E168,"")</f>
        <v/>
      </c>
      <c r="F168" s="54" t="str">
        <f>IF(キューシート計算用!F168&lt;&gt;"",キューシート計算用!F168,"")</f>
        <v/>
      </c>
      <c r="G168" s="54" t="str">
        <f>IF(キューシート計算用!G168&lt;&gt;"",キューシート計算用!G168,"")</f>
        <v/>
      </c>
      <c r="H168" s="54" t="str">
        <f>IF(キューシート計算用!H168&lt;&gt;"",キューシート計算用!H168,"")</f>
        <v/>
      </c>
      <c r="I168" s="87" t="str">
        <f>IF(キューシート計算用!I168&lt;&gt;"",キューシート計算用!I168,"")</f>
        <v/>
      </c>
      <c r="J168" s="54" t="str">
        <f>IF(キューシート計算用!J168&lt;&gt;"",キューシート計算用!J168,"")</f>
        <v/>
      </c>
      <c r="K168" s="65" t="str">
        <f>IF(キューシート計算用!K168&lt;&gt;"",キューシート計算用!K168,"")</f>
        <v/>
      </c>
      <c r="L168" s="54" t="str">
        <f>IF(キューシート計算用!L168&lt;&gt;"",キューシート計算用!L168,"")</f>
        <v/>
      </c>
      <c r="M168" s="66" t="str">
        <f>IF(キューシート計算用!M168&lt;&gt;"",キューシート計算用!M168,"")</f>
        <v/>
      </c>
      <c r="N168" s="66" t="str">
        <f>IF(キューシート計算用!N168&lt;&gt;"",キューシート計算用!N168,"")</f>
        <v/>
      </c>
    </row>
    <row r="169" spans="1:14" x14ac:dyDescent="0.15">
      <c r="A169" s="54">
        <f>IF(キューシート計算用!A169&lt;&gt;"",キューシート計算用!A169,"")</f>
        <v>165</v>
      </c>
      <c r="B169" s="54" t="str">
        <f>IF(キューシート計算用!B169&lt;&gt;"",キューシート計算用!B169,"")</f>
        <v/>
      </c>
      <c r="C169" s="54" t="str">
        <f>IF(キューシート計算用!C169&lt;&gt;"",キューシート計算用!C169,"")</f>
        <v/>
      </c>
      <c r="D169" s="64" t="str">
        <f>IF(キューシート計算用!D169&lt;&gt;"",キューシート計算用!D169,"")</f>
        <v/>
      </c>
      <c r="E169" s="64" t="str">
        <f>IF(キューシート計算用!E169&lt;&gt;"",キューシート計算用!E169,"")</f>
        <v/>
      </c>
      <c r="F169" s="54" t="str">
        <f>IF(キューシート計算用!F169&lt;&gt;"",キューシート計算用!F169,"")</f>
        <v/>
      </c>
      <c r="G169" s="54" t="str">
        <f>IF(キューシート計算用!G169&lt;&gt;"",キューシート計算用!G169,"")</f>
        <v/>
      </c>
      <c r="H169" s="54" t="str">
        <f>IF(キューシート計算用!H169&lt;&gt;"",キューシート計算用!H169,"")</f>
        <v/>
      </c>
      <c r="I169" s="87" t="str">
        <f>IF(キューシート計算用!I169&lt;&gt;"",キューシート計算用!I169,"")</f>
        <v/>
      </c>
      <c r="J169" s="54" t="str">
        <f>IF(キューシート計算用!J169&lt;&gt;"",キューシート計算用!J169,"")</f>
        <v/>
      </c>
      <c r="K169" s="65" t="str">
        <f>IF(キューシート計算用!K169&lt;&gt;"",キューシート計算用!K169,"")</f>
        <v/>
      </c>
      <c r="L169" s="54" t="str">
        <f>IF(キューシート計算用!L169&lt;&gt;"",キューシート計算用!L169,"")</f>
        <v/>
      </c>
      <c r="M169" s="66" t="str">
        <f>IF(キューシート計算用!M169&lt;&gt;"",キューシート計算用!M169,"")</f>
        <v/>
      </c>
      <c r="N169" s="66" t="str">
        <f>IF(キューシート計算用!N169&lt;&gt;"",キューシート計算用!N169,"")</f>
        <v/>
      </c>
    </row>
    <row r="170" spans="1:14" x14ac:dyDescent="0.15">
      <c r="A170" s="54">
        <f>IF(キューシート計算用!A170&lt;&gt;"",キューシート計算用!A170,"")</f>
        <v>166</v>
      </c>
      <c r="B170" s="54" t="str">
        <f>IF(キューシート計算用!B170&lt;&gt;"",キューシート計算用!B170,"")</f>
        <v/>
      </c>
      <c r="C170" s="54" t="str">
        <f>IF(キューシート計算用!C170&lt;&gt;"",キューシート計算用!C170,"")</f>
        <v/>
      </c>
      <c r="D170" s="64" t="str">
        <f>IF(キューシート計算用!D170&lt;&gt;"",キューシート計算用!D170,"")</f>
        <v/>
      </c>
      <c r="E170" s="64" t="str">
        <f>IF(キューシート計算用!E170&lt;&gt;"",キューシート計算用!E170,"")</f>
        <v/>
      </c>
      <c r="F170" s="54" t="str">
        <f>IF(キューシート計算用!F170&lt;&gt;"",キューシート計算用!F170,"")</f>
        <v/>
      </c>
      <c r="G170" s="54" t="str">
        <f>IF(キューシート計算用!G170&lt;&gt;"",キューシート計算用!G170,"")</f>
        <v/>
      </c>
      <c r="H170" s="54" t="str">
        <f>IF(キューシート計算用!H170&lt;&gt;"",キューシート計算用!H170,"")</f>
        <v/>
      </c>
      <c r="I170" s="87" t="str">
        <f>IF(キューシート計算用!I170&lt;&gt;"",キューシート計算用!I170,"")</f>
        <v/>
      </c>
      <c r="J170" s="54" t="str">
        <f>IF(キューシート計算用!J170&lt;&gt;"",キューシート計算用!J170,"")</f>
        <v/>
      </c>
      <c r="K170" s="65" t="str">
        <f>IF(キューシート計算用!K170&lt;&gt;"",キューシート計算用!K170,"")</f>
        <v/>
      </c>
      <c r="L170" s="54" t="str">
        <f>IF(キューシート計算用!L170&lt;&gt;"",キューシート計算用!L170,"")</f>
        <v/>
      </c>
      <c r="M170" s="66" t="str">
        <f>IF(キューシート計算用!M170&lt;&gt;"",キューシート計算用!M170,"")</f>
        <v/>
      </c>
      <c r="N170" s="66" t="str">
        <f>IF(キューシート計算用!N170&lt;&gt;"",キューシート計算用!N170,"")</f>
        <v/>
      </c>
    </row>
    <row r="171" spans="1:14" x14ac:dyDescent="0.15">
      <c r="A171" s="54">
        <f>IF(キューシート計算用!A171&lt;&gt;"",キューシート計算用!A171,"")</f>
        <v>167</v>
      </c>
      <c r="B171" s="54" t="str">
        <f>IF(キューシート計算用!B171&lt;&gt;"",キューシート計算用!B171,"")</f>
        <v/>
      </c>
      <c r="C171" s="54" t="str">
        <f>IF(キューシート計算用!C171&lt;&gt;"",キューシート計算用!C171,"")</f>
        <v/>
      </c>
      <c r="D171" s="64" t="str">
        <f>IF(キューシート計算用!D171&lt;&gt;"",キューシート計算用!D171,"")</f>
        <v/>
      </c>
      <c r="E171" s="64" t="str">
        <f>IF(キューシート計算用!E171&lt;&gt;"",キューシート計算用!E171,"")</f>
        <v/>
      </c>
      <c r="F171" s="54" t="str">
        <f>IF(キューシート計算用!F171&lt;&gt;"",キューシート計算用!F171,"")</f>
        <v/>
      </c>
      <c r="G171" s="54" t="str">
        <f>IF(キューシート計算用!G171&lt;&gt;"",キューシート計算用!G171,"")</f>
        <v/>
      </c>
      <c r="H171" s="54" t="str">
        <f>IF(キューシート計算用!H171&lt;&gt;"",キューシート計算用!H171,"")</f>
        <v/>
      </c>
      <c r="I171" s="87" t="str">
        <f>IF(キューシート計算用!I171&lt;&gt;"",キューシート計算用!I171,"")</f>
        <v/>
      </c>
      <c r="J171" s="54" t="str">
        <f>IF(キューシート計算用!J171&lt;&gt;"",キューシート計算用!J171,"")</f>
        <v/>
      </c>
      <c r="K171" s="65" t="str">
        <f>IF(キューシート計算用!K171&lt;&gt;"",キューシート計算用!K171,"")</f>
        <v/>
      </c>
      <c r="L171" s="54" t="str">
        <f>IF(キューシート計算用!L171&lt;&gt;"",キューシート計算用!L171,"")</f>
        <v/>
      </c>
      <c r="M171" s="66" t="str">
        <f>IF(キューシート計算用!M171&lt;&gt;"",キューシート計算用!M171,"")</f>
        <v/>
      </c>
      <c r="N171" s="66" t="str">
        <f>IF(キューシート計算用!N171&lt;&gt;"",キューシート計算用!N171,"")</f>
        <v/>
      </c>
    </row>
    <row r="172" spans="1:14" x14ac:dyDescent="0.15">
      <c r="A172" s="54">
        <f>IF(キューシート計算用!A172&lt;&gt;"",キューシート計算用!A172,"")</f>
        <v>168</v>
      </c>
      <c r="B172" s="54" t="str">
        <f>IF(キューシート計算用!B172&lt;&gt;"",キューシート計算用!B172,"")</f>
        <v/>
      </c>
      <c r="C172" s="54" t="str">
        <f>IF(キューシート計算用!C172&lt;&gt;"",キューシート計算用!C172,"")</f>
        <v/>
      </c>
      <c r="D172" s="64" t="str">
        <f>IF(キューシート計算用!D172&lt;&gt;"",キューシート計算用!D172,"")</f>
        <v/>
      </c>
      <c r="E172" s="64" t="str">
        <f>IF(キューシート計算用!E172&lt;&gt;"",キューシート計算用!E172,"")</f>
        <v/>
      </c>
      <c r="F172" s="54" t="str">
        <f>IF(キューシート計算用!F172&lt;&gt;"",キューシート計算用!F172,"")</f>
        <v/>
      </c>
      <c r="G172" s="54" t="str">
        <f>IF(キューシート計算用!G172&lt;&gt;"",キューシート計算用!G172,"")</f>
        <v/>
      </c>
      <c r="H172" s="54" t="str">
        <f>IF(キューシート計算用!H172&lt;&gt;"",キューシート計算用!H172,"")</f>
        <v/>
      </c>
      <c r="I172" s="87" t="str">
        <f>IF(キューシート計算用!I172&lt;&gt;"",キューシート計算用!I172,"")</f>
        <v/>
      </c>
      <c r="J172" s="54" t="str">
        <f>IF(キューシート計算用!J172&lt;&gt;"",キューシート計算用!J172,"")</f>
        <v/>
      </c>
      <c r="K172" s="65" t="str">
        <f>IF(キューシート計算用!K172&lt;&gt;"",キューシート計算用!K172,"")</f>
        <v/>
      </c>
      <c r="L172" s="54" t="str">
        <f>IF(キューシート計算用!L172&lt;&gt;"",キューシート計算用!L172,"")</f>
        <v/>
      </c>
      <c r="M172" s="66" t="str">
        <f>IF(キューシート計算用!M172&lt;&gt;"",キューシート計算用!M172,"")</f>
        <v/>
      </c>
      <c r="N172" s="66" t="str">
        <f>IF(キューシート計算用!N172&lt;&gt;"",キューシート計算用!N172,"")</f>
        <v/>
      </c>
    </row>
    <row r="173" spans="1:14" x14ac:dyDescent="0.15">
      <c r="A173" s="54">
        <f>IF(キューシート計算用!A173&lt;&gt;"",キューシート計算用!A173,"")</f>
        <v>169</v>
      </c>
      <c r="B173" s="54" t="str">
        <f>IF(キューシート計算用!B173&lt;&gt;"",キューシート計算用!B173,"")</f>
        <v/>
      </c>
      <c r="C173" s="54" t="str">
        <f>IF(キューシート計算用!C173&lt;&gt;"",キューシート計算用!C173,"")</f>
        <v/>
      </c>
      <c r="D173" s="64" t="str">
        <f>IF(キューシート計算用!D173&lt;&gt;"",キューシート計算用!D173,"")</f>
        <v/>
      </c>
      <c r="E173" s="64" t="str">
        <f>IF(キューシート計算用!E173&lt;&gt;"",キューシート計算用!E173,"")</f>
        <v/>
      </c>
      <c r="F173" s="54" t="str">
        <f>IF(キューシート計算用!F173&lt;&gt;"",キューシート計算用!F173,"")</f>
        <v/>
      </c>
      <c r="G173" s="54" t="str">
        <f>IF(キューシート計算用!G173&lt;&gt;"",キューシート計算用!G173,"")</f>
        <v/>
      </c>
      <c r="H173" s="54" t="str">
        <f>IF(キューシート計算用!H173&lt;&gt;"",キューシート計算用!H173,"")</f>
        <v/>
      </c>
      <c r="I173" s="87" t="str">
        <f>IF(キューシート計算用!I173&lt;&gt;"",キューシート計算用!I173,"")</f>
        <v/>
      </c>
      <c r="J173" s="54" t="str">
        <f>IF(キューシート計算用!J173&lt;&gt;"",キューシート計算用!J173,"")</f>
        <v/>
      </c>
      <c r="K173" s="65" t="str">
        <f>IF(キューシート計算用!K173&lt;&gt;"",キューシート計算用!K173,"")</f>
        <v/>
      </c>
      <c r="L173" s="54" t="str">
        <f>IF(キューシート計算用!L173&lt;&gt;"",キューシート計算用!L173,"")</f>
        <v/>
      </c>
      <c r="M173" s="66" t="str">
        <f>IF(キューシート計算用!M173&lt;&gt;"",キューシート計算用!M173,"")</f>
        <v/>
      </c>
      <c r="N173" s="66" t="str">
        <f>IF(キューシート計算用!N173&lt;&gt;"",キューシート計算用!N173,"")</f>
        <v/>
      </c>
    </row>
    <row r="174" spans="1:14" x14ac:dyDescent="0.15">
      <c r="A174" s="54">
        <f>IF(キューシート計算用!A174&lt;&gt;"",キューシート計算用!A174,"")</f>
        <v>170</v>
      </c>
      <c r="B174" s="54" t="str">
        <f>IF(キューシート計算用!B174&lt;&gt;"",キューシート計算用!B174,"")</f>
        <v/>
      </c>
      <c r="C174" s="54" t="str">
        <f>IF(キューシート計算用!C174&lt;&gt;"",キューシート計算用!C174,"")</f>
        <v/>
      </c>
      <c r="D174" s="64" t="str">
        <f>IF(キューシート計算用!D174&lt;&gt;"",キューシート計算用!D174,"")</f>
        <v/>
      </c>
      <c r="E174" s="64" t="str">
        <f>IF(キューシート計算用!E174&lt;&gt;"",キューシート計算用!E174,"")</f>
        <v/>
      </c>
      <c r="F174" s="54" t="str">
        <f>IF(キューシート計算用!F174&lt;&gt;"",キューシート計算用!F174,"")</f>
        <v/>
      </c>
      <c r="G174" s="54" t="str">
        <f>IF(キューシート計算用!G174&lt;&gt;"",キューシート計算用!G174,"")</f>
        <v/>
      </c>
      <c r="H174" s="54" t="str">
        <f>IF(キューシート計算用!H174&lt;&gt;"",キューシート計算用!H174,"")</f>
        <v/>
      </c>
      <c r="I174" s="87" t="str">
        <f>IF(キューシート計算用!I174&lt;&gt;"",キューシート計算用!I174,"")</f>
        <v/>
      </c>
      <c r="J174" s="54" t="str">
        <f>IF(キューシート計算用!J174&lt;&gt;"",キューシート計算用!J174,"")</f>
        <v/>
      </c>
      <c r="K174" s="65" t="str">
        <f>IF(キューシート計算用!K174&lt;&gt;"",キューシート計算用!K174,"")</f>
        <v/>
      </c>
      <c r="L174" s="54" t="str">
        <f>IF(キューシート計算用!L174&lt;&gt;"",キューシート計算用!L174,"")</f>
        <v/>
      </c>
      <c r="M174" s="66" t="str">
        <f>IF(キューシート計算用!M174&lt;&gt;"",キューシート計算用!M174,"")</f>
        <v/>
      </c>
      <c r="N174" s="66" t="str">
        <f>IF(キューシート計算用!N174&lt;&gt;"",キューシート計算用!N174,"")</f>
        <v/>
      </c>
    </row>
    <row r="175" spans="1:14" x14ac:dyDescent="0.15">
      <c r="A175" s="54">
        <f>IF(キューシート計算用!A175&lt;&gt;"",キューシート計算用!A175,"")</f>
        <v>171</v>
      </c>
      <c r="B175" s="54" t="str">
        <f>IF(キューシート計算用!B175&lt;&gt;"",キューシート計算用!B175,"")</f>
        <v/>
      </c>
      <c r="C175" s="54" t="str">
        <f>IF(キューシート計算用!C175&lt;&gt;"",キューシート計算用!C175,"")</f>
        <v/>
      </c>
      <c r="D175" s="64" t="str">
        <f>IF(キューシート計算用!D175&lt;&gt;"",キューシート計算用!D175,"")</f>
        <v/>
      </c>
      <c r="E175" s="64" t="str">
        <f>IF(キューシート計算用!E175&lt;&gt;"",キューシート計算用!E175,"")</f>
        <v/>
      </c>
      <c r="F175" s="54" t="str">
        <f>IF(キューシート計算用!F175&lt;&gt;"",キューシート計算用!F175,"")</f>
        <v/>
      </c>
      <c r="G175" s="54" t="str">
        <f>IF(キューシート計算用!G175&lt;&gt;"",キューシート計算用!G175,"")</f>
        <v/>
      </c>
      <c r="H175" s="54" t="str">
        <f>IF(キューシート計算用!H175&lt;&gt;"",キューシート計算用!H175,"")</f>
        <v/>
      </c>
      <c r="I175" s="87" t="str">
        <f>IF(キューシート計算用!I175&lt;&gt;"",キューシート計算用!I175,"")</f>
        <v/>
      </c>
      <c r="J175" s="54" t="str">
        <f>IF(キューシート計算用!J175&lt;&gt;"",キューシート計算用!J175,"")</f>
        <v/>
      </c>
      <c r="K175" s="65" t="str">
        <f>IF(キューシート計算用!K175&lt;&gt;"",キューシート計算用!K175,"")</f>
        <v/>
      </c>
      <c r="L175" s="54" t="str">
        <f>IF(キューシート計算用!L175&lt;&gt;"",キューシート計算用!L175,"")</f>
        <v/>
      </c>
      <c r="M175" s="66" t="str">
        <f>IF(キューシート計算用!M175&lt;&gt;"",キューシート計算用!M175,"")</f>
        <v/>
      </c>
      <c r="N175" s="66" t="str">
        <f>IF(キューシート計算用!N175&lt;&gt;"",キューシート計算用!N175,"")</f>
        <v/>
      </c>
    </row>
    <row r="176" spans="1:14" x14ac:dyDescent="0.15">
      <c r="A176" s="54">
        <f>IF(キューシート計算用!A176&lt;&gt;"",キューシート計算用!A176,"")</f>
        <v>172</v>
      </c>
      <c r="B176" s="54" t="str">
        <f>IF(キューシート計算用!B176&lt;&gt;"",キューシート計算用!B176,"")</f>
        <v/>
      </c>
      <c r="C176" s="54" t="str">
        <f>IF(キューシート計算用!C176&lt;&gt;"",キューシート計算用!C176,"")</f>
        <v/>
      </c>
      <c r="D176" s="64" t="str">
        <f>IF(キューシート計算用!D176&lt;&gt;"",キューシート計算用!D176,"")</f>
        <v/>
      </c>
      <c r="E176" s="64" t="str">
        <f>IF(キューシート計算用!E176&lt;&gt;"",キューシート計算用!E176,"")</f>
        <v/>
      </c>
      <c r="F176" s="54" t="str">
        <f>IF(キューシート計算用!F176&lt;&gt;"",キューシート計算用!F176,"")</f>
        <v/>
      </c>
      <c r="G176" s="54" t="str">
        <f>IF(キューシート計算用!G176&lt;&gt;"",キューシート計算用!G176,"")</f>
        <v/>
      </c>
      <c r="H176" s="54" t="str">
        <f>IF(キューシート計算用!H176&lt;&gt;"",キューシート計算用!H176,"")</f>
        <v/>
      </c>
      <c r="I176" s="87" t="str">
        <f>IF(キューシート計算用!I176&lt;&gt;"",キューシート計算用!I176,"")</f>
        <v/>
      </c>
      <c r="J176" s="54" t="str">
        <f>IF(キューシート計算用!J176&lt;&gt;"",キューシート計算用!J176,"")</f>
        <v/>
      </c>
      <c r="K176" s="65" t="str">
        <f>IF(キューシート計算用!K176&lt;&gt;"",キューシート計算用!K176,"")</f>
        <v/>
      </c>
      <c r="L176" s="54" t="str">
        <f>IF(キューシート計算用!L176&lt;&gt;"",キューシート計算用!L176,"")</f>
        <v/>
      </c>
      <c r="M176" s="66" t="str">
        <f>IF(キューシート計算用!M176&lt;&gt;"",キューシート計算用!M176,"")</f>
        <v/>
      </c>
      <c r="N176" s="66" t="str">
        <f>IF(キューシート計算用!N176&lt;&gt;"",キューシート計算用!N176,"")</f>
        <v/>
      </c>
    </row>
    <row r="177" spans="1:14" x14ac:dyDescent="0.15">
      <c r="A177" s="54">
        <f>IF(キューシート計算用!A177&lt;&gt;"",キューシート計算用!A177,"")</f>
        <v>173</v>
      </c>
      <c r="B177" s="54" t="str">
        <f>IF(キューシート計算用!B177&lt;&gt;"",キューシート計算用!B177,"")</f>
        <v/>
      </c>
      <c r="C177" s="54" t="str">
        <f>IF(キューシート計算用!C177&lt;&gt;"",キューシート計算用!C177,"")</f>
        <v/>
      </c>
      <c r="D177" s="64" t="str">
        <f>IF(キューシート計算用!D177&lt;&gt;"",キューシート計算用!D177,"")</f>
        <v/>
      </c>
      <c r="E177" s="64" t="str">
        <f>IF(キューシート計算用!E177&lt;&gt;"",キューシート計算用!E177,"")</f>
        <v/>
      </c>
      <c r="F177" s="54" t="str">
        <f>IF(キューシート計算用!F177&lt;&gt;"",キューシート計算用!F177,"")</f>
        <v/>
      </c>
      <c r="G177" s="54" t="str">
        <f>IF(キューシート計算用!G177&lt;&gt;"",キューシート計算用!G177,"")</f>
        <v/>
      </c>
      <c r="H177" s="54" t="str">
        <f>IF(キューシート計算用!H177&lt;&gt;"",キューシート計算用!H177,"")</f>
        <v/>
      </c>
      <c r="I177" s="87" t="str">
        <f>IF(キューシート計算用!I177&lt;&gt;"",キューシート計算用!I177,"")</f>
        <v/>
      </c>
      <c r="J177" s="54" t="str">
        <f>IF(キューシート計算用!J177&lt;&gt;"",キューシート計算用!J177,"")</f>
        <v/>
      </c>
      <c r="K177" s="65" t="str">
        <f>IF(キューシート計算用!K177&lt;&gt;"",キューシート計算用!K177,"")</f>
        <v/>
      </c>
      <c r="L177" s="54" t="str">
        <f>IF(キューシート計算用!L177&lt;&gt;"",キューシート計算用!L177,"")</f>
        <v/>
      </c>
      <c r="M177" s="66" t="str">
        <f>IF(キューシート計算用!M177&lt;&gt;"",キューシート計算用!M177,"")</f>
        <v/>
      </c>
      <c r="N177" s="66" t="str">
        <f>IF(キューシート計算用!N177&lt;&gt;"",キューシート計算用!N177,"")</f>
        <v/>
      </c>
    </row>
    <row r="178" spans="1:14" x14ac:dyDescent="0.15">
      <c r="A178" s="54">
        <f>IF(キューシート計算用!A178&lt;&gt;"",キューシート計算用!A178,"")</f>
        <v>174</v>
      </c>
      <c r="B178" s="54" t="str">
        <f>IF(キューシート計算用!B178&lt;&gt;"",キューシート計算用!B178,"")</f>
        <v/>
      </c>
      <c r="C178" s="54" t="str">
        <f>IF(キューシート計算用!C178&lt;&gt;"",キューシート計算用!C178,"")</f>
        <v/>
      </c>
      <c r="D178" s="64" t="str">
        <f>IF(キューシート計算用!D178&lt;&gt;"",キューシート計算用!D178,"")</f>
        <v/>
      </c>
      <c r="E178" s="64" t="str">
        <f>IF(キューシート計算用!E178&lt;&gt;"",キューシート計算用!E178,"")</f>
        <v/>
      </c>
      <c r="F178" s="54" t="str">
        <f>IF(キューシート計算用!F178&lt;&gt;"",キューシート計算用!F178,"")</f>
        <v/>
      </c>
      <c r="G178" s="54" t="str">
        <f>IF(キューシート計算用!G178&lt;&gt;"",キューシート計算用!G178,"")</f>
        <v/>
      </c>
      <c r="H178" s="54" t="str">
        <f>IF(キューシート計算用!H178&lt;&gt;"",キューシート計算用!H178,"")</f>
        <v/>
      </c>
      <c r="I178" s="87" t="str">
        <f>IF(キューシート計算用!I178&lt;&gt;"",キューシート計算用!I178,"")</f>
        <v/>
      </c>
      <c r="J178" s="54" t="str">
        <f>IF(キューシート計算用!J178&lt;&gt;"",キューシート計算用!J178,"")</f>
        <v/>
      </c>
      <c r="K178" s="65" t="str">
        <f>IF(キューシート計算用!K178&lt;&gt;"",キューシート計算用!K178,"")</f>
        <v/>
      </c>
      <c r="L178" s="54" t="str">
        <f>IF(キューシート計算用!L178&lt;&gt;"",キューシート計算用!L178,"")</f>
        <v/>
      </c>
      <c r="M178" s="66" t="str">
        <f>IF(キューシート計算用!M178&lt;&gt;"",キューシート計算用!M178,"")</f>
        <v/>
      </c>
      <c r="N178" s="66" t="str">
        <f>IF(キューシート計算用!N178&lt;&gt;"",キューシート計算用!N178,"")</f>
        <v/>
      </c>
    </row>
    <row r="179" spans="1:14" x14ac:dyDescent="0.15">
      <c r="A179" s="54">
        <f>IF(キューシート計算用!A179&lt;&gt;"",キューシート計算用!A179,"")</f>
        <v>175</v>
      </c>
      <c r="B179" s="54" t="str">
        <f>IF(キューシート計算用!B179&lt;&gt;"",キューシート計算用!B179,"")</f>
        <v/>
      </c>
      <c r="C179" s="54" t="str">
        <f>IF(キューシート計算用!C179&lt;&gt;"",キューシート計算用!C179,"")</f>
        <v/>
      </c>
      <c r="D179" s="64" t="str">
        <f>IF(キューシート計算用!D179&lt;&gt;"",キューシート計算用!D179,"")</f>
        <v/>
      </c>
      <c r="E179" s="64" t="str">
        <f>IF(キューシート計算用!E179&lt;&gt;"",キューシート計算用!E179,"")</f>
        <v/>
      </c>
      <c r="F179" s="54" t="str">
        <f>IF(キューシート計算用!F179&lt;&gt;"",キューシート計算用!F179,"")</f>
        <v/>
      </c>
      <c r="G179" s="54" t="str">
        <f>IF(キューシート計算用!G179&lt;&gt;"",キューシート計算用!G179,"")</f>
        <v/>
      </c>
      <c r="H179" s="54" t="str">
        <f>IF(キューシート計算用!H179&lt;&gt;"",キューシート計算用!H179,"")</f>
        <v/>
      </c>
      <c r="I179" s="87" t="str">
        <f>IF(キューシート計算用!I179&lt;&gt;"",キューシート計算用!I179,"")</f>
        <v/>
      </c>
      <c r="J179" s="54" t="str">
        <f>IF(キューシート計算用!J179&lt;&gt;"",キューシート計算用!J179,"")</f>
        <v/>
      </c>
      <c r="K179" s="65" t="str">
        <f>IF(キューシート計算用!K179&lt;&gt;"",キューシート計算用!K179,"")</f>
        <v/>
      </c>
      <c r="L179" s="54" t="str">
        <f>IF(キューシート計算用!L179&lt;&gt;"",キューシート計算用!L179,"")</f>
        <v/>
      </c>
      <c r="M179" s="66" t="str">
        <f>IF(キューシート計算用!M179&lt;&gt;"",キューシート計算用!M179,"")</f>
        <v/>
      </c>
      <c r="N179" s="66" t="str">
        <f>IF(キューシート計算用!N179&lt;&gt;"",キューシート計算用!N179,"")</f>
        <v/>
      </c>
    </row>
    <row r="180" spans="1:14" x14ac:dyDescent="0.15">
      <c r="A180" s="54">
        <f>IF(キューシート計算用!A180&lt;&gt;"",キューシート計算用!A180,"")</f>
        <v>176</v>
      </c>
      <c r="B180" s="54" t="str">
        <f>IF(キューシート計算用!B180&lt;&gt;"",キューシート計算用!B180,"")</f>
        <v/>
      </c>
      <c r="C180" s="54" t="str">
        <f>IF(キューシート計算用!C180&lt;&gt;"",キューシート計算用!C180,"")</f>
        <v/>
      </c>
      <c r="D180" s="64" t="str">
        <f>IF(キューシート計算用!D180&lt;&gt;"",キューシート計算用!D180,"")</f>
        <v/>
      </c>
      <c r="E180" s="64" t="str">
        <f>IF(キューシート計算用!E180&lt;&gt;"",キューシート計算用!E180,"")</f>
        <v/>
      </c>
      <c r="F180" s="54" t="str">
        <f>IF(キューシート計算用!F180&lt;&gt;"",キューシート計算用!F180,"")</f>
        <v/>
      </c>
      <c r="G180" s="54" t="str">
        <f>IF(キューシート計算用!G180&lt;&gt;"",キューシート計算用!G180,"")</f>
        <v/>
      </c>
      <c r="H180" s="54" t="str">
        <f>IF(キューシート計算用!H180&lt;&gt;"",キューシート計算用!H180,"")</f>
        <v/>
      </c>
      <c r="I180" s="87" t="str">
        <f>IF(キューシート計算用!I180&lt;&gt;"",キューシート計算用!I180,"")</f>
        <v/>
      </c>
      <c r="J180" s="54" t="str">
        <f>IF(キューシート計算用!J180&lt;&gt;"",キューシート計算用!J180,"")</f>
        <v/>
      </c>
      <c r="K180" s="65" t="str">
        <f>IF(キューシート計算用!K180&lt;&gt;"",キューシート計算用!K180,"")</f>
        <v/>
      </c>
      <c r="L180" s="54" t="str">
        <f>IF(キューシート計算用!L180&lt;&gt;"",キューシート計算用!L180,"")</f>
        <v/>
      </c>
      <c r="M180" s="66" t="str">
        <f>IF(キューシート計算用!M180&lt;&gt;"",キューシート計算用!M180,"")</f>
        <v/>
      </c>
      <c r="N180" s="66" t="str">
        <f>IF(キューシート計算用!N180&lt;&gt;"",キューシート計算用!N180,"")</f>
        <v/>
      </c>
    </row>
    <row r="181" spans="1:14" x14ac:dyDescent="0.15">
      <c r="A181" s="54">
        <f>IF(キューシート計算用!A181&lt;&gt;"",キューシート計算用!A181,"")</f>
        <v>177</v>
      </c>
      <c r="B181" s="54" t="str">
        <f>IF(キューシート計算用!B181&lt;&gt;"",キューシート計算用!B181,"")</f>
        <v/>
      </c>
      <c r="C181" s="54" t="str">
        <f>IF(キューシート計算用!C181&lt;&gt;"",キューシート計算用!C181,"")</f>
        <v/>
      </c>
      <c r="D181" s="64" t="str">
        <f>IF(キューシート計算用!D181&lt;&gt;"",キューシート計算用!D181,"")</f>
        <v/>
      </c>
      <c r="E181" s="64" t="str">
        <f>IF(キューシート計算用!E181&lt;&gt;"",キューシート計算用!E181,"")</f>
        <v/>
      </c>
      <c r="F181" s="54" t="str">
        <f>IF(キューシート計算用!F181&lt;&gt;"",キューシート計算用!F181,"")</f>
        <v/>
      </c>
      <c r="G181" s="54" t="str">
        <f>IF(キューシート計算用!G181&lt;&gt;"",キューシート計算用!G181,"")</f>
        <v/>
      </c>
      <c r="H181" s="54" t="str">
        <f>IF(キューシート計算用!H181&lt;&gt;"",キューシート計算用!H181,"")</f>
        <v/>
      </c>
      <c r="I181" s="87" t="str">
        <f>IF(キューシート計算用!I181&lt;&gt;"",キューシート計算用!I181,"")</f>
        <v/>
      </c>
      <c r="J181" s="54" t="str">
        <f>IF(キューシート計算用!J181&lt;&gt;"",キューシート計算用!J181,"")</f>
        <v/>
      </c>
      <c r="K181" s="65" t="str">
        <f>IF(キューシート計算用!K181&lt;&gt;"",キューシート計算用!K181,"")</f>
        <v/>
      </c>
      <c r="L181" s="54" t="str">
        <f>IF(キューシート計算用!L181&lt;&gt;"",キューシート計算用!L181,"")</f>
        <v/>
      </c>
      <c r="M181" s="66" t="str">
        <f>IF(キューシート計算用!M181&lt;&gt;"",キューシート計算用!M181,"")</f>
        <v/>
      </c>
      <c r="N181" s="66" t="str">
        <f>IF(キューシート計算用!N181&lt;&gt;"",キューシート計算用!N181,"")</f>
        <v/>
      </c>
    </row>
    <row r="182" spans="1:14" x14ac:dyDescent="0.15">
      <c r="A182" s="54">
        <f>IF(キューシート計算用!A182&lt;&gt;"",キューシート計算用!A182,"")</f>
        <v>178</v>
      </c>
      <c r="B182" s="54" t="str">
        <f>IF(キューシート計算用!B182&lt;&gt;"",キューシート計算用!B182,"")</f>
        <v/>
      </c>
      <c r="C182" s="54" t="str">
        <f>IF(キューシート計算用!C182&lt;&gt;"",キューシート計算用!C182,"")</f>
        <v/>
      </c>
      <c r="D182" s="64" t="str">
        <f>IF(キューシート計算用!D182&lt;&gt;"",キューシート計算用!D182,"")</f>
        <v/>
      </c>
      <c r="E182" s="64" t="str">
        <f>IF(キューシート計算用!E182&lt;&gt;"",キューシート計算用!E182,"")</f>
        <v/>
      </c>
      <c r="F182" s="54" t="str">
        <f>IF(キューシート計算用!F182&lt;&gt;"",キューシート計算用!F182,"")</f>
        <v/>
      </c>
      <c r="G182" s="54" t="str">
        <f>IF(キューシート計算用!G182&lt;&gt;"",キューシート計算用!G182,"")</f>
        <v/>
      </c>
      <c r="H182" s="54" t="str">
        <f>IF(キューシート計算用!H182&lt;&gt;"",キューシート計算用!H182,"")</f>
        <v/>
      </c>
      <c r="I182" s="87" t="str">
        <f>IF(キューシート計算用!I182&lt;&gt;"",キューシート計算用!I182,"")</f>
        <v/>
      </c>
      <c r="J182" s="54" t="str">
        <f>IF(キューシート計算用!J182&lt;&gt;"",キューシート計算用!J182,"")</f>
        <v/>
      </c>
      <c r="K182" s="65" t="str">
        <f>IF(キューシート計算用!K182&lt;&gt;"",キューシート計算用!K182,"")</f>
        <v/>
      </c>
      <c r="L182" s="54" t="str">
        <f>IF(キューシート計算用!L182&lt;&gt;"",キューシート計算用!L182,"")</f>
        <v/>
      </c>
      <c r="M182" s="66" t="str">
        <f>IF(キューシート計算用!M182&lt;&gt;"",キューシート計算用!M182,"")</f>
        <v/>
      </c>
      <c r="N182" s="66" t="str">
        <f>IF(キューシート計算用!N182&lt;&gt;"",キューシート計算用!N182,"")</f>
        <v/>
      </c>
    </row>
    <row r="183" spans="1:14" x14ac:dyDescent="0.15">
      <c r="A183" s="54">
        <f>IF(キューシート計算用!A183&lt;&gt;"",キューシート計算用!A183,"")</f>
        <v>179</v>
      </c>
      <c r="B183" s="54" t="str">
        <f>IF(キューシート計算用!B183&lt;&gt;"",キューシート計算用!B183,"")</f>
        <v/>
      </c>
      <c r="C183" s="54" t="str">
        <f>IF(キューシート計算用!C183&lt;&gt;"",キューシート計算用!C183,"")</f>
        <v/>
      </c>
      <c r="D183" s="64" t="str">
        <f>IF(キューシート計算用!D183&lt;&gt;"",キューシート計算用!D183,"")</f>
        <v/>
      </c>
      <c r="E183" s="64" t="str">
        <f>IF(キューシート計算用!E183&lt;&gt;"",キューシート計算用!E183,"")</f>
        <v/>
      </c>
      <c r="F183" s="54" t="str">
        <f>IF(キューシート計算用!F183&lt;&gt;"",キューシート計算用!F183,"")</f>
        <v/>
      </c>
      <c r="G183" s="54" t="str">
        <f>IF(キューシート計算用!G183&lt;&gt;"",キューシート計算用!G183,"")</f>
        <v/>
      </c>
      <c r="H183" s="54" t="str">
        <f>IF(キューシート計算用!H183&lt;&gt;"",キューシート計算用!H183,"")</f>
        <v/>
      </c>
      <c r="I183" s="87" t="str">
        <f>IF(キューシート計算用!I183&lt;&gt;"",キューシート計算用!I183,"")</f>
        <v/>
      </c>
      <c r="J183" s="54" t="str">
        <f>IF(キューシート計算用!J183&lt;&gt;"",キューシート計算用!J183,"")</f>
        <v/>
      </c>
      <c r="K183" s="65" t="str">
        <f>IF(キューシート計算用!K183&lt;&gt;"",キューシート計算用!K183,"")</f>
        <v/>
      </c>
      <c r="L183" s="54" t="str">
        <f>IF(キューシート計算用!L183&lt;&gt;"",キューシート計算用!L183,"")</f>
        <v/>
      </c>
      <c r="M183" s="66" t="str">
        <f>IF(キューシート計算用!M183&lt;&gt;"",キューシート計算用!M183,"")</f>
        <v/>
      </c>
      <c r="N183" s="66" t="str">
        <f>IF(キューシート計算用!N183&lt;&gt;"",キューシート計算用!N183,"")</f>
        <v/>
      </c>
    </row>
    <row r="184" spans="1:14" x14ac:dyDescent="0.15">
      <c r="A184" s="54">
        <f>IF(キューシート計算用!A184&lt;&gt;"",キューシート計算用!A184,"")</f>
        <v>180</v>
      </c>
      <c r="B184" s="54" t="str">
        <f>IF(キューシート計算用!B184&lt;&gt;"",キューシート計算用!B184,"")</f>
        <v/>
      </c>
      <c r="C184" s="54" t="str">
        <f>IF(キューシート計算用!C184&lt;&gt;"",キューシート計算用!C184,"")</f>
        <v/>
      </c>
      <c r="D184" s="64" t="str">
        <f>IF(キューシート計算用!D184&lt;&gt;"",キューシート計算用!D184,"")</f>
        <v/>
      </c>
      <c r="E184" s="64" t="str">
        <f>IF(キューシート計算用!E184&lt;&gt;"",キューシート計算用!E184,"")</f>
        <v/>
      </c>
      <c r="F184" s="54" t="str">
        <f>IF(キューシート計算用!F184&lt;&gt;"",キューシート計算用!F184,"")</f>
        <v/>
      </c>
      <c r="G184" s="54" t="str">
        <f>IF(キューシート計算用!G184&lt;&gt;"",キューシート計算用!G184,"")</f>
        <v/>
      </c>
      <c r="H184" s="54" t="str">
        <f>IF(キューシート計算用!H184&lt;&gt;"",キューシート計算用!H184,"")</f>
        <v/>
      </c>
      <c r="I184" s="87" t="str">
        <f>IF(キューシート計算用!I184&lt;&gt;"",キューシート計算用!I184,"")</f>
        <v/>
      </c>
      <c r="J184" s="54" t="str">
        <f>IF(キューシート計算用!J184&lt;&gt;"",キューシート計算用!J184,"")</f>
        <v/>
      </c>
      <c r="K184" s="65" t="str">
        <f>IF(キューシート計算用!K184&lt;&gt;"",キューシート計算用!K184,"")</f>
        <v/>
      </c>
      <c r="L184" s="54" t="str">
        <f>IF(キューシート計算用!L184&lt;&gt;"",キューシート計算用!L184,"")</f>
        <v/>
      </c>
      <c r="M184" s="66" t="str">
        <f>IF(キューシート計算用!M184&lt;&gt;"",キューシート計算用!M184,"")</f>
        <v/>
      </c>
      <c r="N184" s="66" t="str">
        <f>IF(キューシート計算用!N184&lt;&gt;"",キューシート計算用!N184,"")</f>
        <v/>
      </c>
    </row>
    <row r="185" spans="1:14" x14ac:dyDescent="0.15">
      <c r="A185" s="54">
        <f>IF(キューシート計算用!A185&lt;&gt;"",キューシート計算用!A185,"")</f>
        <v>181</v>
      </c>
      <c r="B185" s="54" t="str">
        <f>IF(キューシート計算用!B185&lt;&gt;"",キューシート計算用!B185,"")</f>
        <v/>
      </c>
      <c r="C185" s="54" t="str">
        <f>IF(キューシート計算用!C185&lt;&gt;"",キューシート計算用!C185,"")</f>
        <v/>
      </c>
      <c r="D185" s="64" t="str">
        <f>IF(キューシート計算用!D185&lt;&gt;"",キューシート計算用!D185,"")</f>
        <v/>
      </c>
      <c r="E185" s="64" t="str">
        <f>IF(キューシート計算用!E185&lt;&gt;"",キューシート計算用!E185,"")</f>
        <v/>
      </c>
      <c r="F185" s="54" t="str">
        <f>IF(キューシート計算用!F185&lt;&gt;"",キューシート計算用!F185,"")</f>
        <v/>
      </c>
      <c r="G185" s="54" t="str">
        <f>IF(キューシート計算用!G185&lt;&gt;"",キューシート計算用!G185,"")</f>
        <v/>
      </c>
      <c r="H185" s="54" t="str">
        <f>IF(キューシート計算用!H185&lt;&gt;"",キューシート計算用!H185,"")</f>
        <v/>
      </c>
      <c r="I185" s="87" t="str">
        <f>IF(キューシート計算用!I185&lt;&gt;"",キューシート計算用!I185,"")</f>
        <v/>
      </c>
      <c r="J185" s="54" t="str">
        <f>IF(キューシート計算用!J185&lt;&gt;"",キューシート計算用!J185,"")</f>
        <v/>
      </c>
      <c r="K185" s="65" t="str">
        <f>IF(キューシート計算用!K185&lt;&gt;"",キューシート計算用!K185,"")</f>
        <v/>
      </c>
      <c r="L185" s="54" t="str">
        <f>IF(キューシート計算用!L185&lt;&gt;"",キューシート計算用!L185,"")</f>
        <v/>
      </c>
      <c r="M185" s="66" t="str">
        <f>IF(キューシート計算用!M185&lt;&gt;"",キューシート計算用!M185,"")</f>
        <v/>
      </c>
      <c r="N185" s="66" t="str">
        <f>IF(キューシート計算用!N185&lt;&gt;"",キューシート計算用!N185,"")</f>
        <v/>
      </c>
    </row>
    <row r="186" spans="1:14" x14ac:dyDescent="0.15">
      <c r="A186" s="54">
        <f>IF(キューシート計算用!A186&lt;&gt;"",キューシート計算用!A186,"")</f>
        <v>182</v>
      </c>
      <c r="B186" s="54" t="str">
        <f>IF(キューシート計算用!B186&lt;&gt;"",キューシート計算用!B186,"")</f>
        <v/>
      </c>
      <c r="C186" s="54" t="str">
        <f>IF(キューシート計算用!C186&lt;&gt;"",キューシート計算用!C186,"")</f>
        <v/>
      </c>
      <c r="D186" s="64" t="str">
        <f>IF(キューシート計算用!D186&lt;&gt;"",キューシート計算用!D186,"")</f>
        <v/>
      </c>
      <c r="E186" s="64" t="str">
        <f>IF(キューシート計算用!E186&lt;&gt;"",キューシート計算用!E186,"")</f>
        <v/>
      </c>
      <c r="F186" s="54" t="str">
        <f>IF(キューシート計算用!F186&lt;&gt;"",キューシート計算用!F186,"")</f>
        <v/>
      </c>
      <c r="G186" s="54" t="str">
        <f>IF(キューシート計算用!G186&lt;&gt;"",キューシート計算用!G186,"")</f>
        <v/>
      </c>
      <c r="H186" s="54" t="str">
        <f>IF(キューシート計算用!H186&lt;&gt;"",キューシート計算用!H186,"")</f>
        <v/>
      </c>
      <c r="I186" s="87" t="str">
        <f>IF(キューシート計算用!I186&lt;&gt;"",キューシート計算用!I186,"")</f>
        <v/>
      </c>
      <c r="J186" s="54" t="str">
        <f>IF(キューシート計算用!J186&lt;&gt;"",キューシート計算用!J186,"")</f>
        <v/>
      </c>
      <c r="K186" s="65" t="str">
        <f>IF(キューシート計算用!K186&lt;&gt;"",キューシート計算用!K186,"")</f>
        <v/>
      </c>
      <c r="L186" s="54" t="str">
        <f>IF(キューシート計算用!L186&lt;&gt;"",キューシート計算用!L186,"")</f>
        <v/>
      </c>
      <c r="M186" s="66" t="str">
        <f>IF(キューシート計算用!M186&lt;&gt;"",キューシート計算用!M186,"")</f>
        <v/>
      </c>
      <c r="N186" s="66" t="str">
        <f>IF(キューシート計算用!N186&lt;&gt;"",キューシート計算用!N186,"")</f>
        <v/>
      </c>
    </row>
    <row r="187" spans="1:14" x14ac:dyDescent="0.15">
      <c r="A187" s="54">
        <f>IF(キューシート計算用!A187&lt;&gt;"",キューシート計算用!A187,"")</f>
        <v>183</v>
      </c>
      <c r="B187" s="54" t="str">
        <f>IF(キューシート計算用!B187&lt;&gt;"",キューシート計算用!B187,"")</f>
        <v/>
      </c>
      <c r="C187" s="54" t="str">
        <f>IF(キューシート計算用!C187&lt;&gt;"",キューシート計算用!C187,"")</f>
        <v/>
      </c>
      <c r="D187" s="64" t="str">
        <f>IF(キューシート計算用!D187&lt;&gt;"",キューシート計算用!D187,"")</f>
        <v/>
      </c>
      <c r="E187" s="64" t="str">
        <f>IF(キューシート計算用!E187&lt;&gt;"",キューシート計算用!E187,"")</f>
        <v/>
      </c>
      <c r="F187" s="54" t="str">
        <f>IF(キューシート計算用!F187&lt;&gt;"",キューシート計算用!F187,"")</f>
        <v/>
      </c>
      <c r="G187" s="54" t="str">
        <f>IF(キューシート計算用!G187&lt;&gt;"",キューシート計算用!G187,"")</f>
        <v/>
      </c>
      <c r="H187" s="54" t="str">
        <f>IF(キューシート計算用!H187&lt;&gt;"",キューシート計算用!H187,"")</f>
        <v/>
      </c>
      <c r="I187" s="87" t="str">
        <f>IF(キューシート計算用!I187&lt;&gt;"",キューシート計算用!I187,"")</f>
        <v/>
      </c>
      <c r="J187" s="54" t="str">
        <f>IF(キューシート計算用!J187&lt;&gt;"",キューシート計算用!J187,"")</f>
        <v/>
      </c>
      <c r="K187" s="65" t="str">
        <f>IF(キューシート計算用!K187&lt;&gt;"",キューシート計算用!K187,"")</f>
        <v/>
      </c>
      <c r="L187" s="54" t="str">
        <f>IF(キューシート計算用!L187&lt;&gt;"",キューシート計算用!L187,"")</f>
        <v/>
      </c>
      <c r="M187" s="66" t="str">
        <f>IF(キューシート計算用!M187&lt;&gt;"",キューシート計算用!M187,"")</f>
        <v/>
      </c>
      <c r="N187" s="66" t="str">
        <f>IF(キューシート計算用!N187&lt;&gt;"",キューシート計算用!N187,"")</f>
        <v/>
      </c>
    </row>
    <row r="188" spans="1:14" x14ac:dyDescent="0.15">
      <c r="A188" s="54">
        <f>IF(キューシート計算用!A188&lt;&gt;"",キューシート計算用!A188,"")</f>
        <v>184</v>
      </c>
      <c r="B188" s="54" t="str">
        <f>IF(キューシート計算用!B188&lt;&gt;"",キューシート計算用!B188,"")</f>
        <v/>
      </c>
      <c r="C188" s="54" t="str">
        <f>IF(キューシート計算用!C188&lt;&gt;"",キューシート計算用!C188,"")</f>
        <v/>
      </c>
      <c r="D188" s="64" t="str">
        <f>IF(キューシート計算用!D188&lt;&gt;"",キューシート計算用!D188,"")</f>
        <v/>
      </c>
      <c r="E188" s="64" t="str">
        <f>IF(キューシート計算用!E188&lt;&gt;"",キューシート計算用!E188,"")</f>
        <v/>
      </c>
      <c r="F188" s="54" t="str">
        <f>IF(キューシート計算用!F188&lt;&gt;"",キューシート計算用!F188,"")</f>
        <v/>
      </c>
      <c r="G188" s="54" t="str">
        <f>IF(キューシート計算用!G188&lt;&gt;"",キューシート計算用!G188,"")</f>
        <v/>
      </c>
      <c r="H188" s="54" t="str">
        <f>IF(キューシート計算用!H188&lt;&gt;"",キューシート計算用!H188,"")</f>
        <v/>
      </c>
      <c r="I188" s="87" t="str">
        <f>IF(キューシート計算用!I188&lt;&gt;"",キューシート計算用!I188,"")</f>
        <v/>
      </c>
      <c r="J188" s="54" t="str">
        <f>IF(キューシート計算用!J188&lt;&gt;"",キューシート計算用!J188,"")</f>
        <v/>
      </c>
      <c r="K188" s="65" t="str">
        <f>IF(キューシート計算用!K188&lt;&gt;"",キューシート計算用!K188,"")</f>
        <v/>
      </c>
      <c r="L188" s="54" t="str">
        <f>IF(キューシート計算用!L188&lt;&gt;"",キューシート計算用!L188,"")</f>
        <v/>
      </c>
      <c r="M188" s="66" t="str">
        <f>IF(キューシート計算用!M188&lt;&gt;"",キューシート計算用!M188,"")</f>
        <v/>
      </c>
      <c r="N188" s="66" t="str">
        <f>IF(キューシート計算用!N188&lt;&gt;"",キューシート計算用!N188,"")</f>
        <v/>
      </c>
    </row>
    <row r="189" spans="1:14" x14ac:dyDescent="0.15">
      <c r="A189" s="54">
        <f>IF(キューシート計算用!A189&lt;&gt;"",キューシート計算用!A189,"")</f>
        <v>185</v>
      </c>
      <c r="B189" s="54" t="str">
        <f>IF(キューシート計算用!B189&lt;&gt;"",キューシート計算用!B189,"")</f>
        <v/>
      </c>
      <c r="C189" s="54" t="str">
        <f>IF(キューシート計算用!C189&lt;&gt;"",キューシート計算用!C189,"")</f>
        <v/>
      </c>
      <c r="D189" s="64" t="str">
        <f>IF(キューシート計算用!D189&lt;&gt;"",キューシート計算用!D189,"")</f>
        <v/>
      </c>
      <c r="E189" s="64" t="str">
        <f>IF(キューシート計算用!E189&lt;&gt;"",キューシート計算用!E189,"")</f>
        <v/>
      </c>
      <c r="F189" s="54" t="str">
        <f>IF(キューシート計算用!F189&lt;&gt;"",キューシート計算用!F189,"")</f>
        <v/>
      </c>
      <c r="G189" s="54" t="str">
        <f>IF(キューシート計算用!G189&lt;&gt;"",キューシート計算用!G189,"")</f>
        <v/>
      </c>
      <c r="H189" s="54" t="str">
        <f>IF(キューシート計算用!H189&lt;&gt;"",キューシート計算用!H189,"")</f>
        <v/>
      </c>
      <c r="I189" s="87" t="str">
        <f>IF(キューシート計算用!I189&lt;&gt;"",キューシート計算用!I189,"")</f>
        <v/>
      </c>
      <c r="J189" s="54" t="str">
        <f>IF(キューシート計算用!J189&lt;&gt;"",キューシート計算用!J189,"")</f>
        <v/>
      </c>
      <c r="K189" s="65" t="str">
        <f>IF(キューシート計算用!K189&lt;&gt;"",キューシート計算用!K189,"")</f>
        <v/>
      </c>
      <c r="L189" s="54" t="str">
        <f>IF(キューシート計算用!L189&lt;&gt;"",キューシート計算用!L189,"")</f>
        <v/>
      </c>
      <c r="M189" s="66" t="str">
        <f>IF(キューシート計算用!M189&lt;&gt;"",キューシート計算用!M189,"")</f>
        <v/>
      </c>
      <c r="N189" s="66" t="str">
        <f>IF(キューシート計算用!N189&lt;&gt;"",キューシート計算用!N189,"")</f>
        <v/>
      </c>
    </row>
    <row r="190" spans="1:14" x14ac:dyDescent="0.15">
      <c r="A190" s="54">
        <f>IF(キューシート計算用!A190&lt;&gt;"",キューシート計算用!A190,"")</f>
        <v>186</v>
      </c>
      <c r="B190" s="54" t="str">
        <f>IF(キューシート計算用!B190&lt;&gt;"",キューシート計算用!B190,"")</f>
        <v/>
      </c>
      <c r="C190" s="54" t="str">
        <f>IF(キューシート計算用!C190&lt;&gt;"",キューシート計算用!C190,"")</f>
        <v/>
      </c>
      <c r="D190" s="64" t="str">
        <f>IF(キューシート計算用!D190&lt;&gt;"",キューシート計算用!D190,"")</f>
        <v/>
      </c>
      <c r="E190" s="64" t="str">
        <f>IF(キューシート計算用!E190&lt;&gt;"",キューシート計算用!E190,"")</f>
        <v/>
      </c>
      <c r="F190" s="54" t="str">
        <f>IF(キューシート計算用!F190&lt;&gt;"",キューシート計算用!F190,"")</f>
        <v/>
      </c>
      <c r="G190" s="54" t="str">
        <f>IF(キューシート計算用!G190&lt;&gt;"",キューシート計算用!G190,"")</f>
        <v/>
      </c>
      <c r="H190" s="54" t="str">
        <f>IF(キューシート計算用!H190&lt;&gt;"",キューシート計算用!H190,"")</f>
        <v/>
      </c>
      <c r="I190" s="87" t="str">
        <f>IF(キューシート計算用!I190&lt;&gt;"",キューシート計算用!I190,"")</f>
        <v/>
      </c>
      <c r="J190" s="54" t="str">
        <f>IF(キューシート計算用!J190&lt;&gt;"",キューシート計算用!J190,"")</f>
        <v/>
      </c>
      <c r="K190" s="65" t="str">
        <f>IF(キューシート計算用!K190&lt;&gt;"",キューシート計算用!K190,"")</f>
        <v/>
      </c>
      <c r="L190" s="54" t="str">
        <f>IF(キューシート計算用!L190&lt;&gt;"",キューシート計算用!L190,"")</f>
        <v/>
      </c>
      <c r="M190" s="66" t="str">
        <f>IF(キューシート計算用!M190&lt;&gt;"",キューシート計算用!M190,"")</f>
        <v/>
      </c>
      <c r="N190" s="66" t="str">
        <f>IF(キューシート計算用!N190&lt;&gt;"",キューシート計算用!N190,"")</f>
        <v/>
      </c>
    </row>
    <row r="191" spans="1:14" x14ac:dyDescent="0.15">
      <c r="A191" s="54">
        <f>IF(キューシート計算用!A191&lt;&gt;"",キューシート計算用!A191,"")</f>
        <v>187</v>
      </c>
      <c r="B191" s="54" t="str">
        <f>IF(キューシート計算用!B191&lt;&gt;"",キューシート計算用!B191,"")</f>
        <v/>
      </c>
      <c r="C191" s="54" t="str">
        <f>IF(キューシート計算用!C191&lt;&gt;"",キューシート計算用!C191,"")</f>
        <v/>
      </c>
      <c r="D191" s="64" t="str">
        <f>IF(キューシート計算用!D191&lt;&gt;"",キューシート計算用!D191,"")</f>
        <v/>
      </c>
      <c r="E191" s="64" t="str">
        <f>IF(キューシート計算用!E191&lt;&gt;"",キューシート計算用!E191,"")</f>
        <v/>
      </c>
      <c r="F191" s="54" t="str">
        <f>IF(キューシート計算用!F191&lt;&gt;"",キューシート計算用!F191,"")</f>
        <v/>
      </c>
      <c r="G191" s="54" t="str">
        <f>IF(キューシート計算用!G191&lt;&gt;"",キューシート計算用!G191,"")</f>
        <v/>
      </c>
      <c r="H191" s="54" t="str">
        <f>IF(キューシート計算用!H191&lt;&gt;"",キューシート計算用!H191,"")</f>
        <v/>
      </c>
      <c r="I191" s="87" t="str">
        <f>IF(キューシート計算用!I191&lt;&gt;"",キューシート計算用!I191,"")</f>
        <v/>
      </c>
      <c r="J191" s="54" t="str">
        <f>IF(キューシート計算用!J191&lt;&gt;"",キューシート計算用!J191,"")</f>
        <v/>
      </c>
      <c r="K191" s="65" t="str">
        <f>IF(キューシート計算用!K191&lt;&gt;"",キューシート計算用!K191,"")</f>
        <v/>
      </c>
      <c r="L191" s="54" t="str">
        <f>IF(キューシート計算用!L191&lt;&gt;"",キューシート計算用!L191,"")</f>
        <v/>
      </c>
      <c r="M191" s="66" t="str">
        <f>IF(キューシート計算用!M191&lt;&gt;"",キューシート計算用!M191,"")</f>
        <v/>
      </c>
      <c r="N191" s="66" t="str">
        <f>IF(キューシート計算用!N191&lt;&gt;"",キューシート計算用!N191,"")</f>
        <v/>
      </c>
    </row>
    <row r="192" spans="1:14" x14ac:dyDescent="0.15">
      <c r="A192" s="54">
        <f>IF(キューシート計算用!A192&lt;&gt;"",キューシート計算用!A192,"")</f>
        <v>188</v>
      </c>
      <c r="B192" s="54" t="str">
        <f>IF(キューシート計算用!B192&lt;&gt;"",キューシート計算用!B192,"")</f>
        <v/>
      </c>
      <c r="C192" s="54" t="str">
        <f>IF(キューシート計算用!C192&lt;&gt;"",キューシート計算用!C192,"")</f>
        <v/>
      </c>
      <c r="D192" s="64" t="str">
        <f>IF(キューシート計算用!D192&lt;&gt;"",キューシート計算用!D192,"")</f>
        <v/>
      </c>
      <c r="E192" s="64" t="str">
        <f>IF(キューシート計算用!E192&lt;&gt;"",キューシート計算用!E192,"")</f>
        <v/>
      </c>
      <c r="F192" s="54" t="str">
        <f>IF(キューシート計算用!F192&lt;&gt;"",キューシート計算用!F192,"")</f>
        <v/>
      </c>
      <c r="G192" s="54" t="str">
        <f>IF(キューシート計算用!G192&lt;&gt;"",キューシート計算用!G192,"")</f>
        <v/>
      </c>
      <c r="H192" s="54" t="str">
        <f>IF(キューシート計算用!H192&lt;&gt;"",キューシート計算用!H192,"")</f>
        <v/>
      </c>
      <c r="I192" s="87" t="str">
        <f>IF(キューシート計算用!I192&lt;&gt;"",キューシート計算用!I192,"")</f>
        <v/>
      </c>
      <c r="J192" s="54" t="str">
        <f>IF(キューシート計算用!J192&lt;&gt;"",キューシート計算用!J192,"")</f>
        <v/>
      </c>
      <c r="K192" s="65" t="str">
        <f>IF(キューシート計算用!K192&lt;&gt;"",キューシート計算用!K192,"")</f>
        <v/>
      </c>
      <c r="L192" s="54" t="str">
        <f>IF(キューシート計算用!L192&lt;&gt;"",キューシート計算用!L192,"")</f>
        <v/>
      </c>
      <c r="M192" s="66" t="str">
        <f>IF(キューシート計算用!M192&lt;&gt;"",キューシート計算用!M192,"")</f>
        <v/>
      </c>
      <c r="N192" s="66" t="str">
        <f>IF(キューシート計算用!N192&lt;&gt;"",キューシート計算用!N192,"")</f>
        <v/>
      </c>
    </row>
    <row r="193" spans="1:14" x14ac:dyDescent="0.15">
      <c r="A193" s="54">
        <f>IF(キューシート計算用!A193&lt;&gt;"",キューシート計算用!A193,"")</f>
        <v>189</v>
      </c>
      <c r="B193" s="54" t="str">
        <f>IF(キューシート計算用!B193&lt;&gt;"",キューシート計算用!B193,"")</f>
        <v/>
      </c>
      <c r="C193" s="54" t="str">
        <f>IF(キューシート計算用!C193&lt;&gt;"",キューシート計算用!C193,"")</f>
        <v/>
      </c>
      <c r="D193" s="64" t="str">
        <f>IF(キューシート計算用!D193&lt;&gt;"",キューシート計算用!D193,"")</f>
        <v/>
      </c>
      <c r="E193" s="64" t="str">
        <f>IF(キューシート計算用!E193&lt;&gt;"",キューシート計算用!E193,"")</f>
        <v/>
      </c>
      <c r="F193" s="54" t="str">
        <f>IF(キューシート計算用!F193&lt;&gt;"",キューシート計算用!F193,"")</f>
        <v/>
      </c>
      <c r="G193" s="54" t="str">
        <f>IF(キューシート計算用!G193&lt;&gt;"",キューシート計算用!G193,"")</f>
        <v/>
      </c>
      <c r="H193" s="54" t="str">
        <f>IF(キューシート計算用!H193&lt;&gt;"",キューシート計算用!H193,"")</f>
        <v/>
      </c>
      <c r="I193" s="87" t="str">
        <f>IF(キューシート計算用!I193&lt;&gt;"",キューシート計算用!I193,"")</f>
        <v/>
      </c>
      <c r="J193" s="54" t="str">
        <f>IF(キューシート計算用!J193&lt;&gt;"",キューシート計算用!J193,"")</f>
        <v/>
      </c>
      <c r="K193" s="65" t="str">
        <f>IF(キューシート計算用!K193&lt;&gt;"",キューシート計算用!K193,"")</f>
        <v/>
      </c>
      <c r="L193" s="54" t="str">
        <f>IF(キューシート計算用!L193&lt;&gt;"",キューシート計算用!L193,"")</f>
        <v/>
      </c>
      <c r="M193" s="66" t="str">
        <f>IF(キューシート計算用!M193&lt;&gt;"",キューシート計算用!M193,"")</f>
        <v/>
      </c>
      <c r="N193" s="66" t="str">
        <f>IF(キューシート計算用!N193&lt;&gt;"",キューシート計算用!N193,"")</f>
        <v/>
      </c>
    </row>
    <row r="194" spans="1:14" x14ac:dyDescent="0.15">
      <c r="A194" s="54">
        <f>IF(キューシート計算用!A194&lt;&gt;"",キューシート計算用!A194,"")</f>
        <v>190</v>
      </c>
      <c r="B194" s="54" t="str">
        <f>IF(キューシート計算用!B194&lt;&gt;"",キューシート計算用!B194,"")</f>
        <v/>
      </c>
      <c r="C194" s="54" t="str">
        <f>IF(キューシート計算用!C194&lt;&gt;"",キューシート計算用!C194,"")</f>
        <v/>
      </c>
      <c r="D194" s="64" t="str">
        <f>IF(キューシート計算用!D194&lt;&gt;"",キューシート計算用!D194,"")</f>
        <v/>
      </c>
      <c r="E194" s="64" t="str">
        <f>IF(キューシート計算用!E194&lt;&gt;"",キューシート計算用!E194,"")</f>
        <v/>
      </c>
      <c r="F194" s="54" t="str">
        <f>IF(キューシート計算用!F194&lt;&gt;"",キューシート計算用!F194,"")</f>
        <v/>
      </c>
      <c r="G194" s="54" t="str">
        <f>IF(キューシート計算用!G194&lt;&gt;"",キューシート計算用!G194,"")</f>
        <v/>
      </c>
      <c r="H194" s="54" t="str">
        <f>IF(キューシート計算用!H194&lt;&gt;"",キューシート計算用!H194,"")</f>
        <v/>
      </c>
      <c r="I194" s="87" t="str">
        <f>IF(キューシート計算用!I194&lt;&gt;"",キューシート計算用!I194,"")</f>
        <v/>
      </c>
      <c r="J194" s="54" t="str">
        <f>IF(キューシート計算用!J194&lt;&gt;"",キューシート計算用!J194,"")</f>
        <v/>
      </c>
      <c r="K194" s="65" t="str">
        <f>IF(キューシート計算用!K194&lt;&gt;"",キューシート計算用!K194,"")</f>
        <v/>
      </c>
      <c r="L194" s="54" t="str">
        <f>IF(キューシート計算用!L194&lt;&gt;"",キューシート計算用!L194,"")</f>
        <v/>
      </c>
      <c r="M194" s="66" t="str">
        <f>IF(キューシート計算用!M194&lt;&gt;"",キューシート計算用!M194,"")</f>
        <v/>
      </c>
      <c r="N194" s="66" t="str">
        <f>IF(キューシート計算用!N194&lt;&gt;"",キューシート計算用!N194,"")</f>
        <v/>
      </c>
    </row>
    <row r="195" spans="1:14" x14ac:dyDescent="0.15">
      <c r="A195" s="54">
        <f>IF(キューシート計算用!A195&lt;&gt;"",キューシート計算用!A195,"")</f>
        <v>191</v>
      </c>
      <c r="B195" s="54" t="str">
        <f>IF(キューシート計算用!B195&lt;&gt;"",キューシート計算用!B195,"")</f>
        <v/>
      </c>
      <c r="C195" s="54" t="str">
        <f>IF(キューシート計算用!C195&lt;&gt;"",キューシート計算用!C195,"")</f>
        <v/>
      </c>
      <c r="D195" s="64" t="str">
        <f>IF(キューシート計算用!D195&lt;&gt;"",キューシート計算用!D195,"")</f>
        <v/>
      </c>
      <c r="E195" s="64" t="str">
        <f>IF(キューシート計算用!E195&lt;&gt;"",キューシート計算用!E195,"")</f>
        <v/>
      </c>
      <c r="F195" s="54" t="str">
        <f>IF(キューシート計算用!F195&lt;&gt;"",キューシート計算用!F195,"")</f>
        <v/>
      </c>
      <c r="G195" s="54" t="str">
        <f>IF(キューシート計算用!G195&lt;&gt;"",キューシート計算用!G195,"")</f>
        <v/>
      </c>
      <c r="H195" s="54" t="str">
        <f>IF(キューシート計算用!H195&lt;&gt;"",キューシート計算用!H195,"")</f>
        <v/>
      </c>
      <c r="I195" s="87" t="str">
        <f>IF(キューシート計算用!I195&lt;&gt;"",キューシート計算用!I195,"")</f>
        <v/>
      </c>
      <c r="J195" s="54" t="str">
        <f>IF(キューシート計算用!J195&lt;&gt;"",キューシート計算用!J195,"")</f>
        <v/>
      </c>
      <c r="K195" s="65" t="str">
        <f>IF(キューシート計算用!K195&lt;&gt;"",キューシート計算用!K195,"")</f>
        <v/>
      </c>
      <c r="L195" s="54" t="str">
        <f>IF(キューシート計算用!L195&lt;&gt;"",キューシート計算用!L195,"")</f>
        <v/>
      </c>
      <c r="M195" s="66" t="str">
        <f>IF(キューシート計算用!M195&lt;&gt;"",キューシート計算用!M195,"")</f>
        <v/>
      </c>
      <c r="N195" s="66" t="str">
        <f>IF(キューシート計算用!N195&lt;&gt;"",キューシート計算用!N195,"")</f>
        <v/>
      </c>
    </row>
    <row r="196" spans="1:14" x14ac:dyDescent="0.15">
      <c r="A196" s="54">
        <f>IF(キューシート計算用!A196&lt;&gt;"",キューシート計算用!A196,"")</f>
        <v>192</v>
      </c>
      <c r="B196" s="54" t="str">
        <f>IF(キューシート計算用!B196&lt;&gt;"",キューシート計算用!B196,"")</f>
        <v/>
      </c>
      <c r="C196" s="54" t="str">
        <f>IF(キューシート計算用!C196&lt;&gt;"",キューシート計算用!C196,"")</f>
        <v/>
      </c>
      <c r="D196" s="64" t="str">
        <f>IF(キューシート計算用!D196&lt;&gt;"",キューシート計算用!D196,"")</f>
        <v/>
      </c>
      <c r="E196" s="64" t="str">
        <f>IF(キューシート計算用!E196&lt;&gt;"",キューシート計算用!E196,"")</f>
        <v/>
      </c>
      <c r="F196" s="54" t="str">
        <f>IF(キューシート計算用!F196&lt;&gt;"",キューシート計算用!F196,"")</f>
        <v/>
      </c>
      <c r="G196" s="54" t="str">
        <f>IF(キューシート計算用!G196&lt;&gt;"",キューシート計算用!G196,"")</f>
        <v/>
      </c>
      <c r="H196" s="54" t="str">
        <f>IF(キューシート計算用!H196&lt;&gt;"",キューシート計算用!H196,"")</f>
        <v/>
      </c>
      <c r="I196" s="87" t="str">
        <f>IF(キューシート計算用!I196&lt;&gt;"",キューシート計算用!I196,"")</f>
        <v/>
      </c>
      <c r="J196" s="54" t="str">
        <f>IF(キューシート計算用!J196&lt;&gt;"",キューシート計算用!J196,"")</f>
        <v/>
      </c>
      <c r="K196" s="65" t="str">
        <f>IF(キューシート計算用!K196&lt;&gt;"",キューシート計算用!K196,"")</f>
        <v/>
      </c>
      <c r="L196" s="54" t="str">
        <f>IF(キューシート計算用!L196&lt;&gt;"",キューシート計算用!L196,"")</f>
        <v/>
      </c>
      <c r="M196" s="66" t="str">
        <f>IF(キューシート計算用!M196&lt;&gt;"",キューシート計算用!M196,"")</f>
        <v/>
      </c>
      <c r="N196" s="66" t="str">
        <f>IF(キューシート計算用!N196&lt;&gt;"",キューシート計算用!N196,"")</f>
        <v/>
      </c>
    </row>
    <row r="197" spans="1:14" x14ac:dyDescent="0.15">
      <c r="A197" s="54">
        <f>IF(キューシート計算用!A197&lt;&gt;"",キューシート計算用!A197,"")</f>
        <v>193</v>
      </c>
      <c r="B197" s="54" t="str">
        <f>IF(キューシート計算用!B197&lt;&gt;"",キューシート計算用!B197,"")</f>
        <v/>
      </c>
      <c r="C197" s="54" t="str">
        <f>IF(キューシート計算用!C197&lt;&gt;"",キューシート計算用!C197,"")</f>
        <v/>
      </c>
      <c r="D197" s="64" t="str">
        <f>IF(キューシート計算用!D197&lt;&gt;"",キューシート計算用!D197,"")</f>
        <v/>
      </c>
      <c r="E197" s="64" t="str">
        <f>IF(キューシート計算用!E197&lt;&gt;"",キューシート計算用!E197,"")</f>
        <v/>
      </c>
      <c r="F197" s="54" t="str">
        <f>IF(キューシート計算用!F197&lt;&gt;"",キューシート計算用!F197,"")</f>
        <v/>
      </c>
      <c r="G197" s="54" t="str">
        <f>IF(キューシート計算用!G197&lt;&gt;"",キューシート計算用!G197,"")</f>
        <v/>
      </c>
      <c r="H197" s="54" t="str">
        <f>IF(キューシート計算用!H197&lt;&gt;"",キューシート計算用!H197,"")</f>
        <v/>
      </c>
      <c r="I197" s="87" t="str">
        <f>IF(キューシート計算用!I197&lt;&gt;"",キューシート計算用!I197,"")</f>
        <v/>
      </c>
      <c r="J197" s="54" t="str">
        <f>IF(キューシート計算用!J197&lt;&gt;"",キューシート計算用!J197,"")</f>
        <v/>
      </c>
      <c r="K197" s="65" t="str">
        <f>IF(キューシート計算用!K197&lt;&gt;"",キューシート計算用!K197,"")</f>
        <v/>
      </c>
      <c r="L197" s="54" t="str">
        <f>IF(キューシート計算用!L197&lt;&gt;"",キューシート計算用!L197,"")</f>
        <v/>
      </c>
      <c r="M197" s="66" t="str">
        <f>IF(キューシート計算用!M197&lt;&gt;"",キューシート計算用!M197,"")</f>
        <v/>
      </c>
      <c r="N197" s="66" t="str">
        <f>IF(キューシート計算用!N197&lt;&gt;"",キューシート計算用!N197,"")</f>
        <v/>
      </c>
    </row>
    <row r="198" spans="1:14" x14ac:dyDescent="0.15">
      <c r="A198" s="54">
        <f>IF(キューシート計算用!A198&lt;&gt;"",キューシート計算用!A198,"")</f>
        <v>194</v>
      </c>
      <c r="B198" s="54" t="str">
        <f>IF(キューシート計算用!B198&lt;&gt;"",キューシート計算用!B198,"")</f>
        <v/>
      </c>
      <c r="C198" s="54" t="str">
        <f>IF(キューシート計算用!C198&lt;&gt;"",キューシート計算用!C198,"")</f>
        <v/>
      </c>
      <c r="D198" s="64" t="str">
        <f>IF(キューシート計算用!D198&lt;&gt;"",キューシート計算用!D198,"")</f>
        <v/>
      </c>
      <c r="E198" s="64" t="str">
        <f>IF(キューシート計算用!E198&lt;&gt;"",キューシート計算用!E198,"")</f>
        <v/>
      </c>
      <c r="F198" s="54" t="str">
        <f>IF(キューシート計算用!F198&lt;&gt;"",キューシート計算用!F198,"")</f>
        <v/>
      </c>
      <c r="G198" s="54" t="str">
        <f>IF(キューシート計算用!G198&lt;&gt;"",キューシート計算用!G198,"")</f>
        <v/>
      </c>
      <c r="H198" s="54" t="str">
        <f>IF(キューシート計算用!H198&lt;&gt;"",キューシート計算用!H198,"")</f>
        <v/>
      </c>
      <c r="I198" s="87" t="str">
        <f>IF(キューシート計算用!I198&lt;&gt;"",キューシート計算用!I198,"")</f>
        <v/>
      </c>
      <c r="J198" s="54" t="str">
        <f>IF(キューシート計算用!J198&lt;&gt;"",キューシート計算用!J198,"")</f>
        <v/>
      </c>
      <c r="K198" s="65" t="str">
        <f>IF(キューシート計算用!K198&lt;&gt;"",キューシート計算用!K198,"")</f>
        <v/>
      </c>
      <c r="L198" s="54" t="str">
        <f>IF(キューシート計算用!L198&lt;&gt;"",キューシート計算用!L198,"")</f>
        <v/>
      </c>
      <c r="M198" s="66" t="str">
        <f>IF(キューシート計算用!M198&lt;&gt;"",キューシート計算用!M198,"")</f>
        <v/>
      </c>
      <c r="N198" s="66" t="str">
        <f>IF(キューシート計算用!N198&lt;&gt;"",キューシート計算用!N198,"")</f>
        <v/>
      </c>
    </row>
    <row r="199" spans="1:14" x14ac:dyDescent="0.15">
      <c r="A199" s="54">
        <f>IF(キューシート計算用!A199&lt;&gt;"",キューシート計算用!A199,"")</f>
        <v>195</v>
      </c>
      <c r="B199" s="54" t="str">
        <f>IF(キューシート計算用!B199&lt;&gt;"",キューシート計算用!B199,"")</f>
        <v/>
      </c>
      <c r="C199" s="54" t="str">
        <f>IF(キューシート計算用!C199&lt;&gt;"",キューシート計算用!C199,"")</f>
        <v/>
      </c>
      <c r="D199" s="64" t="str">
        <f>IF(キューシート計算用!D199&lt;&gt;"",キューシート計算用!D199,"")</f>
        <v/>
      </c>
      <c r="E199" s="64" t="str">
        <f>IF(キューシート計算用!E199&lt;&gt;"",キューシート計算用!E199,"")</f>
        <v/>
      </c>
      <c r="F199" s="54" t="str">
        <f>IF(キューシート計算用!F199&lt;&gt;"",キューシート計算用!F199,"")</f>
        <v/>
      </c>
      <c r="G199" s="54" t="str">
        <f>IF(キューシート計算用!G199&lt;&gt;"",キューシート計算用!G199,"")</f>
        <v/>
      </c>
      <c r="H199" s="54" t="str">
        <f>IF(キューシート計算用!H199&lt;&gt;"",キューシート計算用!H199,"")</f>
        <v/>
      </c>
      <c r="I199" s="87" t="str">
        <f>IF(キューシート計算用!I199&lt;&gt;"",キューシート計算用!I199,"")</f>
        <v/>
      </c>
      <c r="J199" s="54" t="str">
        <f>IF(キューシート計算用!J199&lt;&gt;"",キューシート計算用!J199,"")</f>
        <v/>
      </c>
      <c r="K199" s="65" t="str">
        <f>IF(キューシート計算用!K199&lt;&gt;"",キューシート計算用!K199,"")</f>
        <v/>
      </c>
      <c r="L199" s="54" t="str">
        <f>IF(キューシート計算用!L199&lt;&gt;"",キューシート計算用!L199,"")</f>
        <v/>
      </c>
      <c r="M199" s="66" t="str">
        <f>IF(キューシート計算用!M199&lt;&gt;"",キューシート計算用!M199,"")</f>
        <v/>
      </c>
      <c r="N199" s="66" t="str">
        <f>IF(キューシート計算用!N199&lt;&gt;"",キューシート計算用!N199,"")</f>
        <v/>
      </c>
    </row>
    <row r="200" spans="1:14" x14ac:dyDescent="0.15">
      <c r="A200" s="54">
        <f>IF(キューシート計算用!A200&lt;&gt;"",キューシート計算用!A200,"")</f>
        <v>196</v>
      </c>
      <c r="B200" s="54" t="str">
        <f>IF(キューシート計算用!B200&lt;&gt;"",キューシート計算用!B200,"")</f>
        <v/>
      </c>
      <c r="C200" s="54" t="str">
        <f>IF(キューシート計算用!C200&lt;&gt;"",キューシート計算用!C200,"")</f>
        <v/>
      </c>
      <c r="D200" s="64" t="str">
        <f>IF(キューシート計算用!D200&lt;&gt;"",キューシート計算用!D200,"")</f>
        <v/>
      </c>
      <c r="E200" s="64" t="str">
        <f>IF(キューシート計算用!E200&lt;&gt;"",キューシート計算用!E200,"")</f>
        <v/>
      </c>
      <c r="F200" s="54" t="str">
        <f>IF(キューシート計算用!F200&lt;&gt;"",キューシート計算用!F200,"")</f>
        <v/>
      </c>
      <c r="G200" s="54" t="str">
        <f>IF(キューシート計算用!G200&lt;&gt;"",キューシート計算用!G200,"")</f>
        <v/>
      </c>
      <c r="H200" s="54" t="str">
        <f>IF(キューシート計算用!H200&lt;&gt;"",キューシート計算用!H200,"")</f>
        <v/>
      </c>
      <c r="I200" s="87" t="str">
        <f>IF(キューシート計算用!I200&lt;&gt;"",キューシート計算用!I200,"")</f>
        <v/>
      </c>
      <c r="J200" s="54" t="str">
        <f>IF(キューシート計算用!J200&lt;&gt;"",キューシート計算用!J200,"")</f>
        <v/>
      </c>
      <c r="K200" s="65" t="str">
        <f>IF(キューシート計算用!K200&lt;&gt;"",キューシート計算用!K200,"")</f>
        <v/>
      </c>
      <c r="L200" s="54" t="str">
        <f>IF(キューシート計算用!L200&lt;&gt;"",キューシート計算用!L200,"")</f>
        <v/>
      </c>
      <c r="M200" s="66" t="str">
        <f>IF(キューシート計算用!M200&lt;&gt;"",キューシート計算用!M200,"")</f>
        <v/>
      </c>
      <c r="N200" s="66" t="str">
        <f>IF(キューシート計算用!N200&lt;&gt;"",キューシート計算用!N200,"")</f>
        <v/>
      </c>
    </row>
    <row r="201" spans="1:14" x14ac:dyDescent="0.15">
      <c r="A201" s="54">
        <f>IF(キューシート計算用!A201&lt;&gt;"",キューシート計算用!A201,"")</f>
        <v>197</v>
      </c>
      <c r="B201" s="54" t="str">
        <f>IF(キューシート計算用!B201&lt;&gt;"",キューシート計算用!B201,"")</f>
        <v/>
      </c>
      <c r="C201" s="54" t="str">
        <f>IF(キューシート計算用!C201&lt;&gt;"",キューシート計算用!C201,"")</f>
        <v/>
      </c>
      <c r="D201" s="64" t="str">
        <f>IF(キューシート計算用!D201&lt;&gt;"",キューシート計算用!D201,"")</f>
        <v/>
      </c>
      <c r="E201" s="64" t="str">
        <f>IF(キューシート計算用!E201&lt;&gt;"",キューシート計算用!E201,"")</f>
        <v/>
      </c>
      <c r="F201" s="54" t="str">
        <f>IF(キューシート計算用!F201&lt;&gt;"",キューシート計算用!F201,"")</f>
        <v/>
      </c>
      <c r="G201" s="54" t="str">
        <f>IF(キューシート計算用!G201&lt;&gt;"",キューシート計算用!G201,"")</f>
        <v/>
      </c>
      <c r="H201" s="54" t="str">
        <f>IF(キューシート計算用!H201&lt;&gt;"",キューシート計算用!H201,"")</f>
        <v/>
      </c>
      <c r="I201" s="87" t="str">
        <f>IF(キューシート計算用!I201&lt;&gt;"",キューシート計算用!I201,"")</f>
        <v/>
      </c>
      <c r="J201" s="54" t="str">
        <f>IF(キューシート計算用!J201&lt;&gt;"",キューシート計算用!J201,"")</f>
        <v/>
      </c>
      <c r="K201" s="65" t="str">
        <f>IF(キューシート計算用!K201&lt;&gt;"",キューシート計算用!K201,"")</f>
        <v/>
      </c>
      <c r="L201" s="54" t="str">
        <f>IF(キューシート計算用!L201&lt;&gt;"",キューシート計算用!L201,"")</f>
        <v/>
      </c>
      <c r="M201" s="66" t="str">
        <f>IF(キューシート計算用!M201&lt;&gt;"",キューシート計算用!M201,"")</f>
        <v/>
      </c>
      <c r="N201" s="66" t="str">
        <f>IF(キューシート計算用!N201&lt;&gt;"",キューシート計算用!N201,"")</f>
        <v/>
      </c>
    </row>
    <row r="202" spans="1:14" x14ac:dyDescent="0.15">
      <c r="A202" s="54">
        <f>IF(キューシート計算用!A202&lt;&gt;"",キューシート計算用!A202,"")</f>
        <v>198</v>
      </c>
      <c r="B202" s="54" t="str">
        <f>IF(キューシート計算用!B202&lt;&gt;"",キューシート計算用!B202,"")</f>
        <v/>
      </c>
      <c r="C202" s="54" t="str">
        <f>IF(キューシート計算用!C202&lt;&gt;"",キューシート計算用!C202,"")</f>
        <v/>
      </c>
      <c r="D202" s="64" t="str">
        <f>IF(キューシート計算用!D202&lt;&gt;"",キューシート計算用!D202,"")</f>
        <v/>
      </c>
      <c r="E202" s="64" t="str">
        <f>IF(キューシート計算用!E202&lt;&gt;"",キューシート計算用!E202,"")</f>
        <v/>
      </c>
      <c r="F202" s="54" t="str">
        <f>IF(キューシート計算用!F202&lt;&gt;"",キューシート計算用!F202,"")</f>
        <v/>
      </c>
      <c r="G202" s="54" t="str">
        <f>IF(キューシート計算用!G202&lt;&gt;"",キューシート計算用!G202,"")</f>
        <v/>
      </c>
      <c r="H202" s="54" t="str">
        <f>IF(キューシート計算用!H202&lt;&gt;"",キューシート計算用!H202,"")</f>
        <v/>
      </c>
      <c r="I202" s="87" t="str">
        <f>IF(キューシート計算用!I202&lt;&gt;"",キューシート計算用!I202,"")</f>
        <v/>
      </c>
      <c r="J202" s="54" t="str">
        <f>IF(キューシート計算用!J202&lt;&gt;"",キューシート計算用!J202,"")</f>
        <v/>
      </c>
      <c r="K202" s="65" t="str">
        <f>IF(キューシート計算用!K202&lt;&gt;"",キューシート計算用!K202,"")</f>
        <v/>
      </c>
      <c r="L202" s="54" t="str">
        <f>IF(キューシート計算用!L202&lt;&gt;"",キューシート計算用!L202,"")</f>
        <v/>
      </c>
      <c r="M202" s="66" t="str">
        <f>IF(キューシート計算用!M202&lt;&gt;"",キューシート計算用!M202,"")</f>
        <v/>
      </c>
      <c r="N202" s="66" t="str">
        <f>IF(キューシート計算用!N202&lt;&gt;"",キューシート計算用!N202,"")</f>
        <v/>
      </c>
    </row>
    <row r="203" spans="1:14" x14ac:dyDescent="0.15">
      <c r="A203" s="54">
        <f>IF(キューシート計算用!A203&lt;&gt;"",キューシート計算用!A203,"")</f>
        <v>199</v>
      </c>
      <c r="B203" s="54" t="str">
        <f>IF(キューシート計算用!B203&lt;&gt;"",キューシート計算用!B203,"")</f>
        <v/>
      </c>
      <c r="C203" s="54" t="str">
        <f>IF(キューシート計算用!C203&lt;&gt;"",キューシート計算用!C203,"")</f>
        <v/>
      </c>
      <c r="D203" s="64" t="str">
        <f>IF(キューシート計算用!D203&lt;&gt;"",キューシート計算用!D203,"")</f>
        <v/>
      </c>
      <c r="E203" s="64" t="str">
        <f>IF(キューシート計算用!E203&lt;&gt;"",キューシート計算用!E203,"")</f>
        <v/>
      </c>
      <c r="F203" s="54" t="str">
        <f>IF(キューシート計算用!F203&lt;&gt;"",キューシート計算用!F203,"")</f>
        <v/>
      </c>
      <c r="G203" s="54" t="str">
        <f>IF(キューシート計算用!G203&lt;&gt;"",キューシート計算用!G203,"")</f>
        <v/>
      </c>
      <c r="H203" s="54" t="str">
        <f>IF(キューシート計算用!H203&lt;&gt;"",キューシート計算用!H203,"")</f>
        <v/>
      </c>
      <c r="I203" s="87" t="str">
        <f>IF(キューシート計算用!I203&lt;&gt;"",キューシート計算用!I203,"")</f>
        <v/>
      </c>
      <c r="J203" s="54" t="str">
        <f>IF(キューシート計算用!J203&lt;&gt;"",キューシート計算用!J203,"")</f>
        <v/>
      </c>
      <c r="K203" s="65" t="str">
        <f>IF(キューシート計算用!K203&lt;&gt;"",キューシート計算用!K203,"")</f>
        <v/>
      </c>
      <c r="L203" s="54" t="str">
        <f>IF(キューシート計算用!L203&lt;&gt;"",キューシート計算用!L203,"")</f>
        <v/>
      </c>
      <c r="M203" s="66" t="str">
        <f>IF(キューシート計算用!M203&lt;&gt;"",キューシート計算用!M203,"")</f>
        <v/>
      </c>
      <c r="N203" s="66" t="str">
        <f>IF(キューシート計算用!N203&lt;&gt;"",キューシート計算用!N203,"")</f>
        <v/>
      </c>
    </row>
    <row r="204" spans="1:14" x14ac:dyDescent="0.15">
      <c r="A204" s="54">
        <f>IF(キューシート計算用!A204&lt;&gt;"",キューシート計算用!A204,"")</f>
        <v>200</v>
      </c>
      <c r="B204" s="54" t="str">
        <f>IF(キューシート計算用!B204&lt;&gt;"",キューシート計算用!B204,"")</f>
        <v/>
      </c>
      <c r="C204" s="54" t="str">
        <f>IF(キューシート計算用!C204&lt;&gt;"",キューシート計算用!C204,"")</f>
        <v/>
      </c>
      <c r="D204" s="64" t="str">
        <f>IF(キューシート計算用!D204&lt;&gt;"",キューシート計算用!D204,"")</f>
        <v/>
      </c>
      <c r="E204" s="64" t="str">
        <f>IF(キューシート計算用!E204&lt;&gt;"",キューシート計算用!E204,"")</f>
        <v/>
      </c>
      <c r="F204" s="54" t="str">
        <f>IF(キューシート計算用!F204&lt;&gt;"",キューシート計算用!F204,"")</f>
        <v/>
      </c>
      <c r="G204" s="54" t="str">
        <f>IF(キューシート計算用!G204&lt;&gt;"",キューシート計算用!G204,"")</f>
        <v/>
      </c>
      <c r="H204" s="54" t="str">
        <f>IF(キューシート計算用!H204&lt;&gt;"",キューシート計算用!H204,"")</f>
        <v/>
      </c>
      <c r="I204" s="87" t="str">
        <f>IF(キューシート計算用!I204&lt;&gt;"",キューシート計算用!I204,"")</f>
        <v/>
      </c>
      <c r="J204" s="54" t="str">
        <f>IF(キューシート計算用!J204&lt;&gt;"",キューシート計算用!J204,"")</f>
        <v/>
      </c>
      <c r="K204" s="65" t="str">
        <f>IF(キューシート計算用!K204&lt;&gt;"",キューシート計算用!K204,"")</f>
        <v/>
      </c>
      <c r="L204" s="54" t="str">
        <f>IF(キューシート計算用!L204&lt;&gt;"",キューシート計算用!L204,"")</f>
        <v/>
      </c>
      <c r="M204" s="66" t="str">
        <f>IF(キューシート計算用!M204&lt;&gt;"",キューシート計算用!M204,"")</f>
        <v/>
      </c>
      <c r="N204" s="66" t="str">
        <f>IF(キューシート計算用!N204&lt;&gt;"",キューシート計算用!N204,"")</f>
        <v/>
      </c>
    </row>
  </sheetData>
  <mergeCells count="6">
    <mergeCell ref="B1:C1"/>
    <mergeCell ref="F1:G1"/>
    <mergeCell ref="F2:G2"/>
    <mergeCell ref="H1:J1"/>
    <mergeCell ref="H2:J2"/>
    <mergeCell ref="B2:C2"/>
  </mergeCells>
  <phoneticPr fontId="1"/>
  <conditionalFormatting sqref="A5:N204">
    <cfRule type="expression" dxfId="201" priority="1">
      <formula>$B5&lt;&gt;""</formula>
    </cfRule>
    <cfRule type="expression" priority="2">
      <formula>$B5&lt;&gt;""</formula>
    </cfRule>
  </conditionalFormatting>
  <pageMargins left="0.7" right="0.7" top="0.75" bottom="0.75" header="0.3" footer="0.3"/>
  <pageSetup paperSize="9" scale="85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T64"/>
  <sheetViews>
    <sheetView tabSelected="1" topLeftCell="Y1" zoomScaleNormal="100" zoomScaleSheetLayoutView="50" workbookViewId="0">
      <selection activeCell="AP19" sqref="AP19"/>
    </sheetView>
  </sheetViews>
  <sheetFormatPr defaultColWidth="9" defaultRowHeight="13.5" x14ac:dyDescent="0.15"/>
  <cols>
    <col min="1" max="1" width="7.625" style="1" customWidth="1"/>
    <col min="2" max="3" width="13.5" style="1" customWidth="1"/>
    <col min="4" max="4" width="7.625" style="43" customWidth="1"/>
    <col min="5" max="6" width="13.5" style="43" customWidth="1"/>
    <col min="7" max="7" width="7.625" style="43" customWidth="1"/>
    <col min="8" max="9" width="13.5" style="43" customWidth="1"/>
    <col min="10" max="10" width="7.625" style="43" customWidth="1"/>
    <col min="11" max="12" width="13.5" style="43" customWidth="1"/>
    <col min="13" max="13" width="7.625" style="43" customWidth="1"/>
    <col min="14" max="15" width="13.5" style="43" customWidth="1"/>
    <col min="16" max="16" width="7.625" style="43" customWidth="1"/>
    <col min="17" max="18" width="13.5" style="43" customWidth="1"/>
    <col min="19" max="19" width="7.625" style="43" customWidth="1"/>
    <col min="20" max="21" width="13.5" style="43" customWidth="1"/>
    <col min="22" max="22" width="7.625" style="43" customWidth="1"/>
    <col min="23" max="24" width="13.5" style="43" customWidth="1"/>
    <col min="25" max="25" width="7.625" style="43" customWidth="1"/>
    <col min="26" max="27" width="13.5" style="43" customWidth="1"/>
    <col min="28" max="28" width="7.625" style="43" customWidth="1"/>
    <col min="29" max="30" width="13.5" style="43" customWidth="1"/>
    <col min="31" max="31" width="7.625" style="43" customWidth="1"/>
    <col min="32" max="33" width="13.5" style="43" customWidth="1"/>
    <col min="34" max="34" width="7.625" style="43" customWidth="1"/>
    <col min="35" max="36" width="13.5" style="43" customWidth="1"/>
    <col min="37" max="37" width="7.625" style="43" customWidth="1"/>
    <col min="38" max="39" width="13.5" style="43" customWidth="1"/>
    <col min="40" max="40" width="7.625" style="43" customWidth="1"/>
    <col min="41" max="42" width="13.5" style="43" customWidth="1"/>
    <col min="43" max="43" width="7.625" style="43" customWidth="1"/>
    <col min="44" max="45" width="13.5" style="43" customWidth="1"/>
    <col min="46" max="46" width="7.625" style="43" customWidth="1"/>
    <col min="47" max="48" width="13.5" style="43" customWidth="1"/>
    <col min="49" max="49" width="7.625" style="43" customWidth="1"/>
    <col min="50" max="51" width="13.5" style="43" customWidth="1"/>
    <col min="52" max="52" width="7.625" style="43" customWidth="1"/>
    <col min="53" max="54" width="13.5" style="43" customWidth="1"/>
    <col min="55" max="55" width="7.625" style="43" customWidth="1"/>
    <col min="56" max="57" width="13.5" style="43" customWidth="1"/>
    <col min="58" max="58" width="7.625" style="43" customWidth="1"/>
    <col min="59" max="60" width="13.5" style="43" customWidth="1"/>
    <col min="61" max="61" width="7.625" style="43" customWidth="1"/>
    <col min="62" max="63" width="13.5" style="43" customWidth="1"/>
    <col min="64" max="64" width="7.625" style="43" customWidth="1"/>
    <col min="65" max="66" width="13.5" style="43" customWidth="1"/>
    <col min="67" max="67" width="7.625" style="43" customWidth="1"/>
    <col min="68" max="69" width="13.5" style="43" customWidth="1"/>
    <col min="70" max="70" width="7.625" style="1" customWidth="1"/>
    <col min="71" max="72" width="13.5" style="1" customWidth="1"/>
    <col min="73" max="16384" width="9" style="1"/>
  </cols>
  <sheetData>
    <row r="1" spans="1:72" x14ac:dyDescent="0.15">
      <c r="A1" s="106" t="str">
        <f>CONCATENATE("BRM",LEFT(キューシート計算用!D2,FIND("/",キューシート計算用!D2)-1),IF(LEN(キューシート計算用!D2)-FIND("/",キューシート計算用!D2)=1,"0",""),MID(キューシート計算用!D2,FIND("/",キューシート計算用!D2)+1,LEN(キューシート計算用!D2)-FIND("/",キューシート計算用!D2)),"宇都宮",キューシート計算用!E2,"km",キューシート計算用!F2)</f>
        <v>BRM429宇都宮400km北関東　東回り</v>
      </c>
      <c r="B1" s="106"/>
      <c r="C1" s="106"/>
    </row>
    <row r="2" spans="1:72" x14ac:dyDescent="0.15">
      <c r="A2" s="1" t="str">
        <f>CONCATENATE("ver.",キューシート計算用!A2)</f>
        <v>ver.4</v>
      </c>
      <c r="D2" s="48">
        <f>IF(キューシート計算用!A13&lt;&gt;"",キューシート計算用!A13,"")</f>
        <v>9</v>
      </c>
      <c r="E2" s="100" t="str">
        <f>IF(キューシート計算用!F13&lt;&gt;"",キューシート計算用!F13,"")</f>
        <v>岡本駅北</v>
      </c>
      <c r="F2" s="101"/>
      <c r="G2" s="48">
        <f>IF(キューシート計算用!A22&lt;&gt;"",キューシート計算用!A22,"")</f>
        <v>18</v>
      </c>
      <c r="H2" s="100" t="str">
        <f>IF(キューシート計算用!F22&lt;&gt;"",キューシート計算用!F22,"")</f>
        <v/>
      </c>
      <c r="I2" s="101"/>
      <c r="J2" s="48">
        <f>IF(キューシート計算用!A31&lt;&gt;"",キューシート計算用!A31,"")</f>
        <v>27</v>
      </c>
      <c r="K2" s="100" t="str">
        <f>IF(キューシート計算用!F31&lt;&gt;"",キューシート計算用!F31,"")</f>
        <v/>
      </c>
      <c r="L2" s="101"/>
      <c r="M2" s="48">
        <f>IF(キューシート計算用!A40&lt;&gt;"",キューシート計算用!A40,"")</f>
        <v>36</v>
      </c>
      <c r="N2" s="100" t="str">
        <f>IF(キューシート計算用!F40&lt;&gt;"",キューシート計算用!F40,"")</f>
        <v>下林</v>
      </c>
      <c r="O2" s="101"/>
      <c r="P2" s="48">
        <f>IF(キューシート計算用!A49&lt;&gt;"",キューシート計算用!A49,"")</f>
        <v>45</v>
      </c>
      <c r="Q2" s="100" t="str">
        <f>IF(キューシート計算用!F49&lt;&gt;"",キューシート計算用!F49,"")</f>
        <v/>
      </c>
      <c r="R2" s="101"/>
      <c r="S2" s="48">
        <f>IF(キューシート計算用!A58&lt;&gt;"",キューシート計算用!A58,"")</f>
        <v>54</v>
      </c>
      <c r="T2" s="100" t="str">
        <f>IF(キューシート計算用!F58&lt;&gt;"",キューシート計算用!F58,"")</f>
        <v/>
      </c>
      <c r="U2" s="101"/>
      <c r="V2" s="48">
        <f>IF(キューシート計算用!A67&lt;&gt;"",キューシート計算用!A67,"")</f>
        <v>63</v>
      </c>
      <c r="W2" s="100" t="str">
        <f>IF(キューシート計算用!F67&lt;&gt;"",キューシート計算用!F67,"")</f>
        <v/>
      </c>
      <c r="X2" s="101"/>
      <c r="Y2" s="48">
        <f>IF(キューシート計算用!A76&lt;&gt;"",キューシート計算用!A76,"")</f>
        <v>72</v>
      </c>
      <c r="Z2" s="100" t="str">
        <f>IF(キューシート計算用!F76&lt;&gt;"",キューシート計算用!F76,"")</f>
        <v>畜産試験場</v>
      </c>
      <c r="AA2" s="101"/>
      <c r="AB2" s="48">
        <f>IF(キューシート計算用!A85&lt;&gt;"",キューシート計算用!A85,"")</f>
        <v>81</v>
      </c>
      <c r="AC2" s="100" t="str">
        <f>IF(キューシート計算用!F85&lt;&gt;"",キューシート計算用!F85,"")</f>
        <v>長浜</v>
      </c>
      <c r="AD2" s="101"/>
      <c r="AE2" s="48">
        <f>IF(キューシート計算用!A94&lt;&gt;"",キューシート計算用!A94,"")</f>
        <v>90</v>
      </c>
      <c r="AF2" s="100" t="str">
        <f>IF(キューシート計算用!F94&lt;&gt;"",キューシート計算用!F94,"")</f>
        <v>新田中江田町</v>
      </c>
      <c r="AG2" s="101"/>
      <c r="AH2" s="48">
        <f>IF(キューシート計算用!A103&lt;&gt;"",キューシート計算用!A103,"")</f>
        <v>99</v>
      </c>
      <c r="AI2" s="100" t="str">
        <f>IF(キューシート計算用!F103&lt;&gt;"",キューシート計算用!F103,"")</f>
        <v>セブンイレブン佐野並木町店</v>
      </c>
      <c r="AJ2" s="101"/>
      <c r="AK2" s="48">
        <f>IF(キューシート計算用!A112&lt;&gt;"",キューシート計算用!A112,"")</f>
        <v>108</v>
      </c>
      <c r="AL2" s="100" t="str">
        <f>IF(キューシート計算用!F112&lt;&gt;"",キューシート計算用!F112,"")</f>
        <v>田野町</v>
      </c>
      <c r="AM2" s="101"/>
      <c r="AN2" s="48">
        <f>IF(キューシート計算用!A121&lt;&gt;"",キューシート計算用!A121,"")</f>
        <v>117</v>
      </c>
      <c r="AO2" s="100" t="str">
        <f>IF(キューシート計算用!F121&lt;&gt;"",キューシート計算用!F121,"")</f>
        <v/>
      </c>
      <c r="AP2" s="101"/>
      <c r="AQ2" s="48">
        <f>IF(キューシート計算用!A130&lt;&gt;"",キューシート計算用!A130,"")</f>
        <v>126</v>
      </c>
      <c r="AR2" s="100" t="str">
        <f>IF(キューシート計算用!F130&lt;&gt;"",キューシート計算用!F130,"")</f>
        <v/>
      </c>
      <c r="AS2" s="101"/>
      <c r="AT2" s="48">
        <f>IF(キューシート計算用!A139&lt;&gt;"",キューシート計算用!A139,"")</f>
        <v>135</v>
      </c>
      <c r="AU2" s="100" t="str">
        <f>IF(キューシート計算用!F139&lt;&gt;"",キューシート計算用!F139,"")</f>
        <v/>
      </c>
      <c r="AV2" s="101"/>
      <c r="AW2" s="48">
        <f>IF(キューシート計算用!A148&lt;&gt;"",キューシート計算用!A148,"")</f>
        <v>144</v>
      </c>
      <c r="AX2" s="100" t="str">
        <f>IF(キューシート計算用!F148&lt;&gt;"",キューシート計算用!F148,"")</f>
        <v/>
      </c>
      <c r="AY2" s="101"/>
      <c r="AZ2" s="48">
        <f>IF(キューシート計算用!A157&lt;&gt;"",キューシート計算用!A157,"")</f>
        <v>153</v>
      </c>
      <c r="BA2" s="100" t="str">
        <f>IF(キューシート計算用!F157&lt;&gt;"",キューシート計算用!F157,"")</f>
        <v/>
      </c>
      <c r="BB2" s="101"/>
      <c r="BC2" s="48">
        <f>IF(キューシート計算用!A166&lt;&gt;"",キューシート計算用!A166,"")</f>
        <v>162</v>
      </c>
      <c r="BD2" s="100" t="str">
        <f>IF(キューシート計算用!F166&lt;&gt;"",キューシート計算用!F166,"")</f>
        <v/>
      </c>
      <c r="BE2" s="101"/>
      <c r="BF2" s="48">
        <f>IF(キューシート計算用!A175&lt;&gt;"",キューシート計算用!A175,"")</f>
        <v>171</v>
      </c>
      <c r="BG2" s="100" t="str">
        <f>IF(キューシート計算用!F175&lt;&gt;"",キューシート計算用!F175,"")</f>
        <v/>
      </c>
      <c r="BH2" s="101"/>
      <c r="BI2" s="48">
        <f>IF(キューシート計算用!A184&lt;&gt;"",キューシート計算用!A184,"")</f>
        <v>180</v>
      </c>
      <c r="BJ2" s="100" t="str">
        <f>IF(キューシート計算用!F184&lt;&gt;"",キューシート計算用!F184,"")</f>
        <v/>
      </c>
      <c r="BK2" s="101"/>
      <c r="BL2" s="48">
        <f>IF(キューシート計算用!A193&lt;&gt;"",キューシート計算用!A193,"")</f>
        <v>189</v>
      </c>
      <c r="BM2" s="100" t="str">
        <f>IF(キューシート計算用!F193&lt;&gt;"",キューシート計算用!F193,"")</f>
        <v/>
      </c>
      <c r="BN2" s="101"/>
      <c r="BO2" s="48">
        <f>IF(キューシート計算用!A202&lt;&gt;"",キューシート計算用!A202,"")</f>
        <v>198</v>
      </c>
      <c r="BP2" s="100" t="str">
        <f>IF(キューシート計算用!F202&lt;&gt;"",キューシート計算用!F202,"")</f>
        <v/>
      </c>
      <c r="BQ2" s="101"/>
      <c r="BR2" s="25"/>
      <c r="BS2" s="25"/>
      <c r="BT2" s="25"/>
    </row>
    <row r="3" spans="1:72" x14ac:dyDescent="0.15">
      <c r="A3" s="1" t="str">
        <f>キューシート計算用!B2</f>
        <v>2018.4.24</v>
      </c>
      <c r="D3" s="49" t="str">
        <f>IF(キューシート計算用!B13&lt;&gt;"",キューシート計算用!B13,"")</f>
        <v/>
      </c>
      <c r="E3" s="102" t="str">
        <f>IF(キューシート計算用!K13&lt;&gt;"",キューシート計算用!K13,"")</f>
        <v/>
      </c>
      <c r="F3" s="103"/>
      <c r="G3" s="49" t="str">
        <f>IF(キューシート計算用!B22&lt;&gt;"",キューシート計算用!B22,"")</f>
        <v/>
      </c>
      <c r="H3" s="102" t="str">
        <f>IF(キューシート計算用!K22&lt;&gt;"",キューシート計算用!K22,"")</f>
        <v/>
      </c>
      <c r="I3" s="103"/>
      <c r="J3" s="49" t="str">
        <f>IF(キューシート計算用!B31&lt;&gt;"",キューシート計算用!B31,"")</f>
        <v/>
      </c>
      <c r="K3" s="102" t="str">
        <f>IF(キューシート計算用!K31&lt;&gt;"",キューシート計算用!K31,"")</f>
        <v>←大洗市街</v>
      </c>
      <c r="L3" s="103"/>
      <c r="M3" s="49" t="str">
        <f>IF(キューシート計算用!B40&lt;&gt;"",キューシート計算用!B40,"")</f>
        <v/>
      </c>
      <c r="N3" s="102" t="str">
        <f>IF(キューシート計算用!K40&lt;&gt;"",キューシート計算用!K40,"")</f>
        <v>柿岡→</v>
      </c>
      <c r="O3" s="103"/>
      <c r="P3" s="49" t="str">
        <f>IF(キューシート計算用!B49&lt;&gt;"",キューシート計算用!B49,"")</f>
        <v/>
      </c>
      <c r="Q3" s="102" t="str">
        <f>IF(キューシート計算用!K49&lt;&gt;"",キューシート計算用!K49,"")</f>
        <v>8km 古河→</v>
      </c>
      <c r="R3" s="103"/>
      <c r="S3" s="49" t="str">
        <f>IF(キューシート計算用!B58&lt;&gt;"",キューシート計算用!B58,"")</f>
        <v/>
      </c>
      <c r="T3" s="102" t="str">
        <f>IF(キューシート計算用!K58&lt;&gt;"",キューシート計算用!K58,"")</f>
        <v/>
      </c>
      <c r="U3" s="103"/>
      <c r="V3" s="49" t="str">
        <f>IF(キューシート計算用!B67&lt;&gt;"",キューシート計算用!B67,"")</f>
        <v/>
      </c>
      <c r="W3" s="102" t="str">
        <f>IF(キューシート計算用!K67&lt;&gt;"",キューシート計算用!K67,"")</f>
        <v>5km 桐生→</v>
      </c>
      <c r="X3" s="103"/>
      <c r="Y3" s="49" t="str">
        <f>IF(キューシート計算用!B76&lt;&gt;"",キューシート計算用!B76,"")</f>
        <v/>
      </c>
      <c r="Z3" s="102" t="str">
        <f>IF(キューシート計算用!K76&lt;&gt;"",キューシート計算用!K76,"")</f>
        <v>←前橋</v>
      </c>
      <c r="AA3" s="103"/>
      <c r="AB3" s="49" t="str">
        <f>IF(キューシート計算用!B85&lt;&gt;"",キューシート計算用!B85,"")</f>
        <v/>
      </c>
      <c r="AC3" s="102" t="str">
        <f>IF(キューシート計算用!K85&lt;&gt;"",キューシート計算用!K85,"")</f>
        <v>←本庄</v>
      </c>
      <c r="AD3" s="103"/>
      <c r="AE3" s="49" t="str">
        <f>IF(キューシート計算用!B94&lt;&gt;"",キューシート計算用!B94,"")</f>
        <v/>
      </c>
      <c r="AF3" s="102" t="str">
        <f>IF(キューシート計算用!K94&lt;&gt;"",キューシート計算用!K94,"")</f>
        <v>太田→</v>
      </c>
      <c r="AG3" s="103"/>
      <c r="AH3" s="49" t="str">
        <f>IF(キューシート計算用!B103&lt;&gt;"",キューシート計算用!B103,"")</f>
        <v>PC6</v>
      </c>
      <c r="AI3" s="102" t="str">
        <f>IF(キューシート計算用!K103&lt;&gt;"",キューシート計算用!K103,"")</f>
        <v>↑佐野市街3km</v>
      </c>
      <c r="AJ3" s="103"/>
      <c r="AK3" s="49" t="str">
        <f>IF(キューシート計算用!B112&lt;&gt;"",キューシート計算用!B112,"")</f>
        <v/>
      </c>
      <c r="AL3" s="102" t="str">
        <f>IF(キューシート計算用!K112&lt;&gt;"",キューシート計算用!K112,"")</f>
        <v>那珂川町　さくら　宇都宮市街→</v>
      </c>
      <c r="AM3" s="103"/>
      <c r="AN3" s="49" t="str">
        <f>IF(キューシート計算用!B121&lt;&gt;"",キューシート計算用!B121,"")</f>
        <v/>
      </c>
      <c r="AO3" s="102" t="str">
        <f>IF(キューシート計算用!K121&lt;&gt;"",キューシート計算用!K121,"")</f>
        <v/>
      </c>
      <c r="AP3" s="103"/>
      <c r="AQ3" s="49" t="str">
        <f>IF(キューシート計算用!B130&lt;&gt;"",キューシート計算用!B130,"")</f>
        <v/>
      </c>
      <c r="AR3" s="102" t="str">
        <f>IF(キューシート計算用!K130&lt;&gt;"",キューシート計算用!K130,"")</f>
        <v/>
      </c>
      <c r="AS3" s="103"/>
      <c r="AT3" s="49" t="str">
        <f>IF(キューシート計算用!B139&lt;&gt;"",キューシート計算用!B139,"")</f>
        <v/>
      </c>
      <c r="AU3" s="102" t="str">
        <f>IF(キューシート計算用!K139&lt;&gt;"",キューシート計算用!K139,"")</f>
        <v/>
      </c>
      <c r="AV3" s="103"/>
      <c r="AW3" s="49" t="str">
        <f>IF(キューシート計算用!B148&lt;&gt;"",キューシート計算用!B148,"")</f>
        <v/>
      </c>
      <c r="AX3" s="102" t="str">
        <f>IF(キューシート計算用!K148&lt;&gt;"",キューシート計算用!K148,"")</f>
        <v/>
      </c>
      <c r="AY3" s="103"/>
      <c r="AZ3" s="49" t="str">
        <f>IF(キューシート計算用!B157&lt;&gt;"",キューシート計算用!B157,"")</f>
        <v/>
      </c>
      <c r="BA3" s="102" t="str">
        <f>IF(キューシート計算用!K157&lt;&gt;"",キューシート計算用!K157,"")</f>
        <v/>
      </c>
      <c r="BB3" s="103"/>
      <c r="BC3" s="49" t="str">
        <f>IF(キューシート計算用!B166&lt;&gt;"",キューシート計算用!B166,"")</f>
        <v/>
      </c>
      <c r="BD3" s="102" t="str">
        <f>IF(キューシート計算用!K166&lt;&gt;"",キューシート計算用!K166,"")</f>
        <v/>
      </c>
      <c r="BE3" s="103"/>
      <c r="BF3" s="49" t="str">
        <f>IF(キューシート計算用!B175&lt;&gt;"",キューシート計算用!B175,"")</f>
        <v/>
      </c>
      <c r="BG3" s="102" t="str">
        <f>IF(キューシート計算用!K175&lt;&gt;"",キューシート計算用!K175,"")</f>
        <v/>
      </c>
      <c r="BH3" s="103"/>
      <c r="BI3" s="49" t="str">
        <f>IF(キューシート計算用!B184&lt;&gt;"",キューシート計算用!B184,"")</f>
        <v/>
      </c>
      <c r="BJ3" s="102" t="str">
        <f>IF(キューシート計算用!K184&lt;&gt;"",キューシート計算用!K184,"")</f>
        <v/>
      </c>
      <c r="BK3" s="103"/>
      <c r="BL3" s="49" t="str">
        <f>IF(キューシート計算用!B193&lt;&gt;"",キューシート計算用!B193,"")</f>
        <v/>
      </c>
      <c r="BM3" s="102" t="str">
        <f>IF(キューシート計算用!K193&lt;&gt;"",キューシート計算用!K193,"")</f>
        <v/>
      </c>
      <c r="BN3" s="103"/>
      <c r="BO3" s="49" t="str">
        <f>IF(キューシート計算用!B202&lt;&gt;"",キューシート計算用!B202,"")</f>
        <v/>
      </c>
      <c r="BP3" s="102" t="str">
        <f>IF(キューシート計算用!K202&lt;&gt;"",キューシート計算用!K202,"")</f>
        <v/>
      </c>
      <c r="BQ3" s="103"/>
      <c r="BR3" s="25"/>
      <c r="BS3" s="25"/>
      <c r="BT3" s="25"/>
    </row>
    <row r="4" spans="1:72" x14ac:dyDescent="0.15">
      <c r="D4" s="50" t="str">
        <f>IF(キューシート計算用!M13&lt;&gt;"",キューシート計算用!M13,"")</f>
        <v/>
      </c>
      <c r="E4" s="44"/>
      <c r="F4" s="45"/>
      <c r="G4" s="50" t="str">
        <f>IF(キューシート計算用!M22&lt;&gt;"",キューシート計算用!M22,"")</f>
        <v/>
      </c>
      <c r="H4" s="44"/>
      <c r="I4" s="45"/>
      <c r="J4" s="50" t="str">
        <f>IF(キューシート計算用!M31&lt;&gt;"",キューシート計算用!M31,"")</f>
        <v/>
      </c>
      <c r="K4" s="44"/>
      <c r="L4" s="45"/>
      <c r="M4" s="50" t="str">
        <f>IF(キューシート計算用!M40&lt;&gt;"",キューシート計算用!M40,"")</f>
        <v/>
      </c>
      <c r="N4" s="44"/>
      <c r="O4" s="45"/>
      <c r="P4" s="50" t="str">
        <f>IF(キューシート計算用!M49&lt;&gt;"",キューシート計算用!M49,"")</f>
        <v/>
      </c>
      <c r="Q4" s="44"/>
      <c r="R4" s="45"/>
      <c r="S4" s="50" t="str">
        <f>IF(キューシート計算用!M58&lt;&gt;"",キューシート計算用!M58,"")</f>
        <v/>
      </c>
      <c r="T4" s="44"/>
      <c r="U4" s="45"/>
      <c r="V4" s="50" t="str">
        <f>IF(キューシート計算用!M67&lt;&gt;"",キューシート計算用!M67,"")</f>
        <v/>
      </c>
      <c r="W4" s="44"/>
      <c r="X4" s="45"/>
      <c r="Y4" s="50" t="str">
        <f>IF(キューシート計算用!M76&lt;&gt;"",キューシート計算用!M76,"")</f>
        <v/>
      </c>
      <c r="Z4" s="44"/>
      <c r="AA4" s="45"/>
      <c r="AB4" s="50" t="str">
        <f>IF(キューシート計算用!M85&lt;&gt;"",キューシート計算用!M85,"")</f>
        <v/>
      </c>
      <c r="AC4" s="44"/>
      <c r="AD4" s="45"/>
      <c r="AE4" s="50" t="str">
        <f>IF(キューシート計算用!M94&lt;&gt;"",キューシート計算用!M94,"")</f>
        <v/>
      </c>
      <c r="AF4" s="44"/>
      <c r="AG4" s="45"/>
      <c r="AH4" s="50">
        <f>IF(キューシート計算用!M103&lt;&gt;"",キューシート計算用!M103,"")</f>
        <v>43219.728518178112</v>
      </c>
      <c r="AI4" s="44"/>
      <c r="AJ4" s="45"/>
      <c r="AK4" s="50" t="str">
        <f>IF(キューシート計算用!M112&lt;&gt;"",キューシート計算用!M112,"")</f>
        <v/>
      </c>
      <c r="AL4" s="44"/>
      <c r="AM4" s="45"/>
      <c r="AN4" s="50" t="str">
        <f>IF(キューシート計算用!M121&lt;&gt;"",キューシート計算用!M121,"")</f>
        <v/>
      </c>
      <c r="AO4" s="44"/>
      <c r="AP4" s="45"/>
      <c r="AQ4" s="50" t="str">
        <f>IF(キューシート計算用!M130&lt;&gt;"",キューシート計算用!M130,"")</f>
        <v/>
      </c>
      <c r="AR4" s="44"/>
      <c r="AS4" s="45"/>
      <c r="AT4" s="50" t="str">
        <f>IF(キューシート計算用!M139&lt;&gt;"",キューシート計算用!M139,"")</f>
        <v/>
      </c>
      <c r="AU4" s="44"/>
      <c r="AV4" s="45"/>
      <c r="AW4" s="50" t="str">
        <f>IF(キューシート計算用!M148&lt;&gt;"",キューシート計算用!M148,"")</f>
        <v/>
      </c>
      <c r="AX4" s="44"/>
      <c r="AY4" s="45"/>
      <c r="AZ4" s="50" t="str">
        <f>IF(キューシート計算用!M157&lt;&gt;"",キューシート計算用!M157,"")</f>
        <v/>
      </c>
      <c r="BC4" s="50" t="str">
        <f>IF(キューシート計算用!M166&lt;&gt;"",キューシート計算用!M166,"")</f>
        <v/>
      </c>
      <c r="BD4" s="44"/>
      <c r="BE4" s="44"/>
      <c r="BF4" s="50" t="str">
        <f>IF(キューシート計算用!M175&lt;&gt;"",キューシート計算用!M175,"")</f>
        <v/>
      </c>
      <c r="BG4" s="44"/>
      <c r="BH4" s="44"/>
      <c r="BI4" s="50" t="str">
        <f>IF(キューシート計算用!M184&lt;&gt;"",キューシート計算用!M184,"")</f>
        <v/>
      </c>
      <c r="BJ4" s="44"/>
      <c r="BK4" s="44"/>
      <c r="BL4" s="50" t="str">
        <f>IF(キューシート計算用!M193&lt;&gt;"",キューシート計算用!M193,"")</f>
        <v/>
      </c>
      <c r="BM4" s="44"/>
      <c r="BN4" s="44"/>
      <c r="BO4" s="50" t="str">
        <f>IF(キューシート計算用!M202&lt;&gt;"",キューシート計算用!M202,"")</f>
        <v/>
      </c>
      <c r="BP4" s="44"/>
      <c r="BQ4" s="45"/>
      <c r="BR4" s="25"/>
      <c r="BS4" s="25"/>
      <c r="BT4" s="25"/>
    </row>
    <row r="5" spans="1:72" x14ac:dyDescent="0.15">
      <c r="D5" s="50" t="str">
        <f>IF(キューシート計算用!N13&lt;&gt;"",キューシート計算用!N13,"")</f>
        <v/>
      </c>
      <c r="E5" s="44"/>
      <c r="F5" s="45"/>
      <c r="G5" s="50" t="str">
        <f>IF(キューシート計算用!N22&lt;&gt;"",キューシート計算用!N22,"")</f>
        <v/>
      </c>
      <c r="H5" s="44"/>
      <c r="I5" s="45"/>
      <c r="J5" s="50" t="str">
        <f>IF(キューシート計算用!N31&lt;&gt;"",キューシート計算用!N31,"")</f>
        <v/>
      </c>
      <c r="K5" s="44"/>
      <c r="L5" s="45"/>
      <c r="M5" s="50" t="str">
        <f>IF(キューシート計算用!N40&lt;&gt;"",キューシート計算用!N40,"")</f>
        <v/>
      </c>
      <c r="N5" s="44"/>
      <c r="O5" s="45"/>
      <c r="P5" s="50" t="str">
        <f>IF(キューシート計算用!N49&lt;&gt;"",キューシート計算用!N49,"")</f>
        <v/>
      </c>
      <c r="Q5" s="44"/>
      <c r="R5" s="45"/>
      <c r="S5" s="50" t="str">
        <f>IF(キューシート計算用!N58&lt;&gt;"",キューシート計算用!N58,"")</f>
        <v/>
      </c>
      <c r="T5" s="44"/>
      <c r="U5" s="45"/>
      <c r="V5" s="50" t="str">
        <f>IF(キューシート計算用!N67&lt;&gt;"",キューシート計算用!N67,"")</f>
        <v/>
      </c>
      <c r="W5" s="44"/>
      <c r="X5" s="45"/>
      <c r="Y5" s="50" t="str">
        <f>IF(キューシート計算用!N76&lt;&gt;"",キューシート計算用!N76,"")</f>
        <v/>
      </c>
      <c r="Z5" s="44"/>
      <c r="AA5" s="45"/>
      <c r="AB5" s="50" t="str">
        <f>IF(キューシート計算用!N85&lt;&gt;"",キューシート計算用!N85,"")</f>
        <v/>
      </c>
      <c r="AC5" s="44"/>
      <c r="AD5" s="45"/>
      <c r="AE5" s="50" t="str">
        <f>IF(キューシート計算用!N94&lt;&gt;"",キューシート計算用!N94,"")</f>
        <v/>
      </c>
      <c r="AF5" s="44"/>
      <c r="AG5" s="45"/>
      <c r="AH5" s="50">
        <f>IF(キューシート計算用!N103&lt;&gt;"",キューシート計算用!N103,"")</f>
        <v>43220.255902777775</v>
      </c>
      <c r="AI5" s="44"/>
      <c r="AJ5" s="45"/>
      <c r="AK5" s="50" t="str">
        <f>IF(キューシート計算用!N112&lt;&gt;"",キューシート計算用!N112,"")</f>
        <v/>
      </c>
      <c r="AL5" s="44"/>
      <c r="AM5" s="45"/>
      <c r="AN5" s="50" t="str">
        <f>IF(キューシート計算用!N121&lt;&gt;"",キューシート計算用!N121,"")</f>
        <v/>
      </c>
      <c r="AO5" s="44"/>
      <c r="AP5" s="45"/>
      <c r="AQ5" s="50" t="str">
        <f>IF(キューシート計算用!N130&lt;&gt;"",キューシート計算用!N130,"")</f>
        <v/>
      </c>
      <c r="AR5" s="44"/>
      <c r="AS5" s="45"/>
      <c r="AT5" s="50" t="str">
        <f>IF(キューシート計算用!N139&lt;&gt;"",キューシート計算用!N139,"")</f>
        <v/>
      </c>
      <c r="AU5" s="44"/>
      <c r="AV5" s="45"/>
      <c r="AW5" s="50" t="str">
        <f>IF(キューシート計算用!N148&lt;&gt;"",キューシート計算用!N148,"")</f>
        <v/>
      </c>
      <c r="AX5" s="44"/>
      <c r="AY5" s="45"/>
      <c r="AZ5" s="50" t="str">
        <f>IF(キューシート計算用!N157&lt;&gt;"",キューシート計算用!N157,"")</f>
        <v/>
      </c>
      <c r="BC5" s="50" t="str">
        <f>IF(キューシート計算用!N166&lt;&gt;"",キューシート計算用!N166,"")</f>
        <v/>
      </c>
      <c r="BD5" s="44"/>
      <c r="BE5" s="44"/>
      <c r="BF5" s="50" t="str">
        <f>IF(キューシート計算用!N175&lt;&gt;"",キューシート計算用!N175,"")</f>
        <v/>
      </c>
      <c r="BG5" s="44"/>
      <c r="BH5" s="44"/>
      <c r="BI5" s="50" t="str">
        <f>IF(キューシート計算用!N184&lt;&gt;"",キューシート計算用!N184,"")</f>
        <v/>
      </c>
      <c r="BJ5" s="44"/>
      <c r="BK5" s="44"/>
      <c r="BL5" s="50" t="str">
        <f>IF(キューシート計算用!N193&lt;&gt;"",キューシート計算用!N193,"")</f>
        <v/>
      </c>
      <c r="BM5" s="44"/>
      <c r="BN5" s="44"/>
      <c r="BO5" s="50" t="str">
        <f>IF(キューシート計算用!N202&lt;&gt;"",キューシート計算用!N202,"")</f>
        <v/>
      </c>
      <c r="BP5" s="44"/>
      <c r="BQ5" s="45"/>
      <c r="BR5" s="25"/>
      <c r="BS5" s="25"/>
      <c r="BT5" s="25"/>
    </row>
    <row r="6" spans="1:72" x14ac:dyDescent="0.15">
      <c r="D6" s="51">
        <f>IF(キューシート計算用!C13&lt;&gt;"",キューシート計算用!C13,"")</f>
        <v>0.29999999999999893</v>
      </c>
      <c r="E6" s="44"/>
      <c r="F6" s="45"/>
      <c r="G6" s="51">
        <f>IF(キューシート計算用!C22&lt;&gt;"",キューシート計算用!C22,"")</f>
        <v>1.5</v>
      </c>
      <c r="H6" s="44"/>
      <c r="I6" s="45"/>
      <c r="J6" s="51">
        <f>IF(キューシート計算用!C31&lt;&gt;"",キューシート計算用!C31,"")</f>
        <v>6.7999999999999972</v>
      </c>
      <c r="K6" s="44"/>
      <c r="L6" s="45"/>
      <c r="M6" s="51">
        <f>IF(キューシート計算用!C40&lt;&gt;"",キューシート計算用!C40,"")</f>
        <v>20.699999999999989</v>
      </c>
      <c r="N6" s="44"/>
      <c r="O6" s="45"/>
      <c r="P6" s="51">
        <f>IF(キューシート計算用!C49&lt;&gt;"",キューシート計算用!C49,"")</f>
        <v>1.5999999999999943</v>
      </c>
      <c r="Q6" s="44"/>
      <c r="R6" s="45"/>
      <c r="S6" s="51">
        <f>IF(キューシート計算用!C58&lt;&gt;"",キューシート計算用!C58,"")</f>
        <v>0.40000000000000568</v>
      </c>
      <c r="T6" s="44"/>
      <c r="U6" s="45"/>
      <c r="V6" s="51">
        <f>IF(キューシート計算用!C67&lt;&gt;"",キューシート計算用!C67,"")</f>
        <v>1.1999999999999886</v>
      </c>
      <c r="X6" s="45"/>
      <c r="Y6" s="51">
        <f>IF(キューシート計算用!C76&lt;&gt;"",キューシート計算用!C76,"")</f>
        <v>0.79999999999995453</v>
      </c>
      <c r="Z6" s="44"/>
      <c r="AA6" s="45"/>
      <c r="AB6" s="51">
        <f>IF(キューシート計算用!C85&lt;&gt;"",キューシート計算用!C85,"")</f>
        <v>1.9000000000000341</v>
      </c>
      <c r="AC6" s="44"/>
      <c r="AD6" s="45"/>
      <c r="AE6" s="51">
        <f>IF(キューシート計算用!C94&lt;&gt;"",キューシート計算用!C94,"")</f>
        <v>9.9999999999965894E-2</v>
      </c>
      <c r="AF6" s="44"/>
      <c r="AG6" s="45"/>
      <c r="AH6" s="51">
        <f>IF(キューシート計算用!C103&lt;&gt;"",キューシート計算用!C103,"")</f>
        <v>0.90000000000003411</v>
      </c>
      <c r="AI6" s="44"/>
      <c r="AJ6" s="45"/>
      <c r="AK6" s="51">
        <f>IF(キューシート計算用!C112&lt;&gt;"",キューシート計算用!C112,"")</f>
        <v>4.9000000000000341</v>
      </c>
      <c r="AL6" s="44"/>
      <c r="AM6" s="45"/>
      <c r="AN6" s="51" t="str">
        <f>IF(キューシート計算用!C121&lt;&gt;"",キューシート計算用!C121,"")</f>
        <v/>
      </c>
      <c r="AO6" s="44"/>
      <c r="AP6" s="45"/>
      <c r="AQ6" s="51" t="str">
        <f>IF(キューシート計算用!C130&lt;&gt;"",キューシート計算用!C130,"")</f>
        <v/>
      </c>
      <c r="AR6" s="44"/>
      <c r="AS6" s="45"/>
      <c r="AT6" s="51" t="str">
        <f>IF(キューシート計算用!C139&lt;&gt;"",キューシート計算用!C139,"")</f>
        <v/>
      </c>
      <c r="AU6" s="44"/>
      <c r="AV6" s="45"/>
      <c r="AW6" s="51" t="str">
        <f>IF(キューシート計算用!C148&lt;&gt;"",キューシート計算用!C148,"")</f>
        <v/>
      </c>
      <c r="AX6" s="44"/>
      <c r="AY6" s="45"/>
      <c r="AZ6" s="51" t="str">
        <f>IF(キューシート計算用!C157&lt;&gt;"",キューシート計算用!C157,"")</f>
        <v/>
      </c>
      <c r="BC6" s="51" t="str">
        <f>IF(キューシート計算用!C166&lt;&gt;"",キューシート計算用!C166,"")</f>
        <v/>
      </c>
      <c r="BD6" s="44"/>
      <c r="BE6" s="44"/>
      <c r="BF6" s="51" t="str">
        <f>IF(キューシート計算用!C175&lt;&gt;"",キューシート計算用!C175,"")</f>
        <v/>
      </c>
      <c r="BG6" s="44"/>
      <c r="BH6" s="44"/>
      <c r="BI6" s="51" t="str">
        <f>IF(キューシート計算用!C184&lt;&gt;"",キューシート計算用!C184,"")</f>
        <v/>
      </c>
      <c r="BJ6" s="44"/>
      <c r="BK6" s="44"/>
      <c r="BL6" s="51" t="str">
        <f>IF(キューシート計算用!C193&lt;&gt;"",キューシート計算用!C193,"")</f>
        <v/>
      </c>
      <c r="BM6" s="44"/>
      <c r="BN6" s="44"/>
      <c r="BO6" s="51" t="str">
        <f>IF(キューシート計算用!C202&lt;&gt;"",キューシート計算用!C202,"")</f>
        <v/>
      </c>
      <c r="BP6" s="44"/>
      <c r="BQ6" s="45"/>
      <c r="BR6" s="25"/>
      <c r="BS6" s="25"/>
      <c r="BT6" s="25"/>
    </row>
    <row r="7" spans="1:72" x14ac:dyDescent="0.15">
      <c r="D7" s="52">
        <f>IF(キューシート計算用!D13&lt;&gt;"",キューシート計算用!D13,"")</f>
        <v>13.7</v>
      </c>
      <c r="E7" s="44"/>
      <c r="F7" s="45"/>
      <c r="G7" s="52">
        <f>IF(キューシート計算用!D22&lt;&gt;"",キューシート計算用!D22,"")</f>
        <v>71.3</v>
      </c>
      <c r="H7" s="44"/>
      <c r="I7" s="45"/>
      <c r="J7" s="52">
        <f>IF(キューシート計算用!D31&lt;&gt;"",キューシート計算用!D31,"")</f>
        <v>88.7</v>
      </c>
      <c r="K7" s="44"/>
      <c r="L7" s="45"/>
      <c r="M7" s="52">
        <f>IF(キューシート計算用!D40&lt;&gt;"",キューシート計算用!D40,"")</f>
        <v>43.699999999999989</v>
      </c>
      <c r="N7" s="44"/>
      <c r="O7" s="45"/>
      <c r="P7" s="52">
        <f>IF(キューシート計算用!D49&lt;&gt;"",キューシート計算用!D49,"")</f>
        <v>24.5</v>
      </c>
      <c r="Q7" s="44"/>
      <c r="R7" s="45"/>
      <c r="S7" s="52">
        <f>IF(キューシート計算用!D58&lt;&gt;"",キューシート計算用!D58,"")</f>
        <v>0.40000000000000568</v>
      </c>
      <c r="T7" s="44"/>
      <c r="U7" s="45"/>
      <c r="V7" s="52">
        <f>IF(キューシート計算用!D67&lt;&gt;"",キューシート計算用!D67,"")</f>
        <v>34.199999999999989</v>
      </c>
      <c r="W7" s="44"/>
      <c r="X7" s="45"/>
      <c r="Y7" s="52">
        <f>IF(キューシート計算用!D76&lt;&gt;"",キューシート計算用!D76,"")</f>
        <v>0.79999999999995453</v>
      </c>
      <c r="Z7" s="44"/>
      <c r="AA7" s="45"/>
      <c r="AB7" s="52">
        <f>IF(キューシート計算用!D85&lt;&gt;"",キューシート計算用!D85,"")</f>
        <v>29.100000000000023</v>
      </c>
      <c r="AC7" s="44"/>
      <c r="AD7" s="45"/>
      <c r="AE7" s="52">
        <f>IF(キューシート計算用!D94&lt;&gt;"",キューシート計算用!D94,"")</f>
        <v>16.800000000000011</v>
      </c>
      <c r="AF7" s="44"/>
      <c r="AG7" s="45"/>
      <c r="AH7" s="52">
        <f>IF(キューシート計算用!D103&lt;&gt;"",キューシート計算用!D103,"")</f>
        <v>44.800000000000011</v>
      </c>
      <c r="AI7" s="44"/>
      <c r="AJ7" s="45"/>
      <c r="AK7" s="52">
        <f>IF(キューシート計算用!D112&lt;&gt;"",キューシート計算用!D112,"")</f>
        <v>49.5</v>
      </c>
      <c r="AL7" s="44"/>
      <c r="AM7" s="45"/>
      <c r="AN7" s="52" t="str">
        <f>IF(キューシート計算用!D121&lt;&gt;"",キューシート計算用!D121,"")</f>
        <v/>
      </c>
      <c r="AO7" s="44"/>
      <c r="AP7" s="45"/>
      <c r="AQ7" s="52" t="str">
        <f>IF(キューシート計算用!D130&lt;&gt;"",キューシート計算用!D130,"")</f>
        <v/>
      </c>
      <c r="AR7" s="44"/>
      <c r="AS7" s="45"/>
      <c r="AT7" s="52" t="str">
        <f>IF(キューシート計算用!D139&lt;&gt;"",キューシート計算用!D139,"")</f>
        <v/>
      </c>
      <c r="AU7" s="44"/>
      <c r="AV7" s="45"/>
      <c r="AW7" s="52" t="str">
        <f>IF(キューシート計算用!D148&lt;&gt;"",キューシート計算用!D148,"")</f>
        <v/>
      </c>
      <c r="AX7" s="44"/>
      <c r="AY7" s="45"/>
      <c r="AZ7" s="52" t="str">
        <f>IF(キューシート計算用!D157&lt;&gt;"",キューシート計算用!D157,"")</f>
        <v/>
      </c>
      <c r="BC7" s="52" t="str">
        <f>IF(キューシート計算用!D166&lt;&gt;"",キューシート計算用!D166,"")</f>
        <v/>
      </c>
      <c r="BD7" s="44"/>
      <c r="BE7" s="44"/>
      <c r="BF7" s="52" t="str">
        <f>IF(キューシート計算用!D175&lt;&gt;"",キューシート計算用!D175,"")</f>
        <v/>
      </c>
      <c r="BG7" s="44"/>
      <c r="BH7" s="44"/>
      <c r="BI7" s="52" t="str">
        <f>IF(キューシート計算用!D184&lt;&gt;"",キューシート計算用!D184,"")</f>
        <v/>
      </c>
      <c r="BJ7" s="44"/>
      <c r="BK7" s="44"/>
      <c r="BL7" s="52" t="str">
        <f>IF(キューシート計算用!D193&lt;&gt;"",キューシート計算用!D193,"")</f>
        <v/>
      </c>
      <c r="BM7" s="44"/>
      <c r="BN7" s="44"/>
      <c r="BO7" s="52" t="str">
        <f>IF(キューシート計算用!D202&lt;&gt;"",キューシート計算用!D202,"")</f>
        <v/>
      </c>
      <c r="BP7" s="44"/>
      <c r="BQ7" s="45"/>
      <c r="BR7" s="25"/>
      <c r="BS7" s="25"/>
      <c r="BT7" s="25"/>
    </row>
    <row r="8" spans="1:72" x14ac:dyDescent="0.15">
      <c r="A8" s="26" t="s">
        <v>10</v>
      </c>
      <c r="B8" s="26"/>
      <c r="C8" s="26"/>
      <c r="D8" s="53">
        <f>IF(キューシート計算用!E13&lt;&gt;"",キューシート計算用!E13,"")</f>
        <v>13.7</v>
      </c>
      <c r="E8" s="46"/>
      <c r="F8" s="47"/>
      <c r="G8" s="53">
        <f>IF(キューシート計算用!E22&lt;&gt;"",キューシート計算用!E22,"")</f>
        <v>71.3</v>
      </c>
      <c r="H8" s="46"/>
      <c r="I8" s="47"/>
      <c r="J8" s="53">
        <f>IF(キューシート計算用!E31&lt;&gt;"",キューシート計算用!E31,"")</f>
        <v>88.7</v>
      </c>
      <c r="K8" s="46"/>
      <c r="L8" s="47"/>
      <c r="M8" s="53">
        <f>IF(キューシート計算用!E40&lt;&gt;"",キューシート計算用!E40,"")</f>
        <v>135.69999999999999</v>
      </c>
      <c r="N8" s="46"/>
      <c r="O8" s="47"/>
      <c r="P8" s="53">
        <f>IF(キューシート計算用!E49&lt;&gt;"",キューシート計算用!E49,"")</f>
        <v>175.7</v>
      </c>
      <c r="Q8" s="46"/>
      <c r="R8" s="47"/>
      <c r="S8" s="53">
        <f>IF(キューシート計算用!E58&lt;&gt;"",キューシート計算用!E58,"")</f>
        <v>200.20000000000002</v>
      </c>
      <c r="T8" s="46"/>
      <c r="U8" s="47"/>
      <c r="V8" s="53">
        <f>IF(キューシート計算用!E67&lt;&gt;"",キューシート計算用!E67,"")</f>
        <v>234</v>
      </c>
      <c r="W8" s="46"/>
      <c r="X8" s="47"/>
      <c r="Y8" s="53">
        <f>IF(キューシート計算用!E76&lt;&gt;"",キューシート計算用!E76,"")</f>
        <v>268.29999999999995</v>
      </c>
      <c r="Z8" s="46"/>
      <c r="AA8" s="47"/>
      <c r="AB8" s="53">
        <f>IF(キューシート計算用!E85&lt;&gt;"",キューシート計算用!E85,"")</f>
        <v>296.60000000000002</v>
      </c>
      <c r="AC8" s="46"/>
      <c r="AD8" s="47"/>
      <c r="AE8" s="53">
        <f>IF(キューシート計算用!E94&lt;&gt;"",キューシート計算用!E94,"")</f>
        <v>319.2</v>
      </c>
      <c r="AF8" s="46"/>
      <c r="AG8" s="47"/>
      <c r="AH8" s="53">
        <f>IF(キューシート計算用!E103&lt;&gt;"",キューシート計算用!E103,"")</f>
        <v>347.2</v>
      </c>
      <c r="AI8" s="46"/>
      <c r="AJ8" s="47"/>
      <c r="AK8" s="53">
        <f>IF(キューシート計算用!E112&lt;&gt;"",キューシート計算用!E112,"")</f>
        <v>396.7</v>
      </c>
      <c r="AL8" s="46"/>
      <c r="AM8" s="47"/>
      <c r="AN8" s="53" t="str">
        <f>IF(キューシート計算用!E121&lt;&gt;"",キューシート計算用!E121,"")</f>
        <v/>
      </c>
      <c r="AO8" s="46"/>
      <c r="AP8" s="47"/>
      <c r="AQ8" s="53" t="str">
        <f>IF(キューシート計算用!E130&lt;&gt;"",キューシート計算用!E130,"")</f>
        <v/>
      </c>
      <c r="AR8" s="46"/>
      <c r="AS8" s="47"/>
      <c r="AT8" s="53" t="str">
        <f>IF(キューシート計算用!E139&lt;&gt;"",キューシート計算用!E139,"")</f>
        <v/>
      </c>
      <c r="AU8" s="46"/>
      <c r="AV8" s="47"/>
      <c r="AW8" s="53" t="str">
        <f>IF(キューシート計算用!E148&lt;&gt;"",キューシート計算用!E148,"")</f>
        <v/>
      </c>
      <c r="AX8" s="46"/>
      <c r="AY8" s="47"/>
      <c r="AZ8" s="53" t="str">
        <f>IF(キューシート計算用!E157&lt;&gt;"",キューシート計算用!E157,"")</f>
        <v/>
      </c>
      <c r="BC8" s="53" t="str">
        <f>IF(キューシート計算用!E166&lt;&gt;"",キューシート計算用!E166,"")</f>
        <v/>
      </c>
      <c r="BD8" s="44"/>
      <c r="BE8" s="44"/>
      <c r="BF8" s="53" t="str">
        <f>IF(キューシート計算用!E175&lt;&gt;"",キューシート計算用!E175,"")</f>
        <v/>
      </c>
      <c r="BG8" s="44"/>
      <c r="BH8" s="44"/>
      <c r="BI8" s="53" t="str">
        <f>IF(キューシート計算用!E184&lt;&gt;"",キューシート計算用!E184,"")</f>
        <v/>
      </c>
      <c r="BJ8" s="44"/>
      <c r="BK8" s="44"/>
      <c r="BL8" s="53" t="str">
        <f>IF(キューシート計算用!E193&lt;&gt;"",キューシート計算用!E193,"")</f>
        <v/>
      </c>
      <c r="BM8" s="44"/>
      <c r="BN8" s="44"/>
      <c r="BO8" s="53" t="str">
        <f>IF(キューシート計算用!E202&lt;&gt;"",キューシート計算用!E202,"")</f>
        <v/>
      </c>
      <c r="BP8" s="44"/>
      <c r="BQ8" s="45"/>
      <c r="BR8" s="25"/>
      <c r="BS8" s="25"/>
      <c r="BT8" s="25"/>
    </row>
    <row r="9" spans="1:72" s="12" customFormat="1" x14ac:dyDescent="0.15">
      <c r="A9" s="13" t="s">
        <v>53</v>
      </c>
      <c r="B9" s="104" t="s">
        <v>54</v>
      </c>
      <c r="C9" s="105"/>
      <c r="D9" s="48">
        <f>IF(キューシート計算用!A12&lt;&gt;"",キューシート計算用!A12,"")</f>
        <v>8</v>
      </c>
      <c r="E9" s="100" t="str">
        <f>IF(キューシート計算用!F12&lt;&gt;"",キューシート計算用!F12,"")</f>
        <v/>
      </c>
      <c r="F9" s="101"/>
      <c r="G9" s="48">
        <f>IF(キューシート計算用!A21&lt;&gt;"",キューシート計算用!A21,"")</f>
        <v>17</v>
      </c>
      <c r="H9" s="100" t="str">
        <f>IF(キューシート計算用!F21&lt;&gt;"",キューシート計算用!F21,"")</f>
        <v/>
      </c>
      <c r="I9" s="101"/>
      <c r="J9" s="48">
        <f>IF(キューシート計算用!A30&lt;&gt;"",キューシート計算用!A30,"")</f>
        <v>26</v>
      </c>
      <c r="K9" s="100" t="str">
        <f>IF(キューシート計算用!F30&lt;&gt;"",キューシート計算用!F30,"")</f>
        <v>東桜川</v>
      </c>
      <c r="L9" s="101"/>
      <c r="M9" s="48">
        <f>IF(キューシート計算用!A39&lt;&gt;"",キューシート計算用!A39,"")</f>
        <v>35</v>
      </c>
      <c r="N9" s="100" t="str">
        <f>IF(キューシート計算用!F39&lt;&gt;"",キューシート計算用!F39,"")</f>
        <v>小幡南</v>
      </c>
      <c r="O9" s="101"/>
      <c r="P9" s="48">
        <f>IF(キューシート計算用!A48&lt;&gt;"",キューシート計算用!A48,"")</f>
        <v>44</v>
      </c>
      <c r="Q9" s="100" t="str">
        <f>IF(キューシート計算用!F48&lt;&gt;"",キューシート計算用!F48,"")</f>
        <v/>
      </c>
      <c r="R9" s="101"/>
      <c r="S9" s="48">
        <f>IF(キューシート計算用!A57&lt;&gt;"",キューシート計算用!A57,"")</f>
        <v>53</v>
      </c>
      <c r="T9" s="100" t="str">
        <f>IF(キューシート計算用!F57&lt;&gt;"",キューシート計算用!F57,"")</f>
        <v>セブンイレブン藤岡町藤岡店</v>
      </c>
      <c r="U9" s="101"/>
      <c r="V9" s="48">
        <f>IF(キューシート計算用!A66&lt;&gt;"",キューシート計算用!A66,"")</f>
        <v>62</v>
      </c>
      <c r="W9" s="100" t="str">
        <f>IF(キューシート計算用!F66&lt;&gt;"",キューシート計算用!F66,"")</f>
        <v/>
      </c>
      <c r="X9" s="101"/>
      <c r="Y9" s="48">
        <f>IF(キューシート計算用!A75&lt;&gt;"",キューシート計算用!A75,"")</f>
        <v>71</v>
      </c>
      <c r="Z9" s="100" t="str">
        <f>IF(キューシート計算用!F75&lt;&gt;"",キューシート計算用!F75,"")</f>
        <v>セブンイレブン前橋富士見皆沢店</v>
      </c>
      <c r="AA9" s="101"/>
      <c r="AB9" s="48">
        <f>IF(キューシート計算用!A84&lt;&gt;"",キューシート計算用!A84,"")</f>
        <v>80</v>
      </c>
      <c r="AC9" s="100" t="str">
        <f>IF(キューシート計算用!F84&lt;&gt;"",キューシート計算用!F84,"")</f>
        <v>一丁目</v>
      </c>
      <c r="AD9" s="101"/>
      <c r="AE9" s="48">
        <f>IF(キューシート計算用!A93&lt;&gt;"",キューシート計算用!A93,"")</f>
        <v>89</v>
      </c>
      <c r="AF9" s="100" t="str">
        <f>IF(キューシート計算用!F93&lt;&gt;"",キューシート計算用!F93,"")</f>
        <v/>
      </c>
      <c r="AG9" s="101"/>
      <c r="AH9" s="48">
        <f>IF(キューシート計算用!A102&lt;&gt;"",キューシート計算用!A102,"")</f>
        <v>98</v>
      </c>
      <c r="AI9" s="100" t="str">
        <f>IF(キューシート計算用!F102&lt;&gt;"",キューシート計算用!F102,"")</f>
        <v>稲岡町</v>
      </c>
      <c r="AJ9" s="101"/>
      <c r="AK9" s="48">
        <f>IF(キューシート計算用!A111&lt;&gt;"",キューシート計算用!A111,"")</f>
        <v>107</v>
      </c>
      <c r="AL9" s="100" t="str">
        <f>IF(キューシート計算用!F111&lt;&gt;"",キューシート計算用!F111,"")</f>
        <v>JR鹿沼駅前</v>
      </c>
      <c r="AM9" s="101"/>
      <c r="AN9" s="48">
        <f>IF(キューシート計算用!A120&lt;&gt;"",キューシート計算用!A120,"")</f>
        <v>116</v>
      </c>
      <c r="AO9" s="100" t="str">
        <f>IF(キューシート計算用!F120&lt;&gt;"",キューシート計算用!F120,"")</f>
        <v/>
      </c>
      <c r="AP9" s="101"/>
      <c r="AQ9" s="48">
        <f>IF(キューシート計算用!A129&lt;&gt;"",キューシート計算用!A129,"")</f>
        <v>125</v>
      </c>
      <c r="AR9" s="100" t="str">
        <f>IF(キューシート計算用!F129&lt;&gt;"",キューシート計算用!F129,"")</f>
        <v/>
      </c>
      <c r="AS9" s="101"/>
      <c r="AT9" s="48">
        <f>IF(キューシート計算用!A138&lt;&gt;"",キューシート計算用!A138,"")</f>
        <v>134</v>
      </c>
      <c r="AU9" s="100" t="str">
        <f>IF(キューシート計算用!F138&lt;&gt;"",キューシート計算用!F138,"")</f>
        <v/>
      </c>
      <c r="AV9" s="101"/>
      <c r="AW9" s="48">
        <f>IF(キューシート計算用!A147&lt;&gt;"",キューシート計算用!A147,"")</f>
        <v>143</v>
      </c>
      <c r="AX9" s="100" t="str">
        <f>IF(キューシート計算用!F147&lt;&gt;"",キューシート計算用!F147,"")</f>
        <v/>
      </c>
      <c r="AY9" s="101"/>
      <c r="AZ9" s="48">
        <f>IF(キューシート計算用!A156&lt;&gt;"",キューシート計算用!A156,"")</f>
        <v>152</v>
      </c>
      <c r="BA9" s="100" t="str">
        <f>IF(キューシート計算用!F156&lt;&gt;"",キューシート計算用!F156,"")</f>
        <v/>
      </c>
      <c r="BB9" s="101"/>
      <c r="BC9" s="48">
        <f>IF(キューシート計算用!A165&lt;&gt;"",キューシート計算用!A165,"")</f>
        <v>161</v>
      </c>
      <c r="BD9" s="100" t="str">
        <f>IF(キューシート計算用!F165&lt;&gt;"",キューシート計算用!F165,"")</f>
        <v/>
      </c>
      <c r="BE9" s="101"/>
      <c r="BF9" s="48">
        <f>IF(キューシート計算用!A174&lt;&gt;"",キューシート計算用!A174,"")</f>
        <v>170</v>
      </c>
      <c r="BG9" s="100" t="str">
        <f>IF(キューシート計算用!F174&lt;&gt;"",キューシート計算用!F174,"")</f>
        <v/>
      </c>
      <c r="BH9" s="101"/>
      <c r="BI9" s="48">
        <f>IF(キューシート計算用!A183&lt;&gt;"",キューシート計算用!A183,"")</f>
        <v>179</v>
      </c>
      <c r="BJ9" s="100" t="str">
        <f>IF(キューシート計算用!F183&lt;&gt;"",キューシート計算用!F183,"")</f>
        <v/>
      </c>
      <c r="BK9" s="101"/>
      <c r="BL9" s="48">
        <f>IF(キューシート計算用!A192&lt;&gt;"",キューシート計算用!A192,"")</f>
        <v>188</v>
      </c>
      <c r="BM9" s="100" t="str">
        <f>IF(キューシート計算用!F192&lt;&gt;"",キューシート計算用!F192,"")</f>
        <v/>
      </c>
      <c r="BN9" s="101"/>
      <c r="BO9" s="48">
        <f>IF(キューシート計算用!A201&lt;&gt;"",キューシート計算用!A201,"")</f>
        <v>197</v>
      </c>
      <c r="BP9" s="100" t="str">
        <f>IF(キューシート計算用!F201&lt;&gt;"",キューシート計算用!F201,"")</f>
        <v/>
      </c>
      <c r="BQ9" s="101"/>
      <c r="BR9" s="25"/>
      <c r="BS9" s="25"/>
      <c r="BT9" s="25"/>
    </row>
    <row r="10" spans="1:72" s="12" customFormat="1" x14ac:dyDescent="0.15">
      <c r="A10" s="14" t="s">
        <v>55</v>
      </c>
      <c r="B10" s="98" t="s">
        <v>31</v>
      </c>
      <c r="C10" s="99"/>
      <c r="D10" s="49" t="str">
        <f>IF(キューシート計算用!B12&lt;&gt;"",キューシート計算用!B12,"")</f>
        <v/>
      </c>
      <c r="E10" s="102" t="str">
        <f>IF(キューシート計算用!K12&lt;&gt;"",キューシート計算用!K12,"")</f>
        <v/>
      </c>
      <c r="F10" s="103"/>
      <c r="G10" s="49" t="str">
        <f>IF(キューシート計算用!B21&lt;&gt;"",キューシート計算用!B21,"")</f>
        <v/>
      </c>
      <c r="H10" s="102" t="str">
        <f>IF(キューシート計算用!K21&lt;&gt;"",キューシート計算用!K21,"")</f>
        <v/>
      </c>
      <c r="I10" s="103"/>
      <c r="J10" s="49" t="str">
        <f>IF(キューシート計算用!B30&lt;&gt;"",キューシート計算用!B30,"")</f>
        <v/>
      </c>
      <c r="K10" s="102" t="str">
        <f>IF(キューシート計算用!K30&lt;&gt;"",キューシート計算用!K30,"")</f>
        <v>鹿島　大洗　水戸大洗IC→</v>
      </c>
      <c r="L10" s="103"/>
      <c r="M10" s="49" t="str">
        <f>IF(キューシート計算用!B39&lt;&gt;"",キューシート計算用!B39,"")</f>
        <v/>
      </c>
      <c r="N10" s="102" t="str">
        <f>IF(キューシート計算用!K39&lt;&gt;"",キューシート計算用!K39,"")</f>
        <v>笠間　笠間IC→</v>
      </c>
      <c r="O10" s="103"/>
      <c r="P10" s="49" t="str">
        <f>IF(キューシート計算用!B48&lt;&gt;"",キューシート計算用!B48,"")</f>
        <v/>
      </c>
      <c r="Q10" s="102" t="str">
        <f>IF(キューシート計算用!K48&lt;&gt;"",キューシート計算用!K48,"")</f>
        <v>古河→</v>
      </c>
      <c r="R10" s="103"/>
      <c r="S10" s="49" t="str">
        <f>IF(キューシート計算用!B57&lt;&gt;"",キューシート計算用!B57,"")</f>
        <v>PC3</v>
      </c>
      <c r="T10" s="102" t="str">
        <f>IF(キューシート計算用!K57&lt;&gt;"",キューシート計算用!K57,"")</f>
        <v/>
      </c>
      <c r="U10" s="103"/>
      <c r="V10" s="49" t="str">
        <f>IF(キューシート計算用!B66&lt;&gt;"",キューシート計算用!B66,"")</f>
        <v/>
      </c>
      <c r="W10" s="102" t="str">
        <f>IF(キューシート計算用!K66&lt;&gt;"",キューシート計算用!K66,"")</f>
        <v/>
      </c>
      <c r="X10" s="103"/>
      <c r="Y10" s="49" t="str">
        <f>IF(キューシート計算用!B75&lt;&gt;"",キューシート計算用!B75,"")</f>
        <v>PC4</v>
      </c>
      <c r="Z10" s="102" t="str">
        <f>IF(キューシート計算用!K75&lt;&gt;"",キューシート計算用!K75,"")</f>
        <v/>
      </c>
      <c r="AA10" s="103"/>
      <c r="AB10" s="49" t="str">
        <f>IF(キューシート計算用!B84&lt;&gt;"",キューシート計算用!B84,"")</f>
        <v/>
      </c>
      <c r="AC10" s="102" t="str">
        <f>IF(キューシート計算用!K84&lt;&gt;"",キューシート計算用!K84,"")</f>
        <v>←児玉</v>
      </c>
      <c r="AD10" s="103"/>
      <c r="AE10" s="49" t="str">
        <f>IF(キューシート計算用!B93&lt;&gt;"",キューシート計算用!B93,"")</f>
        <v/>
      </c>
      <c r="AF10" s="102" t="str">
        <f>IF(キューシート計算用!K93&lt;&gt;"",キューシート計算用!K93,"")</f>
        <v>←大間々</v>
      </c>
      <c r="AG10" s="103"/>
      <c r="AH10" s="49" t="str">
        <f>IF(キューシート計算用!B102&lt;&gt;"",キューシート計算用!B102,"")</f>
        <v/>
      </c>
      <c r="AI10" s="102" t="str">
        <f>IF(キューシート計算用!K102&lt;&gt;"",キューシート計算用!K102,"")</f>
        <v>佐野→</v>
      </c>
      <c r="AJ10" s="103"/>
      <c r="AK10" s="49" t="str">
        <f>IF(キューシート計算用!B111&lt;&gt;"",キューシート計算用!B111,"")</f>
        <v/>
      </c>
      <c r="AL10" s="102" t="str">
        <f>IF(キューシート計算用!K111&lt;&gt;"",キューシート計算用!K111,"")</f>
        <v>←那珂川町　さくら</v>
      </c>
      <c r="AM10" s="103"/>
      <c r="AN10" s="49" t="str">
        <f>IF(キューシート計算用!B120&lt;&gt;"",キューシート計算用!B120,"")</f>
        <v/>
      </c>
      <c r="AO10" s="102" t="str">
        <f>IF(キューシート計算用!K120&lt;&gt;"",キューシート計算用!K120,"")</f>
        <v/>
      </c>
      <c r="AP10" s="103"/>
      <c r="AQ10" s="49" t="str">
        <f>IF(キューシート計算用!B129&lt;&gt;"",キューシート計算用!B129,"")</f>
        <v/>
      </c>
      <c r="AR10" s="102" t="str">
        <f>IF(キューシート計算用!K129&lt;&gt;"",キューシート計算用!K129,"")</f>
        <v/>
      </c>
      <c r="AS10" s="103"/>
      <c r="AT10" s="49" t="str">
        <f>IF(キューシート計算用!B138&lt;&gt;"",キューシート計算用!B138,"")</f>
        <v/>
      </c>
      <c r="AU10" s="102" t="str">
        <f>IF(キューシート計算用!K138&lt;&gt;"",キューシート計算用!K138,"")</f>
        <v/>
      </c>
      <c r="AV10" s="103"/>
      <c r="AW10" s="49" t="str">
        <f>IF(キューシート計算用!B147&lt;&gt;"",キューシート計算用!B147,"")</f>
        <v/>
      </c>
      <c r="AX10" s="102" t="str">
        <f>IF(キューシート計算用!K147&lt;&gt;"",キューシート計算用!K147,"")</f>
        <v/>
      </c>
      <c r="AY10" s="103"/>
      <c r="AZ10" s="49" t="str">
        <f>IF(キューシート計算用!B156&lt;&gt;"",キューシート計算用!B156,"")</f>
        <v/>
      </c>
      <c r="BA10" s="102" t="str">
        <f>IF(キューシート計算用!K156&lt;&gt;"",キューシート計算用!K156,"")</f>
        <v/>
      </c>
      <c r="BB10" s="103"/>
      <c r="BC10" s="49" t="str">
        <f>IF(キューシート計算用!B165&lt;&gt;"",キューシート計算用!B165,"")</f>
        <v/>
      </c>
      <c r="BD10" s="102" t="str">
        <f>IF(キューシート計算用!K165&lt;&gt;"",キューシート計算用!K165,"")</f>
        <v/>
      </c>
      <c r="BE10" s="103"/>
      <c r="BF10" s="49" t="str">
        <f>IF(キューシート計算用!B174&lt;&gt;"",キューシート計算用!B174,"")</f>
        <v/>
      </c>
      <c r="BG10" s="102" t="str">
        <f>IF(キューシート計算用!K174&lt;&gt;"",キューシート計算用!K174,"")</f>
        <v/>
      </c>
      <c r="BH10" s="103"/>
      <c r="BI10" s="49" t="str">
        <f>IF(キューシート計算用!B183&lt;&gt;"",キューシート計算用!B183,"")</f>
        <v/>
      </c>
      <c r="BJ10" s="102" t="str">
        <f>IF(キューシート計算用!K183&lt;&gt;"",キューシート計算用!K183,"")</f>
        <v/>
      </c>
      <c r="BK10" s="103"/>
      <c r="BL10" s="49" t="str">
        <f>IF(キューシート計算用!B192&lt;&gt;"",キューシート計算用!B192,"")</f>
        <v/>
      </c>
      <c r="BM10" s="102" t="str">
        <f>IF(キューシート計算用!K192&lt;&gt;"",キューシート計算用!K192,"")</f>
        <v/>
      </c>
      <c r="BN10" s="103"/>
      <c r="BO10" s="49" t="str">
        <f>IF(キューシート計算用!B201&lt;&gt;"",キューシート計算用!B201,"")</f>
        <v/>
      </c>
      <c r="BP10" s="102" t="str">
        <f>IF(キューシート計算用!K201&lt;&gt;"",キューシート計算用!K201,"")</f>
        <v/>
      </c>
      <c r="BQ10" s="103"/>
      <c r="BR10" s="25"/>
      <c r="BS10" s="25"/>
      <c r="BT10" s="25"/>
    </row>
    <row r="11" spans="1:72" s="12" customFormat="1" x14ac:dyDescent="0.15">
      <c r="A11" s="15" t="s">
        <v>51</v>
      </c>
      <c r="B11" s="42" t="s">
        <v>71</v>
      </c>
      <c r="C11" s="16" t="s">
        <v>72</v>
      </c>
      <c r="D11" s="50" t="str">
        <f>IF(キューシート計算用!M12&lt;&gt;"",キューシート計算用!M12,"")</f>
        <v/>
      </c>
      <c r="E11" s="44"/>
      <c r="F11" s="45"/>
      <c r="G11" s="50" t="str">
        <f>IF(キューシート計算用!M21&lt;&gt;"",キューシート計算用!M21,"")</f>
        <v/>
      </c>
      <c r="H11" s="44"/>
      <c r="I11" s="45"/>
      <c r="J11" s="50" t="str">
        <f>IF(キューシート計算用!M30&lt;&gt;"",キューシート計算用!M30,"")</f>
        <v/>
      </c>
      <c r="K11" s="44"/>
      <c r="L11" s="45"/>
      <c r="M11" s="50" t="str">
        <f>IF(キューシート計算用!M39&lt;&gt;"",キューシート計算用!M39,"")</f>
        <v/>
      </c>
      <c r="N11" s="44"/>
      <c r="O11" s="45"/>
      <c r="P11" s="50" t="str">
        <f>IF(キューシート計算用!M48&lt;&gt;"",キューシート計算用!M48,"")</f>
        <v/>
      </c>
      <c r="Q11" s="44"/>
      <c r="R11" s="45"/>
      <c r="S11" s="50">
        <f>IF(キューシート計算用!M57&lt;&gt;"",キューシート計算用!M57,"")</f>
        <v>43219.537111928112</v>
      </c>
      <c r="T11" s="44"/>
      <c r="U11" s="45"/>
      <c r="V11" s="50" t="str">
        <f>IF(キューシート計算用!M66&lt;&gt;"",キューシート計算用!M66,"")</f>
        <v/>
      </c>
      <c r="W11" s="44"/>
      <c r="X11" s="45"/>
      <c r="Y11" s="50">
        <f>IF(キューシート計算用!M75&lt;&gt;"",キューシート計算用!M75,"")</f>
        <v>43219.625653594769</v>
      </c>
      <c r="Z11" s="44"/>
      <c r="AA11" s="45"/>
      <c r="AB11" s="50" t="str">
        <f>IF(キューシート計算用!M84&lt;&gt;"",キューシート計算用!M84,"")</f>
        <v/>
      </c>
      <c r="AC11" s="44"/>
      <c r="AD11" s="45"/>
      <c r="AE11" s="50" t="str">
        <f>IF(キューシート計算用!M93&lt;&gt;"",キューシート計算用!M93,"")</f>
        <v/>
      </c>
      <c r="AF11" s="44"/>
      <c r="AG11" s="45"/>
      <c r="AH11" s="50" t="str">
        <f>IF(キューシート計算用!M102&lt;&gt;"",キューシート計算用!M102,"")</f>
        <v/>
      </c>
      <c r="AI11" s="44"/>
      <c r="AJ11" s="45"/>
      <c r="AK11" s="50" t="str">
        <f>IF(キューシート計算用!M111&lt;&gt;"",キューシート計算用!M111,"")</f>
        <v/>
      </c>
      <c r="AL11" s="44"/>
      <c r="AM11" s="45"/>
      <c r="AN11" s="50" t="str">
        <f>IF(キューシート計算用!M120&lt;&gt;"",キューシート計算用!M120,"")</f>
        <v/>
      </c>
      <c r="AO11" s="44"/>
      <c r="AP11" s="45"/>
      <c r="AQ11" s="50" t="str">
        <f>IF(キューシート計算用!M129&lt;&gt;"",キューシート計算用!M129,"")</f>
        <v/>
      </c>
      <c r="AR11" s="44"/>
      <c r="AS11" s="45"/>
      <c r="AT11" s="50" t="str">
        <f>IF(キューシート計算用!M138&lt;&gt;"",キューシート計算用!M138,"")</f>
        <v/>
      </c>
      <c r="AU11" s="44"/>
      <c r="AV11" s="45"/>
      <c r="AW11" s="50" t="str">
        <f>IF(キューシート計算用!M147&lt;&gt;"",キューシート計算用!M147,"")</f>
        <v/>
      </c>
      <c r="AX11" s="44"/>
      <c r="AY11" s="45"/>
      <c r="AZ11" s="50" t="str">
        <f>IF(キューシート計算用!M156&lt;&gt;"",キューシート計算用!M156,"")</f>
        <v/>
      </c>
      <c r="BA11" s="43"/>
      <c r="BB11" s="43"/>
      <c r="BC11" s="50" t="str">
        <f>IF(キューシート計算用!M165&lt;&gt;"",キューシート計算用!M165,"")</f>
        <v/>
      </c>
      <c r="BD11" s="44"/>
      <c r="BE11" s="44"/>
      <c r="BF11" s="50" t="str">
        <f>IF(キューシート計算用!M174&lt;&gt;"",キューシート計算用!M174,"")</f>
        <v/>
      </c>
      <c r="BG11" s="44"/>
      <c r="BH11" s="44"/>
      <c r="BI11" s="50" t="str">
        <f>IF(キューシート計算用!M183&lt;&gt;"",キューシート計算用!M183,"")</f>
        <v/>
      </c>
      <c r="BJ11" s="44"/>
      <c r="BK11" s="44"/>
      <c r="BL11" s="50" t="str">
        <f>IF(キューシート計算用!M192&lt;&gt;"",キューシート計算用!M192,"")</f>
        <v/>
      </c>
      <c r="BM11" s="44"/>
      <c r="BN11" s="44"/>
      <c r="BO11" s="50" t="str">
        <f>IF(キューシート計算用!M201&lt;&gt;"",キューシート計算用!M201,"")</f>
        <v/>
      </c>
      <c r="BP11" s="44"/>
      <c r="BQ11" s="45"/>
      <c r="BR11" s="25"/>
      <c r="BS11" s="25"/>
      <c r="BT11" s="25"/>
    </row>
    <row r="12" spans="1:72" s="12" customFormat="1" x14ac:dyDescent="0.15">
      <c r="A12" s="15" t="s">
        <v>52</v>
      </c>
      <c r="B12" s="17" t="s">
        <v>70</v>
      </c>
      <c r="C12" s="7"/>
      <c r="D12" s="50" t="str">
        <f>IF(キューシート計算用!N12&lt;&gt;"",キューシート計算用!N12,"")</f>
        <v/>
      </c>
      <c r="E12" s="44"/>
      <c r="F12" s="45"/>
      <c r="G12" s="50" t="str">
        <f>IF(キューシート計算用!N21&lt;&gt;"",キューシート計算用!N21,"")</f>
        <v/>
      </c>
      <c r="H12" s="44"/>
      <c r="I12" s="45"/>
      <c r="J12" s="50" t="str">
        <f>IF(キューシート計算用!N30&lt;&gt;"",キューシート計算用!N30,"")</f>
        <v/>
      </c>
      <c r="K12" s="44"/>
      <c r="L12" s="45"/>
      <c r="M12" s="50" t="str">
        <f>IF(キューシート計算用!N39&lt;&gt;"",キューシート計算用!N39,"")</f>
        <v/>
      </c>
      <c r="N12" s="44"/>
      <c r="O12" s="45"/>
      <c r="P12" s="50" t="str">
        <f>IF(キューシート計算用!N48&lt;&gt;"",キューシート計算用!N48,"")</f>
        <v/>
      </c>
      <c r="Q12" s="44"/>
      <c r="R12" s="45"/>
      <c r="S12" s="50">
        <f>IF(キューシート計算用!N57&lt;&gt;"",キューシート計算用!N57,"")</f>
        <v>43219.847569444442</v>
      </c>
      <c r="T12" s="44"/>
      <c r="U12" s="45"/>
      <c r="V12" s="50" t="str">
        <f>IF(キューシート計算用!N66&lt;&gt;"",キューシート計算用!N66,"")</f>
        <v/>
      </c>
      <c r="W12" s="44"/>
      <c r="X12" s="45"/>
      <c r="Y12" s="50">
        <f>IF(キューシート計算用!N75&lt;&gt;"",キューシート計算用!N75,"")</f>
        <v>43220.036458333328</v>
      </c>
      <c r="Z12" s="44"/>
      <c r="AA12" s="45"/>
      <c r="AB12" s="50" t="str">
        <f>IF(キューシート計算用!N84&lt;&gt;"",キューシート計算用!N84,"")</f>
        <v/>
      </c>
      <c r="AC12" s="44"/>
      <c r="AD12" s="45"/>
      <c r="AE12" s="50" t="str">
        <f>IF(キューシート計算用!N93&lt;&gt;"",キューシート計算用!N93,"")</f>
        <v/>
      </c>
      <c r="AF12" s="44"/>
      <c r="AG12" s="45"/>
      <c r="AH12" s="50" t="str">
        <f>IF(キューシート計算用!N102&lt;&gt;"",キューシート計算用!N102,"")</f>
        <v/>
      </c>
      <c r="AI12" s="44"/>
      <c r="AJ12" s="45"/>
      <c r="AK12" s="50" t="str">
        <f>IF(キューシート計算用!N111&lt;&gt;"",キューシート計算用!N111,"")</f>
        <v/>
      </c>
      <c r="AL12" s="44"/>
      <c r="AM12" s="45"/>
      <c r="AN12" s="50" t="str">
        <f>IF(キューシート計算用!N120&lt;&gt;"",キューシート計算用!N120,"")</f>
        <v/>
      </c>
      <c r="AO12" s="44"/>
      <c r="AP12" s="45"/>
      <c r="AQ12" s="50" t="str">
        <f>IF(キューシート計算用!N129&lt;&gt;"",キューシート計算用!N129,"")</f>
        <v/>
      </c>
      <c r="AR12" s="44"/>
      <c r="AS12" s="45"/>
      <c r="AT12" s="50" t="str">
        <f>IF(キューシート計算用!N138&lt;&gt;"",キューシート計算用!N138,"")</f>
        <v/>
      </c>
      <c r="AU12" s="44"/>
      <c r="AV12" s="45"/>
      <c r="AW12" s="50" t="str">
        <f>IF(キューシート計算用!N147&lt;&gt;"",キューシート計算用!N147,"")</f>
        <v/>
      </c>
      <c r="AX12" s="44"/>
      <c r="AY12" s="45"/>
      <c r="AZ12" s="50" t="str">
        <f>IF(キューシート計算用!N156&lt;&gt;"",キューシート計算用!N156,"")</f>
        <v/>
      </c>
      <c r="BA12" s="43"/>
      <c r="BB12" s="43"/>
      <c r="BC12" s="50" t="str">
        <f>IF(キューシート計算用!N165&lt;&gt;"",キューシート計算用!N165,"")</f>
        <v/>
      </c>
      <c r="BD12" s="44"/>
      <c r="BE12" s="44"/>
      <c r="BF12" s="50" t="str">
        <f>IF(キューシート計算用!N174&lt;&gt;"",キューシート計算用!N174,"")</f>
        <v/>
      </c>
      <c r="BG12" s="44"/>
      <c r="BH12" s="44"/>
      <c r="BI12" s="50" t="str">
        <f>IF(キューシート計算用!N183&lt;&gt;"",キューシート計算用!N183,"")</f>
        <v/>
      </c>
      <c r="BJ12" s="44"/>
      <c r="BK12" s="44"/>
      <c r="BL12" s="50" t="str">
        <f>IF(キューシート計算用!N192&lt;&gt;"",キューシート計算用!N192,"")</f>
        <v/>
      </c>
      <c r="BM12" s="44"/>
      <c r="BN12" s="44"/>
      <c r="BO12" s="50" t="str">
        <f>IF(キューシート計算用!N201&lt;&gt;"",キューシート計算用!N201,"")</f>
        <v/>
      </c>
      <c r="BP12" s="44"/>
      <c r="BQ12" s="45"/>
      <c r="BR12" s="25"/>
      <c r="BS12" s="25"/>
      <c r="BT12" s="25"/>
    </row>
    <row r="13" spans="1:72" x14ac:dyDescent="0.15">
      <c r="A13" s="3" t="s">
        <v>56</v>
      </c>
      <c r="B13" s="17"/>
      <c r="C13" s="7"/>
      <c r="D13" s="51">
        <f>IF(キューシート計算用!C12&lt;&gt;"",キューシート計算用!C12,"")</f>
        <v>9.9999999999999645E-2</v>
      </c>
      <c r="E13" s="44"/>
      <c r="F13" s="45"/>
      <c r="G13" s="51">
        <f>IF(キューシート計算用!C21&lt;&gt;"",キューシート計算用!C21,"")</f>
        <v>1.2000000000000028</v>
      </c>
      <c r="H13" s="44"/>
      <c r="I13" s="45"/>
      <c r="J13" s="51">
        <f>IF(キューシート計算用!C30&lt;&gt;"",キューシート計算用!C30,"")</f>
        <v>2.8000000000000114</v>
      </c>
      <c r="K13" s="44"/>
      <c r="L13" s="45"/>
      <c r="M13" s="51">
        <f>IF(キューシート計算用!C39&lt;&gt;"",キューシート計算用!C39,"")</f>
        <v>2.7999999999999972</v>
      </c>
      <c r="N13" s="44"/>
      <c r="O13" s="45"/>
      <c r="P13" s="51">
        <f>IF(キューシート計算用!C48&lt;&gt;"",キューシート計算用!C48,"")</f>
        <v>0.59999999999999432</v>
      </c>
      <c r="Q13" s="44"/>
      <c r="R13" s="45"/>
      <c r="S13" s="51">
        <f>IF(キューシート計算用!C57&lt;&gt;"",キューシート計算用!C57,"")</f>
        <v>0.40000000000000568</v>
      </c>
      <c r="T13" s="44"/>
      <c r="U13" s="45"/>
      <c r="V13" s="51">
        <f>IF(キューシート計算用!C66&lt;&gt;"",キューシート計算用!C66,"")</f>
        <v>0.80000000000001137</v>
      </c>
      <c r="W13" s="44"/>
      <c r="X13" s="45"/>
      <c r="Y13" s="51">
        <f>IF(キューシート計算用!C75&lt;&gt;"",キューシート計算用!C75,"")</f>
        <v>14.499999999999972</v>
      </c>
      <c r="Z13" s="44"/>
      <c r="AA13" s="45"/>
      <c r="AB13" s="51">
        <f>IF(キューシート計算用!C84&lt;&gt;"",キューシート計算用!C84,"")</f>
        <v>0.40000000000003411</v>
      </c>
      <c r="AC13" s="44"/>
      <c r="AD13" s="45"/>
      <c r="AE13" s="51">
        <f>IF(キューシート計算用!C93&lt;&gt;"",キューシート計算用!C93,"")</f>
        <v>0.30000000000006821</v>
      </c>
      <c r="AF13" s="44"/>
      <c r="AG13" s="45"/>
      <c r="AH13" s="51">
        <f>IF(キューシート計算用!C102&lt;&gt;"",キューシート計算用!C102,"")</f>
        <v>2.3999999999999773</v>
      </c>
      <c r="AI13" s="44"/>
      <c r="AJ13" s="45"/>
      <c r="AK13" s="51">
        <f>IF(キューシート計算用!C111&lt;&gt;"",キューシート計算用!C111,"")</f>
        <v>1.3999999999999773</v>
      </c>
      <c r="AL13" s="44"/>
      <c r="AM13" s="45"/>
      <c r="AN13" s="51" t="str">
        <f>IF(キューシート計算用!C120&lt;&gt;"",キューシート計算用!C120,"")</f>
        <v/>
      </c>
      <c r="AO13" s="44"/>
      <c r="AP13" s="45"/>
      <c r="AQ13" s="51" t="str">
        <f>IF(キューシート計算用!C129&lt;&gt;"",キューシート計算用!C129,"")</f>
        <v/>
      </c>
      <c r="AR13" s="44"/>
      <c r="AS13" s="45"/>
      <c r="AT13" s="51" t="str">
        <f>IF(キューシート計算用!C138&lt;&gt;"",キューシート計算用!C138,"")</f>
        <v/>
      </c>
      <c r="AU13" s="44"/>
      <c r="AV13" s="45"/>
      <c r="AW13" s="51" t="str">
        <f>IF(キューシート計算用!C147&lt;&gt;"",キューシート計算用!C147,"")</f>
        <v/>
      </c>
      <c r="AX13" s="44"/>
      <c r="AY13" s="45"/>
      <c r="AZ13" s="51" t="str">
        <f>IF(キューシート計算用!C156&lt;&gt;"",キューシート計算用!C156,"")</f>
        <v/>
      </c>
      <c r="BC13" s="51" t="str">
        <f>IF(キューシート計算用!C165&lt;&gt;"",キューシート計算用!C165,"")</f>
        <v/>
      </c>
      <c r="BD13" s="44"/>
      <c r="BE13" s="44"/>
      <c r="BF13" s="51" t="str">
        <f>IF(キューシート計算用!C174&lt;&gt;"",キューシート計算用!C174,"")</f>
        <v/>
      </c>
      <c r="BG13" s="44"/>
      <c r="BH13" s="44"/>
      <c r="BI13" s="51" t="str">
        <f>IF(キューシート計算用!C183&lt;&gt;"",キューシート計算用!C183,"")</f>
        <v/>
      </c>
      <c r="BJ13" s="44"/>
      <c r="BK13" s="44"/>
      <c r="BL13" s="51" t="str">
        <f>IF(キューシート計算用!C192&lt;&gt;"",キューシート計算用!C192,"")</f>
        <v/>
      </c>
      <c r="BM13" s="44"/>
      <c r="BN13" s="44"/>
      <c r="BO13" s="51" t="str">
        <f>IF(キューシート計算用!C201&lt;&gt;"",キューシート計算用!C201,"")</f>
        <v/>
      </c>
      <c r="BP13" s="44"/>
      <c r="BQ13" s="45"/>
      <c r="BR13" s="25"/>
      <c r="BS13" s="25"/>
      <c r="BT13" s="25"/>
    </row>
    <row r="14" spans="1:72" x14ac:dyDescent="0.15">
      <c r="A14" s="4" t="s">
        <v>57</v>
      </c>
      <c r="B14" s="17" t="s">
        <v>69</v>
      </c>
      <c r="C14" s="7"/>
      <c r="D14" s="52">
        <f>IF(キューシート計算用!D12&lt;&gt;"",キューシート計算用!D12,"")</f>
        <v>13.4</v>
      </c>
      <c r="E14" s="44"/>
      <c r="F14" s="45"/>
      <c r="G14" s="52">
        <f>IF(キューシート計算用!D21&lt;&gt;"",キューシート計算用!D21,"")</f>
        <v>69.8</v>
      </c>
      <c r="H14" s="44"/>
      <c r="I14" s="45"/>
      <c r="J14" s="52">
        <f>IF(キューシート計算用!D30&lt;&gt;"",キューシート計算用!D30,"")</f>
        <v>81.900000000000006</v>
      </c>
      <c r="K14" s="44"/>
      <c r="L14" s="45"/>
      <c r="M14" s="52">
        <f>IF(キューシート計算用!D39&lt;&gt;"",キューシート計算用!D39,"")</f>
        <v>23</v>
      </c>
      <c r="N14" s="44"/>
      <c r="O14" s="45"/>
      <c r="P14" s="52">
        <f>IF(キューシート計算用!D48&lt;&gt;"",キューシート計算用!D48,"")</f>
        <v>22.900000000000006</v>
      </c>
      <c r="Q14" s="44"/>
      <c r="R14" s="45"/>
      <c r="S14" s="52">
        <f>IF(キューシート計算用!D57&lt;&gt;"",キューシート計算用!D57,"")</f>
        <v>48.600000000000023</v>
      </c>
      <c r="T14" s="44"/>
      <c r="U14" s="45"/>
      <c r="V14" s="52">
        <f>IF(キューシート計算用!D66&lt;&gt;"",キューシート計算用!D66,"")</f>
        <v>33</v>
      </c>
      <c r="W14" s="44"/>
      <c r="X14" s="45"/>
      <c r="Y14" s="52">
        <f>IF(キューシート計算用!D75&lt;&gt;"",キューシート計算用!D75,"")</f>
        <v>67.699999999999989</v>
      </c>
      <c r="Z14" s="44"/>
      <c r="AA14" s="45"/>
      <c r="AB14" s="52">
        <f>IF(キューシート計算用!D84&lt;&gt;"",キューシート計算用!D84,"")</f>
        <v>27.199999999999989</v>
      </c>
      <c r="AC14" s="44"/>
      <c r="AD14" s="45"/>
      <c r="AE14" s="52">
        <f>IF(キューシート計算用!D93&lt;&gt;"",キューシート計算用!D93,"")</f>
        <v>16.700000000000045</v>
      </c>
      <c r="AF14" s="44"/>
      <c r="AG14" s="45"/>
      <c r="AH14" s="52">
        <f>IF(キューシート計算用!D102&lt;&gt;"",キューシート計算用!D102,"")</f>
        <v>43.899999999999977</v>
      </c>
      <c r="AI14" s="44"/>
      <c r="AJ14" s="45"/>
      <c r="AK14" s="52">
        <f>IF(キューシート計算用!D111&lt;&gt;"",キューシート計算用!D111,"")</f>
        <v>44.599999999999966</v>
      </c>
      <c r="AL14" s="44"/>
      <c r="AM14" s="45"/>
      <c r="AN14" s="52" t="str">
        <f>IF(キューシート計算用!D120&lt;&gt;"",キューシート計算用!D120,"")</f>
        <v/>
      </c>
      <c r="AO14" s="44"/>
      <c r="AP14" s="45"/>
      <c r="AQ14" s="52" t="str">
        <f>IF(キューシート計算用!D129&lt;&gt;"",キューシート計算用!D129,"")</f>
        <v/>
      </c>
      <c r="AR14" s="44"/>
      <c r="AS14" s="45"/>
      <c r="AT14" s="52" t="str">
        <f>IF(キューシート計算用!D138&lt;&gt;"",キューシート計算用!D138,"")</f>
        <v/>
      </c>
      <c r="AU14" s="44"/>
      <c r="AV14" s="45"/>
      <c r="AW14" s="52" t="str">
        <f>IF(キューシート計算用!D147&lt;&gt;"",キューシート計算用!D147,"")</f>
        <v/>
      </c>
      <c r="AX14" s="44"/>
      <c r="AY14" s="45"/>
      <c r="AZ14" s="52" t="str">
        <f>IF(キューシート計算用!D156&lt;&gt;"",キューシート計算用!D156,"")</f>
        <v/>
      </c>
      <c r="BC14" s="52" t="str">
        <f>IF(キューシート計算用!D165&lt;&gt;"",キューシート計算用!D165,"")</f>
        <v/>
      </c>
      <c r="BD14" s="44"/>
      <c r="BE14" s="44"/>
      <c r="BF14" s="52" t="str">
        <f>IF(キューシート計算用!D174&lt;&gt;"",キューシート計算用!D174,"")</f>
        <v/>
      </c>
      <c r="BG14" s="44"/>
      <c r="BH14" s="44"/>
      <c r="BI14" s="52" t="str">
        <f>IF(キューシート計算用!D183&lt;&gt;"",キューシート計算用!D183,"")</f>
        <v/>
      </c>
      <c r="BJ14" s="44"/>
      <c r="BK14" s="44"/>
      <c r="BL14" s="52" t="str">
        <f>IF(キューシート計算用!D192&lt;&gt;"",キューシート計算用!D192,"")</f>
        <v/>
      </c>
      <c r="BM14" s="44"/>
      <c r="BN14" s="44"/>
      <c r="BO14" s="52" t="str">
        <f>IF(キューシート計算用!D201&lt;&gt;"",キューシート計算用!D201,"")</f>
        <v/>
      </c>
      <c r="BP14" s="44"/>
      <c r="BQ14" s="45"/>
      <c r="BR14" s="25"/>
      <c r="BS14" s="25"/>
      <c r="BT14" s="25"/>
    </row>
    <row r="15" spans="1:72" x14ac:dyDescent="0.15">
      <c r="A15" s="5" t="s">
        <v>58</v>
      </c>
      <c r="B15" s="18"/>
      <c r="C15" s="20"/>
      <c r="D15" s="53">
        <f>IF(キューシート計算用!E12&lt;&gt;"",キューシート計算用!E12,"")</f>
        <v>13.4</v>
      </c>
      <c r="E15" s="46"/>
      <c r="F15" s="47"/>
      <c r="G15" s="53">
        <f>IF(キューシート計算用!E21&lt;&gt;"",キューシート計算用!E21,"")</f>
        <v>69.8</v>
      </c>
      <c r="H15" s="46"/>
      <c r="I15" s="47"/>
      <c r="J15" s="53">
        <f>IF(キューシート計算用!E30&lt;&gt;"",キューシート計算用!E30,"")</f>
        <v>81.900000000000006</v>
      </c>
      <c r="K15" s="46"/>
      <c r="L15" s="47"/>
      <c r="M15" s="53">
        <f>IF(キューシート計算用!E39&lt;&gt;"",キューシート計算用!E39,"")</f>
        <v>115</v>
      </c>
      <c r="N15" s="46"/>
      <c r="O15" s="47"/>
      <c r="P15" s="53">
        <f>IF(キューシート計算用!E48&lt;&gt;"",キューシート計算用!E48,"")</f>
        <v>174.1</v>
      </c>
      <c r="Q15" s="46"/>
      <c r="R15" s="47"/>
      <c r="S15" s="53">
        <f>IF(キューシート計算用!E57&lt;&gt;"",キューシート計算用!E57,"")</f>
        <v>199.8</v>
      </c>
      <c r="T15" s="46"/>
      <c r="U15" s="47"/>
      <c r="V15" s="53">
        <f>IF(キューシート計算用!E66&lt;&gt;"",キューシート計算用!E66,"")</f>
        <v>232.8</v>
      </c>
      <c r="W15" s="46"/>
      <c r="X15" s="47"/>
      <c r="Y15" s="53">
        <f>IF(キューシート計算用!E75&lt;&gt;"",キューシート計算用!E75,"")</f>
        <v>267.5</v>
      </c>
      <c r="Z15" s="46"/>
      <c r="AA15" s="47"/>
      <c r="AB15" s="53">
        <f>IF(キューシート計算用!E84&lt;&gt;"",キューシート計算用!E84,"")</f>
        <v>294.7</v>
      </c>
      <c r="AC15" s="46"/>
      <c r="AD15" s="47"/>
      <c r="AE15" s="53">
        <f>IF(キューシート計算用!E93&lt;&gt;"",キューシート計算用!E93,"")</f>
        <v>319.10000000000002</v>
      </c>
      <c r="AF15" s="46"/>
      <c r="AG15" s="47"/>
      <c r="AH15" s="53">
        <f>IF(キューシート計算用!E102&lt;&gt;"",キューシート計算用!E102,"")</f>
        <v>346.29999999999995</v>
      </c>
      <c r="AI15" s="46"/>
      <c r="AJ15" s="47"/>
      <c r="AK15" s="53">
        <f>IF(キューシート計算用!E111&lt;&gt;"",キューシート計算用!E111,"")</f>
        <v>391.79999999999995</v>
      </c>
      <c r="AL15" s="46"/>
      <c r="AM15" s="47"/>
      <c r="AN15" s="53" t="str">
        <f>IF(キューシート計算用!E120&lt;&gt;"",キューシート計算用!E120,"")</f>
        <v/>
      </c>
      <c r="AO15" s="46"/>
      <c r="AP15" s="47"/>
      <c r="AQ15" s="53" t="str">
        <f>IF(キューシート計算用!E129&lt;&gt;"",キューシート計算用!E129,"")</f>
        <v/>
      </c>
      <c r="AR15" s="46"/>
      <c r="AS15" s="47"/>
      <c r="AT15" s="53" t="str">
        <f>IF(キューシート計算用!E138&lt;&gt;"",キューシート計算用!E138,"")</f>
        <v/>
      </c>
      <c r="AU15" s="46"/>
      <c r="AV15" s="47"/>
      <c r="AW15" s="53" t="str">
        <f>IF(キューシート計算用!E147&lt;&gt;"",キューシート計算用!E147,"")</f>
        <v/>
      </c>
      <c r="AX15" s="46"/>
      <c r="AY15" s="47"/>
      <c r="AZ15" s="53" t="str">
        <f>IF(キューシート計算用!E156&lt;&gt;"",キューシート計算用!E156,"")</f>
        <v/>
      </c>
      <c r="BC15" s="53" t="str">
        <f>IF(キューシート計算用!E165&lt;&gt;"",キューシート計算用!E165,"")</f>
        <v/>
      </c>
      <c r="BD15" s="44"/>
      <c r="BE15" s="44"/>
      <c r="BF15" s="53" t="str">
        <f>IF(キューシート計算用!E174&lt;&gt;"",キューシート計算用!E174,"")</f>
        <v/>
      </c>
      <c r="BG15" s="44"/>
      <c r="BH15" s="44"/>
      <c r="BI15" s="53" t="str">
        <f>IF(キューシート計算用!E183&lt;&gt;"",キューシート計算用!E183,"")</f>
        <v/>
      </c>
      <c r="BJ15" s="44"/>
      <c r="BK15" s="44"/>
      <c r="BL15" s="53" t="str">
        <f>IF(キューシート計算用!E192&lt;&gt;"",キューシート計算用!E192,"")</f>
        <v/>
      </c>
      <c r="BM15" s="44"/>
      <c r="BN15" s="44"/>
      <c r="BO15" s="53" t="str">
        <f>IF(キューシート計算用!E201&lt;&gt;"",キューシート計算用!E201,"")</f>
        <v/>
      </c>
      <c r="BP15" s="44"/>
      <c r="BQ15" s="45"/>
      <c r="BR15" s="25"/>
      <c r="BS15" s="25"/>
      <c r="BT15" s="25"/>
    </row>
    <row r="16" spans="1:72" s="12" customFormat="1" x14ac:dyDescent="0.15">
      <c r="A16" s="26"/>
      <c r="B16" s="26"/>
      <c r="C16" s="26"/>
      <c r="D16" s="48">
        <f>IF(キューシート計算用!A11&lt;&gt;"",キューシート計算用!A11,"")</f>
        <v>7</v>
      </c>
      <c r="E16" s="100" t="str">
        <f>IF(キューシート計算用!F11&lt;&gt;"",キューシート計算用!F11,"")</f>
        <v/>
      </c>
      <c r="F16" s="101"/>
      <c r="G16" s="48">
        <f>IF(キューシート計算用!A20&lt;&gt;"",キューシート計算用!A20,"")</f>
        <v>16</v>
      </c>
      <c r="H16" s="100" t="str">
        <f>IF(キューシート計算用!F20&lt;&gt;"",キューシート計算用!F20,"")</f>
        <v/>
      </c>
      <c r="I16" s="101"/>
      <c r="J16" s="48">
        <f>IF(キューシート計算用!A29&lt;&gt;"",キューシート計算用!A29,"")</f>
        <v>25</v>
      </c>
      <c r="K16" s="100" t="str">
        <f>IF(キューシート計算用!F29&lt;&gt;"",キューシート計算用!F29,"")</f>
        <v/>
      </c>
      <c r="L16" s="101"/>
      <c r="M16" s="48">
        <f>IF(キューシート計算用!A38&lt;&gt;"",キューシート計算用!A38,"")</f>
        <v>34</v>
      </c>
      <c r="N16" s="100" t="str">
        <f>IF(キューシート計算用!F38&lt;&gt;"",キューシート計算用!F38,"")</f>
        <v/>
      </c>
      <c r="O16" s="101"/>
      <c r="P16" s="48">
        <f>IF(キューシート計算用!A47&lt;&gt;"",キューシート計算用!A47,"")</f>
        <v>43</v>
      </c>
      <c r="Q16" s="100" t="str">
        <f>IF(キューシート計算用!F47&lt;&gt;"",キューシート計算用!F47,"")</f>
        <v/>
      </c>
      <c r="R16" s="101"/>
      <c r="S16" s="48">
        <f>IF(キューシート計算用!A56&lt;&gt;"",キューシート計算用!A56,"")</f>
        <v>52</v>
      </c>
      <c r="T16" s="100" t="str">
        <f>IF(キューシート計算用!F56&lt;&gt;"",キューシート計算用!F56,"")</f>
        <v/>
      </c>
      <c r="U16" s="101"/>
      <c r="V16" s="48">
        <f>IF(キューシート計算用!A65&lt;&gt;"",キューシート計算用!A65,"")</f>
        <v>61</v>
      </c>
      <c r="W16" s="100" t="str">
        <f>IF(キューシート計算用!F65&lt;&gt;"",キューシート計算用!F65,"")</f>
        <v>小俣田町</v>
      </c>
      <c r="X16" s="101"/>
      <c r="Y16" s="48">
        <f>IF(キューシート計算用!A74&lt;&gt;"",キューシート計算用!A74,"")</f>
        <v>70</v>
      </c>
      <c r="Z16" s="100" t="str">
        <f>IF(キューシート計算用!F74&lt;&gt;"",キューシート計算用!F74,"")</f>
        <v>板橋</v>
      </c>
      <c r="AA16" s="101"/>
      <c r="AB16" s="48">
        <f>IF(キューシート計算用!A83&lt;&gt;"",キューシート計算用!A83,"")</f>
        <v>79</v>
      </c>
      <c r="AC16" s="100" t="str">
        <f>IF(キューシート計算用!F83&lt;&gt;"",キューシート計算用!F83,"")</f>
        <v>四丁目</v>
      </c>
      <c r="AD16" s="101"/>
      <c r="AE16" s="48">
        <f>IF(キューシート計算用!A92&lt;&gt;"",キューシート計算用!A92,"")</f>
        <v>88</v>
      </c>
      <c r="AF16" s="100" t="str">
        <f>IF(キューシート計算用!F92&lt;&gt;"",キューシート計算用!F92,"")</f>
        <v>小角田北</v>
      </c>
      <c r="AG16" s="101"/>
      <c r="AH16" s="48">
        <f>IF(キューシート計算用!A101&lt;&gt;"",キューシート計算用!A101,"")</f>
        <v>97</v>
      </c>
      <c r="AI16" s="100" t="str">
        <f>IF(キューシート計算用!F101&lt;&gt;"",キューシート計算用!F101,"")</f>
        <v/>
      </c>
      <c r="AJ16" s="101"/>
      <c r="AK16" s="48">
        <f>IF(キューシート計算用!A110&lt;&gt;"",キューシート計算用!A110,"")</f>
        <v>106</v>
      </c>
      <c r="AL16" s="100" t="str">
        <f>IF(キューシート計算用!F110&lt;&gt;"",キューシート計算用!F110,"")</f>
        <v>市役所前</v>
      </c>
      <c r="AM16" s="101"/>
      <c r="AN16" s="48">
        <f>IF(キューシート計算用!A119&lt;&gt;"",キューシート計算用!A119,"")</f>
        <v>115</v>
      </c>
      <c r="AO16" s="100" t="str">
        <f>IF(キューシート計算用!F119&lt;&gt;"",キューシート計算用!F119,"")</f>
        <v/>
      </c>
      <c r="AP16" s="101"/>
      <c r="AQ16" s="48">
        <f>IF(キューシート計算用!A128&lt;&gt;"",キューシート計算用!A128,"")</f>
        <v>124</v>
      </c>
      <c r="AR16" s="100" t="str">
        <f>IF(キューシート計算用!F128&lt;&gt;"",キューシート計算用!F128,"")</f>
        <v/>
      </c>
      <c r="AS16" s="101"/>
      <c r="AT16" s="48">
        <f>IF(キューシート計算用!A137&lt;&gt;"",キューシート計算用!A137,"")</f>
        <v>133</v>
      </c>
      <c r="AU16" s="100" t="str">
        <f>IF(キューシート計算用!F137&lt;&gt;"",キューシート計算用!F137,"")</f>
        <v/>
      </c>
      <c r="AV16" s="101"/>
      <c r="AW16" s="48">
        <f>IF(キューシート計算用!A146&lt;&gt;"",キューシート計算用!A146,"")</f>
        <v>142</v>
      </c>
      <c r="AX16" s="100" t="str">
        <f>IF(キューシート計算用!F146&lt;&gt;"",キューシート計算用!F146,"")</f>
        <v/>
      </c>
      <c r="AY16" s="101"/>
      <c r="AZ16" s="48">
        <f>IF(キューシート計算用!A155&lt;&gt;"",キューシート計算用!A155,"")</f>
        <v>151</v>
      </c>
      <c r="BA16" s="100" t="str">
        <f>IF(キューシート計算用!F155&lt;&gt;"",キューシート計算用!F155,"")</f>
        <v/>
      </c>
      <c r="BB16" s="101"/>
      <c r="BC16" s="48">
        <f>IF(キューシート計算用!A164&lt;&gt;"",キューシート計算用!A164,"")</f>
        <v>160</v>
      </c>
      <c r="BD16" s="100" t="str">
        <f>IF(キューシート計算用!F164&lt;&gt;"",キューシート計算用!F164,"")</f>
        <v/>
      </c>
      <c r="BE16" s="101"/>
      <c r="BF16" s="48">
        <f>IF(キューシート計算用!A173&lt;&gt;"",キューシート計算用!A173,"")</f>
        <v>169</v>
      </c>
      <c r="BG16" s="100" t="str">
        <f>IF(キューシート計算用!F173&lt;&gt;"",キューシート計算用!F173,"")</f>
        <v/>
      </c>
      <c r="BH16" s="101"/>
      <c r="BI16" s="48">
        <f>IF(キューシート計算用!A182&lt;&gt;"",キューシート計算用!A182,"")</f>
        <v>178</v>
      </c>
      <c r="BJ16" s="100" t="str">
        <f>IF(キューシート計算用!F182&lt;&gt;"",キューシート計算用!F182,"")</f>
        <v/>
      </c>
      <c r="BK16" s="101"/>
      <c r="BL16" s="48">
        <f>IF(キューシート計算用!A191&lt;&gt;"",キューシート計算用!A191,"")</f>
        <v>187</v>
      </c>
      <c r="BM16" s="100" t="str">
        <f>IF(キューシート計算用!F191&lt;&gt;"",キューシート計算用!F191,"")</f>
        <v/>
      </c>
      <c r="BN16" s="101"/>
      <c r="BO16" s="48">
        <f>IF(キューシート計算用!A200&lt;&gt;"",キューシート計算用!A200,"")</f>
        <v>196</v>
      </c>
      <c r="BP16" s="100" t="str">
        <f>IF(キューシート計算用!F200&lt;&gt;"",キューシート計算用!F200,"")</f>
        <v/>
      </c>
      <c r="BQ16" s="101"/>
      <c r="BR16" s="25"/>
      <c r="BS16" s="25"/>
      <c r="BT16" s="25"/>
    </row>
    <row r="17" spans="1:72" s="12" customFormat="1" x14ac:dyDescent="0.15">
      <c r="A17" s="26"/>
      <c r="B17" s="26" t="s">
        <v>73</v>
      </c>
      <c r="C17" s="26"/>
      <c r="D17" s="49" t="str">
        <f>IF(キューシート計算用!B11&lt;&gt;"",キューシート計算用!B11,"")</f>
        <v/>
      </c>
      <c r="E17" s="102" t="str">
        <f>IF(キューシート計算用!K11&lt;&gt;"",キューシート計算用!K11,"")</f>
        <v/>
      </c>
      <c r="F17" s="103"/>
      <c r="G17" s="49" t="str">
        <f>IF(キューシート計算用!B20&lt;&gt;"",キューシート計算用!B20,"")</f>
        <v/>
      </c>
      <c r="H17" s="102" t="str">
        <f>IF(キューシート計算用!K20&lt;&gt;"",キューシート計算用!K20,"")</f>
        <v/>
      </c>
      <c r="I17" s="103"/>
      <c r="J17" s="49" t="str">
        <f>IF(キューシート計算用!B29&lt;&gt;"",キューシート計算用!B29,"")</f>
        <v/>
      </c>
      <c r="K17" s="102" t="str">
        <f>IF(キューシート計算用!K29&lt;&gt;"",キューシート計算用!K29,"")</f>
        <v/>
      </c>
      <c r="L17" s="103"/>
      <c r="M17" s="49" t="str">
        <f>IF(キューシート計算用!B38&lt;&gt;"",キューシート計算用!B38,"")</f>
        <v/>
      </c>
      <c r="N17" s="102" t="str">
        <f>IF(キューシート計算用!K38&lt;&gt;"",キューシート計算用!K38,"")</f>
        <v/>
      </c>
      <c r="O17" s="103"/>
      <c r="P17" s="49" t="str">
        <f>IF(キューシート計算用!B47&lt;&gt;"",キューシート計算用!B47,"")</f>
        <v/>
      </c>
      <c r="Q17" s="102" t="str">
        <f>IF(キューシート計算用!K47&lt;&gt;"",キューシート計算用!K47,"")</f>
        <v>←古河　八千代</v>
      </c>
      <c r="R17" s="103"/>
      <c r="S17" s="49" t="str">
        <f>IF(キューシート計算用!B56&lt;&gt;"",キューシート計算用!B56,"")</f>
        <v/>
      </c>
      <c r="T17" s="102" t="str">
        <f>IF(キューシート計算用!K56&lt;&gt;"",キューシート計算用!K56,"")</f>
        <v/>
      </c>
      <c r="U17" s="103"/>
      <c r="V17" s="49" t="str">
        <f>IF(キューシート計算用!B65&lt;&gt;"",キューシート計算用!B65,"")</f>
        <v/>
      </c>
      <c r="W17" s="102" t="str">
        <f>IF(キューシート計算用!K65&lt;&gt;"",キューシート計算用!K65,"")</f>
        <v/>
      </c>
      <c r="X17" s="103"/>
      <c r="Y17" s="49" t="str">
        <f>IF(キューシート計算用!B74&lt;&gt;"",キューシート計算用!B74,"")</f>
        <v/>
      </c>
      <c r="Z17" s="102" t="str">
        <f>IF(キューシート計算用!K74&lt;&gt;"",キューシート計算用!K74,"")</f>
        <v>渋川　溝呂木→</v>
      </c>
      <c r="AA17" s="103"/>
      <c r="AB17" s="49" t="str">
        <f>IF(キューシート計算用!B83&lt;&gt;"",キューシート計算用!B83,"")</f>
        <v/>
      </c>
      <c r="AC17" s="102" t="str">
        <f>IF(キューシート計算用!K83&lt;&gt;"",キューシート計算用!K83,"")</f>
        <v>本庄　児玉→↑</v>
      </c>
      <c r="AD17" s="103"/>
      <c r="AE17" s="49" t="str">
        <f>IF(キューシート計算用!B92&lt;&gt;"",キューシート計算用!B92,"")</f>
        <v/>
      </c>
      <c r="AF17" s="102" t="str">
        <f>IF(キューシート計算用!K92&lt;&gt;"",キューシート計算用!K92,"")</f>
        <v>大間々　太田→</v>
      </c>
      <c r="AG17" s="103"/>
      <c r="AH17" s="49" t="str">
        <f>IF(キューシート計算用!B101&lt;&gt;"",キューシート計算用!B101,"")</f>
        <v/>
      </c>
      <c r="AI17" s="102" t="str">
        <f>IF(キューシート計算用!K101&lt;&gt;"",キューシート計算用!K101,"")</f>
        <v>←田沼</v>
      </c>
      <c r="AJ17" s="103"/>
      <c r="AK17" s="49" t="str">
        <f>IF(キューシート計算用!B110&lt;&gt;"",キューシート計算用!B110,"")</f>
        <v/>
      </c>
      <c r="AL17" s="102" t="str">
        <f>IF(キューシート計算用!K110&lt;&gt;"",キューシート計算用!K110,"")</f>
        <v>さくら　宇都宮→</v>
      </c>
      <c r="AM17" s="103"/>
      <c r="AN17" s="49" t="str">
        <f>IF(キューシート計算用!B119&lt;&gt;"",キューシート計算用!B119,"")</f>
        <v/>
      </c>
      <c r="AO17" s="102" t="str">
        <f>IF(キューシート計算用!K119&lt;&gt;"",キューシート計算用!K119,"")</f>
        <v/>
      </c>
      <c r="AP17" s="103"/>
      <c r="AQ17" s="49" t="str">
        <f>IF(キューシート計算用!B128&lt;&gt;"",キューシート計算用!B128,"")</f>
        <v/>
      </c>
      <c r="AR17" s="102" t="str">
        <f>IF(キューシート計算用!K128&lt;&gt;"",キューシート計算用!K128,"")</f>
        <v/>
      </c>
      <c r="AS17" s="103"/>
      <c r="AT17" s="49" t="str">
        <f>IF(キューシート計算用!B137&lt;&gt;"",キューシート計算用!B137,"")</f>
        <v/>
      </c>
      <c r="AU17" s="102" t="str">
        <f>IF(キューシート計算用!K137&lt;&gt;"",キューシート計算用!K137,"")</f>
        <v/>
      </c>
      <c r="AV17" s="103"/>
      <c r="AW17" s="49" t="str">
        <f>IF(キューシート計算用!B146&lt;&gt;"",キューシート計算用!B146,"")</f>
        <v/>
      </c>
      <c r="AX17" s="102" t="str">
        <f>IF(キューシート計算用!K146&lt;&gt;"",キューシート計算用!K146,"")</f>
        <v/>
      </c>
      <c r="AY17" s="103"/>
      <c r="AZ17" s="49" t="str">
        <f>IF(キューシート計算用!B155&lt;&gt;"",キューシート計算用!B155,"")</f>
        <v/>
      </c>
      <c r="BA17" s="102" t="str">
        <f>IF(キューシート計算用!K155&lt;&gt;"",キューシート計算用!K155,"")</f>
        <v/>
      </c>
      <c r="BB17" s="103"/>
      <c r="BC17" s="49" t="str">
        <f>IF(キューシート計算用!B164&lt;&gt;"",キューシート計算用!B164,"")</f>
        <v/>
      </c>
      <c r="BD17" s="102" t="str">
        <f>IF(キューシート計算用!K164&lt;&gt;"",キューシート計算用!K164,"")</f>
        <v/>
      </c>
      <c r="BE17" s="103"/>
      <c r="BF17" s="49" t="str">
        <f>IF(キューシート計算用!B173&lt;&gt;"",キューシート計算用!B173,"")</f>
        <v/>
      </c>
      <c r="BG17" s="102" t="str">
        <f>IF(キューシート計算用!K173&lt;&gt;"",キューシート計算用!K173,"")</f>
        <v/>
      </c>
      <c r="BH17" s="103"/>
      <c r="BI17" s="49" t="str">
        <f>IF(キューシート計算用!B182&lt;&gt;"",キューシート計算用!B182,"")</f>
        <v/>
      </c>
      <c r="BJ17" s="102" t="str">
        <f>IF(キューシート計算用!K182&lt;&gt;"",キューシート計算用!K182,"")</f>
        <v/>
      </c>
      <c r="BK17" s="103"/>
      <c r="BL17" s="49" t="str">
        <f>IF(キューシート計算用!B191&lt;&gt;"",キューシート計算用!B191,"")</f>
        <v/>
      </c>
      <c r="BM17" s="102" t="str">
        <f>IF(キューシート計算用!K191&lt;&gt;"",キューシート計算用!K191,"")</f>
        <v/>
      </c>
      <c r="BN17" s="103"/>
      <c r="BO17" s="49" t="str">
        <f>IF(キューシート計算用!B200&lt;&gt;"",キューシート計算用!B200,"")</f>
        <v/>
      </c>
      <c r="BP17" s="102" t="str">
        <f>IF(キューシート計算用!K200&lt;&gt;"",キューシート計算用!K200,"")</f>
        <v/>
      </c>
      <c r="BQ17" s="103"/>
      <c r="BR17" s="25"/>
      <c r="BS17" s="25"/>
      <c r="BT17" s="25"/>
    </row>
    <row r="18" spans="1:72" s="12" customFormat="1" x14ac:dyDescent="0.15">
      <c r="A18" s="8"/>
      <c r="B18" s="8"/>
      <c r="C18" s="26"/>
      <c r="D18" s="50" t="str">
        <f>IF(キューシート計算用!M11&lt;&gt;"",キューシート計算用!M11,"")</f>
        <v/>
      </c>
      <c r="E18" s="44"/>
      <c r="F18" s="45"/>
      <c r="G18" s="50" t="str">
        <f>IF(キューシート計算用!M20&lt;&gt;"",キューシート計算用!M20,"")</f>
        <v/>
      </c>
      <c r="H18" s="44"/>
      <c r="I18" s="45"/>
      <c r="J18" s="50" t="str">
        <f>IF(キューシート計算用!M29&lt;&gt;"",キューシート計算用!M29,"")</f>
        <v/>
      </c>
      <c r="K18" s="44"/>
      <c r="L18" s="45"/>
      <c r="M18" s="50" t="str">
        <f>IF(キューシート計算用!M38&lt;&gt;"",キューシート計算用!M38,"")</f>
        <v/>
      </c>
      <c r="N18" s="44"/>
      <c r="O18" s="45"/>
      <c r="P18" s="50" t="str">
        <f>IF(キューシート計算用!M47&lt;&gt;"",キューシート計算用!M47,"")</f>
        <v/>
      </c>
      <c r="Q18" s="44"/>
      <c r="R18" s="45"/>
      <c r="S18" s="50" t="str">
        <f>IF(キューシート計算用!M56&lt;&gt;"",キューシート計算用!M56,"")</f>
        <v/>
      </c>
      <c r="T18" s="44"/>
      <c r="U18" s="45"/>
      <c r="V18" s="50" t="str">
        <f>IF(キューシート計算用!M65&lt;&gt;"",キューシート計算用!M65,"")</f>
        <v/>
      </c>
      <c r="W18" s="44"/>
      <c r="X18" s="45"/>
      <c r="Y18" s="50" t="str">
        <f>IF(キューシート計算用!M74&lt;&gt;"",キューシート計算用!M74,"")</f>
        <v/>
      </c>
      <c r="Z18" s="44"/>
      <c r="AA18" s="45"/>
      <c r="AB18" s="50" t="str">
        <f>IF(キューシート計算用!M83&lt;&gt;"",キューシート計算用!M83,"")</f>
        <v/>
      </c>
      <c r="AC18" s="44"/>
      <c r="AD18" s="45"/>
      <c r="AE18" s="50" t="str">
        <f>IF(キューシート計算用!M92&lt;&gt;"",キューシート計算用!M92,"")</f>
        <v/>
      </c>
      <c r="AF18" s="44"/>
      <c r="AG18" s="45"/>
      <c r="AH18" s="50" t="str">
        <f>IF(キューシート計算用!M101&lt;&gt;"",キューシート計算用!M101,"")</f>
        <v/>
      </c>
      <c r="AI18" s="44"/>
      <c r="AJ18" s="45"/>
      <c r="AK18" s="50" t="str">
        <f>IF(キューシート計算用!M110&lt;&gt;"",キューシート計算用!M110,"")</f>
        <v/>
      </c>
      <c r="AL18" s="44"/>
      <c r="AM18" s="45"/>
      <c r="AN18" s="50" t="str">
        <f>IF(キューシート計算用!M119&lt;&gt;"",キューシート計算用!M119,"")</f>
        <v/>
      </c>
      <c r="AO18" s="44"/>
      <c r="AP18" s="45"/>
      <c r="AQ18" s="50" t="str">
        <f>IF(キューシート計算用!M128&lt;&gt;"",キューシート計算用!M128,"")</f>
        <v/>
      </c>
      <c r="AR18" s="44"/>
      <c r="AS18" s="45"/>
      <c r="AT18" s="50" t="str">
        <f>IF(キューシート計算用!M137&lt;&gt;"",キューシート計算用!M137,"")</f>
        <v/>
      </c>
      <c r="AU18" s="44"/>
      <c r="AV18" s="45"/>
      <c r="AW18" s="50" t="str">
        <f>IF(キューシート計算用!M146&lt;&gt;"",キューシート計算用!M146,"")</f>
        <v/>
      </c>
      <c r="AX18" s="44"/>
      <c r="AY18" s="45"/>
      <c r="AZ18" s="50" t="str">
        <f>IF(キューシート計算用!M155&lt;&gt;"",キューシート計算用!M155,"")</f>
        <v/>
      </c>
      <c r="BA18" s="44"/>
      <c r="BB18" s="45"/>
      <c r="BC18" s="50" t="str">
        <f>IF(キューシート計算用!M164&lt;&gt;"",キューシート計算用!M164,"")</f>
        <v/>
      </c>
      <c r="BD18" s="44"/>
      <c r="BE18" s="44"/>
      <c r="BF18" s="50" t="str">
        <f>IF(キューシート計算用!M173&lt;&gt;"",キューシート計算用!M173,"")</f>
        <v/>
      </c>
      <c r="BG18" s="44"/>
      <c r="BH18" s="44"/>
      <c r="BI18" s="50" t="str">
        <f>IF(キューシート計算用!M182&lt;&gt;"",キューシート計算用!M182,"")</f>
        <v/>
      </c>
      <c r="BJ18" s="44"/>
      <c r="BK18" s="44"/>
      <c r="BL18" s="50" t="str">
        <f>IF(キューシート計算用!M191&lt;&gt;"",キューシート計算用!M191,"")</f>
        <v/>
      </c>
      <c r="BM18" s="44"/>
      <c r="BN18" s="44"/>
      <c r="BO18" s="50" t="str">
        <f>IF(キューシート計算用!M200&lt;&gt;"",キューシート計算用!M200,"")</f>
        <v/>
      </c>
      <c r="BP18" s="44"/>
      <c r="BQ18" s="45"/>
      <c r="BR18" s="25"/>
      <c r="BS18" s="25"/>
      <c r="BT18" s="25"/>
    </row>
    <row r="19" spans="1:72" s="12" customFormat="1" x14ac:dyDescent="0.15">
      <c r="A19" s="26"/>
      <c r="B19" s="26"/>
      <c r="C19" s="26"/>
      <c r="D19" s="50" t="str">
        <f>IF(キューシート計算用!N11&lt;&gt;"",キューシート計算用!N11,"")</f>
        <v/>
      </c>
      <c r="E19" s="44"/>
      <c r="F19" s="45"/>
      <c r="G19" s="50" t="str">
        <f>IF(キューシート計算用!N20&lt;&gt;"",キューシート計算用!N20,"")</f>
        <v/>
      </c>
      <c r="H19" s="44"/>
      <c r="I19" s="45"/>
      <c r="J19" s="50" t="str">
        <f>IF(キューシート計算用!N29&lt;&gt;"",キューシート計算用!N29,"")</f>
        <v/>
      </c>
      <c r="K19" s="44"/>
      <c r="L19" s="45"/>
      <c r="M19" s="50" t="str">
        <f>IF(キューシート計算用!N38&lt;&gt;"",キューシート計算用!N38,"")</f>
        <v/>
      </c>
      <c r="N19" s="44"/>
      <c r="O19" s="45"/>
      <c r="P19" s="50" t="str">
        <f>IF(キューシート計算用!N47&lt;&gt;"",キューシート計算用!N47,"")</f>
        <v/>
      </c>
      <c r="Q19" s="44"/>
      <c r="R19" s="45"/>
      <c r="S19" s="50" t="str">
        <f>IF(キューシート計算用!N56&lt;&gt;"",キューシート計算用!N56,"")</f>
        <v/>
      </c>
      <c r="T19" s="44"/>
      <c r="U19" s="45"/>
      <c r="V19" s="50" t="str">
        <f>IF(キューシート計算用!N65&lt;&gt;"",キューシート計算用!N65,"")</f>
        <v/>
      </c>
      <c r="W19" s="44"/>
      <c r="X19" s="45"/>
      <c r="Y19" s="50" t="str">
        <f>IF(キューシート計算用!N74&lt;&gt;"",キューシート計算用!N74,"")</f>
        <v/>
      </c>
      <c r="Z19" s="44"/>
      <c r="AA19" s="45"/>
      <c r="AB19" s="50" t="str">
        <f>IF(キューシート計算用!N83&lt;&gt;"",キューシート計算用!N83,"")</f>
        <v/>
      </c>
      <c r="AC19" s="44"/>
      <c r="AD19" s="45"/>
      <c r="AE19" s="50" t="str">
        <f>IF(キューシート計算用!N92&lt;&gt;"",キューシート計算用!N92,"")</f>
        <v/>
      </c>
      <c r="AF19" s="44"/>
      <c r="AG19" s="45"/>
      <c r="AH19" s="50" t="str">
        <f>IF(キューシート計算用!N101&lt;&gt;"",キューシート計算用!N101,"")</f>
        <v/>
      </c>
      <c r="AI19" s="44"/>
      <c r="AJ19" s="45"/>
      <c r="AK19" s="50" t="str">
        <f>IF(キューシート計算用!N110&lt;&gt;"",キューシート計算用!N110,"")</f>
        <v/>
      </c>
      <c r="AL19" s="44"/>
      <c r="AM19" s="45"/>
      <c r="AN19" s="50" t="str">
        <f>IF(キューシート計算用!N119&lt;&gt;"",キューシート計算用!N119,"")</f>
        <v/>
      </c>
      <c r="AO19" s="44"/>
      <c r="AP19" s="45"/>
      <c r="AQ19" s="50" t="str">
        <f>IF(キューシート計算用!N128&lt;&gt;"",キューシート計算用!N128,"")</f>
        <v/>
      </c>
      <c r="AR19" s="44"/>
      <c r="AS19" s="45"/>
      <c r="AT19" s="50" t="str">
        <f>IF(キューシート計算用!N137&lt;&gt;"",キューシート計算用!N137,"")</f>
        <v/>
      </c>
      <c r="AU19" s="44"/>
      <c r="AV19" s="45"/>
      <c r="AW19" s="50" t="str">
        <f>IF(キューシート計算用!N146&lt;&gt;"",キューシート計算用!N146,"")</f>
        <v/>
      </c>
      <c r="AX19" s="44"/>
      <c r="AY19" s="45"/>
      <c r="AZ19" s="50" t="str">
        <f>IF(キューシート計算用!N155&lt;&gt;"",キューシート計算用!N155,"")</f>
        <v/>
      </c>
      <c r="BA19" s="44"/>
      <c r="BB19" s="45"/>
      <c r="BC19" s="50" t="str">
        <f>IF(キューシート計算用!N164&lt;&gt;"",キューシート計算用!N164,"")</f>
        <v/>
      </c>
      <c r="BD19" s="44"/>
      <c r="BE19" s="44"/>
      <c r="BF19" s="50" t="str">
        <f>IF(キューシート計算用!N173&lt;&gt;"",キューシート計算用!N173,"")</f>
        <v/>
      </c>
      <c r="BG19" s="44"/>
      <c r="BH19" s="44"/>
      <c r="BI19" s="50" t="str">
        <f>IF(キューシート計算用!N182&lt;&gt;"",キューシート計算用!N182,"")</f>
        <v/>
      </c>
      <c r="BJ19" s="44"/>
      <c r="BK19" s="44"/>
      <c r="BL19" s="50" t="str">
        <f>IF(キューシート計算用!N191&lt;&gt;"",キューシート計算用!N191,"")</f>
        <v/>
      </c>
      <c r="BM19" s="44"/>
      <c r="BN19" s="44"/>
      <c r="BO19" s="50" t="str">
        <f>IF(キューシート計算用!N200&lt;&gt;"",キューシート計算用!N200,"")</f>
        <v/>
      </c>
      <c r="BP19" s="44"/>
      <c r="BQ19" s="45"/>
      <c r="BR19" s="25"/>
      <c r="BS19" s="25"/>
      <c r="BT19" s="25"/>
    </row>
    <row r="20" spans="1:72" x14ac:dyDescent="0.15">
      <c r="A20" s="26"/>
      <c r="B20" s="26" t="s">
        <v>74</v>
      </c>
      <c r="C20" s="26"/>
      <c r="D20" s="51">
        <f>IF(キューシート計算用!C11&lt;&gt;"",キューシート計算用!C11,"")</f>
        <v>3.4000000000000004</v>
      </c>
      <c r="E20" s="44"/>
      <c r="F20" s="45"/>
      <c r="G20" s="51">
        <f>IF(キューシート計算用!C20&lt;&gt;"",キューシート計算用!C20,"")</f>
        <v>8.7999999999999972</v>
      </c>
      <c r="H20" s="44"/>
      <c r="I20" s="45"/>
      <c r="J20" s="51">
        <f>IF(キューシート計算用!C29&lt;&gt;"",キューシート計算用!C29,"")</f>
        <v>1.5999999999999943</v>
      </c>
      <c r="K20" s="44"/>
      <c r="L20" s="45"/>
      <c r="M20" s="51">
        <f>IF(キューシート計算用!C38&lt;&gt;"",キューシート計算用!C38,"")</f>
        <v>1.5</v>
      </c>
      <c r="N20" s="44"/>
      <c r="O20" s="45"/>
      <c r="P20" s="51">
        <f>IF(キューシート計算用!C47&lt;&gt;"",キューシート計算用!C47,"")</f>
        <v>4.8000000000000114</v>
      </c>
      <c r="Q20" s="44"/>
      <c r="R20" s="45"/>
      <c r="S20" s="51">
        <f>IF(キューシート計算用!C56&lt;&gt;"",キューシート計算用!C56,"")</f>
        <v>0.20000000000001705</v>
      </c>
      <c r="T20" s="44"/>
      <c r="U20" s="45"/>
      <c r="V20" s="51">
        <f>IF(キューシート計算用!C65&lt;&gt;"",キューシート計算用!C65,"")</f>
        <v>2</v>
      </c>
      <c r="W20" s="44"/>
      <c r="X20" s="45"/>
      <c r="Y20" s="51">
        <f>IF(キューシート計算用!C74&lt;&gt;"",キューシート計算用!C74,"")</f>
        <v>5.7000000000000171</v>
      </c>
      <c r="Z20" s="44"/>
      <c r="AA20" s="45"/>
      <c r="AB20" s="51">
        <f>IF(キューシート計算用!C83&lt;&gt;"",キューシート計算用!C83,"")</f>
        <v>0.29999999999995453</v>
      </c>
      <c r="AC20" s="44"/>
      <c r="AD20" s="45"/>
      <c r="AE20" s="51">
        <f>IF(キューシート計算用!C92&lt;&gt;"",キューシート計算用!C92,"")</f>
        <v>4.2999999999999545</v>
      </c>
      <c r="AF20" s="44"/>
      <c r="AG20" s="45"/>
      <c r="AH20" s="51">
        <f>IF(キューシート計算用!C101&lt;&gt;"",キューシート計算用!C101,"")</f>
        <v>2.5</v>
      </c>
      <c r="AI20" s="44"/>
      <c r="AJ20" s="45"/>
      <c r="AK20" s="51">
        <f>IF(キューシート計算用!C110&lt;&gt;"",キューシート計算用!C110,"")</f>
        <v>7.1000000000000227</v>
      </c>
      <c r="AL20" s="44"/>
      <c r="AM20" s="45"/>
      <c r="AN20" s="51" t="str">
        <f>IF(キューシート計算用!C119&lt;&gt;"",キューシート計算用!C119,"")</f>
        <v/>
      </c>
      <c r="AO20" s="44"/>
      <c r="AP20" s="45"/>
      <c r="AQ20" s="51" t="str">
        <f>IF(キューシート計算用!C128&lt;&gt;"",キューシート計算用!C128,"")</f>
        <v/>
      </c>
      <c r="AR20" s="44"/>
      <c r="AS20" s="45"/>
      <c r="AT20" s="51" t="str">
        <f>IF(キューシート計算用!C137&lt;&gt;"",キューシート計算用!C137,"")</f>
        <v/>
      </c>
      <c r="AU20" s="44"/>
      <c r="AV20" s="45"/>
      <c r="AW20" s="51" t="str">
        <f>IF(キューシート計算用!C146&lt;&gt;"",キューシート計算用!C146,"")</f>
        <v/>
      </c>
      <c r="AX20" s="44"/>
      <c r="AY20" s="45"/>
      <c r="AZ20" s="51" t="str">
        <f>IF(キューシート計算用!C155&lt;&gt;"",キューシート計算用!C155,"")</f>
        <v/>
      </c>
      <c r="BA20" s="44"/>
      <c r="BB20" s="45"/>
      <c r="BC20" s="51" t="str">
        <f>IF(キューシート計算用!C164&lt;&gt;"",キューシート計算用!C164,"")</f>
        <v/>
      </c>
      <c r="BD20" s="44"/>
      <c r="BE20" s="44"/>
      <c r="BF20" s="51" t="str">
        <f>IF(キューシート計算用!C173&lt;&gt;"",キューシート計算用!C173,"")</f>
        <v/>
      </c>
      <c r="BG20" s="44"/>
      <c r="BH20" s="44"/>
      <c r="BI20" s="51" t="str">
        <f>IF(キューシート計算用!C182&lt;&gt;"",キューシート計算用!C182,"")</f>
        <v/>
      </c>
      <c r="BJ20" s="44"/>
      <c r="BK20" s="44"/>
      <c r="BL20" s="51" t="str">
        <f>IF(キューシート計算用!C191&lt;&gt;"",キューシート計算用!C191,"")</f>
        <v/>
      </c>
      <c r="BM20" s="44"/>
      <c r="BN20" s="44"/>
      <c r="BO20" s="51" t="str">
        <f>IF(キューシート計算用!C200&lt;&gt;"",キューシート計算用!C200,"")</f>
        <v/>
      </c>
      <c r="BP20" s="44"/>
      <c r="BQ20" s="45"/>
      <c r="BR20" s="25"/>
      <c r="BS20" s="25"/>
      <c r="BT20" s="25"/>
    </row>
    <row r="21" spans="1:72" x14ac:dyDescent="0.15">
      <c r="A21" s="8"/>
      <c r="B21" s="26"/>
      <c r="C21" s="26"/>
      <c r="D21" s="52">
        <f>IF(キューシート計算用!D11&lt;&gt;"",キューシート計算用!D11,"")</f>
        <v>13.3</v>
      </c>
      <c r="E21" s="44"/>
      <c r="F21" s="45"/>
      <c r="G21" s="52">
        <f>IF(キューシート計算用!D20&lt;&gt;"",キューシート計算用!D20,"")</f>
        <v>68.599999999999994</v>
      </c>
      <c r="H21" s="44"/>
      <c r="I21" s="45"/>
      <c r="J21" s="52">
        <f>IF(キューシート計算用!D29&lt;&gt;"",キューシート計算用!D29,"")</f>
        <v>79.099999999999994</v>
      </c>
      <c r="K21" s="44"/>
      <c r="L21" s="45"/>
      <c r="M21" s="52">
        <f>IF(キューシート計算用!D38&lt;&gt;"",キューシート計算用!D38,"")</f>
        <v>20.200000000000003</v>
      </c>
      <c r="N21" s="44"/>
      <c r="O21" s="45"/>
      <c r="P21" s="52">
        <f>IF(キューシート計算用!D47&lt;&gt;"",キューシート計算用!D47,"")</f>
        <v>22.300000000000011</v>
      </c>
      <c r="Q21" s="44"/>
      <c r="R21" s="45"/>
      <c r="S21" s="52">
        <f>IF(キューシート計算用!D56&lt;&gt;"",キューシート計算用!D56,"")</f>
        <v>48.200000000000017</v>
      </c>
      <c r="T21" s="44"/>
      <c r="U21" s="45"/>
      <c r="V21" s="52">
        <f>IF(キューシート計算用!D65&lt;&gt;"",キューシート計算用!D65,"")</f>
        <v>32.199999999999989</v>
      </c>
      <c r="W21" s="44"/>
      <c r="X21" s="45"/>
      <c r="Y21" s="52">
        <f>IF(キューシート計算用!D74&lt;&gt;"",キューシート計算用!D74,"")</f>
        <v>53.200000000000017</v>
      </c>
      <c r="Z21" s="44"/>
      <c r="AA21" s="45"/>
      <c r="AB21" s="52">
        <f>IF(キューシート計算用!D83&lt;&gt;"",キューシート計算用!D83,"")</f>
        <v>26.799999999999955</v>
      </c>
      <c r="AC21" s="44"/>
      <c r="AD21" s="45"/>
      <c r="AE21" s="52">
        <f>IF(キューシート計算用!D92&lt;&gt;"",キューシート計算用!D92,"")</f>
        <v>16.399999999999977</v>
      </c>
      <c r="AF21" s="44"/>
      <c r="AG21" s="45"/>
      <c r="AH21" s="52">
        <f>IF(キューシート計算用!D101&lt;&gt;"",キューシート計算用!D101,"")</f>
        <v>41.5</v>
      </c>
      <c r="AI21" s="44"/>
      <c r="AJ21" s="45"/>
      <c r="AK21" s="52">
        <f>IF(キューシート計算用!D110&lt;&gt;"",キューシート計算用!D110,"")</f>
        <v>43.199999999999989</v>
      </c>
      <c r="AL21" s="44"/>
      <c r="AM21" s="45"/>
      <c r="AN21" s="52" t="str">
        <f>IF(キューシート計算用!D119&lt;&gt;"",キューシート計算用!D119,"")</f>
        <v/>
      </c>
      <c r="AO21" s="44"/>
      <c r="AP21" s="45"/>
      <c r="AQ21" s="52" t="str">
        <f>IF(キューシート計算用!D128&lt;&gt;"",キューシート計算用!D128,"")</f>
        <v/>
      </c>
      <c r="AR21" s="44"/>
      <c r="AS21" s="45"/>
      <c r="AT21" s="52" t="str">
        <f>IF(キューシート計算用!D137&lt;&gt;"",キューシート計算用!D137,"")</f>
        <v/>
      </c>
      <c r="AU21" s="44"/>
      <c r="AV21" s="45"/>
      <c r="AW21" s="52" t="str">
        <f>IF(キューシート計算用!D146&lt;&gt;"",キューシート計算用!D146,"")</f>
        <v/>
      </c>
      <c r="AX21" s="44"/>
      <c r="AY21" s="45"/>
      <c r="AZ21" s="52" t="str">
        <f>IF(キューシート計算用!D155&lt;&gt;"",キューシート計算用!D155,"")</f>
        <v/>
      </c>
      <c r="BA21" s="44"/>
      <c r="BB21" s="45"/>
      <c r="BC21" s="52" t="str">
        <f>IF(キューシート計算用!D164&lt;&gt;"",キューシート計算用!D164,"")</f>
        <v/>
      </c>
      <c r="BD21" s="44"/>
      <c r="BE21" s="44"/>
      <c r="BF21" s="52" t="str">
        <f>IF(キューシート計算用!D173&lt;&gt;"",キューシート計算用!D173,"")</f>
        <v/>
      </c>
      <c r="BG21" s="44"/>
      <c r="BH21" s="44"/>
      <c r="BI21" s="52" t="str">
        <f>IF(キューシート計算用!D182&lt;&gt;"",キューシート計算用!D182,"")</f>
        <v/>
      </c>
      <c r="BJ21" s="44"/>
      <c r="BK21" s="44"/>
      <c r="BL21" s="52" t="str">
        <f>IF(キューシート計算用!D191&lt;&gt;"",キューシート計算用!D191,"")</f>
        <v/>
      </c>
      <c r="BM21" s="44"/>
      <c r="BN21" s="44"/>
      <c r="BO21" s="52" t="str">
        <f>IF(キューシート計算用!D200&lt;&gt;"",キューシート計算用!D200,"")</f>
        <v/>
      </c>
      <c r="BP21" s="44"/>
      <c r="BQ21" s="45"/>
      <c r="BR21" s="25"/>
      <c r="BS21" s="25"/>
      <c r="BT21" s="25"/>
    </row>
    <row r="22" spans="1:72" x14ac:dyDescent="0.15">
      <c r="A22" s="26"/>
      <c r="B22" s="26"/>
      <c r="C22" s="26"/>
      <c r="D22" s="53">
        <f>IF(キューシート計算用!E11&lt;&gt;"",キューシート計算用!E11,"")</f>
        <v>13.3</v>
      </c>
      <c r="E22" s="46"/>
      <c r="F22" s="47"/>
      <c r="G22" s="53">
        <f>IF(キューシート計算用!E20&lt;&gt;"",キューシート計算用!E20,"")</f>
        <v>68.599999999999994</v>
      </c>
      <c r="H22" s="46"/>
      <c r="I22" s="47"/>
      <c r="J22" s="53">
        <f>IF(キューシート計算用!E29&lt;&gt;"",キューシート計算用!E29,"")</f>
        <v>79.099999999999994</v>
      </c>
      <c r="K22" s="46"/>
      <c r="L22" s="47"/>
      <c r="M22" s="53">
        <f>IF(キューシート計算用!E38&lt;&gt;"",キューシート計算用!E38,"")</f>
        <v>112.2</v>
      </c>
      <c r="N22" s="46"/>
      <c r="O22" s="47"/>
      <c r="P22" s="53">
        <f>IF(キューシート計算用!E47&lt;&gt;"",キューシート計算用!E47,"")</f>
        <v>173.5</v>
      </c>
      <c r="Q22" s="46"/>
      <c r="R22" s="47"/>
      <c r="S22" s="53">
        <f>IF(キューシート計算用!E56&lt;&gt;"",キューシート計算用!E56,"")</f>
        <v>199.4</v>
      </c>
      <c r="T22" s="46"/>
      <c r="U22" s="47"/>
      <c r="V22" s="53">
        <f>IF(キューシート計算用!E65&lt;&gt;"",キューシート計算用!E65,"")</f>
        <v>232</v>
      </c>
      <c r="W22" s="46"/>
      <c r="X22" s="47"/>
      <c r="Y22" s="53">
        <f>IF(キューシート計算用!E74&lt;&gt;"",キューシート計算用!E74,"")</f>
        <v>253.00000000000003</v>
      </c>
      <c r="Z22" s="46"/>
      <c r="AA22" s="47"/>
      <c r="AB22" s="53">
        <f>IF(キューシート計算用!E83&lt;&gt;"",キューシート計算用!E83,"")</f>
        <v>294.29999999999995</v>
      </c>
      <c r="AC22" s="46"/>
      <c r="AD22" s="47"/>
      <c r="AE22" s="53">
        <f>IF(キューシート計算用!E92&lt;&gt;"",キューシート計算用!E92,"")</f>
        <v>318.79999999999995</v>
      </c>
      <c r="AF22" s="46"/>
      <c r="AG22" s="47"/>
      <c r="AH22" s="53">
        <f>IF(キューシート計算用!E101&lt;&gt;"",キューシート計算用!E101,"")</f>
        <v>343.9</v>
      </c>
      <c r="AI22" s="46"/>
      <c r="AJ22" s="47"/>
      <c r="AK22" s="53">
        <f>IF(キューシート計算用!E110&lt;&gt;"",キューシート計算用!E110,"")</f>
        <v>390.4</v>
      </c>
      <c r="AL22" s="46"/>
      <c r="AM22" s="47"/>
      <c r="AN22" s="53" t="str">
        <f>IF(キューシート計算用!E119&lt;&gt;"",キューシート計算用!E119,"")</f>
        <v/>
      </c>
      <c r="AO22" s="46"/>
      <c r="AP22" s="47"/>
      <c r="AQ22" s="53" t="str">
        <f>IF(キューシート計算用!E128&lt;&gt;"",キューシート計算用!E128,"")</f>
        <v/>
      </c>
      <c r="AR22" s="46"/>
      <c r="AS22" s="47"/>
      <c r="AT22" s="53" t="str">
        <f>IF(キューシート計算用!E137&lt;&gt;"",キューシート計算用!E137,"")</f>
        <v/>
      </c>
      <c r="AU22" s="46"/>
      <c r="AV22" s="47"/>
      <c r="AW22" s="53" t="str">
        <f>IF(キューシート計算用!E146&lt;&gt;"",キューシート計算用!E146,"")</f>
        <v/>
      </c>
      <c r="AX22" s="46"/>
      <c r="AY22" s="47"/>
      <c r="AZ22" s="53" t="str">
        <f>IF(キューシート計算用!E155&lt;&gt;"",キューシート計算用!E155,"")</f>
        <v/>
      </c>
      <c r="BA22" s="46"/>
      <c r="BB22" s="47"/>
      <c r="BC22" s="53" t="str">
        <f>IF(キューシート計算用!E164&lt;&gt;"",キューシート計算用!E164,"")</f>
        <v/>
      </c>
      <c r="BD22" s="44"/>
      <c r="BE22" s="44"/>
      <c r="BF22" s="53" t="str">
        <f>IF(キューシート計算用!E173&lt;&gt;"",キューシート計算用!E173,"")</f>
        <v/>
      </c>
      <c r="BG22" s="44"/>
      <c r="BH22" s="44"/>
      <c r="BI22" s="53" t="str">
        <f>IF(キューシート計算用!E182&lt;&gt;"",キューシート計算用!E182,"")</f>
        <v/>
      </c>
      <c r="BJ22" s="44"/>
      <c r="BK22" s="44"/>
      <c r="BL22" s="53" t="str">
        <f>IF(キューシート計算用!E191&lt;&gt;"",キューシート計算用!E191,"")</f>
        <v/>
      </c>
      <c r="BM22" s="44"/>
      <c r="BN22" s="44"/>
      <c r="BO22" s="53" t="str">
        <f>IF(キューシート計算用!E200&lt;&gt;"",キューシート計算用!E200,"")</f>
        <v/>
      </c>
      <c r="BP22" s="44"/>
      <c r="BQ22" s="45"/>
      <c r="BR22" s="25"/>
      <c r="BS22" s="25"/>
      <c r="BT22" s="25"/>
    </row>
    <row r="23" spans="1:72" s="12" customFormat="1" x14ac:dyDescent="0.15">
      <c r="A23" s="26"/>
      <c r="B23" s="26"/>
      <c r="C23" s="26"/>
      <c r="D23" s="48">
        <f>IF(キューシート計算用!A10&lt;&gt;"",キューシート計算用!A10,"")</f>
        <v>6</v>
      </c>
      <c r="E23" s="100" t="str">
        <f>IF(キューシート計算用!F10&lt;&gt;"",キューシート計算用!F10,"")</f>
        <v/>
      </c>
      <c r="F23" s="101"/>
      <c r="G23" s="48">
        <f>IF(キューシート計算用!A19&lt;&gt;"",キューシート計算用!A19,"")</f>
        <v>15</v>
      </c>
      <c r="H23" s="100" t="str">
        <f>IF(キューシート計算用!F19&lt;&gt;"",キューシート計算用!F19,"")</f>
        <v/>
      </c>
      <c r="I23" s="101"/>
      <c r="J23" s="48">
        <f>IF(キューシート計算用!A28&lt;&gt;"",キューシート計算用!A28,"")</f>
        <v>24</v>
      </c>
      <c r="K23" s="100" t="str">
        <f>IF(キューシート計算用!F28&lt;&gt;"",キューシート計算用!F28,"")</f>
        <v>千波湖入口</v>
      </c>
      <c r="L23" s="101"/>
      <c r="M23" s="48">
        <f>IF(キューシート計算用!A37&lt;&gt;"",キューシート計算用!A37,"")</f>
        <v>33</v>
      </c>
      <c r="N23" s="100" t="str">
        <f>IF(キューシート計算用!F37&lt;&gt;"",キューシート計算用!F37,"")</f>
        <v>奥谷</v>
      </c>
      <c r="O23" s="101"/>
      <c r="P23" s="48">
        <f>IF(キューシート計算用!A46&lt;&gt;"",キューシート計算用!A46,"")</f>
        <v>42</v>
      </c>
      <c r="Q23" s="100" t="str">
        <f>IF(キューシート計算用!F46&lt;&gt;"",キューシート計算用!F46,"")</f>
        <v/>
      </c>
      <c r="R23" s="101"/>
      <c r="S23" s="48">
        <f>IF(キューシート計算用!A55&lt;&gt;"",キューシート計算用!A55,"")</f>
        <v>51</v>
      </c>
      <c r="T23" s="100" t="str">
        <f>IF(キューシート計算用!F55&lt;&gt;"",キューシート計算用!F55,"")</f>
        <v/>
      </c>
      <c r="U23" s="101"/>
      <c r="V23" s="48">
        <f>IF(キューシート計算用!A64&lt;&gt;"",キューシート計算用!A64,"")</f>
        <v>60</v>
      </c>
      <c r="W23" s="100" t="str">
        <f>IF(キューシート計算用!F64&lt;&gt;"",キューシート計算用!F64,"")</f>
        <v>葉鹿跨線橋南</v>
      </c>
      <c r="X23" s="101"/>
      <c r="Y23" s="48">
        <f>IF(キューシート計算用!A73&lt;&gt;"",キューシート計算用!A73,"")</f>
        <v>69</v>
      </c>
      <c r="Z23" s="100" t="str">
        <f>IF(キューシート計算用!F73&lt;&gt;"",キューシート計算用!F73,"")</f>
        <v>大間々町6丁目中</v>
      </c>
      <c r="AA23" s="101"/>
      <c r="AB23" s="48">
        <f>IF(キューシート計算用!A82&lt;&gt;"",キューシート計算用!A82,"")</f>
        <v>78</v>
      </c>
      <c r="AC23" s="100" t="str">
        <f>IF(キューシート計算用!F82&lt;&gt;"",キューシート計算用!F82,"")</f>
        <v>七丁目</v>
      </c>
      <c r="AD23" s="101"/>
      <c r="AE23" s="48">
        <f>IF(キューシート計算用!A91&lt;&gt;"",キューシート計算用!A91,"")</f>
        <v>87</v>
      </c>
      <c r="AF23" s="100" t="str">
        <f>IF(キューシート計算用!F91&lt;&gt;"",キューシート計算用!F91,"")</f>
        <v>上武大橋(南)</v>
      </c>
      <c r="AG23" s="101"/>
      <c r="AH23" s="48">
        <f>IF(キューシート計算用!A100&lt;&gt;"",キューシート計算用!A100,"")</f>
        <v>96</v>
      </c>
      <c r="AI23" s="100" t="str">
        <f>IF(キューシート計算用!F100&lt;&gt;"",キューシート計算用!F100,"")</f>
        <v>川崎町</v>
      </c>
      <c r="AJ23" s="101"/>
      <c r="AK23" s="48">
        <f>IF(キューシート計算用!A109&lt;&gt;"",キューシート計算用!A109,"")</f>
        <v>105</v>
      </c>
      <c r="AL23" s="100" t="str">
        <f>IF(キューシート計算用!F109&lt;&gt;"",キューシート計算用!F109,"")</f>
        <v>追分交差点</v>
      </c>
      <c r="AM23" s="101"/>
      <c r="AN23" s="48">
        <f>IF(キューシート計算用!A118&lt;&gt;"",キューシート計算用!A118,"")</f>
        <v>114</v>
      </c>
      <c r="AO23" s="100" t="str">
        <f>IF(キューシート計算用!F118&lt;&gt;"",キューシート計算用!F118,"")</f>
        <v/>
      </c>
      <c r="AP23" s="101"/>
      <c r="AQ23" s="48">
        <f>IF(キューシート計算用!A127&lt;&gt;"",キューシート計算用!A127,"")</f>
        <v>123</v>
      </c>
      <c r="AR23" s="100" t="str">
        <f>IF(キューシート計算用!F127&lt;&gt;"",キューシート計算用!F127,"")</f>
        <v/>
      </c>
      <c r="AS23" s="101"/>
      <c r="AT23" s="48">
        <f>IF(キューシート計算用!A136&lt;&gt;"",キューシート計算用!A136,"")</f>
        <v>132</v>
      </c>
      <c r="AU23" s="100" t="str">
        <f>IF(キューシート計算用!F136&lt;&gt;"",キューシート計算用!F136,"")</f>
        <v/>
      </c>
      <c r="AV23" s="101"/>
      <c r="AW23" s="48">
        <f>IF(キューシート計算用!A145&lt;&gt;"",キューシート計算用!A145,"")</f>
        <v>141</v>
      </c>
      <c r="AX23" s="100" t="str">
        <f>IF(キューシート計算用!F145&lt;&gt;"",キューシート計算用!F145,"")</f>
        <v/>
      </c>
      <c r="AY23" s="101"/>
      <c r="AZ23" s="48">
        <f>IF(キューシート計算用!A154&lt;&gt;"",キューシート計算用!A154,"")</f>
        <v>150</v>
      </c>
      <c r="BA23" s="100" t="str">
        <f>IF(キューシート計算用!F154&lt;&gt;"",キューシート計算用!F154,"")</f>
        <v/>
      </c>
      <c r="BB23" s="101"/>
      <c r="BC23" s="48">
        <f>IF(キューシート計算用!A163&lt;&gt;"",キューシート計算用!A163,"")</f>
        <v>159</v>
      </c>
      <c r="BD23" s="100" t="str">
        <f>IF(キューシート計算用!F163&lt;&gt;"",キューシート計算用!F163,"")</f>
        <v/>
      </c>
      <c r="BE23" s="101"/>
      <c r="BF23" s="48">
        <f>IF(キューシート計算用!A172&lt;&gt;"",キューシート計算用!A172,"")</f>
        <v>168</v>
      </c>
      <c r="BG23" s="100" t="str">
        <f>IF(キューシート計算用!F172&lt;&gt;"",キューシート計算用!F172,"")</f>
        <v/>
      </c>
      <c r="BH23" s="101"/>
      <c r="BI23" s="48">
        <f>IF(キューシート計算用!A181&lt;&gt;"",キューシート計算用!A181,"")</f>
        <v>177</v>
      </c>
      <c r="BJ23" s="100" t="str">
        <f>IF(キューシート計算用!F181&lt;&gt;"",キューシート計算用!F181,"")</f>
        <v/>
      </c>
      <c r="BK23" s="101"/>
      <c r="BL23" s="48">
        <f>IF(キューシート計算用!A190&lt;&gt;"",キューシート計算用!A190,"")</f>
        <v>186</v>
      </c>
      <c r="BM23" s="100" t="str">
        <f>IF(キューシート計算用!F190&lt;&gt;"",キューシート計算用!F190,"")</f>
        <v/>
      </c>
      <c r="BN23" s="101"/>
      <c r="BO23" s="48">
        <f>IF(キューシート計算用!A199&lt;&gt;"",キューシート計算用!A199,"")</f>
        <v>195</v>
      </c>
      <c r="BP23" s="100" t="str">
        <f>IF(キューシート計算用!F199&lt;&gt;"",キューシート計算用!F199,"")</f>
        <v/>
      </c>
      <c r="BQ23" s="101"/>
      <c r="BR23" s="25"/>
      <c r="BS23" s="25"/>
      <c r="BT23" s="25"/>
    </row>
    <row r="24" spans="1:72" s="12" customFormat="1" x14ac:dyDescent="0.15">
      <c r="A24" s="26"/>
      <c r="B24" s="8"/>
      <c r="C24" s="26"/>
      <c r="D24" s="49" t="str">
        <f>IF(キューシート計算用!B10&lt;&gt;"",キューシート計算用!B10,"")</f>
        <v/>
      </c>
      <c r="E24" s="102" t="str">
        <f>IF(キューシート計算用!K10&lt;&gt;"",キューシート計算用!K10,"")</f>
        <v/>
      </c>
      <c r="F24" s="103"/>
      <c r="G24" s="49" t="str">
        <f>IF(キューシート計算用!B19&lt;&gt;"",キューシート計算用!B19,"")</f>
        <v/>
      </c>
      <c r="H24" s="102" t="str">
        <f>IF(キューシート計算用!K19&lt;&gt;"",キューシート計算用!K19,"")</f>
        <v>←水戸</v>
      </c>
      <c r="I24" s="103"/>
      <c r="J24" s="49" t="str">
        <f>IF(キューシート計算用!B28&lt;&gt;"",キューシート計算用!B28,"")</f>
        <v/>
      </c>
      <c r="K24" s="102" t="str">
        <f>IF(キューシート計算用!K28&lt;&gt;"",キューシート計算用!K28,"")</f>
        <v>徳川斉昭公・慶喜公像→</v>
      </c>
      <c r="L24" s="103"/>
      <c r="M24" s="49" t="str">
        <f>IF(キューシート計算用!B37&lt;&gt;"",キューシート計算用!B37,"")</f>
        <v/>
      </c>
      <c r="N24" s="102" t="str">
        <f>IF(キューシート計算用!K37&lt;&gt;"",キューシート計算用!K37,"")</f>
        <v>←土浦　石岡</v>
      </c>
      <c r="O24" s="103"/>
      <c r="P24" s="49" t="str">
        <f>IF(キューシート計算用!B46&lt;&gt;"",キューシート計算用!B46,"")</f>
        <v/>
      </c>
      <c r="Q24" s="102" t="str">
        <f>IF(キューシート計算用!K46&lt;&gt;"",キューシート計算用!K46,"")</f>
        <v>←古河</v>
      </c>
      <c r="R24" s="103"/>
      <c r="S24" s="49" t="str">
        <f>IF(キューシート計算用!B55&lt;&gt;"",キューシート計算用!B55,"")</f>
        <v/>
      </c>
      <c r="T24" s="102" t="str">
        <f>IF(キューシート計算用!K55&lt;&gt;"",キューシート計算用!K55,"")</f>
        <v/>
      </c>
      <c r="U24" s="103"/>
      <c r="V24" s="49" t="str">
        <f>IF(キューシート計算用!B64&lt;&gt;"",キューシート計算用!B64,"")</f>
        <v/>
      </c>
      <c r="W24" s="102" t="str">
        <f>IF(キューシート計算用!K64&lt;&gt;"",キューシート計算用!K64,"")</f>
        <v>←前橋　桐生</v>
      </c>
      <c r="X24" s="103"/>
      <c r="Y24" s="49" t="str">
        <f>IF(キューシート計算用!B73&lt;&gt;"",キューシート計算用!B73,"")</f>
        <v/>
      </c>
      <c r="Z24" s="102" t="str">
        <f>IF(キューシート計算用!K73&lt;&gt;"",キューシート計算用!K73,"")</f>
        <v>渋川→</v>
      </c>
      <c r="AA24" s="103"/>
      <c r="AB24" s="49" t="str">
        <f>IF(キューシート計算用!B82&lt;&gt;"",キューシート計算用!B82,"")</f>
        <v/>
      </c>
      <c r="AC24" s="102" t="str">
        <f>IF(キューシート計算用!K82&lt;&gt;"",キューシート計算用!K82,"")</f>
        <v/>
      </c>
      <c r="AD24" s="103"/>
      <c r="AE24" s="49" t="str">
        <f>IF(キューシート計算用!B91&lt;&gt;"",キューシート計算用!B91,"")</f>
        <v/>
      </c>
      <c r="AF24" s="102" t="str">
        <f>IF(キューシート計算用!K91&lt;&gt;"",キューシート計算用!K91,"")</f>
        <v/>
      </c>
      <c r="AG24" s="103"/>
      <c r="AH24" s="49" t="str">
        <f>IF(キューシート計算用!B100&lt;&gt;"",キューシート計算用!B100,"")</f>
        <v/>
      </c>
      <c r="AI24" s="102" t="str">
        <f>IF(キューシート計算用!K100&lt;&gt;"",キューシート計算用!K100,"")</f>
        <v>佐野　田沼→</v>
      </c>
      <c r="AJ24" s="103"/>
      <c r="AK24" s="49" t="str">
        <f>IF(キューシート計算用!B109&lt;&gt;"",キューシート計算用!B109,"")</f>
        <v/>
      </c>
      <c r="AL24" s="102" t="str">
        <f>IF(キューシート計算用!K109&lt;&gt;"",キューシート計算用!K109,"")</f>
        <v>←日光　宇都宮　鹿沼市街</v>
      </c>
      <c r="AM24" s="103"/>
      <c r="AN24" s="49" t="str">
        <f>IF(キューシート計算用!B118&lt;&gt;"",キューシート計算用!B118,"")</f>
        <v/>
      </c>
      <c r="AO24" s="102" t="str">
        <f>IF(キューシート計算用!K118&lt;&gt;"",キューシート計算用!K118,"")</f>
        <v/>
      </c>
      <c r="AP24" s="103"/>
      <c r="AQ24" s="49" t="str">
        <f>IF(キューシート計算用!B127&lt;&gt;"",キューシート計算用!B127,"")</f>
        <v/>
      </c>
      <c r="AR24" s="102" t="str">
        <f>IF(キューシート計算用!K127&lt;&gt;"",キューシート計算用!K127,"")</f>
        <v/>
      </c>
      <c r="AS24" s="103"/>
      <c r="AT24" s="49" t="str">
        <f>IF(キューシート計算用!B136&lt;&gt;"",キューシート計算用!B136,"")</f>
        <v/>
      </c>
      <c r="AU24" s="102" t="str">
        <f>IF(キューシート計算用!K136&lt;&gt;"",キューシート計算用!K136,"")</f>
        <v/>
      </c>
      <c r="AV24" s="103"/>
      <c r="AW24" s="49" t="str">
        <f>IF(キューシート計算用!B145&lt;&gt;"",キューシート計算用!B145,"")</f>
        <v/>
      </c>
      <c r="AX24" s="102" t="str">
        <f>IF(キューシート計算用!K145&lt;&gt;"",キューシート計算用!K145,"")</f>
        <v/>
      </c>
      <c r="AY24" s="103"/>
      <c r="AZ24" s="49" t="str">
        <f>IF(キューシート計算用!B154&lt;&gt;"",キューシート計算用!B154,"")</f>
        <v/>
      </c>
      <c r="BA24" s="102" t="str">
        <f>IF(キューシート計算用!K154&lt;&gt;"",キューシート計算用!K154,"")</f>
        <v/>
      </c>
      <c r="BB24" s="103"/>
      <c r="BC24" s="49" t="str">
        <f>IF(キューシート計算用!B163&lt;&gt;"",キューシート計算用!B163,"")</f>
        <v/>
      </c>
      <c r="BD24" s="102" t="str">
        <f>IF(キューシート計算用!K163&lt;&gt;"",キューシート計算用!K163,"")</f>
        <v/>
      </c>
      <c r="BE24" s="103"/>
      <c r="BF24" s="49" t="str">
        <f>IF(キューシート計算用!B172&lt;&gt;"",キューシート計算用!B172,"")</f>
        <v/>
      </c>
      <c r="BG24" s="102" t="str">
        <f>IF(キューシート計算用!K172&lt;&gt;"",キューシート計算用!K172,"")</f>
        <v/>
      </c>
      <c r="BH24" s="103"/>
      <c r="BI24" s="49" t="str">
        <f>IF(キューシート計算用!B181&lt;&gt;"",キューシート計算用!B181,"")</f>
        <v/>
      </c>
      <c r="BJ24" s="102" t="str">
        <f>IF(キューシート計算用!K181&lt;&gt;"",キューシート計算用!K181,"")</f>
        <v/>
      </c>
      <c r="BK24" s="103"/>
      <c r="BL24" s="49" t="str">
        <f>IF(キューシート計算用!B190&lt;&gt;"",キューシート計算用!B190,"")</f>
        <v/>
      </c>
      <c r="BM24" s="102" t="str">
        <f>IF(キューシート計算用!K190&lt;&gt;"",キューシート計算用!K190,"")</f>
        <v/>
      </c>
      <c r="BN24" s="103"/>
      <c r="BO24" s="49" t="str">
        <f>IF(キューシート計算用!B199&lt;&gt;"",キューシート計算用!B199,"")</f>
        <v/>
      </c>
      <c r="BP24" s="102" t="str">
        <f>IF(キューシート計算用!K199&lt;&gt;"",キューシート計算用!K199,"")</f>
        <v/>
      </c>
      <c r="BQ24" s="103"/>
      <c r="BR24" s="25"/>
      <c r="BS24" s="25"/>
      <c r="BT24" s="25"/>
    </row>
    <row r="25" spans="1:72" s="12" customFormat="1" x14ac:dyDescent="0.15">
      <c r="A25" s="26"/>
      <c r="B25" s="26"/>
      <c r="C25" s="26"/>
      <c r="D25" s="50" t="str">
        <f>IF(キューシート計算用!M10&lt;&gt;"",キューシート計算用!M10,"")</f>
        <v/>
      </c>
      <c r="E25" s="44"/>
      <c r="F25" s="45"/>
      <c r="G25" s="50" t="str">
        <f>IF(キューシート計算用!M19&lt;&gt;"",キューシート計算用!M19,"")</f>
        <v/>
      </c>
      <c r="H25" s="44"/>
      <c r="I25" s="45"/>
      <c r="J25" s="50" t="str">
        <f>IF(キューシート計算用!M28&lt;&gt;"",キューシート計算用!M28,"")</f>
        <v/>
      </c>
      <c r="K25" s="44"/>
      <c r="L25" s="45"/>
      <c r="M25" s="50" t="str">
        <f>IF(キューシート計算用!M37&lt;&gt;"",キューシート計算用!M37,"")</f>
        <v/>
      </c>
      <c r="N25" s="44"/>
      <c r="O25" s="45"/>
      <c r="P25" s="50" t="str">
        <f>IF(キューシート計算用!M46&lt;&gt;"",キューシート計算用!M46,"")</f>
        <v/>
      </c>
      <c r="Q25" s="44"/>
      <c r="R25" s="45"/>
      <c r="S25" s="50" t="str">
        <f>IF(キューシート計算用!M55&lt;&gt;"",キューシート計算用!M55,"")</f>
        <v/>
      </c>
      <c r="T25" s="44"/>
      <c r="U25" s="45"/>
      <c r="V25" s="50" t="str">
        <f>IF(キューシート計算用!M64&lt;&gt;"",キューシート計算用!M64,"")</f>
        <v/>
      </c>
      <c r="W25" s="44"/>
      <c r="X25" s="45"/>
      <c r="Y25" s="50" t="str">
        <f>IF(キューシート計算用!M73&lt;&gt;"",キューシート計算用!M73,"")</f>
        <v/>
      </c>
      <c r="Z25" s="44"/>
      <c r="AA25" s="45"/>
      <c r="AB25" s="50" t="str">
        <f>IF(キューシート計算用!M82&lt;&gt;"",キューシート計算用!M82,"")</f>
        <v/>
      </c>
      <c r="AC25" s="44"/>
      <c r="AD25" s="45"/>
      <c r="AE25" s="50" t="str">
        <f>IF(キューシート計算用!M91&lt;&gt;"",キューシート計算用!M91,"")</f>
        <v/>
      </c>
      <c r="AF25" s="44"/>
      <c r="AG25" s="45"/>
      <c r="AH25" s="50" t="str">
        <f>IF(キューシート計算用!M100&lt;&gt;"",キューシート計算用!M100,"")</f>
        <v/>
      </c>
      <c r="AI25" s="44"/>
      <c r="AJ25" s="45"/>
      <c r="AK25" s="50" t="str">
        <f>IF(キューシート計算用!M109&lt;&gt;"",キューシート計算用!M109,"")</f>
        <v/>
      </c>
      <c r="AL25" s="44"/>
      <c r="AM25" s="45"/>
      <c r="AN25" s="50" t="str">
        <f>IF(キューシート計算用!M118&lt;&gt;"",キューシート計算用!M118,"")</f>
        <v/>
      </c>
      <c r="AO25" s="44"/>
      <c r="AP25" s="45"/>
      <c r="AQ25" s="50" t="str">
        <f>IF(キューシート計算用!M127&lt;&gt;"",キューシート計算用!M127,"")</f>
        <v/>
      </c>
      <c r="AR25" s="44"/>
      <c r="AS25" s="45"/>
      <c r="AT25" s="50" t="str">
        <f>IF(キューシート計算用!M136&lt;&gt;"",キューシート計算用!M136,"")</f>
        <v/>
      </c>
      <c r="AU25" s="44"/>
      <c r="AV25" s="45"/>
      <c r="AW25" s="50" t="str">
        <f>IF(キューシート計算用!M145&lt;&gt;"",キューシート計算用!M145,"")</f>
        <v/>
      </c>
      <c r="AX25" s="44"/>
      <c r="AY25" s="45"/>
      <c r="AZ25" s="50" t="str">
        <f>IF(キューシート計算用!M154&lt;&gt;"",キューシート計算用!M154,"")</f>
        <v/>
      </c>
      <c r="BA25" s="44"/>
      <c r="BB25" s="45"/>
      <c r="BC25" s="50" t="str">
        <f>IF(キューシート計算用!M163&lt;&gt;"",キューシート計算用!M163,"")</f>
        <v/>
      </c>
      <c r="BD25" s="44"/>
      <c r="BE25" s="44"/>
      <c r="BF25" s="50" t="str">
        <f>IF(キューシート計算用!M172&lt;&gt;"",キューシート計算用!M172,"")</f>
        <v/>
      </c>
      <c r="BG25" s="44"/>
      <c r="BH25" s="44"/>
      <c r="BI25" s="50" t="str">
        <f>IF(キューシート計算用!M181&lt;&gt;"",キューシート計算用!M181,"")</f>
        <v/>
      </c>
      <c r="BJ25" s="44"/>
      <c r="BK25" s="44"/>
      <c r="BL25" s="50" t="str">
        <f>IF(キューシート計算用!M190&lt;&gt;"",キューシート計算用!M190,"")</f>
        <v/>
      </c>
      <c r="BM25" s="44"/>
      <c r="BN25" s="44"/>
      <c r="BO25" s="50" t="str">
        <f>IF(キューシート計算用!M199&lt;&gt;"",キューシート計算用!M199,"")</f>
        <v/>
      </c>
      <c r="BP25" s="44"/>
      <c r="BQ25" s="45"/>
      <c r="BR25" s="25"/>
      <c r="BS25" s="25"/>
      <c r="BT25" s="25"/>
    </row>
    <row r="26" spans="1:72" s="12" customFormat="1" x14ac:dyDescent="0.15">
      <c r="A26" s="26"/>
      <c r="B26" s="26"/>
      <c r="C26" s="28"/>
      <c r="D26" s="50" t="str">
        <f>IF(キューシート計算用!N10&lt;&gt;"",キューシート計算用!N10,"")</f>
        <v/>
      </c>
      <c r="E26" s="44"/>
      <c r="F26" s="45"/>
      <c r="G26" s="50" t="str">
        <f>IF(キューシート計算用!N19&lt;&gt;"",キューシート計算用!N19,"")</f>
        <v/>
      </c>
      <c r="H26" s="44"/>
      <c r="I26" s="45"/>
      <c r="J26" s="50" t="str">
        <f>IF(キューシート計算用!N28&lt;&gt;"",キューシート計算用!N28,"")</f>
        <v/>
      </c>
      <c r="K26" s="44"/>
      <c r="L26" s="45"/>
      <c r="M26" s="50" t="str">
        <f>IF(キューシート計算用!N37&lt;&gt;"",キューシート計算用!N37,"")</f>
        <v/>
      </c>
      <c r="N26" s="44"/>
      <c r="O26" s="45"/>
      <c r="P26" s="50" t="str">
        <f>IF(キューシート計算用!N46&lt;&gt;"",キューシート計算用!N46,"")</f>
        <v/>
      </c>
      <c r="Q26" s="44"/>
      <c r="R26" s="45"/>
      <c r="S26" s="50" t="str">
        <f>IF(キューシート計算用!N55&lt;&gt;"",キューシート計算用!N55,"")</f>
        <v/>
      </c>
      <c r="T26" s="44"/>
      <c r="U26" s="45"/>
      <c r="V26" s="50" t="str">
        <f>IF(キューシート計算用!N64&lt;&gt;"",キューシート計算用!N64,"")</f>
        <v/>
      </c>
      <c r="W26" s="44"/>
      <c r="X26" s="45"/>
      <c r="Y26" s="50" t="str">
        <f>IF(キューシート計算用!N73&lt;&gt;"",キューシート計算用!N73,"")</f>
        <v/>
      </c>
      <c r="Z26" s="44"/>
      <c r="AA26" s="45"/>
      <c r="AB26" s="50" t="str">
        <f>IF(キューシート計算用!N82&lt;&gt;"",キューシート計算用!N82,"")</f>
        <v/>
      </c>
      <c r="AC26" s="44"/>
      <c r="AD26" s="45"/>
      <c r="AE26" s="50" t="str">
        <f>IF(キューシート計算用!N91&lt;&gt;"",キューシート計算用!N91,"")</f>
        <v/>
      </c>
      <c r="AF26" s="44"/>
      <c r="AG26" s="45"/>
      <c r="AH26" s="50" t="str">
        <f>IF(キューシート計算用!N100&lt;&gt;"",キューシート計算用!N100,"")</f>
        <v/>
      </c>
      <c r="AI26" s="44"/>
      <c r="AJ26" s="45"/>
      <c r="AK26" s="50" t="str">
        <f>IF(キューシート計算用!N109&lt;&gt;"",キューシート計算用!N109,"")</f>
        <v/>
      </c>
      <c r="AL26" s="44"/>
      <c r="AM26" s="45"/>
      <c r="AN26" s="50" t="str">
        <f>IF(キューシート計算用!N118&lt;&gt;"",キューシート計算用!N118,"")</f>
        <v/>
      </c>
      <c r="AO26" s="44"/>
      <c r="AP26" s="45"/>
      <c r="AQ26" s="50" t="str">
        <f>IF(キューシート計算用!N127&lt;&gt;"",キューシート計算用!N127,"")</f>
        <v/>
      </c>
      <c r="AR26" s="44"/>
      <c r="AS26" s="45"/>
      <c r="AT26" s="50" t="str">
        <f>IF(キューシート計算用!N136&lt;&gt;"",キューシート計算用!N136,"")</f>
        <v/>
      </c>
      <c r="AU26" s="44"/>
      <c r="AV26" s="45"/>
      <c r="AW26" s="50" t="str">
        <f>IF(キューシート計算用!N145&lt;&gt;"",キューシート計算用!N145,"")</f>
        <v/>
      </c>
      <c r="AX26" s="44"/>
      <c r="AY26" s="45"/>
      <c r="AZ26" s="50" t="str">
        <f>IF(キューシート計算用!N154&lt;&gt;"",キューシート計算用!N154,"")</f>
        <v/>
      </c>
      <c r="BA26" s="44"/>
      <c r="BB26" s="45"/>
      <c r="BC26" s="50" t="str">
        <f>IF(キューシート計算用!N163&lt;&gt;"",キューシート計算用!N163,"")</f>
        <v/>
      </c>
      <c r="BD26" s="44"/>
      <c r="BE26" s="44"/>
      <c r="BF26" s="50" t="str">
        <f>IF(キューシート計算用!N172&lt;&gt;"",キューシート計算用!N172,"")</f>
        <v/>
      </c>
      <c r="BG26" s="44"/>
      <c r="BH26" s="44"/>
      <c r="BI26" s="50" t="str">
        <f>IF(キューシート計算用!N181&lt;&gt;"",キューシート計算用!N181,"")</f>
        <v/>
      </c>
      <c r="BJ26" s="44"/>
      <c r="BK26" s="44"/>
      <c r="BL26" s="50" t="str">
        <f>IF(キューシート計算用!N190&lt;&gt;"",キューシート計算用!N190,"")</f>
        <v/>
      </c>
      <c r="BM26" s="44"/>
      <c r="BN26" s="44"/>
      <c r="BO26" s="50" t="str">
        <f>IF(キューシート計算用!N199&lt;&gt;"",キューシート計算用!N199,"")</f>
        <v/>
      </c>
      <c r="BP26" s="44"/>
      <c r="BQ26" s="45"/>
      <c r="BR26" s="25"/>
      <c r="BS26" s="25"/>
      <c r="BT26" s="25"/>
    </row>
    <row r="27" spans="1:72" x14ac:dyDescent="0.15">
      <c r="A27" s="26"/>
      <c r="B27" s="8"/>
      <c r="C27" s="26"/>
      <c r="D27" s="51">
        <f>IF(キューシート計算用!C10&lt;&gt;"",キューシート計算用!C10,"")</f>
        <v>6.5</v>
      </c>
      <c r="E27" s="44"/>
      <c r="F27" s="45"/>
      <c r="G27" s="51">
        <f>IF(キューシート計算用!C19&lt;&gt;"",キューシート計算用!C19,"")</f>
        <v>0.89999999999999858</v>
      </c>
      <c r="H27" s="44"/>
      <c r="I27" s="45"/>
      <c r="J27" s="51">
        <f>IF(キューシート計算用!C28&lt;&gt;"",キューシート計算用!C28,"")</f>
        <v>0.5</v>
      </c>
      <c r="K27" s="44"/>
      <c r="L27" s="45"/>
      <c r="M27" s="51">
        <f>IF(キューシート計算用!C37&lt;&gt;"",キューシート計算用!C37,"")</f>
        <v>10.700000000000003</v>
      </c>
      <c r="N27" s="44"/>
      <c r="O27" s="45"/>
      <c r="P27" s="51">
        <f>IF(キューシート計算用!C46&lt;&gt;"",キューシート計算用!C46,"")</f>
        <v>0.5</v>
      </c>
      <c r="Q27" s="44"/>
      <c r="R27" s="45"/>
      <c r="S27" s="51">
        <f>IF(キューシート計算用!C55&lt;&gt;"",キューシート計算用!C55,"")</f>
        <v>7.2999999999999829</v>
      </c>
      <c r="T27" s="44"/>
      <c r="U27" s="45"/>
      <c r="V27" s="51">
        <f>IF(キューシート計算用!C64&lt;&gt;"",キューシート計算用!C64,"")</f>
        <v>0.19999999999998863</v>
      </c>
      <c r="W27" s="44"/>
      <c r="X27" s="45"/>
      <c r="Y27" s="51">
        <f>IF(キューシート計算用!C73&lt;&gt;"",キューシート計算用!C73,"")</f>
        <v>0.70000000000001705</v>
      </c>
      <c r="Z27" s="44"/>
      <c r="AA27" s="45"/>
      <c r="AB27" s="51">
        <f>IF(キューシート計算用!C82&lt;&gt;"",キューシート計算用!C82,"")</f>
        <v>4</v>
      </c>
      <c r="AC27" s="44"/>
      <c r="AD27" s="45"/>
      <c r="AE27" s="51">
        <f>IF(キューシート計算用!C91&lt;&gt;"",キューシート計算用!C91,"")</f>
        <v>5.1000000000000227</v>
      </c>
      <c r="AF27" s="44"/>
      <c r="AG27" s="45"/>
      <c r="AH27" s="51">
        <f>IF(キューシート計算用!C100&lt;&gt;"",キューシート計算用!C100,"")</f>
        <v>1.5</v>
      </c>
      <c r="AI27" s="44"/>
      <c r="AJ27" s="45"/>
      <c r="AK27" s="51">
        <f>IF(キューシート計算用!C109&lt;&gt;"",キューシート計算用!C109,"")</f>
        <v>3.1999999999999318</v>
      </c>
      <c r="AL27" s="44"/>
      <c r="AM27" s="45"/>
      <c r="AN27" s="51" t="str">
        <f>IF(キューシート計算用!C118&lt;&gt;"",キューシート計算用!C118,"")</f>
        <v/>
      </c>
      <c r="AO27" s="44"/>
      <c r="AP27" s="45"/>
      <c r="AQ27" s="51" t="str">
        <f>IF(キューシート計算用!C127&lt;&gt;"",キューシート計算用!C127,"")</f>
        <v/>
      </c>
      <c r="AR27" s="44"/>
      <c r="AS27" s="45"/>
      <c r="AT27" s="51" t="str">
        <f>IF(キューシート計算用!C136&lt;&gt;"",キューシート計算用!C136,"")</f>
        <v/>
      </c>
      <c r="AU27" s="44"/>
      <c r="AV27" s="45"/>
      <c r="AW27" s="51" t="str">
        <f>IF(キューシート計算用!C145&lt;&gt;"",キューシート計算用!C145,"")</f>
        <v/>
      </c>
      <c r="AX27" s="44"/>
      <c r="AY27" s="45"/>
      <c r="AZ27" s="51" t="str">
        <f>IF(キューシート計算用!C154&lt;&gt;"",キューシート計算用!C154,"")</f>
        <v/>
      </c>
      <c r="BA27" s="44"/>
      <c r="BB27" s="45"/>
      <c r="BC27" s="51" t="str">
        <f>IF(キューシート計算用!C163&lt;&gt;"",キューシート計算用!C163,"")</f>
        <v/>
      </c>
      <c r="BD27" s="44"/>
      <c r="BE27" s="44"/>
      <c r="BF27" s="51" t="str">
        <f>IF(キューシート計算用!C172&lt;&gt;"",キューシート計算用!C172,"")</f>
        <v/>
      </c>
      <c r="BG27" s="44"/>
      <c r="BH27" s="44"/>
      <c r="BI27" s="51" t="str">
        <f>IF(キューシート計算用!C181&lt;&gt;"",キューシート計算用!C181,"")</f>
        <v/>
      </c>
      <c r="BJ27" s="44"/>
      <c r="BK27" s="44"/>
      <c r="BL27" s="51" t="str">
        <f>IF(キューシート計算用!C190&lt;&gt;"",キューシート計算用!C190,"")</f>
        <v/>
      </c>
      <c r="BM27" s="44"/>
      <c r="BN27" s="44"/>
      <c r="BO27" s="51" t="str">
        <f>IF(キューシート計算用!C199&lt;&gt;"",キューシート計算用!C199,"")</f>
        <v/>
      </c>
      <c r="BP27" s="44"/>
      <c r="BQ27" s="45"/>
      <c r="BR27" s="25"/>
      <c r="BS27" s="25"/>
      <c r="BT27" s="25"/>
    </row>
    <row r="28" spans="1:72" x14ac:dyDescent="0.15">
      <c r="A28" s="26"/>
      <c r="B28" s="26"/>
      <c r="C28" s="26"/>
      <c r="D28" s="52">
        <f>IF(キューシート計算用!D10&lt;&gt;"",キューシート計算用!D10,"")</f>
        <v>9.9</v>
      </c>
      <c r="E28" s="44"/>
      <c r="F28" s="45"/>
      <c r="G28" s="52">
        <f>IF(キューシート計算用!D19&lt;&gt;"",キューシート計算用!D19,"")</f>
        <v>59.8</v>
      </c>
      <c r="H28" s="44"/>
      <c r="I28" s="45"/>
      <c r="J28" s="52">
        <f>IF(キューシート計算用!D28&lt;&gt;"",キューシート計算用!D28,"")</f>
        <v>77.5</v>
      </c>
      <c r="K28" s="44"/>
      <c r="L28" s="45"/>
      <c r="M28" s="52">
        <f>IF(キューシート計算用!D37&lt;&gt;"",キューシート計算用!D37,"")</f>
        <v>18.700000000000003</v>
      </c>
      <c r="N28" s="44"/>
      <c r="O28" s="45"/>
      <c r="P28" s="52">
        <f>IF(キューシート計算用!D46&lt;&gt;"",キューシート計算用!D46,"")</f>
        <v>17.5</v>
      </c>
      <c r="Q28" s="44"/>
      <c r="R28" s="45"/>
      <c r="S28" s="52">
        <f>IF(キューシート計算用!D55&lt;&gt;"",キューシート計算用!D55,"")</f>
        <v>48</v>
      </c>
      <c r="T28" s="44"/>
      <c r="U28" s="45"/>
      <c r="V28" s="52">
        <f>IF(キューシート計算用!D64&lt;&gt;"",キューシート計算用!D64,"")</f>
        <v>30.199999999999989</v>
      </c>
      <c r="W28" s="44"/>
      <c r="X28" s="45"/>
      <c r="Y28" s="52">
        <f>IF(キューシート計算用!D73&lt;&gt;"",キューシート計算用!D73,"")</f>
        <v>47.5</v>
      </c>
      <c r="Z28" s="44"/>
      <c r="AA28" s="45"/>
      <c r="AB28" s="52">
        <f>IF(キューシート計算用!D82&lt;&gt;"",キューシート計算用!D82,"")</f>
        <v>26.5</v>
      </c>
      <c r="AC28" s="44"/>
      <c r="AD28" s="45"/>
      <c r="AE28" s="52">
        <f>IF(キューシート計算用!D91&lt;&gt;"",キューシート計算用!D91,"")</f>
        <v>12.100000000000023</v>
      </c>
      <c r="AF28" s="44"/>
      <c r="AG28" s="45"/>
      <c r="AH28" s="52">
        <f>IF(キューシート計算用!D100&lt;&gt;"",キューシート計算用!D100,"")</f>
        <v>39</v>
      </c>
      <c r="AI28" s="44"/>
      <c r="AJ28" s="45"/>
      <c r="AK28" s="52">
        <f>IF(キューシート計算用!D109&lt;&gt;"",キューシート計算用!D109,"")</f>
        <v>36.099999999999966</v>
      </c>
      <c r="AL28" s="44"/>
      <c r="AM28" s="45"/>
      <c r="AN28" s="52" t="str">
        <f>IF(キューシート計算用!D118&lt;&gt;"",キューシート計算用!D118,"")</f>
        <v/>
      </c>
      <c r="AO28" s="44"/>
      <c r="AP28" s="45"/>
      <c r="AQ28" s="52" t="str">
        <f>IF(キューシート計算用!D127&lt;&gt;"",キューシート計算用!D127,"")</f>
        <v/>
      </c>
      <c r="AR28" s="44"/>
      <c r="AS28" s="45"/>
      <c r="AT28" s="52" t="str">
        <f>IF(キューシート計算用!D136&lt;&gt;"",キューシート計算用!D136,"")</f>
        <v/>
      </c>
      <c r="AU28" s="44"/>
      <c r="AV28" s="45"/>
      <c r="AW28" s="52" t="str">
        <f>IF(キューシート計算用!D145&lt;&gt;"",キューシート計算用!D145,"")</f>
        <v/>
      </c>
      <c r="AX28" s="44"/>
      <c r="AY28" s="45"/>
      <c r="AZ28" s="52" t="str">
        <f>IF(キューシート計算用!D154&lt;&gt;"",キューシート計算用!D154,"")</f>
        <v/>
      </c>
      <c r="BA28" s="44"/>
      <c r="BB28" s="45"/>
      <c r="BC28" s="52" t="str">
        <f>IF(キューシート計算用!D163&lt;&gt;"",キューシート計算用!D163,"")</f>
        <v/>
      </c>
      <c r="BD28" s="44"/>
      <c r="BE28" s="44"/>
      <c r="BF28" s="52" t="str">
        <f>IF(キューシート計算用!D172&lt;&gt;"",キューシート計算用!D172,"")</f>
        <v/>
      </c>
      <c r="BG28" s="44"/>
      <c r="BH28" s="44"/>
      <c r="BI28" s="52" t="str">
        <f>IF(キューシート計算用!D181&lt;&gt;"",キューシート計算用!D181,"")</f>
        <v/>
      </c>
      <c r="BJ28" s="44"/>
      <c r="BK28" s="44"/>
      <c r="BL28" s="52" t="str">
        <f>IF(キューシート計算用!D190&lt;&gt;"",キューシート計算用!D190,"")</f>
        <v/>
      </c>
      <c r="BM28" s="44"/>
      <c r="BN28" s="44"/>
      <c r="BO28" s="52" t="str">
        <f>IF(キューシート計算用!D199&lt;&gt;"",キューシート計算用!D199,"")</f>
        <v/>
      </c>
      <c r="BP28" s="44"/>
      <c r="BQ28" s="45"/>
      <c r="BR28" s="25"/>
      <c r="BS28" s="25"/>
      <c r="BT28" s="25"/>
    </row>
    <row r="29" spans="1:72" x14ac:dyDescent="0.15">
      <c r="A29" s="26"/>
      <c r="B29" s="8"/>
      <c r="C29" s="27"/>
      <c r="D29" s="53">
        <f>IF(キューシート計算用!E10&lt;&gt;"",キューシート計算用!E10,"")</f>
        <v>9.9</v>
      </c>
      <c r="E29" s="46"/>
      <c r="F29" s="47"/>
      <c r="G29" s="53">
        <f>IF(キューシート計算用!E19&lt;&gt;"",キューシート計算用!E19,"")</f>
        <v>59.8</v>
      </c>
      <c r="H29" s="46"/>
      <c r="I29" s="47"/>
      <c r="J29" s="53">
        <f>IF(キューシート計算用!E28&lt;&gt;"",キューシート計算用!E28,"")</f>
        <v>77.5</v>
      </c>
      <c r="K29" s="46"/>
      <c r="L29" s="47"/>
      <c r="M29" s="53">
        <f>IF(キューシート計算用!E37&lt;&gt;"",キューシート計算用!E37,"")</f>
        <v>110.7</v>
      </c>
      <c r="N29" s="46"/>
      <c r="O29" s="47"/>
      <c r="P29" s="53">
        <f>IF(キューシート計算用!E46&lt;&gt;"",キューシート計算用!E46,"")</f>
        <v>168.7</v>
      </c>
      <c r="Q29" s="46"/>
      <c r="R29" s="47"/>
      <c r="S29" s="53">
        <f>IF(キューシート計算用!E55&lt;&gt;"",キューシート計算用!E55,"")</f>
        <v>199.2</v>
      </c>
      <c r="T29" s="46"/>
      <c r="U29" s="47"/>
      <c r="V29" s="53">
        <f>IF(キューシート計算用!E64&lt;&gt;"",キューシート計算用!E64,"")</f>
        <v>230</v>
      </c>
      <c r="W29" s="46"/>
      <c r="X29" s="47"/>
      <c r="Y29" s="53">
        <f>IF(キューシート計算用!E73&lt;&gt;"",キューシート計算用!E73,"")</f>
        <v>247.3</v>
      </c>
      <c r="Z29" s="46"/>
      <c r="AA29" s="47"/>
      <c r="AB29" s="53">
        <f>IF(キューシート計算用!E82&lt;&gt;"",キューシート計算用!E82,"")</f>
        <v>294</v>
      </c>
      <c r="AC29" s="46"/>
      <c r="AD29" s="47"/>
      <c r="AE29" s="53">
        <f>IF(キューシート計算用!E91&lt;&gt;"",キューシート計算用!E91,"")</f>
        <v>314.5</v>
      </c>
      <c r="AF29" s="46"/>
      <c r="AG29" s="47"/>
      <c r="AH29" s="53">
        <f>IF(キューシート計算用!E100&lt;&gt;"",キューシート計算用!E100,"")</f>
        <v>341.4</v>
      </c>
      <c r="AI29" s="46"/>
      <c r="AJ29" s="47"/>
      <c r="AK29" s="53">
        <f>IF(キューシート計算用!E109&lt;&gt;"",キューシート計算用!E109,"")</f>
        <v>383.29999999999995</v>
      </c>
      <c r="AL29" s="46"/>
      <c r="AM29" s="47"/>
      <c r="AN29" s="53" t="str">
        <f>IF(キューシート計算用!E118&lt;&gt;"",キューシート計算用!E118,"")</f>
        <v/>
      </c>
      <c r="AO29" s="46"/>
      <c r="AP29" s="47"/>
      <c r="AQ29" s="53" t="str">
        <f>IF(キューシート計算用!E127&lt;&gt;"",キューシート計算用!E127,"")</f>
        <v/>
      </c>
      <c r="AR29" s="46"/>
      <c r="AS29" s="47"/>
      <c r="AT29" s="53" t="str">
        <f>IF(キューシート計算用!E136&lt;&gt;"",キューシート計算用!E136,"")</f>
        <v/>
      </c>
      <c r="AU29" s="46"/>
      <c r="AV29" s="47"/>
      <c r="AW29" s="53" t="str">
        <f>IF(キューシート計算用!E145&lt;&gt;"",キューシート計算用!E145,"")</f>
        <v/>
      </c>
      <c r="AX29" s="46"/>
      <c r="AY29" s="47"/>
      <c r="AZ29" s="53" t="str">
        <f>IF(キューシート計算用!E154&lt;&gt;"",キューシート計算用!E154,"")</f>
        <v/>
      </c>
      <c r="BA29" s="46"/>
      <c r="BB29" s="47"/>
      <c r="BC29" s="53" t="str">
        <f>IF(キューシート計算用!E163&lt;&gt;"",キューシート計算用!E163,"")</f>
        <v/>
      </c>
      <c r="BD29" s="44"/>
      <c r="BE29" s="44"/>
      <c r="BF29" s="53" t="str">
        <f>IF(キューシート計算用!E172&lt;&gt;"",キューシート計算用!E172,"")</f>
        <v/>
      </c>
      <c r="BG29" s="44"/>
      <c r="BH29" s="44"/>
      <c r="BI29" s="53" t="str">
        <f>IF(キューシート計算用!E181&lt;&gt;"",キューシート計算用!E181,"")</f>
        <v/>
      </c>
      <c r="BJ29" s="44"/>
      <c r="BK29" s="44"/>
      <c r="BL29" s="53" t="str">
        <f>IF(キューシート計算用!E190&lt;&gt;"",キューシート計算用!E190,"")</f>
        <v/>
      </c>
      <c r="BM29" s="44"/>
      <c r="BN29" s="44"/>
      <c r="BO29" s="53" t="str">
        <f>IF(キューシート計算用!E199&lt;&gt;"",キューシート計算用!E199,"")</f>
        <v/>
      </c>
      <c r="BP29" s="44"/>
      <c r="BQ29" s="45"/>
      <c r="BR29" s="25"/>
      <c r="BS29" s="25"/>
      <c r="BT29" s="25"/>
    </row>
    <row r="30" spans="1:72" s="12" customFormat="1" x14ac:dyDescent="0.15">
      <c r="A30" s="26"/>
      <c r="B30" s="26"/>
      <c r="C30" s="26"/>
      <c r="D30" s="48">
        <f>IF(キューシート計算用!A9&lt;&gt;"",キューシート計算用!A9,"")</f>
        <v>5</v>
      </c>
      <c r="E30" s="100" t="str">
        <f>IF(キューシート計算用!F9&lt;&gt;"",キューシート計算用!F9,"")</f>
        <v/>
      </c>
      <c r="F30" s="101"/>
      <c r="G30" s="48">
        <f>IF(キューシート計算用!A18&lt;&gt;"",キューシート計算用!A18,"")</f>
        <v>14</v>
      </c>
      <c r="H30" s="100" t="str">
        <f>IF(キューシート計算用!F18&lt;&gt;"",キューシート計算用!F18,"")</f>
        <v/>
      </c>
      <c r="I30" s="101"/>
      <c r="J30" s="48">
        <f>IF(キューシート計算用!A27&lt;&gt;"",キューシート計算用!A27,"")</f>
        <v>23</v>
      </c>
      <c r="K30" s="100" t="str">
        <f>IF(キューシート計算用!F27&lt;&gt;"",キューシート計算用!F27,"")</f>
        <v/>
      </c>
      <c r="L30" s="101"/>
      <c r="M30" s="48">
        <f>IF(キューシート計算用!A36&lt;&gt;"",キューシート計算用!A36,"")</f>
        <v>32</v>
      </c>
      <c r="N30" s="100" t="str">
        <f>IF(キューシート計算用!F36&lt;&gt;"",キューシート計算用!F36,"")</f>
        <v/>
      </c>
      <c r="O30" s="101"/>
      <c r="P30" s="48">
        <f>IF(キューシート計算用!A45&lt;&gt;"",キューシート計算用!A45,"")</f>
        <v>41</v>
      </c>
      <c r="Q30" s="100" t="str">
        <f>IF(キューシート計算用!F45&lt;&gt;"",キューシート計算用!F45,"")</f>
        <v/>
      </c>
      <c r="R30" s="101"/>
      <c r="S30" s="48">
        <f>IF(キューシート計算用!A54&lt;&gt;"",キューシート計算用!A54,"")</f>
        <v>50</v>
      </c>
      <c r="T30" s="100" t="str">
        <f>IF(キューシート計算用!F54&lt;&gt;"",キューシート計算用!F54,"")</f>
        <v>三国橋</v>
      </c>
      <c r="U30" s="101"/>
      <c r="V30" s="48">
        <f>IF(キューシート計算用!A63&lt;&gt;"",キューシート計算用!A63,"")</f>
        <v>59</v>
      </c>
      <c r="W30" s="100" t="str">
        <f>IF(キューシート計算用!F63&lt;&gt;"",キューシート計算用!F63,"")</f>
        <v>葉鹿南町</v>
      </c>
      <c r="X30" s="101"/>
      <c r="Y30" s="48">
        <f>IF(キューシート計算用!A72&lt;&gt;"",キューシート計算用!A72,"")</f>
        <v>68</v>
      </c>
      <c r="Z30" s="100" t="str">
        <f>IF(キューシート計算用!F72&lt;&gt;"",キューシート計算用!F72,"")</f>
        <v>大間々三丁目</v>
      </c>
      <c r="AA30" s="101"/>
      <c r="AB30" s="48">
        <f>IF(キューシート計算用!A81&lt;&gt;"",キューシート計算用!A81,"")</f>
        <v>77</v>
      </c>
      <c r="AC30" s="100" t="str">
        <f>IF(キューシート計算用!F81&lt;&gt;"",キューシート計算用!F81,"")</f>
        <v>森</v>
      </c>
      <c r="AD30" s="101"/>
      <c r="AE30" s="48">
        <f>IF(キューシート計算用!A90&lt;&gt;"",キューシート計算用!A90,"")</f>
        <v>86</v>
      </c>
      <c r="AF30" s="100" t="str">
        <f>IF(キューシート計算用!F90&lt;&gt;"",キューシート計算用!F90,"")</f>
        <v>藤田小学校前</v>
      </c>
      <c r="AG30" s="101"/>
      <c r="AH30" s="48">
        <f>IF(キューシート計算用!A99&lt;&gt;"",キューシート計算用!A99,"")</f>
        <v>95</v>
      </c>
      <c r="AI30" s="100" t="str">
        <f>IF(キューシート計算用!F99&lt;&gt;"",キューシート計算用!F99,"")</f>
        <v/>
      </c>
      <c r="AJ30" s="101"/>
      <c r="AK30" s="48">
        <f>IF(キューシート計算用!A108&lt;&gt;"",キューシート計算用!A108,"")</f>
        <v>104</v>
      </c>
      <c r="AL30" s="100" t="str">
        <f>IF(キューシート計算用!F108&lt;&gt;"",キューシート計算用!F108,"")</f>
        <v/>
      </c>
      <c r="AM30" s="101"/>
      <c r="AN30" s="48">
        <f>IF(キューシート計算用!A117&lt;&gt;"",キューシート計算用!A117,"")</f>
        <v>113</v>
      </c>
      <c r="AO30" s="100" t="str">
        <f>IF(キューシート計算用!F117&lt;&gt;"",キューシート計算用!F117,"")</f>
        <v/>
      </c>
      <c r="AP30" s="101"/>
      <c r="AQ30" s="48">
        <f>IF(キューシート計算用!A126&lt;&gt;"",キューシート計算用!A126,"")</f>
        <v>122</v>
      </c>
      <c r="AR30" s="100" t="str">
        <f>IF(キューシート計算用!F126&lt;&gt;"",キューシート計算用!F126,"")</f>
        <v/>
      </c>
      <c r="AS30" s="101"/>
      <c r="AT30" s="48">
        <f>IF(キューシート計算用!A135&lt;&gt;"",キューシート計算用!A135,"")</f>
        <v>131</v>
      </c>
      <c r="AU30" s="100" t="str">
        <f>IF(キューシート計算用!F135&lt;&gt;"",キューシート計算用!F135,"")</f>
        <v/>
      </c>
      <c r="AV30" s="101"/>
      <c r="AW30" s="48">
        <f>IF(キューシート計算用!A144&lt;&gt;"",キューシート計算用!A144,"")</f>
        <v>140</v>
      </c>
      <c r="AX30" s="100" t="str">
        <f>IF(キューシート計算用!F144&lt;&gt;"",キューシート計算用!F144,"")</f>
        <v/>
      </c>
      <c r="AY30" s="101"/>
      <c r="AZ30" s="48">
        <f>IF(キューシート計算用!A153&lt;&gt;"",キューシート計算用!A153,"")</f>
        <v>149</v>
      </c>
      <c r="BA30" s="100" t="str">
        <f>IF(キューシート計算用!F153&lt;&gt;"",キューシート計算用!F153,"")</f>
        <v/>
      </c>
      <c r="BB30" s="101"/>
      <c r="BC30" s="48">
        <f>IF(キューシート計算用!A162&lt;&gt;"",キューシート計算用!A162,"")</f>
        <v>158</v>
      </c>
      <c r="BD30" s="100" t="str">
        <f>IF(キューシート計算用!F162&lt;&gt;"",キューシート計算用!F162,"")</f>
        <v/>
      </c>
      <c r="BE30" s="101"/>
      <c r="BF30" s="48">
        <f>IF(キューシート計算用!A171&lt;&gt;"",キューシート計算用!A171,"")</f>
        <v>167</v>
      </c>
      <c r="BG30" s="100" t="str">
        <f>IF(キューシート計算用!F171&lt;&gt;"",キューシート計算用!F171,"")</f>
        <v/>
      </c>
      <c r="BH30" s="101"/>
      <c r="BI30" s="48">
        <f>IF(キューシート計算用!A180&lt;&gt;"",キューシート計算用!A180,"")</f>
        <v>176</v>
      </c>
      <c r="BJ30" s="100" t="str">
        <f>IF(キューシート計算用!F180&lt;&gt;"",キューシート計算用!F180,"")</f>
        <v/>
      </c>
      <c r="BK30" s="101"/>
      <c r="BL30" s="48">
        <f>IF(キューシート計算用!A189&lt;&gt;"",キューシート計算用!A189,"")</f>
        <v>185</v>
      </c>
      <c r="BM30" s="100" t="str">
        <f>IF(キューシート計算用!F189&lt;&gt;"",キューシート計算用!F189,"")</f>
        <v/>
      </c>
      <c r="BN30" s="101"/>
      <c r="BO30" s="48">
        <f>IF(キューシート計算用!A198&lt;&gt;"",キューシート計算用!A198,"")</f>
        <v>194</v>
      </c>
      <c r="BP30" s="100" t="str">
        <f>IF(キューシート計算用!F198&lt;&gt;"",キューシート計算用!F198,"")</f>
        <v/>
      </c>
      <c r="BQ30" s="101"/>
      <c r="BR30" s="25"/>
      <c r="BS30" s="25"/>
      <c r="BT30" s="25"/>
    </row>
    <row r="31" spans="1:72" s="12" customFormat="1" x14ac:dyDescent="0.15">
      <c r="A31" s="26"/>
      <c r="B31" s="8"/>
      <c r="C31" s="26"/>
      <c r="D31" s="49" t="str">
        <f>IF(キューシート計算用!B9&lt;&gt;"",キューシート計算用!B9,"")</f>
        <v/>
      </c>
      <c r="E31" s="102" t="str">
        <f>IF(キューシート計算用!K9&lt;&gt;"",キューシート計算用!K9,"")</f>
        <v/>
      </c>
      <c r="F31" s="103"/>
      <c r="G31" s="49" t="str">
        <f>IF(キューシート計算用!B18&lt;&gt;"",キューシート計算用!B18,"")</f>
        <v/>
      </c>
      <c r="H31" s="102" t="str">
        <f>IF(キューシート計算用!K18&lt;&gt;"",キューシート計算用!K18,"")</f>
        <v>水戸　笠間→</v>
      </c>
      <c r="I31" s="103"/>
      <c r="J31" s="49" t="str">
        <f>IF(キューシート計算用!B27&lt;&gt;"",キューシート計算用!B27,"")</f>
        <v/>
      </c>
      <c r="K31" s="102" t="str">
        <f>IF(キューシート計算用!K27&lt;&gt;"",キューシート計算用!K27,"")</f>
        <v>←水戸市街　偕楽園</v>
      </c>
      <c r="L31" s="103"/>
      <c r="M31" s="49" t="str">
        <f>IF(キューシート計算用!B36&lt;&gt;"",キューシート計算用!B36,"")</f>
        <v/>
      </c>
      <c r="N31" s="102" t="str">
        <f>IF(キューシート計算用!K36&lt;&gt;"",キューシート計算用!K36,"")</f>
        <v>←友部(空港)　R1 茨城</v>
      </c>
      <c r="O31" s="103"/>
      <c r="P31" s="49" t="str">
        <f>IF(キューシート計算用!B45&lt;&gt;"",キューシート計算用!B45,"")</f>
        <v/>
      </c>
      <c r="Q31" s="102" t="str">
        <f>IF(キューシート計算用!K45&lt;&gt;"",キューシート計算用!K45,"")</f>
        <v>結城　国道50号→</v>
      </c>
      <c r="R31" s="103"/>
      <c r="S31" s="49" t="str">
        <f>IF(キューシート計算用!B54&lt;&gt;"",キューシート計算用!B54,"")</f>
        <v/>
      </c>
      <c r="T31" s="102" t="str">
        <f>IF(キューシート計算用!K54&lt;&gt;"",キューシート計算用!K54,"")</f>
        <v/>
      </c>
      <c r="U31" s="103"/>
      <c r="V31" s="49" t="str">
        <f>IF(キューシート計算用!B63&lt;&gt;"",キューシート計算用!B63,"")</f>
        <v/>
      </c>
      <c r="W31" s="102" t="str">
        <f>IF(キューシート計算用!K63&lt;&gt;"",キューシート計算用!K63,"")</f>
        <v>桐生　松田→</v>
      </c>
      <c r="X31" s="103"/>
      <c r="Y31" s="49" t="str">
        <f>IF(キューシート計算用!B72&lt;&gt;"",キューシート計算用!B72,"")</f>
        <v/>
      </c>
      <c r="Z31" s="102" t="str">
        <f>IF(キューシート計算用!K72&lt;&gt;"",キューシート計算用!K72,"")</f>
        <v>←太田　北関東道</v>
      </c>
      <c r="AA31" s="103"/>
      <c r="AB31" s="49" t="str">
        <f>IF(キューシート計算用!B81&lt;&gt;"",キューシート計算用!B81,"")</f>
        <v/>
      </c>
      <c r="AC31" s="102" t="str">
        <f>IF(キューシート計算用!K81&lt;&gt;"",キューシート計算用!K81,"")</f>
        <v/>
      </c>
      <c r="AD31" s="103"/>
      <c r="AE31" s="49" t="str">
        <f>IF(キューシート計算用!B90&lt;&gt;"",キューシート計算用!B90,"")</f>
        <v/>
      </c>
      <c r="AF31" s="102" t="str">
        <f>IF(キューシート計算用!K90&lt;&gt;"",キューシート計算用!K90,"")</f>
        <v>←境</v>
      </c>
      <c r="AG31" s="103"/>
      <c r="AH31" s="49" t="str">
        <f>IF(キューシート計算用!B99&lt;&gt;"",キューシート計算用!B99,"")</f>
        <v/>
      </c>
      <c r="AI31" s="102" t="str">
        <f>IF(キューシート計算用!K99&lt;&gt;"",キューシート計算用!K99,"")</f>
        <v>←佐野(川崎橋)</v>
      </c>
      <c r="AJ31" s="103"/>
      <c r="AK31" s="49" t="str">
        <f>IF(キューシート計算用!B108&lt;&gt;"",キューシート計算用!B108,"")</f>
        <v/>
      </c>
      <c r="AL31" s="102" t="str">
        <f>IF(キューシート計算用!K108&lt;&gt;"",キューシート計算用!K108,"")</f>
        <v/>
      </c>
      <c r="AM31" s="103"/>
      <c r="AN31" s="49" t="str">
        <f>IF(キューシート計算用!B117&lt;&gt;"",キューシート計算用!B117,"")</f>
        <v/>
      </c>
      <c r="AO31" s="102" t="str">
        <f>IF(キューシート計算用!K117&lt;&gt;"",キューシート計算用!K117,"")</f>
        <v/>
      </c>
      <c r="AP31" s="103"/>
      <c r="AQ31" s="49" t="str">
        <f>IF(キューシート計算用!B126&lt;&gt;"",キューシート計算用!B126,"")</f>
        <v/>
      </c>
      <c r="AR31" s="102" t="str">
        <f>IF(キューシート計算用!K126&lt;&gt;"",キューシート計算用!K126,"")</f>
        <v/>
      </c>
      <c r="AS31" s="103"/>
      <c r="AT31" s="49" t="str">
        <f>IF(キューシート計算用!B135&lt;&gt;"",キューシート計算用!B135,"")</f>
        <v/>
      </c>
      <c r="AU31" s="102" t="str">
        <f>IF(キューシート計算用!K135&lt;&gt;"",キューシート計算用!K135,"")</f>
        <v/>
      </c>
      <c r="AV31" s="103"/>
      <c r="AW31" s="49" t="str">
        <f>IF(キューシート計算用!B144&lt;&gt;"",キューシート計算用!B144,"")</f>
        <v/>
      </c>
      <c r="AX31" s="102" t="str">
        <f>IF(キューシート計算用!K144&lt;&gt;"",キューシート計算用!K144,"")</f>
        <v/>
      </c>
      <c r="AY31" s="103"/>
      <c r="AZ31" s="49" t="str">
        <f>IF(キューシート計算用!B153&lt;&gt;"",キューシート計算用!B153,"")</f>
        <v/>
      </c>
      <c r="BA31" s="102" t="str">
        <f>IF(キューシート計算用!K153&lt;&gt;"",キューシート計算用!K153,"")</f>
        <v/>
      </c>
      <c r="BB31" s="103"/>
      <c r="BC31" s="49" t="str">
        <f>IF(キューシート計算用!B162&lt;&gt;"",キューシート計算用!B162,"")</f>
        <v/>
      </c>
      <c r="BD31" s="102" t="str">
        <f>IF(キューシート計算用!K162&lt;&gt;"",キューシート計算用!K162,"")</f>
        <v/>
      </c>
      <c r="BE31" s="103"/>
      <c r="BF31" s="49" t="str">
        <f>IF(キューシート計算用!B171&lt;&gt;"",キューシート計算用!B171,"")</f>
        <v/>
      </c>
      <c r="BG31" s="102" t="str">
        <f>IF(キューシート計算用!K171&lt;&gt;"",キューシート計算用!K171,"")</f>
        <v/>
      </c>
      <c r="BH31" s="103"/>
      <c r="BI31" s="49" t="str">
        <f>IF(キューシート計算用!B180&lt;&gt;"",キューシート計算用!B180,"")</f>
        <v/>
      </c>
      <c r="BJ31" s="102" t="str">
        <f>IF(キューシート計算用!K180&lt;&gt;"",キューシート計算用!K180,"")</f>
        <v/>
      </c>
      <c r="BK31" s="103"/>
      <c r="BL31" s="49" t="str">
        <f>IF(キューシート計算用!B189&lt;&gt;"",キューシート計算用!B189,"")</f>
        <v/>
      </c>
      <c r="BM31" s="102" t="str">
        <f>IF(キューシート計算用!K189&lt;&gt;"",キューシート計算用!K189,"")</f>
        <v/>
      </c>
      <c r="BN31" s="103"/>
      <c r="BO31" s="49" t="str">
        <f>IF(キューシート計算用!B198&lt;&gt;"",キューシート計算用!B198,"")</f>
        <v/>
      </c>
      <c r="BP31" s="102" t="str">
        <f>IF(キューシート計算用!K198&lt;&gt;"",キューシート計算用!K198,"")</f>
        <v/>
      </c>
      <c r="BQ31" s="103"/>
      <c r="BR31" s="25"/>
      <c r="BS31" s="25"/>
      <c r="BT31" s="25"/>
    </row>
    <row r="32" spans="1:72" s="12" customFormat="1" x14ac:dyDescent="0.15">
      <c r="A32" s="1"/>
      <c r="C32" s="9"/>
      <c r="D32" s="50" t="str">
        <f>IF(キューシート計算用!M9&lt;&gt;"",キューシート計算用!M9,"")</f>
        <v/>
      </c>
      <c r="E32" s="44"/>
      <c r="F32" s="45"/>
      <c r="G32" s="50" t="str">
        <f>IF(キューシート計算用!M18&lt;&gt;"",キューシート計算用!M18,"")</f>
        <v/>
      </c>
      <c r="H32" s="44"/>
      <c r="I32" s="45"/>
      <c r="J32" s="50" t="str">
        <f>IF(キューシート計算用!M27&lt;&gt;"",キューシート計算用!M27,"")</f>
        <v/>
      </c>
      <c r="K32" s="44"/>
      <c r="L32" s="45"/>
      <c r="M32" s="50" t="str">
        <f>IF(キューシート計算用!M36&lt;&gt;"",キューシート計算用!M36,"")</f>
        <v/>
      </c>
      <c r="N32" s="44"/>
      <c r="O32" s="45"/>
      <c r="P32" s="50" t="str">
        <f>IF(キューシート計算用!M45&lt;&gt;"",キューシート計算用!M45,"")</f>
        <v/>
      </c>
      <c r="Q32" s="44"/>
      <c r="R32" s="45"/>
      <c r="S32" s="50" t="str">
        <f>IF(キューシート計算用!M54&lt;&gt;"",キューシート計算用!M54,"")</f>
        <v/>
      </c>
      <c r="T32" s="44"/>
      <c r="U32" s="45"/>
      <c r="V32" s="50" t="str">
        <f>IF(キューシート計算用!M63&lt;&gt;"",キューシート計算用!M63,"")</f>
        <v/>
      </c>
      <c r="W32" s="44"/>
      <c r="X32" s="45"/>
      <c r="Y32" s="50" t="str">
        <f>IF(キューシート計算用!M72&lt;&gt;"",キューシート計算用!M72,"")</f>
        <v/>
      </c>
      <c r="Z32" s="44"/>
      <c r="AA32" s="45"/>
      <c r="AB32" s="50" t="str">
        <f>IF(キューシート計算用!M81&lt;&gt;"",キューシート計算用!M81,"")</f>
        <v/>
      </c>
      <c r="AC32" s="44"/>
      <c r="AD32" s="45"/>
      <c r="AE32" s="50" t="str">
        <f>IF(キューシート計算用!M90&lt;&gt;"",キューシート計算用!M90,"")</f>
        <v/>
      </c>
      <c r="AF32" s="44"/>
      <c r="AG32" s="45"/>
      <c r="AH32" s="50" t="str">
        <f>IF(キューシート計算用!M99&lt;&gt;"",キューシート計算用!M99,"")</f>
        <v/>
      </c>
      <c r="AI32" s="44"/>
      <c r="AJ32" s="45"/>
      <c r="AK32" s="50" t="str">
        <f>IF(キューシート計算用!M108&lt;&gt;"",キューシート計算用!M108,"")</f>
        <v/>
      </c>
      <c r="AL32" s="44"/>
      <c r="AM32" s="45"/>
      <c r="AN32" s="50" t="str">
        <f>IF(キューシート計算用!M117&lt;&gt;"",キューシート計算用!M117,"")</f>
        <v/>
      </c>
      <c r="AO32" s="44"/>
      <c r="AP32" s="45"/>
      <c r="AQ32" s="50" t="str">
        <f>IF(キューシート計算用!M126&lt;&gt;"",キューシート計算用!M126,"")</f>
        <v/>
      </c>
      <c r="AR32" s="44"/>
      <c r="AS32" s="45"/>
      <c r="AT32" s="50" t="str">
        <f>IF(キューシート計算用!M135&lt;&gt;"",キューシート計算用!M135,"")</f>
        <v/>
      </c>
      <c r="AU32" s="44"/>
      <c r="AV32" s="45"/>
      <c r="AW32" s="50" t="str">
        <f>IF(キューシート計算用!M144&lt;&gt;"",キューシート計算用!M144,"")</f>
        <v/>
      </c>
      <c r="AX32" s="44"/>
      <c r="AY32" s="45"/>
      <c r="AZ32" s="50" t="str">
        <f>IF(キューシート計算用!M153&lt;&gt;"",キューシート計算用!M153,"")</f>
        <v/>
      </c>
      <c r="BA32" s="44"/>
      <c r="BB32" s="45"/>
      <c r="BC32" s="50" t="str">
        <f>IF(キューシート計算用!M162&lt;&gt;"",キューシート計算用!M162,"")</f>
        <v/>
      </c>
      <c r="BD32" s="44"/>
      <c r="BE32" s="44"/>
      <c r="BF32" s="50" t="str">
        <f>IF(キューシート計算用!M171&lt;&gt;"",キューシート計算用!M171,"")</f>
        <v/>
      </c>
      <c r="BG32" s="44"/>
      <c r="BH32" s="44"/>
      <c r="BI32" s="50" t="str">
        <f>IF(キューシート計算用!M180&lt;&gt;"",キューシート計算用!M180,"")</f>
        <v/>
      </c>
      <c r="BJ32" s="44"/>
      <c r="BK32" s="44"/>
      <c r="BL32" s="50" t="str">
        <f>IF(キューシート計算用!M189&lt;&gt;"",キューシート計算用!M189,"")</f>
        <v/>
      </c>
      <c r="BM32" s="44"/>
      <c r="BN32" s="44"/>
      <c r="BO32" s="50" t="str">
        <f>IF(キューシート計算用!M198&lt;&gt;"",キューシート計算用!M198,"")</f>
        <v/>
      </c>
      <c r="BP32" s="44"/>
      <c r="BQ32" s="45"/>
      <c r="BR32" s="25"/>
      <c r="BS32" s="25"/>
      <c r="BT32" s="25"/>
    </row>
    <row r="33" spans="1:72" s="12" customFormat="1" x14ac:dyDescent="0.15">
      <c r="C33" s="1"/>
      <c r="D33" s="50" t="str">
        <f>IF(キューシート計算用!N9&lt;&gt;"",キューシート計算用!N9,"")</f>
        <v/>
      </c>
      <c r="E33" s="44"/>
      <c r="F33" s="45"/>
      <c r="G33" s="50" t="str">
        <f>IF(キューシート計算用!N18&lt;&gt;"",キューシート計算用!N18,"")</f>
        <v/>
      </c>
      <c r="H33" s="44"/>
      <c r="I33" s="45"/>
      <c r="J33" s="50" t="str">
        <f>IF(キューシート計算用!N27&lt;&gt;"",キューシート計算用!N27,"")</f>
        <v/>
      </c>
      <c r="K33" s="44"/>
      <c r="L33" s="45"/>
      <c r="M33" s="50" t="str">
        <f>IF(キューシート計算用!N36&lt;&gt;"",キューシート計算用!N36,"")</f>
        <v/>
      </c>
      <c r="N33" s="44"/>
      <c r="O33" s="45"/>
      <c r="P33" s="50" t="str">
        <f>IF(キューシート計算用!N45&lt;&gt;"",キューシート計算用!N45,"")</f>
        <v/>
      </c>
      <c r="Q33" s="44"/>
      <c r="R33" s="45"/>
      <c r="S33" s="50" t="str">
        <f>IF(キューシート計算用!N54&lt;&gt;"",キューシート計算用!N54,"")</f>
        <v/>
      </c>
      <c r="T33" s="44"/>
      <c r="U33" s="45"/>
      <c r="V33" s="50" t="str">
        <f>IF(キューシート計算用!N63&lt;&gt;"",キューシート計算用!N63,"")</f>
        <v/>
      </c>
      <c r="W33" s="44"/>
      <c r="X33" s="45"/>
      <c r="Y33" s="50" t="str">
        <f>IF(キューシート計算用!N72&lt;&gt;"",キューシート計算用!N72,"")</f>
        <v/>
      </c>
      <c r="Z33" s="44"/>
      <c r="AA33" s="45"/>
      <c r="AB33" s="50" t="str">
        <f>IF(キューシート計算用!N81&lt;&gt;"",キューシート計算用!N81,"")</f>
        <v/>
      </c>
      <c r="AC33" s="44"/>
      <c r="AD33" s="45"/>
      <c r="AE33" s="50" t="str">
        <f>IF(キューシート計算用!N90&lt;&gt;"",キューシート計算用!N90,"")</f>
        <v/>
      </c>
      <c r="AF33" s="44"/>
      <c r="AG33" s="45"/>
      <c r="AH33" s="50" t="str">
        <f>IF(キューシート計算用!N99&lt;&gt;"",キューシート計算用!N99,"")</f>
        <v/>
      </c>
      <c r="AI33" s="44"/>
      <c r="AJ33" s="45"/>
      <c r="AK33" s="50" t="str">
        <f>IF(キューシート計算用!N108&lt;&gt;"",キューシート計算用!N108,"")</f>
        <v/>
      </c>
      <c r="AL33" s="44"/>
      <c r="AM33" s="45"/>
      <c r="AN33" s="50" t="str">
        <f>IF(キューシート計算用!N117&lt;&gt;"",キューシート計算用!N117,"")</f>
        <v/>
      </c>
      <c r="AO33" s="44"/>
      <c r="AP33" s="45"/>
      <c r="AQ33" s="50" t="str">
        <f>IF(キューシート計算用!N126&lt;&gt;"",キューシート計算用!N126,"")</f>
        <v/>
      </c>
      <c r="AR33" s="44"/>
      <c r="AS33" s="45"/>
      <c r="AT33" s="50" t="str">
        <f>IF(キューシート計算用!N135&lt;&gt;"",キューシート計算用!N135,"")</f>
        <v/>
      </c>
      <c r="AU33" s="44"/>
      <c r="AV33" s="45"/>
      <c r="AW33" s="50" t="str">
        <f>IF(キューシート計算用!N144&lt;&gt;"",キューシート計算用!N144,"")</f>
        <v/>
      </c>
      <c r="AX33" s="44"/>
      <c r="AY33" s="45"/>
      <c r="AZ33" s="50" t="str">
        <f>IF(キューシート計算用!N153&lt;&gt;"",キューシート計算用!N153,"")</f>
        <v/>
      </c>
      <c r="BA33" s="44"/>
      <c r="BB33" s="45"/>
      <c r="BC33" s="50" t="str">
        <f>IF(キューシート計算用!N162&lt;&gt;"",キューシート計算用!N162,"")</f>
        <v/>
      </c>
      <c r="BD33" s="44"/>
      <c r="BE33" s="44"/>
      <c r="BF33" s="50" t="str">
        <f>IF(キューシート計算用!N171&lt;&gt;"",キューシート計算用!N171,"")</f>
        <v/>
      </c>
      <c r="BG33" s="44"/>
      <c r="BH33" s="44"/>
      <c r="BI33" s="50" t="str">
        <f>IF(キューシート計算用!N180&lt;&gt;"",キューシート計算用!N180,"")</f>
        <v/>
      </c>
      <c r="BJ33" s="44"/>
      <c r="BK33" s="44"/>
      <c r="BL33" s="50" t="str">
        <f>IF(キューシート計算用!N189&lt;&gt;"",キューシート計算用!N189,"")</f>
        <v/>
      </c>
      <c r="BM33" s="44"/>
      <c r="BN33" s="44"/>
      <c r="BO33" s="50" t="str">
        <f>IF(キューシート計算用!N198&lt;&gt;"",キューシート計算用!N198,"")</f>
        <v/>
      </c>
      <c r="BP33" s="44"/>
      <c r="BQ33" s="45"/>
      <c r="BR33" s="25"/>
      <c r="BS33" s="25"/>
      <c r="BT33" s="25"/>
    </row>
    <row r="34" spans="1:72" x14ac:dyDescent="0.15">
      <c r="A34" s="12"/>
      <c r="B34" s="8"/>
      <c r="C34" s="12"/>
      <c r="D34" s="51">
        <f>IF(キューシート計算用!C9&lt;&gt;"",キューシート計算用!C9,"")</f>
        <v>1.4</v>
      </c>
      <c r="E34" s="44"/>
      <c r="F34" s="45"/>
      <c r="G34" s="51">
        <f>IF(キューシート計算用!C18&lt;&gt;"",キューシート計算用!C18,"")</f>
        <v>17.799999999999997</v>
      </c>
      <c r="H34" s="44"/>
      <c r="I34" s="45"/>
      <c r="J34" s="51">
        <f>IF(キューシート計算用!C27&lt;&gt;"",キューシート計算用!C27,"")</f>
        <v>2.4000000000000057</v>
      </c>
      <c r="K34" s="44"/>
      <c r="L34" s="45"/>
      <c r="M34" s="51">
        <f>IF(キューシート計算用!C36&lt;&gt;"",キューシート計算用!C36,"")</f>
        <v>9.9999999999994316E-2</v>
      </c>
      <c r="N34" s="44"/>
      <c r="O34" s="45"/>
      <c r="P34" s="51">
        <f>IF(キューシート計算用!C45&lt;&gt;"",キューシート計算用!C45,"")</f>
        <v>10.299999999999983</v>
      </c>
      <c r="Q34" s="44"/>
      <c r="R34" s="45"/>
      <c r="S34" s="51">
        <f>IF(キューシート計算用!C54&lt;&gt;"",キューシート計算用!C54,"")</f>
        <v>0.59999999999999432</v>
      </c>
      <c r="T34" s="44"/>
      <c r="U34" s="45"/>
      <c r="V34" s="51">
        <f>IF(キューシート計算用!C63&lt;&gt;"",キューシート計算用!C63,"")</f>
        <v>2.4000000000000057</v>
      </c>
      <c r="W34" s="44"/>
      <c r="X34" s="45"/>
      <c r="Y34" s="51">
        <f>IF(キューシート計算用!C72&lt;&gt;"",キューシート計算用!C72,"")</f>
        <v>3.1999999999999886</v>
      </c>
      <c r="Z34" s="44"/>
      <c r="AA34" s="45"/>
      <c r="AB34" s="51">
        <f>IF(キューシート計算用!C81&lt;&gt;"",キューシート計算用!C81,"")</f>
        <v>8.3000000000000114</v>
      </c>
      <c r="AC34" s="44"/>
      <c r="AD34" s="45"/>
      <c r="AE34" s="51">
        <f>IF(キューシート計算用!C90&lt;&gt;"",キューシート計算用!C90,"")</f>
        <v>0.79999999999995453</v>
      </c>
      <c r="AF34" s="44"/>
      <c r="AG34" s="45"/>
      <c r="AH34" s="51">
        <f>IF(キューシート計算用!C99&lt;&gt;"",キューシート計算用!C99,"")</f>
        <v>10.899999999999977</v>
      </c>
      <c r="AI34" s="44"/>
      <c r="AJ34" s="45"/>
      <c r="AK34" s="51">
        <f>IF(キューシート計算用!C108&lt;&gt;"",キューシート計算用!C108,"")</f>
        <v>0.60000000000002274</v>
      </c>
      <c r="AL34" s="44"/>
      <c r="AM34" s="45"/>
      <c r="AN34" s="51" t="str">
        <f>IF(キューシート計算用!C117&lt;&gt;"",キューシート計算用!C117,"")</f>
        <v/>
      </c>
      <c r="AO34" s="44"/>
      <c r="AP34" s="45"/>
      <c r="AQ34" s="51" t="str">
        <f>IF(キューシート計算用!C126&lt;&gt;"",キューシート計算用!C126,"")</f>
        <v/>
      </c>
      <c r="AR34" s="44"/>
      <c r="AS34" s="45"/>
      <c r="AT34" s="51" t="str">
        <f>IF(キューシート計算用!C135&lt;&gt;"",キューシート計算用!C135,"")</f>
        <v/>
      </c>
      <c r="AU34" s="44"/>
      <c r="AV34" s="45"/>
      <c r="AW34" s="51" t="str">
        <f>IF(キューシート計算用!C144&lt;&gt;"",キューシート計算用!C144,"")</f>
        <v/>
      </c>
      <c r="AX34" s="44"/>
      <c r="AY34" s="45"/>
      <c r="AZ34" s="51" t="str">
        <f>IF(キューシート計算用!C153&lt;&gt;"",キューシート計算用!C153,"")</f>
        <v/>
      </c>
      <c r="BA34" s="44"/>
      <c r="BB34" s="45"/>
      <c r="BC34" s="51" t="str">
        <f>IF(キューシート計算用!C162&lt;&gt;"",キューシート計算用!C162,"")</f>
        <v/>
      </c>
      <c r="BD34" s="44"/>
      <c r="BE34" s="44"/>
      <c r="BF34" s="51" t="str">
        <f>IF(キューシート計算用!C171&lt;&gt;"",キューシート計算用!C171,"")</f>
        <v/>
      </c>
      <c r="BG34" s="44"/>
      <c r="BH34" s="44"/>
      <c r="BI34" s="51" t="str">
        <f>IF(キューシート計算用!C180&lt;&gt;"",キューシート計算用!C180,"")</f>
        <v/>
      </c>
      <c r="BJ34" s="44"/>
      <c r="BK34" s="44"/>
      <c r="BL34" s="51" t="str">
        <f>IF(キューシート計算用!C189&lt;&gt;"",キューシート計算用!C189,"")</f>
        <v/>
      </c>
      <c r="BM34" s="44"/>
      <c r="BN34" s="44"/>
      <c r="BO34" s="51" t="str">
        <f>IF(キューシート計算用!C198&lt;&gt;"",キューシート計算用!C198,"")</f>
        <v/>
      </c>
      <c r="BP34" s="44"/>
      <c r="BQ34" s="45"/>
      <c r="BR34" s="25"/>
      <c r="BS34" s="25"/>
      <c r="BT34" s="25"/>
    </row>
    <row r="35" spans="1:72" x14ac:dyDescent="0.15">
      <c r="A35" s="12"/>
      <c r="B35" s="12"/>
      <c r="C35" s="9"/>
      <c r="D35" s="52">
        <f>IF(キューシート計算用!D9&lt;&gt;"",キューシート計算用!D9,"")</f>
        <v>3.4</v>
      </c>
      <c r="E35" s="44"/>
      <c r="F35" s="45"/>
      <c r="G35" s="52">
        <f>IF(キューシート計算用!D18&lt;&gt;"",キューシート計算用!D18,"")</f>
        <v>58.9</v>
      </c>
      <c r="H35" s="44"/>
      <c r="I35" s="45"/>
      <c r="J35" s="52">
        <f>IF(キューシート計算用!D27&lt;&gt;"",キューシート計算用!D27,"")</f>
        <v>77</v>
      </c>
      <c r="K35" s="44"/>
      <c r="L35" s="45"/>
      <c r="M35" s="52">
        <f>IF(キューシート計算用!D36&lt;&gt;"",キューシート計算用!D36,"")</f>
        <v>8</v>
      </c>
      <c r="N35" s="44"/>
      <c r="O35" s="45"/>
      <c r="P35" s="52">
        <f>IF(キューシート計算用!D45&lt;&gt;"",キューシート計算用!D45,"")</f>
        <v>17</v>
      </c>
      <c r="Q35" s="44"/>
      <c r="R35" s="45"/>
      <c r="S35" s="52">
        <f>IF(キューシート計算用!D54&lt;&gt;"",キューシート計算用!D54,"")</f>
        <v>40.700000000000017</v>
      </c>
      <c r="T35" s="44"/>
      <c r="U35" s="45"/>
      <c r="V35" s="52">
        <f>IF(キューシート計算用!D63&lt;&gt;"",キューシート計算用!D63,"")</f>
        <v>30</v>
      </c>
      <c r="W35" s="44"/>
      <c r="X35" s="45"/>
      <c r="Y35" s="52">
        <f>IF(キューシート計算用!D72&lt;&gt;"",キューシート計算用!D72,"")</f>
        <v>46.799999999999983</v>
      </c>
      <c r="Z35" s="44"/>
      <c r="AA35" s="45"/>
      <c r="AB35" s="52">
        <f>IF(キューシート計算用!D81&lt;&gt;"",キューシート計算用!D81,"")</f>
        <v>22.5</v>
      </c>
      <c r="AC35" s="44"/>
      <c r="AD35" s="45"/>
      <c r="AE35" s="52">
        <f>IF(キューシート計算用!D90&lt;&gt;"",キューシート計算用!D90,"")</f>
        <v>7</v>
      </c>
      <c r="AF35" s="44"/>
      <c r="AG35" s="45"/>
      <c r="AH35" s="52">
        <f>IF(キューシート計算用!D99&lt;&gt;"",キューシート計算用!D99,"")</f>
        <v>37.5</v>
      </c>
      <c r="AI35" s="44"/>
      <c r="AJ35" s="45"/>
      <c r="AK35" s="52">
        <f>IF(キューシート計算用!D108&lt;&gt;"",キューシート計算用!D108,"")</f>
        <v>32.900000000000034</v>
      </c>
      <c r="AL35" s="44"/>
      <c r="AM35" s="45"/>
      <c r="AN35" s="52" t="str">
        <f>IF(キューシート計算用!D117&lt;&gt;"",キューシート計算用!D117,"")</f>
        <v/>
      </c>
      <c r="AO35" s="44"/>
      <c r="AP35" s="45"/>
      <c r="AQ35" s="52" t="str">
        <f>IF(キューシート計算用!D126&lt;&gt;"",キューシート計算用!D126,"")</f>
        <v/>
      </c>
      <c r="AR35" s="44"/>
      <c r="AS35" s="45"/>
      <c r="AT35" s="52" t="str">
        <f>IF(キューシート計算用!D135&lt;&gt;"",キューシート計算用!D135,"")</f>
        <v/>
      </c>
      <c r="AU35" s="44"/>
      <c r="AV35" s="45"/>
      <c r="AW35" s="52" t="str">
        <f>IF(キューシート計算用!D144&lt;&gt;"",キューシート計算用!D144,"")</f>
        <v/>
      </c>
      <c r="AX35" s="44"/>
      <c r="AY35" s="45"/>
      <c r="AZ35" s="52" t="str">
        <f>IF(キューシート計算用!D153&lt;&gt;"",キューシート計算用!D153,"")</f>
        <v/>
      </c>
      <c r="BA35" s="44"/>
      <c r="BB35" s="45"/>
      <c r="BC35" s="52" t="str">
        <f>IF(キューシート計算用!D162&lt;&gt;"",キューシート計算用!D162,"")</f>
        <v/>
      </c>
      <c r="BD35" s="44"/>
      <c r="BE35" s="44"/>
      <c r="BF35" s="52" t="str">
        <f>IF(キューシート計算用!D171&lt;&gt;"",キューシート計算用!D171,"")</f>
        <v/>
      </c>
      <c r="BG35" s="44"/>
      <c r="BH35" s="44"/>
      <c r="BI35" s="52" t="str">
        <f>IF(キューシート計算用!D180&lt;&gt;"",キューシート計算用!D180,"")</f>
        <v/>
      </c>
      <c r="BJ35" s="44"/>
      <c r="BK35" s="44"/>
      <c r="BL35" s="52" t="str">
        <f>IF(キューシート計算用!D189&lt;&gt;"",キューシート計算用!D189,"")</f>
        <v/>
      </c>
      <c r="BM35" s="44"/>
      <c r="BN35" s="44"/>
      <c r="BO35" s="52" t="str">
        <f>IF(キューシート計算用!D198&lt;&gt;"",キューシート計算用!D198,"")</f>
        <v/>
      </c>
      <c r="BP35" s="44"/>
      <c r="BQ35" s="45"/>
      <c r="BR35" s="25"/>
      <c r="BS35" s="25"/>
      <c r="BT35" s="25"/>
    </row>
    <row r="36" spans="1:72" x14ac:dyDescent="0.15">
      <c r="A36" s="12"/>
      <c r="B36" s="12"/>
      <c r="C36" s="12"/>
      <c r="D36" s="53">
        <f>IF(キューシート計算用!E9&lt;&gt;"",キューシート計算用!E9,"")</f>
        <v>3.4</v>
      </c>
      <c r="E36" s="46"/>
      <c r="F36" s="47"/>
      <c r="G36" s="53">
        <f>IF(キューシート計算用!E18&lt;&gt;"",キューシート計算用!E18,"")</f>
        <v>58.9</v>
      </c>
      <c r="H36" s="46"/>
      <c r="I36" s="47"/>
      <c r="J36" s="53">
        <f>IF(キューシート計算用!E27&lt;&gt;"",キューシート計算用!E27,"")</f>
        <v>77</v>
      </c>
      <c r="K36" s="46"/>
      <c r="L36" s="47"/>
      <c r="M36" s="53">
        <f>IF(キューシート計算用!E36&lt;&gt;"",キューシート計算用!E36,"")</f>
        <v>100</v>
      </c>
      <c r="N36" s="46"/>
      <c r="O36" s="47"/>
      <c r="P36" s="53">
        <f>IF(キューシート計算用!E45&lt;&gt;"",キューシート計算用!E45,"")</f>
        <v>168.2</v>
      </c>
      <c r="Q36" s="46"/>
      <c r="R36" s="47"/>
      <c r="S36" s="53">
        <f>IF(キューシート計算用!E54&lt;&gt;"",キューシート計算用!E54,"")</f>
        <v>191.9</v>
      </c>
      <c r="T36" s="46"/>
      <c r="U36" s="47"/>
      <c r="V36" s="53">
        <f>IF(キューシート計算用!E63&lt;&gt;"",キューシート計算用!E63,"")</f>
        <v>229.8</v>
      </c>
      <c r="W36" s="46"/>
      <c r="X36" s="47"/>
      <c r="Y36" s="53">
        <f>IF(キューシート計算用!E72&lt;&gt;"",キューシート計算用!E72,"")</f>
        <v>246.6</v>
      </c>
      <c r="Z36" s="46"/>
      <c r="AA36" s="47"/>
      <c r="AB36" s="53">
        <f>IF(キューシート計算用!E81&lt;&gt;"",キューシート計算用!E81,"")</f>
        <v>290</v>
      </c>
      <c r="AC36" s="46"/>
      <c r="AD36" s="47"/>
      <c r="AE36" s="53">
        <f>IF(キューシート計算用!E90&lt;&gt;"",キューシート計算用!E90,"")</f>
        <v>309.39999999999998</v>
      </c>
      <c r="AF36" s="46"/>
      <c r="AG36" s="47"/>
      <c r="AH36" s="53">
        <f>IF(キューシート計算用!E99&lt;&gt;"",キューシート計算用!E99,"")</f>
        <v>339.9</v>
      </c>
      <c r="AI36" s="46"/>
      <c r="AJ36" s="47"/>
      <c r="AK36" s="53">
        <f>IF(キューシート計算用!E108&lt;&gt;"",キューシート計算用!E108,"")</f>
        <v>380.1</v>
      </c>
      <c r="AL36" s="46"/>
      <c r="AM36" s="47"/>
      <c r="AN36" s="53" t="str">
        <f>IF(キューシート計算用!E117&lt;&gt;"",キューシート計算用!E117,"")</f>
        <v/>
      </c>
      <c r="AO36" s="46"/>
      <c r="AP36" s="47"/>
      <c r="AQ36" s="53" t="str">
        <f>IF(キューシート計算用!E126&lt;&gt;"",キューシート計算用!E126,"")</f>
        <v/>
      </c>
      <c r="AR36" s="46"/>
      <c r="AS36" s="47"/>
      <c r="AT36" s="53" t="str">
        <f>IF(キューシート計算用!E135&lt;&gt;"",キューシート計算用!E135,"")</f>
        <v/>
      </c>
      <c r="AU36" s="46"/>
      <c r="AV36" s="47"/>
      <c r="AW36" s="53" t="str">
        <f>IF(キューシート計算用!E144&lt;&gt;"",キューシート計算用!E144,"")</f>
        <v/>
      </c>
      <c r="AX36" s="46"/>
      <c r="AY36" s="47"/>
      <c r="AZ36" s="53" t="str">
        <f>IF(キューシート計算用!E153&lt;&gt;"",キューシート計算用!E153,"")</f>
        <v/>
      </c>
      <c r="BA36" s="46"/>
      <c r="BB36" s="47"/>
      <c r="BC36" s="53" t="str">
        <f>IF(キューシート計算用!E162&lt;&gt;"",キューシート計算用!E162,"")</f>
        <v/>
      </c>
      <c r="BD36" s="44"/>
      <c r="BE36" s="44"/>
      <c r="BF36" s="53" t="str">
        <f>IF(キューシート計算用!E171&lt;&gt;"",キューシート計算用!E171,"")</f>
        <v/>
      </c>
      <c r="BG36" s="44"/>
      <c r="BH36" s="44"/>
      <c r="BI36" s="53" t="str">
        <f>IF(キューシート計算用!E180&lt;&gt;"",キューシート計算用!E180,"")</f>
        <v/>
      </c>
      <c r="BJ36" s="44"/>
      <c r="BK36" s="44"/>
      <c r="BL36" s="53" t="str">
        <f>IF(キューシート計算用!E189&lt;&gt;"",キューシート計算用!E189,"")</f>
        <v/>
      </c>
      <c r="BM36" s="44"/>
      <c r="BN36" s="44"/>
      <c r="BO36" s="53" t="str">
        <f>IF(キューシート計算用!E198&lt;&gt;"",キューシート計算用!E198,"")</f>
        <v/>
      </c>
      <c r="BP36" s="44"/>
      <c r="BQ36" s="45"/>
      <c r="BR36" s="25"/>
      <c r="BS36" s="25"/>
      <c r="BT36" s="25"/>
    </row>
    <row r="37" spans="1:72" s="12" customFormat="1" x14ac:dyDescent="0.15">
      <c r="D37" s="48">
        <f>IF(キューシート計算用!A8&lt;&gt;"",キューシート計算用!A8,"")</f>
        <v>4</v>
      </c>
      <c r="E37" s="100" t="str">
        <f>IF(キューシート計算用!F8&lt;&gt;"",キューシート計算用!F8,"")</f>
        <v/>
      </c>
      <c r="F37" s="101"/>
      <c r="G37" s="48">
        <f>IF(キューシート計算用!A17&lt;&gt;"",キューシート計算用!A17,"")</f>
        <v>13</v>
      </c>
      <c r="H37" s="100" t="str">
        <f>IF(キューシート計算用!F17&lt;&gt;"",キューシート計算用!F17,"")</f>
        <v>神井大橋</v>
      </c>
      <c r="I37" s="101"/>
      <c r="J37" s="48">
        <f>IF(キューシート計算用!A26&lt;&gt;"",キューシート計算用!A26,"")</f>
        <v>22</v>
      </c>
      <c r="K37" s="100" t="str">
        <f>IF(キューシート計算用!F26&lt;&gt;"",キューシート計算用!F26,"")</f>
        <v/>
      </c>
      <c r="L37" s="101"/>
      <c r="M37" s="48">
        <f>IF(キューシート計算用!A35&lt;&gt;"",キューシート計算用!A35,"")</f>
        <v>31</v>
      </c>
      <c r="N37" s="100" t="str">
        <f>IF(キューシート計算用!F35&lt;&gt;"",キューシート計算用!F35,"")</f>
        <v/>
      </c>
      <c r="O37" s="101"/>
      <c r="P37" s="48">
        <f>IF(キューシート計算用!A44&lt;&gt;"",キューシート計算用!A44,"")</f>
        <v>40</v>
      </c>
      <c r="Q37" s="100" t="str">
        <f>IF(キューシート計算用!F44&lt;&gt;"",キューシート計算用!F44,"")</f>
        <v/>
      </c>
      <c r="R37" s="101"/>
      <c r="S37" s="48">
        <f>IF(キューシート計算用!A53&lt;&gt;"",キューシート計算用!A53,"")</f>
        <v>49</v>
      </c>
      <c r="T37" s="100" t="str">
        <f>IF(キューシート計算用!F53&lt;&gt;"",キューシート計算用!F53,"")</f>
        <v>三国橋</v>
      </c>
      <c r="U37" s="101"/>
      <c r="V37" s="48">
        <f>IF(キューシート計算用!A62&lt;&gt;"",キューシート計算用!A62,"")</f>
        <v>58</v>
      </c>
      <c r="W37" s="100" t="str">
        <f>IF(キューシート計算用!F62&lt;&gt;"",キューシート計算用!F62,"")</f>
        <v/>
      </c>
      <c r="X37" s="101"/>
      <c r="Y37" s="48">
        <f>IF(キューシート計算用!A71&lt;&gt;"",キューシート計算用!A71,"")</f>
        <v>67</v>
      </c>
      <c r="Z37" s="100" t="str">
        <f>IF(キューシート計算用!F71&lt;&gt;"",キューシート計算用!F71,"")</f>
        <v/>
      </c>
      <c r="AA37" s="101"/>
      <c r="AB37" s="48">
        <f>IF(キューシート計算用!A80&lt;&gt;"",キューシート計算用!A80,"")</f>
        <v>76</v>
      </c>
      <c r="AC37" s="100" t="str">
        <f>IF(キューシート計算用!F80&lt;&gt;"",キューシート計算用!F80,"")</f>
        <v/>
      </c>
      <c r="AD37" s="101"/>
      <c r="AE37" s="48">
        <f>IF(キューシート計算用!A89&lt;&gt;"",キューシート計算用!A89,"")</f>
        <v>85</v>
      </c>
      <c r="AF37" s="100" t="str">
        <f>IF(キューシート計算用!F89&lt;&gt;"",キューシート計算用!F89,"")</f>
        <v/>
      </c>
      <c r="AG37" s="101"/>
      <c r="AH37" s="48">
        <f>IF(キューシート計算用!A98&lt;&gt;"",キューシート計算用!A98,"")</f>
        <v>94</v>
      </c>
      <c r="AI37" s="100" t="str">
        <f>IF(キューシート計算用!F98&lt;&gt;"",キューシート計算用!F98,"")</f>
        <v>熊野町</v>
      </c>
      <c r="AJ37" s="101"/>
      <c r="AK37" s="48">
        <f>IF(キューシート計算用!A107&lt;&gt;"",キューシート計算用!A107,"")</f>
        <v>103</v>
      </c>
      <c r="AL37" s="100" t="str">
        <f>IF(キューシート計算用!F107&lt;&gt;"",キューシート計算用!F107,"")</f>
        <v>小倉橋西</v>
      </c>
      <c r="AM37" s="101"/>
      <c r="AN37" s="48">
        <f>IF(キューシート計算用!A116&lt;&gt;"",キューシート計算用!A116,"")</f>
        <v>112</v>
      </c>
      <c r="AO37" s="100" t="str">
        <f>IF(キューシート計算用!F116&lt;&gt;"",キューシート計算用!F116,"")</f>
        <v/>
      </c>
      <c r="AP37" s="101"/>
      <c r="AQ37" s="48">
        <f>IF(キューシート計算用!A125&lt;&gt;"",キューシート計算用!A125,"")</f>
        <v>121</v>
      </c>
      <c r="AR37" s="100" t="str">
        <f>IF(キューシート計算用!F125&lt;&gt;"",キューシート計算用!F125,"")</f>
        <v/>
      </c>
      <c r="AS37" s="101"/>
      <c r="AT37" s="48">
        <f>IF(キューシート計算用!A134&lt;&gt;"",キューシート計算用!A134,"")</f>
        <v>130</v>
      </c>
      <c r="AU37" s="100" t="str">
        <f>IF(キューシート計算用!F134&lt;&gt;"",キューシート計算用!F134,"")</f>
        <v/>
      </c>
      <c r="AV37" s="101"/>
      <c r="AW37" s="48">
        <f>IF(キューシート計算用!A143&lt;&gt;"",キューシート計算用!A143,"")</f>
        <v>139</v>
      </c>
      <c r="AX37" s="100" t="str">
        <f>IF(キューシート計算用!F143&lt;&gt;"",キューシート計算用!F143,"")</f>
        <v/>
      </c>
      <c r="AY37" s="101"/>
      <c r="AZ37" s="48">
        <f>IF(キューシート計算用!A152&lt;&gt;"",キューシート計算用!A152,"")</f>
        <v>148</v>
      </c>
      <c r="BA37" s="100" t="str">
        <f>IF(キューシート計算用!F152&lt;&gt;"",キューシート計算用!F152,"")</f>
        <v/>
      </c>
      <c r="BB37" s="101"/>
      <c r="BC37" s="48">
        <f>IF(キューシート計算用!A161&lt;&gt;"",キューシート計算用!A161,"")</f>
        <v>157</v>
      </c>
      <c r="BD37" s="100" t="str">
        <f>IF(キューシート計算用!F161&lt;&gt;"",キューシート計算用!F161,"")</f>
        <v/>
      </c>
      <c r="BE37" s="101"/>
      <c r="BF37" s="48">
        <f>IF(キューシート計算用!A170&lt;&gt;"",キューシート計算用!A170,"")</f>
        <v>166</v>
      </c>
      <c r="BG37" s="100" t="str">
        <f>IF(キューシート計算用!F170&lt;&gt;"",キューシート計算用!F170,"")</f>
        <v/>
      </c>
      <c r="BH37" s="101"/>
      <c r="BI37" s="48">
        <f>IF(キューシート計算用!A179&lt;&gt;"",キューシート計算用!A179,"")</f>
        <v>175</v>
      </c>
      <c r="BJ37" s="100" t="str">
        <f>IF(キューシート計算用!F179&lt;&gt;"",キューシート計算用!F179,"")</f>
        <v/>
      </c>
      <c r="BK37" s="101"/>
      <c r="BL37" s="48">
        <f>IF(キューシート計算用!A188&lt;&gt;"",キューシート計算用!A188,"")</f>
        <v>184</v>
      </c>
      <c r="BM37" s="100" t="str">
        <f>IF(キューシート計算用!F188&lt;&gt;"",キューシート計算用!F188,"")</f>
        <v/>
      </c>
      <c r="BN37" s="101"/>
      <c r="BO37" s="48">
        <f>IF(キューシート計算用!A197&lt;&gt;"",キューシート計算用!A197,"")</f>
        <v>193</v>
      </c>
      <c r="BP37" s="100" t="str">
        <f>IF(キューシート計算用!F197&lt;&gt;"",キューシート計算用!F197,"")</f>
        <v/>
      </c>
      <c r="BQ37" s="101"/>
      <c r="BR37" s="25"/>
      <c r="BS37" s="25"/>
      <c r="BT37" s="25"/>
    </row>
    <row r="38" spans="1:72" s="12" customFormat="1" x14ac:dyDescent="0.15">
      <c r="D38" s="49" t="str">
        <f>IF(キューシート計算用!B8&lt;&gt;"",キューシート計算用!B8,"")</f>
        <v/>
      </c>
      <c r="E38" s="102" t="str">
        <f>IF(キューシート計算用!K8&lt;&gt;"",キューシート計算用!K8,"")</f>
        <v/>
      </c>
      <c r="F38" s="103"/>
      <c r="G38" s="49" t="str">
        <f>IF(キューシート計算用!B17&lt;&gt;"",キューシート計算用!B17,"")</f>
        <v/>
      </c>
      <c r="H38" s="102" t="str">
        <f>IF(キューシート計算用!K17&lt;&gt;"",キューシート計算用!K17,"")</f>
        <v>城里→</v>
      </c>
      <c r="I38" s="103"/>
      <c r="J38" s="49" t="str">
        <f>IF(キューシート計算用!B26&lt;&gt;"",キューシート計算用!B26,"")</f>
        <v/>
      </c>
      <c r="K38" s="102" t="str">
        <f>IF(キューシート計算用!K26&lt;&gt;"",キューシート計算用!K26,"")</f>
        <v>←偕楽園　水戸市街</v>
      </c>
      <c r="L38" s="103"/>
      <c r="M38" s="49" t="str">
        <f>IF(キューシート計算用!B35&lt;&gt;"",キューシート計算用!B35,"")</f>
        <v/>
      </c>
      <c r="N38" s="102" t="str">
        <f>IF(キューシート計算用!K35&lt;&gt;"",キューシート計算用!K35,"")</f>
        <v>友部(空港)→</v>
      </c>
      <c r="O38" s="103"/>
      <c r="P38" s="49" t="str">
        <f>IF(キューシート計算用!B44&lt;&gt;"",キューシート計算用!B44,"")</f>
        <v/>
      </c>
      <c r="Q38" s="102" t="str">
        <f>IF(キューシート計算用!K44&lt;&gt;"",キューシート計算用!K44,"")</f>
        <v>結城→</v>
      </c>
      <c r="R38" s="103"/>
      <c r="S38" s="49" t="str">
        <f>IF(キューシート計算用!B53&lt;&gt;"",キューシート計算用!B53,"")</f>
        <v/>
      </c>
      <c r="T38" s="102" t="str">
        <f>IF(キューシート計算用!K53&lt;&gt;"",キューシート計算用!K53,"")</f>
        <v>北川辺　館林→</v>
      </c>
      <c r="U38" s="103"/>
      <c r="V38" s="49" t="str">
        <f>IF(キューシート計算用!B62&lt;&gt;"",キューシート計算用!B62,"")</f>
        <v/>
      </c>
      <c r="W38" s="102" t="str">
        <f>IF(キューシート計算用!K62&lt;&gt;"",キューシート計算用!K62,"")</f>
        <v/>
      </c>
      <c r="X38" s="103"/>
      <c r="Y38" s="49" t="str">
        <f>IF(キューシート計算用!B71&lt;&gt;"",キューシート計算用!B71,"")</f>
        <v/>
      </c>
      <c r="Z38" s="102" t="str">
        <f>IF(キューシート計算用!K71&lt;&gt;"",キューシート計算用!K71,"")</f>
        <v/>
      </c>
      <c r="AA38" s="103"/>
      <c r="AB38" s="49" t="str">
        <f>IF(キューシート計算用!B80&lt;&gt;"",キューシート計算用!B80,"")</f>
        <v/>
      </c>
      <c r="AC38" s="102" t="str">
        <f>IF(キューシート計算用!K80&lt;&gt;"",キューシート計算用!K80,"")</f>
        <v/>
      </c>
      <c r="AD38" s="103"/>
      <c r="AE38" s="49" t="str">
        <f>IF(キューシート計算用!B89&lt;&gt;"",キューシート計算用!B89,"")</f>
        <v/>
      </c>
      <c r="AF38" s="102" t="str">
        <f>IF(キューシート計算用!K89&lt;&gt;"",キューシート計算用!K89,"")</f>
        <v/>
      </c>
      <c r="AG38" s="103"/>
      <c r="AH38" s="49" t="str">
        <f>IF(キューシート計算用!B98&lt;&gt;"",キューシート計算用!B98,"")</f>
        <v/>
      </c>
      <c r="AI38" s="102" t="str">
        <f>IF(キューシート計算用!K98&lt;&gt;"",キューシート計算用!K98,"")</f>
        <v>佐野→</v>
      </c>
      <c r="AJ38" s="103"/>
      <c r="AK38" s="49" t="str">
        <f>IF(キューシート計算用!B107&lt;&gt;"",キューシート計算用!B107,"")</f>
        <v/>
      </c>
      <c r="AL38" s="102" t="str">
        <f>IF(キューシート計算用!K107&lt;&gt;"",キューシート計算用!K107,"")</f>
        <v>宇都宮　鹿沼→</v>
      </c>
      <c r="AM38" s="103"/>
      <c r="AN38" s="49" t="str">
        <f>IF(キューシート計算用!B116&lt;&gt;"",キューシート計算用!B116,"")</f>
        <v/>
      </c>
      <c r="AO38" s="102" t="str">
        <f>IF(キューシート計算用!K116&lt;&gt;"",キューシート計算用!K116,"")</f>
        <v/>
      </c>
      <c r="AP38" s="103"/>
      <c r="AQ38" s="49" t="str">
        <f>IF(キューシート計算用!B125&lt;&gt;"",キューシート計算用!B125,"")</f>
        <v/>
      </c>
      <c r="AR38" s="102" t="str">
        <f>IF(キューシート計算用!K125&lt;&gt;"",キューシート計算用!K125,"")</f>
        <v/>
      </c>
      <c r="AS38" s="103"/>
      <c r="AT38" s="49" t="str">
        <f>IF(キューシート計算用!B134&lt;&gt;"",キューシート計算用!B134,"")</f>
        <v/>
      </c>
      <c r="AU38" s="102" t="str">
        <f>IF(キューシート計算用!K134&lt;&gt;"",キューシート計算用!K134,"")</f>
        <v/>
      </c>
      <c r="AV38" s="103"/>
      <c r="AW38" s="49" t="str">
        <f>IF(キューシート計算用!B143&lt;&gt;"",キューシート計算用!B143,"")</f>
        <v/>
      </c>
      <c r="AX38" s="102" t="str">
        <f>IF(キューシート計算用!K143&lt;&gt;"",キューシート計算用!K143,"")</f>
        <v/>
      </c>
      <c r="AY38" s="103"/>
      <c r="AZ38" s="49" t="str">
        <f>IF(キューシート計算用!B152&lt;&gt;"",キューシート計算用!B152,"")</f>
        <v/>
      </c>
      <c r="BA38" s="102" t="str">
        <f>IF(キューシート計算用!K152&lt;&gt;"",キューシート計算用!K152,"")</f>
        <v/>
      </c>
      <c r="BB38" s="103"/>
      <c r="BC38" s="49" t="str">
        <f>IF(キューシート計算用!B161&lt;&gt;"",キューシート計算用!B161,"")</f>
        <v/>
      </c>
      <c r="BD38" s="102" t="str">
        <f>IF(キューシート計算用!K161&lt;&gt;"",キューシート計算用!K161,"")</f>
        <v/>
      </c>
      <c r="BE38" s="103"/>
      <c r="BF38" s="49" t="str">
        <f>IF(キューシート計算用!B170&lt;&gt;"",キューシート計算用!B170,"")</f>
        <v/>
      </c>
      <c r="BG38" s="102" t="str">
        <f>IF(キューシート計算用!K170&lt;&gt;"",キューシート計算用!K170,"")</f>
        <v/>
      </c>
      <c r="BH38" s="103"/>
      <c r="BI38" s="49" t="str">
        <f>IF(キューシート計算用!B179&lt;&gt;"",キューシート計算用!B179,"")</f>
        <v/>
      </c>
      <c r="BJ38" s="102" t="str">
        <f>IF(キューシート計算用!K179&lt;&gt;"",キューシート計算用!K179,"")</f>
        <v/>
      </c>
      <c r="BK38" s="103"/>
      <c r="BL38" s="49" t="str">
        <f>IF(キューシート計算用!B188&lt;&gt;"",キューシート計算用!B188,"")</f>
        <v/>
      </c>
      <c r="BM38" s="102" t="str">
        <f>IF(キューシート計算用!K188&lt;&gt;"",キューシート計算用!K188,"")</f>
        <v/>
      </c>
      <c r="BN38" s="103"/>
      <c r="BO38" s="49" t="str">
        <f>IF(キューシート計算用!B197&lt;&gt;"",キューシート計算用!B197,"")</f>
        <v/>
      </c>
      <c r="BP38" s="102" t="str">
        <f>IF(キューシート計算用!K197&lt;&gt;"",キューシート計算用!K197,"")</f>
        <v/>
      </c>
      <c r="BQ38" s="103"/>
      <c r="BR38" s="25"/>
      <c r="BS38" s="25"/>
      <c r="BT38" s="25"/>
    </row>
    <row r="39" spans="1:72" s="12" customFormat="1" x14ac:dyDescent="0.15">
      <c r="B39" s="24"/>
      <c r="D39" s="50" t="str">
        <f>IF(キューシート計算用!M8&lt;&gt;"",キューシート計算用!M8,"")</f>
        <v/>
      </c>
      <c r="E39" s="44"/>
      <c r="F39" s="45"/>
      <c r="G39" s="50" t="str">
        <f>IF(キューシート計算用!M17&lt;&gt;"",キューシート計算用!M17,"")</f>
        <v/>
      </c>
      <c r="H39" s="44"/>
      <c r="I39" s="45"/>
      <c r="J39" s="50" t="str">
        <f>IF(キューシート計算用!M26&lt;&gt;"",キューシート計算用!M26,"")</f>
        <v/>
      </c>
      <c r="K39" s="44"/>
      <c r="L39" s="45"/>
      <c r="M39" s="50" t="str">
        <f>IF(キューシート計算用!M35&lt;&gt;"",キューシート計算用!M35,"")</f>
        <v/>
      </c>
      <c r="N39" s="44"/>
      <c r="O39" s="45"/>
      <c r="P39" s="50" t="str">
        <f>IF(キューシート計算用!M44&lt;&gt;"",キューシート計算用!M44,"")</f>
        <v/>
      </c>
      <c r="Q39" s="44"/>
      <c r="R39" s="45"/>
      <c r="S39" s="50" t="str">
        <f>IF(キューシート計算用!M53&lt;&gt;"",キューシート計算用!M53,"")</f>
        <v/>
      </c>
      <c r="T39" s="44"/>
      <c r="U39" s="45"/>
      <c r="V39" s="50" t="str">
        <f>IF(キューシート計算用!M62&lt;&gt;"",キューシート計算用!M62,"")</f>
        <v/>
      </c>
      <c r="W39" s="44"/>
      <c r="X39" s="45"/>
      <c r="Y39" s="50" t="str">
        <f>IF(キューシート計算用!M71&lt;&gt;"",キューシート計算用!M71,"")</f>
        <v/>
      </c>
      <c r="Z39" s="44"/>
      <c r="AA39" s="45"/>
      <c r="AB39" s="50" t="str">
        <f>IF(キューシート計算用!M80&lt;&gt;"",キューシート計算用!M80,"")</f>
        <v/>
      </c>
      <c r="AC39" s="44"/>
      <c r="AD39" s="45"/>
      <c r="AE39" s="50" t="str">
        <f>IF(キューシート計算用!M89&lt;&gt;"",キューシート計算用!M89,"")</f>
        <v/>
      </c>
      <c r="AF39" s="44"/>
      <c r="AG39" s="45"/>
      <c r="AH39" s="50" t="str">
        <f>IF(キューシート計算用!M98&lt;&gt;"",キューシート計算用!M98,"")</f>
        <v/>
      </c>
      <c r="AI39" s="44"/>
      <c r="AJ39" s="45"/>
      <c r="AK39" s="50" t="str">
        <f>IF(キューシート計算用!M107&lt;&gt;"",キューシート計算用!M107,"")</f>
        <v/>
      </c>
      <c r="AL39" s="44"/>
      <c r="AM39" s="45"/>
      <c r="AN39" s="50" t="str">
        <f>IF(キューシート計算用!M116&lt;&gt;"",キューシート計算用!M116,"")</f>
        <v/>
      </c>
      <c r="AO39" s="44"/>
      <c r="AP39" s="45"/>
      <c r="AQ39" s="50" t="str">
        <f>IF(キューシート計算用!M125&lt;&gt;"",キューシート計算用!M125,"")</f>
        <v/>
      </c>
      <c r="AR39" s="44"/>
      <c r="AS39" s="45"/>
      <c r="AT39" s="50" t="str">
        <f>IF(キューシート計算用!M134&lt;&gt;"",キューシート計算用!M134,"")</f>
        <v/>
      </c>
      <c r="AU39" s="44"/>
      <c r="AV39" s="45"/>
      <c r="AW39" s="50" t="str">
        <f>IF(キューシート計算用!M143&lt;&gt;"",キューシート計算用!M143,"")</f>
        <v/>
      </c>
      <c r="AX39" s="44"/>
      <c r="AY39" s="45"/>
      <c r="AZ39" s="50" t="str">
        <f>IF(キューシート計算用!M152&lt;&gt;"",キューシート計算用!M152,"")</f>
        <v/>
      </c>
      <c r="BA39" s="44"/>
      <c r="BB39" s="45"/>
      <c r="BC39" s="50" t="str">
        <f>IF(キューシート計算用!M161&lt;&gt;"",キューシート計算用!M161,"")</f>
        <v/>
      </c>
      <c r="BD39" s="44"/>
      <c r="BE39" s="44"/>
      <c r="BF39" s="50" t="str">
        <f>IF(キューシート計算用!M170&lt;&gt;"",キューシート計算用!M170,"")</f>
        <v/>
      </c>
      <c r="BG39" s="44"/>
      <c r="BH39" s="44"/>
      <c r="BI39" s="50" t="str">
        <f>IF(キューシート計算用!M179&lt;&gt;"",キューシート計算用!M179,"")</f>
        <v/>
      </c>
      <c r="BJ39" s="44"/>
      <c r="BK39" s="44"/>
      <c r="BL39" s="50" t="str">
        <f>IF(キューシート計算用!M188&lt;&gt;"",キューシート計算用!M188,"")</f>
        <v/>
      </c>
      <c r="BM39" s="44"/>
      <c r="BN39" s="44"/>
      <c r="BO39" s="50" t="str">
        <f>IF(キューシート計算用!M197&lt;&gt;"",キューシート計算用!M197,"")</f>
        <v/>
      </c>
      <c r="BP39" s="44"/>
      <c r="BQ39" s="45"/>
      <c r="BR39" s="25"/>
      <c r="BS39" s="25"/>
      <c r="BT39" s="25"/>
    </row>
    <row r="40" spans="1:72" s="12" customFormat="1" x14ac:dyDescent="0.15">
      <c r="D40" s="50" t="str">
        <f>IF(キューシート計算用!N8&lt;&gt;"",キューシート計算用!N8,"")</f>
        <v/>
      </c>
      <c r="E40" s="44"/>
      <c r="F40" s="45"/>
      <c r="G40" s="50" t="str">
        <f>IF(キューシート計算用!N17&lt;&gt;"",キューシート計算用!N17,"")</f>
        <v/>
      </c>
      <c r="H40" s="44"/>
      <c r="I40" s="45"/>
      <c r="J40" s="50" t="str">
        <f>IF(キューシート計算用!N26&lt;&gt;"",キューシート計算用!N26,"")</f>
        <v/>
      </c>
      <c r="K40" s="44"/>
      <c r="L40" s="45"/>
      <c r="M40" s="50" t="str">
        <f>IF(キューシート計算用!N35&lt;&gt;"",キューシート計算用!N35,"")</f>
        <v/>
      </c>
      <c r="N40" s="44"/>
      <c r="O40" s="45"/>
      <c r="P40" s="50" t="str">
        <f>IF(キューシート計算用!N44&lt;&gt;"",キューシート計算用!N44,"")</f>
        <v/>
      </c>
      <c r="Q40" s="44"/>
      <c r="R40" s="45"/>
      <c r="S40" s="50" t="str">
        <f>IF(キューシート計算用!N53&lt;&gt;"",キューシート計算用!N53,"")</f>
        <v/>
      </c>
      <c r="T40" s="44"/>
      <c r="U40" s="45"/>
      <c r="V40" s="50" t="str">
        <f>IF(キューシート計算用!N62&lt;&gt;"",キューシート計算用!N62,"")</f>
        <v/>
      </c>
      <c r="W40" s="44"/>
      <c r="X40" s="45"/>
      <c r="Y40" s="50" t="str">
        <f>IF(キューシート計算用!N71&lt;&gt;"",キューシート計算用!N71,"")</f>
        <v/>
      </c>
      <c r="Z40" s="44"/>
      <c r="AA40" s="45"/>
      <c r="AB40" s="50" t="str">
        <f>IF(キューシート計算用!N80&lt;&gt;"",キューシート計算用!N80,"")</f>
        <v/>
      </c>
      <c r="AC40" s="44"/>
      <c r="AD40" s="45"/>
      <c r="AE40" s="50" t="str">
        <f>IF(キューシート計算用!N89&lt;&gt;"",キューシート計算用!N89,"")</f>
        <v/>
      </c>
      <c r="AF40" s="44"/>
      <c r="AG40" s="45"/>
      <c r="AH40" s="50" t="str">
        <f>IF(キューシート計算用!N98&lt;&gt;"",キューシート計算用!N98,"")</f>
        <v/>
      </c>
      <c r="AI40" s="44"/>
      <c r="AJ40" s="45"/>
      <c r="AK40" s="50" t="str">
        <f>IF(キューシート計算用!N107&lt;&gt;"",キューシート計算用!N107,"")</f>
        <v/>
      </c>
      <c r="AL40" s="44"/>
      <c r="AM40" s="45"/>
      <c r="AN40" s="50" t="str">
        <f>IF(キューシート計算用!N116&lt;&gt;"",キューシート計算用!N116,"")</f>
        <v/>
      </c>
      <c r="AO40" s="44"/>
      <c r="AP40" s="45"/>
      <c r="AQ40" s="50" t="str">
        <f>IF(キューシート計算用!N125&lt;&gt;"",キューシート計算用!N125,"")</f>
        <v/>
      </c>
      <c r="AR40" s="44"/>
      <c r="AS40" s="45"/>
      <c r="AT40" s="50" t="str">
        <f>IF(キューシート計算用!N134&lt;&gt;"",キューシート計算用!N134,"")</f>
        <v/>
      </c>
      <c r="AU40" s="44"/>
      <c r="AV40" s="45"/>
      <c r="AW40" s="50" t="str">
        <f>IF(キューシート計算用!N143&lt;&gt;"",キューシート計算用!N143,"")</f>
        <v/>
      </c>
      <c r="AX40" s="44"/>
      <c r="AY40" s="45"/>
      <c r="AZ40" s="50" t="str">
        <f>IF(キューシート計算用!N152&lt;&gt;"",キューシート計算用!N152,"")</f>
        <v/>
      </c>
      <c r="BA40" s="44"/>
      <c r="BB40" s="45"/>
      <c r="BC40" s="50" t="str">
        <f>IF(キューシート計算用!N161&lt;&gt;"",キューシート計算用!N161,"")</f>
        <v/>
      </c>
      <c r="BD40" s="44"/>
      <c r="BE40" s="44"/>
      <c r="BF40" s="50" t="str">
        <f>IF(キューシート計算用!N170&lt;&gt;"",キューシート計算用!N170,"")</f>
        <v/>
      </c>
      <c r="BG40" s="44"/>
      <c r="BH40" s="44"/>
      <c r="BI40" s="50" t="str">
        <f>IF(キューシート計算用!N179&lt;&gt;"",キューシート計算用!N179,"")</f>
        <v/>
      </c>
      <c r="BJ40" s="44"/>
      <c r="BK40" s="44"/>
      <c r="BL40" s="50" t="str">
        <f>IF(キューシート計算用!N188&lt;&gt;"",キューシート計算用!N188,"")</f>
        <v/>
      </c>
      <c r="BM40" s="44"/>
      <c r="BN40" s="44"/>
      <c r="BO40" s="50" t="str">
        <f>IF(キューシート計算用!N197&lt;&gt;"",キューシート計算用!N197,"")</f>
        <v/>
      </c>
      <c r="BP40" s="44"/>
      <c r="BQ40" s="45"/>
      <c r="BR40" s="25"/>
      <c r="BS40" s="25"/>
      <c r="BT40" s="25"/>
    </row>
    <row r="41" spans="1:72" x14ac:dyDescent="0.15">
      <c r="D41" s="51">
        <f>IF(キューシート計算用!C8&lt;&gt;"",キューシート計算用!C8,"")</f>
        <v>0.89999999999999991</v>
      </c>
      <c r="E41" s="44"/>
      <c r="F41" s="45"/>
      <c r="G41" s="51">
        <f>IF(キューシート計算用!C17&lt;&gt;"",キューシート計算用!C17,"")</f>
        <v>19.100000000000001</v>
      </c>
      <c r="H41" s="44"/>
      <c r="I41" s="45"/>
      <c r="J41" s="51">
        <f>IF(キューシート計算用!C26&lt;&gt;"",キューシート計算用!C26,"")</f>
        <v>0.39999999999999147</v>
      </c>
      <c r="K41" s="44"/>
      <c r="L41" s="45"/>
      <c r="M41" s="51">
        <f>IF(キューシート計算用!C35&lt;&gt;"",キューシート計算用!C35,"")</f>
        <v>5</v>
      </c>
      <c r="N41" s="44"/>
      <c r="O41" s="45"/>
      <c r="P41" s="51">
        <f>IF(キューシート計算用!C44&lt;&gt;"",キューシート計算用!C44,"")</f>
        <v>5.9000000000000057</v>
      </c>
      <c r="Q41" s="44"/>
      <c r="R41" s="45"/>
      <c r="S41" s="51">
        <f>IF(キューシート計算用!C53&lt;&gt;"",キューシート計算用!C53,"")</f>
        <v>1.2000000000000171</v>
      </c>
      <c r="T41" s="44"/>
      <c r="U41" s="45"/>
      <c r="V41" s="51">
        <f>IF(キューシート計算用!C62&lt;&gt;"",キューシート計算用!C62,"")</f>
        <v>3.5</v>
      </c>
      <c r="W41" s="44"/>
      <c r="X41" s="45"/>
      <c r="Y41" s="51">
        <f>IF(キューシート計算用!C71&lt;&gt;"",キューシート計算用!C71,"")</f>
        <v>2</v>
      </c>
      <c r="Z41" s="44"/>
      <c r="AA41" s="45"/>
      <c r="AB41" s="51">
        <f>IF(キューシート計算用!C80&lt;&gt;"",キューシート計算用!C80,"")</f>
        <v>3.6999999999999886</v>
      </c>
      <c r="AC41" s="44"/>
      <c r="AD41" s="45"/>
      <c r="AE41" s="51">
        <f>IF(キューシート計算用!C89&lt;&gt;"",キューシート計算用!C89,"")</f>
        <v>0.40000000000003411</v>
      </c>
      <c r="AF41" s="44"/>
      <c r="AG41" s="45"/>
      <c r="AH41" s="51">
        <f>IF(キューシート計算用!C98&lt;&gt;"",キューシート計算用!C98,"")</f>
        <v>0.80000000000001137</v>
      </c>
      <c r="AI41" s="44"/>
      <c r="AJ41" s="45"/>
      <c r="AK41" s="51">
        <f>IF(キューシート計算用!C107&lt;&gt;"",キューシート計算用!C107,"")</f>
        <v>9.5</v>
      </c>
      <c r="AL41" s="44"/>
      <c r="AM41" s="45"/>
      <c r="AN41" s="51" t="str">
        <f>IF(キューシート計算用!C116&lt;&gt;"",キューシート計算用!C116,"")</f>
        <v/>
      </c>
      <c r="AO41" s="44"/>
      <c r="AP41" s="45"/>
      <c r="AQ41" s="51" t="str">
        <f>IF(キューシート計算用!C125&lt;&gt;"",キューシート計算用!C125,"")</f>
        <v/>
      </c>
      <c r="AR41" s="44"/>
      <c r="AS41" s="45"/>
      <c r="AT41" s="51" t="str">
        <f>IF(キューシート計算用!C134&lt;&gt;"",キューシート計算用!C134,"")</f>
        <v/>
      </c>
      <c r="AU41" s="44"/>
      <c r="AV41" s="45"/>
      <c r="AW41" s="51" t="str">
        <f>IF(キューシート計算用!C143&lt;&gt;"",キューシート計算用!C143,"")</f>
        <v/>
      </c>
      <c r="AX41" s="44"/>
      <c r="AY41" s="45"/>
      <c r="AZ41" s="51" t="str">
        <f>IF(キューシート計算用!C152&lt;&gt;"",キューシート計算用!C152,"")</f>
        <v/>
      </c>
      <c r="BA41" s="44"/>
      <c r="BB41" s="45"/>
      <c r="BC41" s="51" t="str">
        <f>IF(キューシート計算用!C161&lt;&gt;"",キューシート計算用!C161,"")</f>
        <v/>
      </c>
      <c r="BD41" s="44"/>
      <c r="BE41" s="44"/>
      <c r="BF41" s="51" t="str">
        <f>IF(キューシート計算用!C170&lt;&gt;"",キューシート計算用!C170,"")</f>
        <v/>
      </c>
      <c r="BG41" s="44"/>
      <c r="BH41" s="44"/>
      <c r="BI41" s="51" t="str">
        <f>IF(キューシート計算用!C179&lt;&gt;"",キューシート計算用!C179,"")</f>
        <v/>
      </c>
      <c r="BJ41" s="44"/>
      <c r="BK41" s="44"/>
      <c r="BL41" s="51" t="str">
        <f>IF(キューシート計算用!C188&lt;&gt;"",キューシート計算用!C188,"")</f>
        <v/>
      </c>
      <c r="BM41" s="44"/>
      <c r="BN41" s="44"/>
      <c r="BO41" s="51" t="str">
        <f>IF(キューシート計算用!C197&lt;&gt;"",キューシート計算用!C197,"")</f>
        <v/>
      </c>
      <c r="BP41" s="44"/>
      <c r="BQ41" s="45"/>
      <c r="BR41" s="25"/>
      <c r="BS41" s="25"/>
      <c r="BT41" s="25"/>
    </row>
    <row r="42" spans="1:72" x14ac:dyDescent="0.15">
      <c r="D42" s="52">
        <f>IF(キューシート計算用!D8&lt;&gt;"",キューシート計算用!D8,"")</f>
        <v>2</v>
      </c>
      <c r="E42" s="44"/>
      <c r="F42" s="45"/>
      <c r="G42" s="52">
        <f>IF(キューシート計算用!D17&lt;&gt;"",キューシート計算用!D17,"")</f>
        <v>41.1</v>
      </c>
      <c r="H42" s="44"/>
      <c r="I42" s="45"/>
      <c r="J42" s="52">
        <f>IF(キューシート計算用!D26&lt;&gt;"",キューシート計算用!D26,"")</f>
        <v>74.599999999999994</v>
      </c>
      <c r="K42" s="44"/>
      <c r="L42" s="45"/>
      <c r="M42" s="52">
        <f>IF(キューシート計算用!D35&lt;&gt;"",キューシート計算用!D35,"")</f>
        <v>7.9000000000000057</v>
      </c>
      <c r="N42" s="44"/>
      <c r="O42" s="45"/>
      <c r="P42" s="52">
        <f>IF(キューシート計算用!D44&lt;&gt;"",キューシート計算用!D44,"")</f>
        <v>6.7000000000000171</v>
      </c>
      <c r="Q42" s="44"/>
      <c r="R42" s="45"/>
      <c r="S42" s="52">
        <f>IF(キューシート計算用!D53&lt;&gt;"",キューシート計算用!D53,"")</f>
        <v>40.100000000000023</v>
      </c>
      <c r="T42" s="44"/>
      <c r="U42" s="45"/>
      <c r="V42" s="52">
        <f>IF(キューシート計算用!D62&lt;&gt;"",キューシート計算用!D62,"")</f>
        <v>27.599999999999994</v>
      </c>
      <c r="W42" s="44"/>
      <c r="X42" s="45"/>
      <c r="Y42" s="52">
        <f>IF(キューシート計算用!D71&lt;&gt;"",キューシート計算用!D71,"")</f>
        <v>43.599999999999994</v>
      </c>
      <c r="Z42" s="44"/>
      <c r="AA42" s="45"/>
      <c r="AB42" s="52">
        <f>IF(キューシート計算用!D80&lt;&gt;"",キューシート計算用!D80,"")</f>
        <v>14.199999999999989</v>
      </c>
      <c r="AC42" s="44"/>
      <c r="AD42" s="45"/>
      <c r="AE42" s="52">
        <f>IF(キューシート計算用!D89&lt;&gt;"",キューシート計算用!D89,"")</f>
        <v>6.2000000000000455</v>
      </c>
      <c r="AF42" s="44"/>
      <c r="AG42" s="45"/>
      <c r="AH42" s="52">
        <f>IF(キューシート計算用!D98&lt;&gt;"",キューシート計算用!D98,"")</f>
        <v>26.600000000000023</v>
      </c>
      <c r="AI42" s="44"/>
      <c r="AJ42" s="45"/>
      <c r="AK42" s="52">
        <f>IF(キューシート計算用!D107&lt;&gt;"",キューシート計算用!D107,"")</f>
        <v>32.300000000000011</v>
      </c>
      <c r="AL42" s="44"/>
      <c r="AM42" s="45"/>
      <c r="AN42" s="52" t="str">
        <f>IF(キューシート計算用!D116&lt;&gt;"",キューシート計算用!D116,"")</f>
        <v/>
      </c>
      <c r="AO42" s="44"/>
      <c r="AP42" s="45"/>
      <c r="AQ42" s="52" t="str">
        <f>IF(キューシート計算用!D125&lt;&gt;"",キューシート計算用!D125,"")</f>
        <v/>
      </c>
      <c r="AR42" s="44"/>
      <c r="AS42" s="45"/>
      <c r="AT42" s="52" t="str">
        <f>IF(キューシート計算用!D134&lt;&gt;"",キューシート計算用!D134,"")</f>
        <v/>
      </c>
      <c r="AU42" s="44"/>
      <c r="AV42" s="45"/>
      <c r="AW42" s="52" t="str">
        <f>IF(キューシート計算用!D143&lt;&gt;"",キューシート計算用!D143,"")</f>
        <v/>
      </c>
      <c r="AX42" s="44"/>
      <c r="AY42" s="45"/>
      <c r="AZ42" s="52" t="str">
        <f>IF(キューシート計算用!D152&lt;&gt;"",キューシート計算用!D152,"")</f>
        <v/>
      </c>
      <c r="BA42" s="44"/>
      <c r="BB42" s="45"/>
      <c r="BC42" s="52" t="str">
        <f>IF(キューシート計算用!D161&lt;&gt;"",キューシート計算用!D161,"")</f>
        <v/>
      </c>
      <c r="BD42" s="44"/>
      <c r="BE42" s="44"/>
      <c r="BF42" s="52" t="str">
        <f>IF(キューシート計算用!D170&lt;&gt;"",キューシート計算用!D170,"")</f>
        <v/>
      </c>
      <c r="BG42" s="44"/>
      <c r="BH42" s="44"/>
      <c r="BI42" s="52" t="str">
        <f>IF(キューシート計算用!D179&lt;&gt;"",キューシート計算用!D179,"")</f>
        <v/>
      </c>
      <c r="BJ42" s="44"/>
      <c r="BK42" s="44"/>
      <c r="BL42" s="52" t="str">
        <f>IF(キューシート計算用!D188&lt;&gt;"",キューシート計算用!D188,"")</f>
        <v/>
      </c>
      <c r="BM42" s="44"/>
      <c r="BN42" s="44"/>
      <c r="BO42" s="52" t="str">
        <f>IF(キューシート計算用!D197&lt;&gt;"",キューシート計算用!D197,"")</f>
        <v/>
      </c>
      <c r="BP42" s="44"/>
      <c r="BQ42" s="45"/>
      <c r="BR42" s="25"/>
      <c r="BS42" s="25"/>
      <c r="BT42" s="25"/>
    </row>
    <row r="43" spans="1:72" x14ac:dyDescent="0.15">
      <c r="D43" s="53">
        <f>IF(キューシート計算用!E8&lt;&gt;"",キューシート計算用!E8,"")</f>
        <v>2</v>
      </c>
      <c r="E43" s="46"/>
      <c r="F43" s="47"/>
      <c r="G43" s="53">
        <f>IF(キューシート計算用!E17&lt;&gt;"",キューシート計算用!E17,"")</f>
        <v>41.1</v>
      </c>
      <c r="H43" s="46"/>
      <c r="I43" s="47"/>
      <c r="J43" s="53">
        <f>IF(キューシート計算用!E26&lt;&gt;"",キューシート計算用!E26,"")</f>
        <v>74.599999999999994</v>
      </c>
      <c r="K43" s="46"/>
      <c r="L43" s="47"/>
      <c r="M43" s="53">
        <f>IF(キューシート計算用!E35&lt;&gt;"",キューシート計算用!E35,"")</f>
        <v>99.9</v>
      </c>
      <c r="N43" s="46"/>
      <c r="O43" s="47"/>
      <c r="P43" s="53">
        <f>IF(キューシート計算用!E44&lt;&gt;"",キューシート計算用!E44,"")</f>
        <v>157.9</v>
      </c>
      <c r="Q43" s="46"/>
      <c r="R43" s="47"/>
      <c r="S43" s="53">
        <f>IF(キューシート計算用!E53&lt;&gt;"",キューシート計算用!E53,"")</f>
        <v>191.3</v>
      </c>
      <c r="T43" s="46"/>
      <c r="U43" s="47"/>
      <c r="V43" s="53">
        <f>IF(キューシート計算用!E62&lt;&gt;"",キューシート計算用!E62,"")</f>
        <v>227.4</v>
      </c>
      <c r="W43" s="46"/>
      <c r="X43" s="47"/>
      <c r="Y43" s="53">
        <f>IF(キューシート計算用!E71&lt;&gt;"",キューシート計算用!E71,"")</f>
        <v>243.4</v>
      </c>
      <c r="Z43" s="46"/>
      <c r="AA43" s="47"/>
      <c r="AB43" s="53">
        <f>IF(キューシート計算用!E80&lt;&gt;"",キューシート計算用!E80,"")</f>
        <v>281.7</v>
      </c>
      <c r="AC43" s="46"/>
      <c r="AD43" s="47"/>
      <c r="AE43" s="53">
        <f>IF(キューシート計算用!E89&lt;&gt;"",キューシート計算用!E89,"")</f>
        <v>308.60000000000002</v>
      </c>
      <c r="AF43" s="46"/>
      <c r="AG43" s="47"/>
      <c r="AH43" s="53">
        <f>IF(キューシート計算用!E98&lt;&gt;"",キューシート計算用!E98,"")</f>
        <v>329</v>
      </c>
      <c r="AI43" s="46"/>
      <c r="AJ43" s="47"/>
      <c r="AK43" s="53">
        <f>IF(キューシート計算用!E107&lt;&gt;"",キューシート計算用!E107,"")</f>
        <v>379.5</v>
      </c>
      <c r="AL43" s="46"/>
      <c r="AM43" s="47"/>
      <c r="AN43" s="53" t="str">
        <f>IF(キューシート計算用!E116&lt;&gt;"",キューシート計算用!E116,"")</f>
        <v/>
      </c>
      <c r="AO43" s="46"/>
      <c r="AP43" s="47"/>
      <c r="AQ43" s="53" t="str">
        <f>IF(キューシート計算用!E125&lt;&gt;"",キューシート計算用!E125,"")</f>
        <v/>
      </c>
      <c r="AR43" s="46"/>
      <c r="AS43" s="47"/>
      <c r="AT43" s="53" t="str">
        <f>IF(キューシート計算用!E134&lt;&gt;"",キューシート計算用!E134,"")</f>
        <v/>
      </c>
      <c r="AU43" s="46"/>
      <c r="AV43" s="47"/>
      <c r="AW43" s="53" t="str">
        <f>IF(キューシート計算用!E143&lt;&gt;"",キューシート計算用!E143,"")</f>
        <v/>
      </c>
      <c r="AX43" s="46"/>
      <c r="AY43" s="47"/>
      <c r="AZ43" s="53" t="str">
        <f>IF(キューシート計算用!E152&lt;&gt;"",キューシート計算用!E152,"")</f>
        <v/>
      </c>
      <c r="BA43" s="46"/>
      <c r="BB43" s="47"/>
      <c r="BC43" s="53" t="str">
        <f>IF(キューシート計算用!E161&lt;&gt;"",キューシート計算用!E161,"")</f>
        <v/>
      </c>
      <c r="BD43" s="44"/>
      <c r="BE43" s="44"/>
      <c r="BF43" s="53" t="str">
        <f>IF(キューシート計算用!E170&lt;&gt;"",キューシート計算用!E170,"")</f>
        <v/>
      </c>
      <c r="BG43" s="44"/>
      <c r="BH43" s="44"/>
      <c r="BI43" s="53" t="str">
        <f>IF(キューシート計算用!E179&lt;&gt;"",キューシート計算用!E179,"")</f>
        <v/>
      </c>
      <c r="BJ43" s="44"/>
      <c r="BK43" s="44"/>
      <c r="BL43" s="53" t="str">
        <f>IF(キューシート計算用!E188&lt;&gt;"",キューシート計算用!E188,"")</f>
        <v/>
      </c>
      <c r="BM43" s="44"/>
      <c r="BN43" s="44"/>
      <c r="BO43" s="53" t="str">
        <f>IF(キューシート計算用!E197&lt;&gt;"",キューシート計算用!E197,"")</f>
        <v/>
      </c>
      <c r="BP43" s="44"/>
      <c r="BQ43" s="45"/>
      <c r="BR43" s="25"/>
      <c r="BS43" s="25"/>
      <c r="BT43" s="25"/>
    </row>
    <row r="44" spans="1:72" s="12" customFormat="1" x14ac:dyDescent="0.15">
      <c r="A44" s="1"/>
      <c r="D44" s="48">
        <f>IF(キューシート計算用!A7&lt;&gt;"",キューシート計算用!A7,"")</f>
        <v>3</v>
      </c>
      <c r="E44" s="100" t="str">
        <f>IF(キューシート計算用!F7&lt;&gt;"",キューシート計算用!F7,"")</f>
        <v>山王団地西</v>
      </c>
      <c r="F44" s="101"/>
      <c r="G44" s="48">
        <f>IF(キューシート計算用!A16&lt;&gt;"",キューシート計算用!A16,"")</f>
        <v>12</v>
      </c>
      <c r="H44" s="100" t="str">
        <f>IF(キューシート計算用!F16&lt;&gt;"",キューシート計算用!F16,"")</f>
        <v>芳賀台</v>
      </c>
      <c r="I44" s="101"/>
      <c r="J44" s="48">
        <f>IF(キューシート計算用!A25&lt;&gt;"",キューシート計算用!A25,"")</f>
        <v>21</v>
      </c>
      <c r="K44" s="100" t="str">
        <f>IF(キューシート計算用!F25&lt;&gt;"",キューシート計算用!F25,"")</f>
        <v/>
      </c>
      <c r="L44" s="101"/>
      <c r="M44" s="48">
        <f>IF(キューシート計算用!A34&lt;&gt;"",キューシート計算用!A34,"")</f>
        <v>30</v>
      </c>
      <c r="N44" s="100" t="str">
        <f>IF(キューシート計算用!F34&lt;&gt;"",キューシート計算用!F34,"")</f>
        <v>大洗サンビーチ入口</v>
      </c>
      <c r="O44" s="101"/>
      <c r="P44" s="48">
        <f>IF(キューシート計算用!A43&lt;&gt;"",キューシート計算用!A43,"")</f>
        <v>39</v>
      </c>
      <c r="Q44" s="100" t="str">
        <f>IF(キューシート計算用!F43&lt;&gt;"",キューシート計算用!F43,"")</f>
        <v>塙世交差点</v>
      </c>
      <c r="R44" s="101"/>
      <c r="S44" s="48">
        <f>IF(キューシート計算用!A52&lt;&gt;"",キューシート計算用!A52,"")</f>
        <v>48</v>
      </c>
      <c r="T44" s="100" t="str">
        <f>IF(キューシート計算用!F52&lt;&gt;"",キューシート計算用!F52,"")</f>
        <v>本町二丁目</v>
      </c>
      <c r="U44" s="101"/>
      <c r="V44" s="48">
        <f>IF(キューシート計算用!A61&lt;&gt;"",キューシート計算用!A61,"")</f>
        <v>57</v>
      </c>
      <c r="W44" s="100" t="str">
        <f>IF(キューシート計算用!F61&lt;&gt;"",キューシート計算用!F61,"")</f>
        <v/>
      </c>
      <c r="X44" s="101"/>
      <c r="Y44" s="48">
        <f>IF(キューシート計算用!A70&lt;&gt;"",キューシート計算用!A70,"")</f>
        <v>66</v>
      </c>
      <c r="Z44" s="100" t="str">
        <f>IF(キューシート計算用!F70&lt;&gt;"",キューシート計算用!F70,"")</f>
        <v>堤町3丁目</v>
      </c>
      <c r="AA44" s="101"/>
      <c r="AB44" s="48">
        <f>IF(キューシート計算用!A79&lt;&gt;"",キューシート計算用!A79,"")</f>
        <v>75</v>
      </c>
      <c r="AC44" s="100" t="str">
        <f>IF(キューシート計算用!F79&lt;&gt;"",キューシート計算用!F79,"")</f>
        <v>本町三丁目</v>
      </c>
      <c r="AD44" s="101"/>
      <c r="AE44" s="48">
        <f>IF(キューシート計算用!A88&lt;&gt;"",キューシート計算用!A88,"")</f>
        <v>84</v>
      </c>
      <c r="AF44" s="100" t="str">
        <f>IF(キューシート計算用!F88&lt;&gt;"",キューシート計算用!F88,"")</f>
        <v/>
      </c>
      <c r="AG44" s="101"/>
      <c r="AH44" s="48">
        <f>IF(キューシート計算用!A97&lt;&gt;"",キューシート計算用!A97,"")</f>
        <v>93</v>
      </c>
      <c r="AI44" s="100" t="str">
        <f>IF(キューシート計算用!F97&lt;&gt;"",キューシート計算用!F97,"")</f>
        <v>東本町</v>
      </c>
      <c r="AJ44" s="101"/>
      <c r="AK44" s="48">
        <f>IF(キューシート計算用!A106&lt;&gt;"",キューシート計算用!A106,"")</f>
        <v>102</v>
      </c>
      <c r="AL44" s="100" t="str">
        <f>IF(キューシート計算用!F106&lt;&gt;"",キューシート計算用!F106,"")</f>
        <v>大町</v>
      </c>
      <c r="AM44" s="101"/>
      <c r="AN44" s="48">
        <f>IF(キューシート計算用!A115&lt;&gt;"",キューシート計算用!A115,"")</f>
        <v>111</v>
      </c>
      <c r="AO44" s="100" t="str">
        <f>IF(キューシート計算用!F115&lt;&gt;"",キューシート計算用!F115,"")</f>
        <v>うつのみやろまんちっく村</v>
      </c>
      <c r="AP44" s="101"/>
      <c r="AQ44" s="48">
        <f>IF(キューシート計算用!A124&lt;&gt;"",キューシート計算用!A124,"")</f>
        <v>120</v>
      </c>
      <c r="AR44" s="100" t="str">
        <f>IF(キューシート計算用!F124&lt;&gt;"",キューシート計算用!F124,"")</f>
        <v/>
      </c>
      <c r="AS44" s="101"/>
      <c r="AT44" s="48">
        <f>IF(キューシート計算用!A133&lt;&gt;"",キューシート計算用!A133,"")</f>
        <v>129</v>
      </c>
      <c r="AU44" s="100" t="str">
        <f>IF(キューシート計算用!F133&lt;&gt;"",キューシート計算用!F133,"")</f>
        <v/>
      </c>
      <c r="AV44" s="101"/>
      <c r="AW44" s="48">
        <f>IF(キューシート計算用!A142&lt;&gt;"",キューシート計算用!A142,"")</f>
        <v>138</v>
      </c>
      <c r="AX44" s="100" t="str">
        <f>IF(キューシート計算用!F142&lt;&gt;"",キューシート計算用!F142,"")</f>
        <v/>
      </c>
      <c r="AY44" s="101"/>
      <c r="AZ44" s="48">
        <f>IF(キューシート計算用!A151&lt;&gt;"",キューシート計算用!A151,"")</f>
        <v>147</v>
      </c>
      <c r="BA44" s="100" t="str">
        <f>IF(キューシート計算用!F151&lt;&gt;"",キューシート計算用!F151,"")</f>
        <v/>
      </c>
      <c r="BB44" s="101"/>
      <c r="BC44" s="48">
        <f>IF(キューシート計算用!A160&lt;&gt;"",キューシート計算用!A160,"")</f>
        <v>156</v>
      </c>
      <c r="BD44" s="100" t="str">
        <f>IF(キューシート計算用!F160&lt;&gt;"",キューシート計算用!F160,"")</f>
        <v/>
      </c>
      <c r="BE44" s="101"/>
      <c r="BF44" s="48">
        <f>IF(キューシート計算用!A169&lt;&gt;"",キューシート計算用!A169,"")</f>
        <v>165</v>
      </c>
      <c r="BG44" s="100" t="str">
        <f>IF(キューシート計算用!F169&lt;&gt;"",キューシート計算用!F169,"")</f>
        <v/>
      </c>
      <c r="BH44" s="101"/>
      <c r="BI44" s="48">
        <f>IF(キューシート計算用!A178&lt;&gt;"",キューシート計算用!A178,"")</f>
        <v>174</v>
      </c>
      <c r="BJ44" s="100" t="str">
        <f>IF(キューシート計算用!F178&lt;&gt;"",キューシート計算用!F178,"")</f>
        <v/>
      </c>
      <c r="BK44" s="101"/>
      <c r="BL44" s="48">
        <f>IF(キューシート計算用!A187&lt;&gt;"",キューシート計算用!A187,"")</f>
        <v>183</v>
      </c>
      <c r="BM44" s="100" t="str">
        <f>IF(キューシート計算用!F187&lt;&gt;"",キューシート計算用!F187,"")</f>
        <v/>
      </c>
      <c r="BN44" s="101"/>
      <c r="BO44" s="48">
        <f>IF(キューシート計算用!A196&lt;&gt;"",キューシート計算用!A196,"")</f>
        <v>192</v>
      </c>
      <c r="BP44" s="100" t="str">
        <f>IF(キューシート計算用!F196&lt;&gt;"",キューシート計算用!F196,"")</f>
        <v/>
      </c>
      <c r="BQ44" s="101"/>
      <c r="BR44" s="25"/>
      <c r="BS44" s="25"/>
      <c r="BT44" s="25"/>
    </row>
    <row r="45" spans="1:72" s="12" customFormat="1" x14ac:dyDescent="0.15">
      <c r="D45" s="49" t="str">
        <f>IF(キューシート計算用!B7&lt;&gt;"",キューシート計算用!B7,"")</f>
        <v/>
      </c>
      <c r="E45" s="102" t="str">
        <f>IF(キューシート計算用!K7&lt;&gt;"",キューシート計算用!K7,"")</f>
        <v>宇都宮I.C.→</v>
      </c>
      <c r="F45" s="103"/>
      <c r="G45" s="49" t="str">
        <f>IF(キューシート計算用!B16&lt;&gt;"",キューシート計算用!B16,"")</f>
        <v/>
      </c>
      <c r="H45" s="102" t="str">
        <f>IF(キューシート計算用!K16&lt;&gt;"",キューシート計算用!K16,"")</f>
        <v>←茂木　祖母井</v>
      </c>
      <c r="I45" s="103"/>
      <c r="J45" s="49" t="str">
        <f>IF(キューシート計算用!B25&lt;&gt;"",キューシート計算用!B25,"")</f>
        <v/>
      </c>
      <c r="K45" s="102" t="str">
        <f>IF(キューシート計算用!K25&lt;&gt;"",キューシート計算用!K25,"")</f>
        <v/>
      </c>
      <c r="L45" s="103"/>
      <c r="M45" s="49" t="str">
        <f>IF(キューシート計算用!B34&lt;&gt;"",キューシート計算用!B34,"")</f>
        <v/>
      </c>
      <c r="N45" s="102" t="str">
        <f>IF(キューシート計算用!K34&lt;&gt;"",キューシート計算用!K34,"")</f>
        <v>←茨城</v>
      </c>
      <c r="O45" s="103"/>
      <c r="P45" s="49" t="str">
        <f>IF(キューシート計算用!B43&lt;&gt;"",キューシート計算用!B43,"")</f>
        <v/>
      </c>
      <c r="Q45" s="102" t="str">
        <f>IF(キューシート計算用!K43&lt;&gt;"",キューシート計算用!K43,"")</f>
        <v>←下妻　海老ヶ島</v>
      </c>
      <c r="R45" s="103"/>
      <c r="S45" s="49" t="str">
        <f>IF(キューシート計算用!B52&lt;&gt;"",キューシート計算用!B52,"")</f>
        <v/>
      </c>
      <c r="T45" s="102" t="str">
        <f>IF(キューシート計算用!K52&lt;&gt;"",キューシート計算用!K52,"")</f>
        <v/>
      </c>
      <c r="U45" s="103"/>
      <c r="V45" s="49" t="str">
        <f>IF(キューシート計算用!B61&lt;&gt;"",キューシート計算用!B61,"")</f>
        <v/>
      </c>
      <c r="W45" s="102" t="str">
        <f>IF(キューシート計算用!K61&lt;&gt;"",キューシート計算用!K61,"")</f>
        <v/>
      </c>
      <c r="X45" s="103"/>
      <c r="Y45" s="49" t="str">
        <f>IF(キューシート計算用!B70&lt;&gt;"",キューシート計算用!B70,"")</f>
        <v/>
      </c>
      <c r="Z45" s="102" t="str">
        <f>IF(キューシート計算用!K70&lt;&gt;"",キューシート計算用!K70,"")</f>
        <v>川内→</v>
      </c>
      <c r="AA45" s="103"/>
      <c r="AB45" s="49" t="str">
        <f>IF(キューシート計算用!B79&lt;&gt;"",キューシート計算用!B79,"")</f>
        <v/>
      </c>
      <c r="AC45" s="102" t="str">
        <f>IF(キューシート計算用!K79&lt;&gt;"",キューシート計算用!K79,"")</f>
        <v/>
      </c>
      <c r="AD45" s="103"/>
      <c r="AE45" s="49" t="str">
        <f>IF(キューシート計算用!B88&lt;&gt;"",キューシート計算用!B88,"")</f>
        <v/>
      </c>
      <c r="AF45" s="102" t="str">
        <f>IF(キューシート計算用!K88&lt;&gt;"",キューシート計算用!K88,"")</f>
        <v/>
      </c>
      <c r="AG45" s="103"/>
      <c r="AH45" s="49" t="str">
        <f>IF(キューシート計算用!B97&lt;&gt;"",キューシート計算用!B97,"")</f>
        <v/>
      </c>
      <c r="AI45" s="102" t="str">
        <f>IF(キューシート計算用!K97&lt;&gt;"",キューシート計算用!K97,"")</f>
        <v>←桐生　足利</v>
      </c>
      <c r="AJ45" s="103"/>
      <c r="AK45" s="49" t="str">
        <f>IF(キューシート計算用!B106&lt;&gt;"",キューシート計算用!B106,"")</f>
        <v/>
      </c>
      <c r="AL45" s="102" t="str">
        <f>IF(キューシート計算用!K106&lt;&gt;"",キューシート計算用!K106,"")</f>
        <v>←鹿沼　北関東道</v>
      </c>
      <c r="AM45" s="103"/>
      <c r="AN45" s="49" t="str">
        <f>IF(キューシート計算用!B115&lt;&gt;"",キューシート計算用!B115,"")</f>
        <v>finish</v>
      </c>
      <c r="AO45" s="102" t="str">
        <f>IF(キューシート計算用!K115&lt;&gt;"",キューシート計算用!K115,"")</f>
        <v/>
      </c>
      <c r="AP45" s="103"/>
      <c r="AQ45" s="49" t="str">
        <f>IF(キューシート計算用!B124&lt;&gt;"",キューシート計算用!B124,"")</f>
        <v/>
      </c>
      <c r="AR45" s="102" t="str">
        <f>IF(キューシート計算用!K124&lt;&gt;"",キューシート計算用!K124,"")</f>
        <v/>
      </c>
      <c r="AS45" s="103"/>
      <c r="AT45" s="49" t="str">
        <f>IF(キューシート計算用!B133&lt;&gt;"",キューシート計算用!B133,"")</f>
        <v/>
      </c>
      <c r="AU45" s="102" t="str">
        <f>IF(キューシート計算用!K133&lt;&gt;"",キューシート計算用!K133,"")</f>
        <v/>
      </c>
      <c r="AV45" s="103"/>
      <c r="AW45" s="49" t="str">
        <f>IF(キューシート計算用!B142&lt;&gt;"",キューシート計算用!B142,"")</f>
        <v/>
      </c>
      <c r="AX45" s="102" t="str">
        <f>IF(キューシート計算用!K142&lt;&gt;"",キューシート計算用!K142,"")</f>
        <v/>
      </c>
      <c r="AY45" s="103"/>
      <c r="AZ45" s="49" t="str">
        <f>IF(キューシート計算用!B151&lt;&gt;"",キューシート計算用!B151,"")</f>
        <v/>
      </c>
      <c r="BA45" s="102" t="str">
        <f>IF(キューシート計算用!K151&lt;&gt;"",キューシート計算用!K151,"")</f>
        <v/>
      </c>
      <c r="BB45" s="103"/>
      <c r="BC45" s="49" t="str">
        <f>IF(キューシート計算用!B160&lt;&gt;"",キューシート計算用!B160,"")</f>
        <v/>
      </c>
      <c r="BD45" s="102" t="str">
        <f>IF(キューシート計算用!K160&lt;&gt;"",キューシート計算用!K160,"")</f>
        <v/>
      </c>
      <c r="BE45" s="103"/>
      <c r="BF45" s="49" t="str">
        <f>IF(キューシート計算用!B169&lt;&gt;"",キューシート計算用!B169,"")</f>
        <v/>
      </c>
      <c r="BG45" s="102" t="str">
        <f>IF(キューシート計算用!K169&lt;&gt;"",キューシート計算用!K169,"")</f>
        <v/>
      </c>
      <c r="BH45" s="103"/>
      <c r="BI45" s="49" t="str">
        <f>IF(キューシート計算用!B178&lt;&gt;"",キューシート計算用!B178,"")</f>
        <v/>
      </c>
      <c r="BJ45" s="102" t="str">
        <f>IF(キューシート計算用!K178&lt;&gt;"",キューシート計算用!K178,"")</f>
        <v/>
      </c>
      <c r="BK45" s="103"/>
      <c r="BL45" s="49" t="str">
        <f>IF(キューシート計算用!B187&lt;&gt;"",キューシート計算用!B187,"")</f>
        <v/>
      </c>
      <c r="BM45" s="102" t="str">
        <f>IF(キューシート計算用!K187&lt;&gt;"",キューシート計算用!K187,"")</f>
        <v/>
      </c>
      <c r="BN45" s="103"/>
      <c r="BO45" s="49" t="str">
        <f>IF(キューシート計算用!B196&lt;&gt;"",キューシート計算用!B196,"")</f>
        <v/>
      </c>
      <c r="BP45" s="102" t="str">
        <f>IF(キューシート計算用!K196&lt;&gt;"",キューシート計算用!K196,"")</f>
        <v/>
      </c>
      <c r="BQ45" s="103"/>
      <c r="BR45" s="25"/>
      <c r="BS45" s="25"/>
      <c r="BT45" s="25"/>
    </row>
    <row r="46" spans="1:72" s="12" customFormat="1" x14ac:dyDescent="0.15">
      <c r="D46" s="50" t="str">
        <f>IF(キューシート計算用!M7&lt;&gt;"",キューシート計算用!M7,"")</f>
        <v/>
      </c>
      <c r="E46" s="44"/>
      <c r="F46" s="45"/>
      <c r="G46" s="50" t="str">
        <f>IF(キューシート計算用!M16&lt;&gt;"",キューシート計算用!M16,"")</f>
        <v/>
      </c>
      <c r="H46" s="44"/>
      <c r="I46" s="45"/>
      <c r="J46" s="50" t="str">
        <f>IF(キューシート計算用!M25&lt;&gt;"",キューシート計算用!M25,"")</f>
        <v/>
      </c>
      <c r="K46" s="44"/>
      <c r="L46" s="45"/>
      <c r="M46" s="50" t="str">
        <f>IF(キューシート計算用!M34&lt;&gt;"",キューシート計算用!M34,"")</f>
        <v/>
      </c>
      <c r="N46" s="44"/>
      <c r="O46" s="45"/>
      <c r="P46" s="50" t="str">
        <f>IF(キューシート計算用!M43&lt;&gt;"",キューシート計算用!M43,"")</f>
        <v/>
      </c>
      <c r="Q46" s="44"/>
      <c r="R46" s="45"/>
      <c r="S46" s="50" t="str">
        <f>IF(キューシート計算用!M52&lt;&gt;"",キューシート計算用!M52,"")</f>
        <v/>
      </c>
      <c r="T46" s="44"/>
      <c r="U46" s="45"/>
      <c r="V46" s="50" t="str">
        <f>IF(キューシート計算用!M61&lt;&gt;"",キューシート計算用!M61,"")</f>
        <v/>
      </c>
      <c r="W46" s="44"/>
      <c r="X46" s="45"/>
      <c r="Y46" s="50" t="str">
        <f>IF(キューシート計算用!M70&lt;&gt;"",キューシート計算用!M70,"")</f>
        <v/>
      </c>
      <c r="Z46" s="44"/>
      <c r="AA46" s="45"/>
      <c r="AB46" s="50" t="str">
        <f>IF(キューシート計算用!M79&lt;&gt;"",キューシート計算用!M79,"")</f>
        <v/>
      </c>
      <c r="AC46" s="44"/>
      <c r="AD46" s="45"/>
      <c r="AE46" s="50" t="str">
        <f>IF(キューシート計算用!M88&lt;&gt;"",キューシート計算用!M88,"")</f>
        <v/>
      </c>
      <c r="AF46" s="44"/>
      <c r="AG46" s="45"/>
      <c r="AH46" s="50" t="str">
        <f>IF(キューシート計算用!M97&lt;&gt;"",キューシート計算用!M97,"")</f>
        <v/>
      </c>
      <c r="AI46" s="44"/>
      <c r="AJ46" s="45"/>
      <c r="AK46" s="50" t="str">
        <f>IF(キューシート計算用!M106&lt;&gt;"",キューシート計算用!M106,"")</f>
        <v/>
      </c>
      <c r="AL46" s="44"/>
      <c r="AM46" s="45"/>
      <c r="AN46" s="50">
        <f ca="1">IF(キューシート計算用!M115&lt;&gt;"",キューシート計算用!M115,"")</f>
        <v>43219.797528594769</v>
      </c>
      <c r="AO46" s="44"/>
      <c r="AP46" s="45"/>
      <c r="AQ46" s="50" t="str">
        <f>IF(キューシート計算用!M124&lt;&gt;"",キューシート計算用!M124,"")</f>
        <v/>
      </c>
      <c r="AR46" s="44"/>
      <c r="AS46" s="45"/>
      <c r="AT46" s="50" t="str">
        <f>IF(キューシート計算用!M133&lt;&gt;"",キューシート計算用!M133,"")</f>
        <v/>
      </c>
      <c r="AU46" s="44"/>
      <c r="AV46" s="45"/>
      <c r="AW46" s="50" t="str">
        <f>IF(キューシート計算用!M142&lt;&gt;"",キューシート計算用!M142,"")</f>
        <v/>
      </c>
      <c r="AX46" s="44"/>
      <c r="AY46" s="45"/>
      <c r="AZ46" s="50" t="str">
        <f>IF(キューシート計算用!M151&lt;&gt;"",キューシート計算用!M151,"")</f>
        <v/>
      </c>
      <c r="BA46" s="44"/>
      <c r="BB46" s="45"/>
      <c r="BC46" s="50" t="str">
        <f>IF(キューシート計算用!M160&lt;&gt;"",キューシート計算用!M160,"")</f>
        <v/>
      </c>
      <c r="BD46" s="44"/>
      <c r="BE46" s="44"/>
      <c r="BF46" s="50" t="str">
        <f>IF(キューシート計算用!M169&lt;&gt;"",キューシート計算用!M169,"")</f>
        <v/>
      </c>
      <c r="BG46" s="44"/>
      <c r="BH46" s="44"/>
      <c r="BI46" s="50" t="str">
        <f>IF(キューシート計算用!M178&lt;&gt;"",キューシート計算用!M178,"")</f>
        <v/>
      </c>
      <c r="BJ46" s="44"/>
      <c r="BK46" s="44"/>
      <c r="BL46" s="50" t="str">
        <f>IF(キューシート計算用!M187&lt;&gt;"",キューシート計算用!M187,"")</f>
        <v/>
      </c>
      <c r="BM46" s="44"/>
      <c r="BN46" s="44"/>
      <c r="BO46" s="50" t="str">
        <f>IF(キューシート計算用!M196&lt;&gt;"",キューシート計算用!M196,"")</f>
        <v/>
      </c>
      <c r="BP46" s="44"/>
      <c r="BQ46" s="45"/>
      <c r="BR46" s="25"/>
      <c r="BS46" s="25"/>
      <c r="BT46" s="25"/>
    </row>
    <row r="47" spans="1:72" s="12" customFormat="1" x14ac:dyDescent="0.15">
      <c r="A47" s="11" t="s">
        <v>11</v>
      </c>
      <c r="B47" s="10"/>
      <c r="C47" s="10"/>
      <c r="D47" s="50" t="str">
        <f>IF(キューシート計算用!N7&lt;&gt;"",キューシート計算用!N7,"")</f>
        <v/>
      </c>
      <c r="E47" s="44"/>
      <c r="F47" s="45"/>
      <c r="G47" s="50" t="str">
        <f>IF(キューシート計算用!N16&lt;&gt;"",キューシート計算用!N16,"")</f>
        <v/>
      </c>
      <c r="H47" s="44"/>
      <c r="I47" s="45"/>
      <c r="J47" s="50" t="str">
        <f>IF(キューシート計算用!N25&lt;&gt;"",キューシート計算用!N25,"")</f>
        <v/>
      </c>
      <c r="K47" s="44"/>
      <c r="L47" s="45"/>
      <c r="M47" s="50" t="str">
        <f>IF(キューシート計算用!N34&lt;&gt;"",キューシート計算用!N34,"")</f>
        <v/>
      </c>
      <c r="N47" s="44"/>
      <c r="O47" s="45"/>
      <c r="P47" s="50" t="str">
        <f>IF(キューシート計算用!N43&lt;&gt;"",キューシート計算用!N43,"")</f>
        <v/>
      </c>
      <c r="Q47" s="44"/>
      <c r="R47" s="45"/>
      <c r="S47" s="50" t="str">
        <f>IF(キューシート計算用!N52&lt;&gt;"",キューシート計算用!N52,"")</f>
        <v/>
      </c>
      <c r="T47" s="44"/>
      <c r="U47" s="45"/>
      <c r="V47" s="50" t="str">
        <f>IF(キューシート計算用!N61&lt;&gt;"",キューシート計算用!N61,"")</f>
        <v/>
      </c>
      <c r="W47" s="44"/>
      <c r="X47" s="45"/>
      <c r="Y47" s="50" t="str">
        <f>IF(キューシート計算用!N70&lt;&gt;"",キューシート計算用!N70,"")</f>
        <v/>
      </c>
      <c r="Z47" s="44"/>
      <c r="AA47" s="45"/>
      <c r="AB47" s="50" t="str">
        <f>IF(キューシート計算用!N79&lt;&gt;"",キューシート計算用!N79,"")</f>
        <v/>
      </c>
      <c r="AC47" s="44"/>
      <c r="AD47" s="45"/>
      <c r="AE47" s="50" t="str">
        <f>IF(キューシート計算用!N88&lt;&gt;"",キューシート計算用!N88,"")</f>
        <v/>
      </c>
      <c r="AF47" s="44"/>
      <c r="AG47" s="45"/>
      <c r="AH47" s="50" t="str">
        <f>IF(キューシート計算用!N97&lt;&gt;"",キューシート計算用!N97,"")</f>
        <v/>
      </c>
      <c r="AI47" s="44"/>
      <c r="AJ47" s="45"/>
      <c r="AK47" s="50" t="str">
        <f>IF(キューシート計算用!N106&lt;&gt;"",キューシート計算用!N106,"")</f>
        <v/>
      </c>
      <c r="AL47" s="44"/>
      <c r="AM47" s="45"/>
      <c r="AN47" s="50">
        <f ca="1">IF(キューシート計算用!N115&lt;&gt;"",キューシート計算用!N115,"")</f>
        <v>43220.416666666664</v>
      </c>
      <c r="AO47" s="44"/>
      <c r="AP47" s="45"/>
      <c r="AQ47" s="50" t="str">
        <f>IF(キューシート計算用!N124&lt;&gt;"",キューシート計算用!N124,"")</f>
        <v/>
      </c>
      <c r="AR47" s="44"/>
      <c r="AS47" s="45"/>
      <c r="AT47" s="50" t="str">
        <f>IF(キューシート計算用!N133&lt;&gt;"",キューシート計算用!N133,"")</f>
        <v/>
      </c>
      <c r="AU47" s="44"/>
      <c r="AV47" s="45"/>
      <c r="AW47" s="50" t="str">
        <f>IF(キューシート計算用!N142&lt;&gt;"",キューシート計算用!N142,"")</f>
        <v/>
      </c>
      <c r="AX47" s="44"/>
      <c r="AY47" s="45"/>
      <c r="AZ47" s="50" t="str">
        <f>IF(キューシート計算用!N151&lt;&gt;"",キューシート計算用!N151,"")</f>
        <v/>
      </c>
      <c r="BA47" s="44"/>
      <c r="BB47" s="45"/>
      <c r="BC47" s="50" t="str">
        <f>IF(キューシート計算用!N160&lt;&gt;"",キューシート計算用!N160,"")</f>
        <v/>
      </c>
      <c r="BD47" s="44"/>
      <c r="BE47" s="44"/>
      <c r="BF47" s="50" t="str">
        <f>IF(キューシート計算用!N169&lt;&gt;"",キューシート計算用!N169,"")</f>
        <v/>
      </c>
      <c r="BG47" s="44"/>
      <c r="BH47" s="44"/>
      <c r="BI47" s="50" t="str">
        <f>IF(キューシート計算用!N178&lt;&gt;"",キューシート計算用!N178,"")</f>
        <v/>
      </c>
      <c r="BJ47" s="44"/>
      <c r="BK47" s="44"/>
      <c r="BL47" s="50" t="str">
        <f>IF(キューシート計算用!N187&lt;&gt;"",キューシート計算用!N187,"")</f>
        <v/>
      </c>
      <c r="BM47" s="44"/>
      <c r="BN47" s="44"/>
      <c r="BO47" s="50" t="str">
        <f>IF(キューシート計算用!N196&lt;&gt;"",キューシート計算用!N196,"")</f>
        <v/>
      </c>
      <c r="BP47" s="44"/>
      <c r="BQ47" s="45"/>
      <c r="BR47" s="25"/>
      <c r="BS47" s="25"/>
      <c r="BT47" s="25"/>
    </row>
    <row r="48" spans="1:72" x14ac:dyDescent="0.15">
      <c r="A48" s="11" t="s">
        <v>12</v>
      </c>
      <c r="B48" s="10"/>
      <c r="C48" s="10"/>
      <c r="D48" s="51">
        <f>IF(キューシート計算用!C7&lt;&gt;"",キューシート計算用!C7,"")</f>
        <v>0.70000000000000007</v>
      </c>
      <c r="E48" s="44"/>
      <c r="F48" s="45"/>
      <c r="G48" s="51">
        <f>IF(キューシート計算用!C16&lt;&gt;"",キューシート計算用!C16,"")</f>
        <v>6</v>
      </c>
      <c r="H48" s="44"/>
      <c r="I48" s="45"/>
      <c r="J48" s="51">
        <f>IF(キューシート計算用!C25&lt;&gt;"",キューシート計算用!C25,"")</f>
        <v>1.2000000000000028</v>
      </c>
      <c r="K48" s="44"/>
      <c r="L48" s="45"/>
      <c r="M48" s="51">
        <f>IF(キューシート計算用!C34&lt;&gt;"",キューシート計算用!C34,"")</f>
        <v>2.9000000000000057</v>
      </c>
      <c r="N48" s="44"/>
      <c r="O48" s="45"/>
      <c r="P48" s="51">
        <f>IF(キューシート計算用!C43&lt;&gt;"",キューシート計算用!C43,"")</f>
        <v>0.80000000000001137</v>
      </c>
      <c r="Q48" s="44"/>
      <c r="R48" s="45"/>
      <c r="S48" s="51">
        <f>IF(キューシート計算用!C52&lt;&gt;"",キューシート計算用!C52,"")</f>
        <v>0.19999999999998863</v>
      </c>
      <c r="T48" s="44"/>
      <c r="U48" s="45"/>
      <c r="V48" s="51">
        <f>IF(キューシート計算用!C61&lt;&gt;"",キューシート計算用!C61,"")</f>
        <v>14.900000000000006</v>
      </c>
      <c r="W48" s="44"/>
      <c r="X48" s="45"/>
      <c r="Y48" s="51">
        <f>IF(キューシート計算用!C70&lt;&gt;"",キューシート計算用!C70,"")</f>
        <v>2</v>
      </c>
      <c r="Z48" s="44"/>
      <c r="AA48" s="45"/>
      <c r="AB48" s="51">
        <f>IF(キューシート計算用!C79&lt;&gt;"",キューシート計算用!C79,"")</f>
        <v>0.39999999999997726</v>
      </c>
      <c r="AC48" s="44"/>
      <c r="AD48" s="45"/>
      <c r="AE48" s="51">
        <f>IF(キューシート計算用!C88&lt;&gt;"",キューシート計算用!C88,"")</f>
        <v>5.5</v>
      </c>
      <c r="AF48" s="44"/>
      <c r="AG48" s="45"/>
      <c r="AH48" s="51">
        <f>IF(キューシート計算用!C97&lt;&gt;"",キューシート計算用!C97,"")</f>
        <v>1.5999999999999659</v>
      </c>
      <c r="AI48" s="44"/>
      <c r="AJ48" s="45"/>
      <c r="AK48" s="51">
        <f>IF(キューシート計算用!C106&lt;&gt;"",キューシート計算用!C106,"")</f>
        <v>2.2000000000000455</v>
      </c>
      <c r="AL48" s="44"/>
      <c r="AM48" s="45"/>
      <c r="AN48" s="51">
        <f>IF(キューシート計算用!C115&lt;&gt;"",キューシート計算用!C115,"")</f>
        <v>0.39999999999997726</v>
      </c>
      <c r="AO48" s="44"/>
      <c r="AP48" s="45"/>
      <c r="AQ48" s="51" t="str">
        <f>IF(キューシート計算用!C124&lt;&gt;"",キューシート計算用!C124,"")</f>
        <v/>
      </c>
      <c r="AR48" s="44"/>
      <c r="AS48" s="45"/>
      <c r="AT48" s="51" t="str">
        <f>IF(キューシート計算用!C133&lt;&gt;"",キューシート計算用!C133,"")</f>
        <v/>
      </c>
      <c r="AU48" s="44"/>
      <c r="AV48" s="45"/>
      <c r="AW48" s="51" t="str">
        <f>IF(キューシート計算用!C142&lt;&gt;"",キューシート計算用!C142,"")</f>
        <v/>
      </c>
      <c r="AX48" s="44"/>
      <c r="AY48" s="45"/>
      <c r="AZ48" s="51" t="str">
        <f>IF(キューシート計算用!C151&lt;&gt;"",キューシート計算用!C151,"")</f>
        <v/>
      </c>
      <c r="BA48" s="44"/>
      <c r="BB48" s="45"/>
      <c r="BC48" s="51" t="str">
        <f>IF(キューシート計算用!C160&lt;&gt;"",キューシート計算用!C160,"")</f>
        <v/>
      </c>
      <c r="BD48" s="44"/>
      <c r="BE48" s="44"/>
      <c r="BF48" s="51" t="str">
        <f>IF(キューシート計算用!C169&lt;&gt;"",キューシート計算用!C169,"")</f>
        <v/>
      </c>
      <c r="BG48" s="44"/>
      <c r="BH48" s="44"/>
      <c r="BI48" s="51" t="str">
        <f>IF(キューシート計算用!C178&lt;&gt;"",キューシート計算用!C178,"")</f>
        <v/>
      </c>
      <c r="BJ48" s="44"/>
      <c r="BK48" s="44"/>
      <c r="BL48" s="51" t="str">
        <f>IF(キューシート計算用!C187&lt;&gt;"",キューシート計算用!C187,"")</f>
        <v/>
      </c>
      <c r="BM48" s="44"/>
      <c r="BN48" s="44"/>
      <c r="BO48" s="51" t="str">
        <f>IF(キューシート計算用!C196&lt;&gt;"",キューシート計算用!C196,"")</f>
        <v/>
      </c>
      <c r="BP48" s="44"/>
      <c r="BQ48" s="45"/>
      <c r="BR48" s="25"/>
      <c r="BS48" s="25"/>
      <c r="BT48" s="25"/>
    </row>
    <row r="49" spans="1:72" x14ac:dyDescent="0.15">
      <c r="A49" s="11" t="s">
        <v>13</v>
      </c>
      <c r="B49" s="10"/>
      <c r="C49" s="10"/>
      <c r="D49" s="52">
        <f>IF(キューシート計算用!D7&lt;&gt;"",キューシート計算用!D7,"")</f>
        <v>1.1000000000000001</v>
      </c>
      <c r="E49" s="44"/>
      <c r="F49" s="45"/>
      <c r="G49" s="52">
        <f>IF(キューシート計算用!D16&lt;&gt;"",キューシート計算用!D16,"")</f>
        <v>22</v>
      </c>
      <c r="H49" s="44"/>
      <c r="I49" s="45"/>
      <c r="J49" s="52">
        <f>IF(キューシート計算用!D25&lt;&gt;"",キューシート計算用!D25,"")</f>
        <v>74.2</v>
      </c>
      <c r="K49" s="44"/>
      <c r="L49" s="45"/>
      <c r="M49" s="52">
        <f>IF(キューシート計算用!D34&lt;&gt;"",キューシート計算用!D34,"")</f>
        <v>2.9000000000000057</v>
      </c>
      <c r="N49" s="44"/>
      <c r="O49" s="45"/>
      <c r="P49" s="52">
        <f>IF(キューシート計算用!D43&lt;&gt;"",キューシート計算用!D43,"")</f>
        <v>0.80000000000001137</v>
      </c>
      <c r="Q49" s="44"/>
      <c r="R49" s="45"/>
      <c r="S49" s="52">
        <f>IF(キューシート計算用!D52&lt;&gt;"",キューシート計算用!D52,"")</f>
        <v>38.900000000000006</v>
      </c>
      <c r="T49" s="44"/>
      <c r="U49" s="45"/>
      <c r="V49" s="52">
        <f>IF(キューシート計算用!D61&lt;&gt;"",キューシート計算用!D61,"")</f>
        <v>24.099999999999994</v>
      </c>
      <c r="W49" s="44"/>
      <c r="X49" s="45"/>
      <c r="Y49" s="52">
        <f>IF(キューシート計算用!D70&lt;&gt;"",キューシート計算用!D70,"")</f>
        <v>41.599999999999994</v>
      </c>
      <c r="Z49" s="44"/>
      <c r="AA49" s="45"/>
      <c r="AB49" s="52">
        <f>IF(キューシート計算用!D79&lt;&gt;"",キューシート計算用!D79,"")</f>
        <v>10.5</v>
      </c>
      <c r="AC49" s="44"/>
      <c r="AD49" s="45"/>
      <c r="AE49" s="52">
        <f>IF(キューシート計算用!D88&lt;&gt;"",キューシート計算用!D88,"")</f>
        <v>5.8000000000000114</v>
      </c>
      <c r="AF49" s="44"/>
      <c r="AG49" s="45"/>
      <c r="AH49" s="52">
        <f>IF(キューシート計算用!D97&lt;&gt;"",キューシート計算用!D97,"")</f>
        <v>25.800000000000011</v>
      </c>
      <c r="AI49" s="44"/>
      <c r="AJ49" s="45"/>
      <c r="AK49" s="52">
        <f>IF(キューシート計算用!D106&lt;&gt;"",キューシート計算用!D106,"")</f>
        <v>22.800000000000011</v>
      </c>
      <c r="AL49" s="44"/>
      <c r="AM49" s="45"/>
      <c r="AN49" s="52">
        <f>IF(キューシート計算用!D115&lt;&gt;"",キューシート計算用!D115,"")</f>
        <v>56.099999999999966</v>
      </c>
      <c r="AO49" s="44"/>
      <c r="AP49" s="45"/>
      <c r="AQ49" s="52" t="str">
        <f>IF(キューシート計算用!D124&lt;&gt;"",キューシート計算用!D124,"")</f>
        <v/>
      </c>
      <c r="AR49" s="44"/>
      <c r="AS49" s="45"/>
      <c r="AT49" s="52" t="str">
        <f>IF(キューシート計算用!D133&lt;&gt;"",キューシート計算用!D133,"")</f>
        <v/>
      </c>
      <c r="AU49" s="44"/>
      <c r="AV49" s="45"/>
      <c r="AW49" s="52" t="str">
        <f>IF(キューシート計算用!D142&lt;&gt;"",キューシート計算用!D142,"")</f>
        <v/>
      </c>
      <c r="AX49" s="44"/>
      <c r="AY49" s="45"/>
      <c r="AZ49" s="52" t="str">
        <f>IF(キューシート計算用!D151&lt;&gt;"",キューシート計算用!D151,"")</f>
        <v/>
      </c>
      <c r="BA49" s="44"/>
      <c r="BB49" s="45"/>
      <c r="BC49" s="52" t="str">
        <f>IF(キューシート計算用!D160&lt;&gt;"",キューシート計算用!D160,"")</f>
        <v/>
      </c>
      <c r="BD49" s="44"/>
      <c r="BE49" s="44"/>
      <c r="BF49" s="52" t="str">
        <f>IF(キューシート計算用!D169&lt;&gt;"",キューシート計算用!D169,"")</f>
        <v/>
      </c>
      <c r="BG49" s="44"/>
      <c r="BH49" s="44"/>
      <c r="BI49" s="52" t="str">
        <f>IF(キューシート計算用!D178&lt;&gt;"",キューシート計算用!D178,"")</f>
        <v/>
      </c>
      <c r="BJ49" s="44"/>
      <c r="BK49" s="44"/>
      <c r="BL49" s="52" t="str">
        <f>IF(キューシート計算用!D187&lt;&gt;"",キューシート計算用!D187,"")</f>
        <v/>
      </c>
      <c r="BM49" s="44"/>
      <c r="BN49" s="44"/>
      <c r="BO49" s="52" t="str">
        <f>IF(キューシート計算用!D196&lt;&gt;"",キューシート計算用!D196,"")</f>
        <v/>
      </c>
      <c r="BP49" s="44"/>
      <c r="BQ49" s="45"/>
      <c r="BR49" s="25"/>
      <c r="BS49" s="25"/>
      <c r="BT49" s="25"/>
    </row>
    <row r="50" spans="1:72" x14ac:dyDescent="0.15">
      <c r="A50" s="11" t="s">
        <v>14</v>
      </c>
      <c r="B50" s="10"/>
      <c r="C50" s="10"/>
      <c r="D50" s="53">
        <f>IF(キューシート計算用!E7&lt;&gt;"",キューシート計算用!E7,"")</f>
        <v>1.1000000000000001</v>
      </c>
      <c r="E50" s="46"/>
      <c r="F50" s="47"/>
      <c r="G50" s="53">
        <f>IF(キューシート計算用!E16&lt;&gt;"",キューシート計算用!E16,"")</f>
        <v>22</v>
      </c>
      <c r="H50" s="46"/>
      <c r="I50" s="47"/>
      <c r="J50" s="53">
        <f>IF(キューシート計算用!E25&lt;&gt;"",キューシート計算用!E25,"")</f>
        <v>74.2</v>
      </c>
      <c r="K50" s="46"/>
      <c r="L50" s="47"/>
      <c r="M50" s="53">
        <f>IF(キューシート計算用!E34&lt;&gt;"",キューシート計算用!E34,"")</f>
        <v>94.9</v>
      </c>
      <c r="N50" s="46"/>
      <c r="O50" s="47"/>
      <c r="P50" s="53">
        <f>IF(キューシート計算用!E43&lt;&gt;"",キューシート計算用!E43,"")</f>
        <v>152</v>
      </c>
      <c r="Q50" s="46"/>
      <c r="R50" s="47"/>
      <c r="S50" s="53">
        <f>IF(キューシート計算用!E52&lt;&gt;"",キューシート計算用!E52,"")</f>
        <v>190.1</v>
      </c>
      <c r="T50" s="46"/>
      <c r="U50" s="47"/>
      <c r="V50" s="53">
        <f>IF(キューシート計算用!E61&lt;&gt;"",キューシート計算用!E61,"")</f>
        <v>223.9</v>
      </c>
      <c r="W50" s="46"/>
      <c r="X50" s="47"/>
      <c r="Y50" s="53">
        <f>IF(キューシート計算用!E70&lt;&gt;"",キューシート計算用!E70,"")</f>
        <v>241.4</v>
      </c>
      <c r="Z50" s="46"/>
      <c r="AA50" s="47"/>
      <c r="AB50" s="53">
        <f>IF(キューシート計算用!E79&lt;&gt;"",キューシート計算用!E79,"")</f>
        <v>278</v>
      </c>
      <c r="AC50" s="46"/>
      <c r="AD50" s="47"/>
      <c r="AE50" s="53">
        <f>IF(キューシート計算用!E88&lt;&gt;"",キューシート計算用!E88,"")</f>
        <v>308.2</v>
      </c>
      <c r="AF50" s="46"/>
      <c r="AG50" s="47"/>
      <c r="AH50" s="53">
        <f>IF(キューシート計算用!E97&lt;&gt;"",キューシート計算用!E97,"")</f>
        <v>328.2</v>
      </c>
      <c r="AI50" s="46"/>
      <c r="AJ50" s="47"/>
      <c r="AK50" s="53">
        <f>IF(キューシート計算用!E106&lt;&gt;"",キューシート計算用!E106,"")</f>
        <v>370</v>
      </c>
      <c r="AL50" s="46"/>
      <c r="AM50" s="47"/>
      <c r="AN50" s="53">
        <f>IF(キューシート計算用!E115&lt;&gt;"",キューシート計算用!E115,"")</f>
        <v>403.29999999999995</v>
      </c>
      <c r="AO50" s="46"/>
      <c r="AP50" s="47"/>
      <c r="AQ50" s="53" t="str">
        <f>IF(キューシート計算用!E124&lt;&gt;"",キューシート計算用!E124,"")</f>
        <v/>
      </c>
      <c r="AR50" s="46"/>
      <c r="AS50" s="47"/>
      <c r="AT50" s="53" t="str">
        <f>IF(キューシート計算用!E133&lt;&gt;"",キューシート計算用!E133,"")</f>
        <v/>
      </c>
      <c r="AU50" s="46"/>
      <c r="AV50" s="47"/>
      <c r="AW50" s="53" t="str">
        <f>IF(キューシート計算用!E142&lt;&gt;"",キューシート計算用!E142,"")</f>
        <v/>
      </c>
      <c r="AX50" s="46"/>
      <c r="AY50" s="47"/>
      <c r="AZ50" s="53" t="str">
        <f>IF(キューシート計算用!E151&lt;&gt;"",キューシート計算用!E151,"")</f>
        <v/>
      </c>
      <c r="BA50" s="46"/>
      <c r="BB50" s="47"/>
      <c r="BC50" s="53" t="str">
        <f>IF(キューシート計算用!E160&lt;&gt;"",キューシート計算用!E160,"")</f>
        <v/>
      </c>
      <c r="BD50" s="44"/>
      <c r="BE50" s="44"/>
      <c r="BF50" s="53" t="str">
        <f>IF(キューシート計算用!E169&lt;&gt;"",キューシート計算用!E169,"")</f>
        <v/>
      </c>
      <c r="BG50" s="44"/>
      <c r="BH50" s="44"/>
      <c r="BI50" s="53" t="str">
        <f>IF(キューシート計算用!E178&lt;&gt;"",キューシート計算用!E178,"")</f>
        <v/>
      </c>
      <c r="BJ50" s="44"/>
      <c r="BK50" s="44"/>
      <c r="BL50" s="53" t="str">
        <f>IF(キューシート計算用!E187&lt;&gt;"",キューシート計算用!E187,"")</f>
        <v/>
      </c>
      <c r="BM50" s="44"/>
      <c r="BN50" s="44"/>
      <c r="BO50" s="53" t="str">
        <f>IF(キューシート計算用!E196&lt;&gt;"",キューシート計算用!E196,"")</f>
        <v/>
      </c>
      <c r="BP50" s="44"/>
      <c r="BQ50" s="45"/>
      <c r="BR50" s="25"/>
      <c r="BS50" s="25"/>
      <c r="BT50" s="25"/>
    </row>
    <row r="51" spans="1:72" s="12" customFormat="1" x14ac:dyDescent="0.15">
      <c r="A51" s="11" t="s">
        <v>15</v>
      </c>
      <c r="B51" s="10"/>
      <c r="C51" s="10"/>
      <c r="D51" s="48">
        <f>IF(キューシート計算用!A6&lt;&gt;"",キューシート計算用!A6,"")</f>
        <v>2</v>
      </c>
      <c r="E51" s="100" t="str">
        <f>IF(キューシート計算用!F6&lt;&gt;"",キューシート計算用!F6,"")</f>
        <v/>
      </c>
      <c r="F51" s="101"/>
      <c r="G51" s="48">
        <f>IF(キューシート計算用!A15&lt;&gt;"",キューシート計算用!A15,"")</f>
        <v>11</v>
      </c>
      <c r="H51" s="100" t="str">
        <f>IF(キューシート計算用!F15&lt;&gt;"",キューシート計算用!F15,"")</f>
        <v/>
      </c>
      <c r="I51" s="101"/>
      <c r="J51" s="48">
        <f>IF(キューシート計算用!A24&lt;&gt;"",キューシート計算用!A24,"")</f>
        <v>20</v>
      </c>
      <c r="K51" s="100" t="str">
        <f>IF(キューシート計算用!F24&lt;&gt;"",キューシート計算用!F24,"")</f>
        <v/>
      </c>
      <c r="L51" s="101"/>
      <c r="M51" s="48">
        <f>IF(キューシート計算用!A33&lt;&gt;"",キューシート計算用!A33,"")</f>
        <v>29</v>
      </c>
      <c r="N51" s="100" t="str">
        <f>IF(キューシート計算用!F33&lt;&gt;"",キューシート計算用!F33,"")</f>
        <v>ファミリーマート大洗磯浜店</v>
      </c>
      <c r="O51" s="101"/>
      <c r="P51" s="48">
        <f>IF(キューシート計算用!A42&lt;&gt;"",キューシート計算用!A42,"")</f>
        <v>38</v>
      </c>
      <c r="Q51" s="100" t="str">
        <f>IF(キューシート計算用!F42&lt;&gt;"",キューシート計算用!F42,"")</f>
        <v>セブンイレブン桜川飯塚店</v>
      </c>
      <c r="R51" s="101"/>
      <c r="S51" s="48">
        <f>IF(キューシート計算用!A51&lt;&gt;"",キューシート計算用!A51,"")</f>
        <v>47</v>
      </c>
      <c r="T51" s="100" t="str">
        <f>IF(キューシート計算用!F51&lt;&gt;"",キューシート計算用!F51,"")</f>
        <v/>
      </c>
      <c r="U51" s="101"/>
      <c r="V51" s="48">
        <f>IF(キューシート計算用!A60&lt;&gt;"",キューシート計算用!A60,"")</f>
        <v>56</v>
      </c>
      <c r="W51" s="100" t="str">
        <f>IF(キューシート計算用!F60&lt;&gt;"",キューシート計算用!F60,"")</f>
        <v>高萩町</v>
      </c>
      <c r="X51" s="101"/>
      <c r="Y51" s="48">
        <f>IF(キューシート計算用!A69&lt;&gt;"",キューシート計算用!A69,"")</f>
        <v>65</v>
      </c>
      <c r="Z51" s="100" t="str">
        <f>IF(キューシート計算用!F69&lt;&gt;"",キューシート計算用!F69,"")</f>
        <v>本町五丁目</v>
      </c>
      <c r="AA51" s="101"/>
      <c r="AB51" s="48">
        <f>IF(キューシート計算用!A78&lt;&gt;"",キューシート計算用!A78,"")</f>
        <v>74</v>
      </c>
      <c r="AC51" s="100" t="str">
        <f>IF(キューシート計算用!F78&lt;&gt;"",キューシート計算用!F78,"")</f>
        <v>本町二丁目</v>
      </c>
      <c r="AD51" s="101"/>
      <c r="AE51" s="48">
        <f>IF(キューシート計算用!A87&lt;&gt;"",キューシート計算用!A87,"")</f>
        <v>83</v>
      </c>
      <c r="AF51" s="100" t="str">
        <f>IF(キューシート計算用!F87&lt;&gt;"",キューシート計算用!F87,"")</f>
        <v>古新田</v>
      </c>
      <c r="AG51" s="101"/>
      <c r="AH51" s="48">
        <f>IF(キューシート計算用!A96&lt;&gt;"",キューシート計算用!A96,"")</f>
        <v>92</v>
      </c>
      <c r="AI51" s="100" t="str">
        <f>IF(キューシート計算用!F96&lt;&gt;"",キューシート計算用!F96,"")</f>
        <v/>
      </c>
      <c r="AJ51" s="101"/>
      <c r="AK51" s="48">
        <f>IF(キューシート計算用!A105&lt;&gt;"",キューシート計算用!A105,"")</f>
        <v>101</v>
      </c>
      <c r="AL51" s="100" t="str">
        <f>IF(キューシート計算用!F105&lt;&gt;"",キューシート計算用!F105,"")</f>
        <v>錦着山入口北</v>
      </c>
      <c r="AM51" s="101"/>
      <c r="AN51" s="48">
        <f>IF(キューシート計算用!A114&lt;&gt;"",キューシート計算用!A114,"")</f>
        <v>110</v>
      </c>
      <c r="AO51" s="100" t="str">
        <f>IF(キューシート計算用!F114&lt;&gt;"",キューシート計算用!F114,"")</f>
        <v/>
      </c>
      <c r="AP51" s="101"/>
      <c r="AQ51" s="48">
        <f>IF(キューシート計算用!A123&lt;&gt;"",キューシート計算用!A123,"")</f>
        <v>119</v>
      </c>
      <c r="AR51" s="100" t="str">
        <f>IF(キューシート計算用!F123&lt;&gt;"",キューシート計算用!F123,"")</f>
        <v/>
      </c>
      <c r="AS51" s="101"/>
      <c r="AT51" s="48">
        <f>IF(キューシート計算用!A132&lt;&gt;"",キューシート計算用!A132,"")</f>
        <v>128</v>
      </c>
      <c r="AU51" s="100" t="str">
        <f>IF(キューシート計算用!F132&lt;&gt;"",キューシート計算用!F132,"")</f>
        <v/>
      </c>
      <c r="AV51" s="101"/>
      <c r="AW51" s="48">
        <f>IF(キューシート計算用!A141&lt;&gt;"",キューシート計算用!A141,"")</f>
        <v>137</v>
      </c>
      <c r="AX51" s="100" t="str">
        <f>IF(キューシート計算用!F141&lt;&gt;"",キューシート計算用!F141,"")</f>
        <v/>
      </c>
      <c r="AY51" s="101"/>
      <c r="AZ51" s="48">
        <f>IF(キューシート計算用!A150&lt;&gt;"",キューシート計算用!A150,"")</f>
        <v>146</v>
      </c>
      <c r="BA51" s="100" t="str">
        <f>IF(キューシート計算用!F150&lt;&gt;"",キューシート計算用!F150,"")</f>
        <v/>
      </c>
      <c r="BB51" s="101"/>
      <c r="BC51" s="48">
        <f>IF(キューシート計算用!A159&lt;&gt;"",キューシート計算用!A159,"")</f>
        <v>155</v>
      </c>
      <c r="BD51" s="100" t="str">
        <f>IF(キューシート計算用!F159&lt;&gt;"",キューシート計算用!F159,"")</f>
        <v/>
      </c>
      <c r="BE51" s="101"/>
      <c r="BF51" s="48">
        <f>IF(キューシート計算用!A168&lt;&gt;"",キューシート計算用!A168,"")</f>
        <v>164</v>
      </c>
      <c r="BG51" s="100" t="str">
        <f>IF(キューシート計算用!F168&lt;&gt;"",キューシート計算用!F168,"")</f>
        <v/>
      </c>
      <c r="BH51" s="101"/>
      <c r="BI51" s="48">
        <f>IF(キューシート計算用!A177&lt;&gt;"",キューシート計算用!A177,"")</f>
        <v>173</v>
      </c>
      <c r="BJ51" s="100" t="str">
        <f>IF(キューシート計算用!F177&lt;&gt;"",キューシート計算用!F177,"")</f>
        <v/>
      </c>
      <c r="BK51" s="101"/>
      <c r="BL51" s="48">
        <f>IF(キューシート計算用!A186&lt;&gt;"",キューシート計算用!A186,"")</f>
        <v>182</v>
      </c>
      <c r="BM51" s="100" t="str">
        <f>IF(キューシート計算用!F186&lt;&gt;"",キューシート計算用!F186,"")</f>
        <v/>
      </c>
      <c r="BN51" s="101"/>
      <c r="BO51" s="48">
        <f>IF(キューシート計算用!A195&lt;&gt;"",キューシート計算用!A195,"")</f>
        <v>191</v>
      </c>
      <c r="BP51" s="100" t="str">
        <f>IF(キューシート計算用!F195&lt;&gt;"",キューシート計算用!F195,"")</f>
        <v/>
      </c>
      <c r="BQ51" s="101"/>
      <c r="BR51" s="13">
        <f>IF(キューシート計算用!A204&lt;&gt;"",キューシート計算用!A204,"")</f>
        <v>200</v>
      </c>
      <c r="BS51" s="104" t="str">
        <f>IF(キューシート計算用!F204&lt;&gt;"",キューシート計算用!F204,"")</f>
        <v/>
      </c>
      <c r="BT51" s="105"/>
    </row>
    <row r="52" spans="1:72" s="12" customFormat="1" x14ac:dyDescent="0.15">
      <c r="A52" s="11" t="s">
        <v>16</v>
      </c>
      <c r="B52" s="10"/>
      <c r="C52" s="10"/>
      <c r="D52" s="49" t="str">
        <f>IF(キューシート計算用!B6&lt;&gt;"",キューシート計算用!B6,"")</f>
        <v/>
      </c>
      <c r="E52" s="102" t="str">
        <f>IF(キューシート計算用!K6&lt;&gt;"",キューシート計算用!K6,"")</f>
        <v/>
      </c>
      <c r="F52" s="103"/>
      <c r="G52" s="49" t="str">
        <f>IF(キューシート計算用!B15&lt;&gt;"",キューシート計算用!B15,"")</f>
        <v/>
      </c>
      <c r="H52" s="102" t="str">
        <f>IF(キューシート計算用!K15&lt;&gt;"",キューシート計算用!K15,"")</f>
        <v>←那須烏山　茂木　芳賀</v>
      </c>
      <c r="I52" s="103"/>
      <c r="J52" s="49" t="str">
        <f>IF(キューシート計算用!B24&lt;&gt;"",キューシート計算用!B24,"")</f>
        <v/>
      </c>
      <c r="K52" s="102" t="str">
        <f>IF(キューシート計算用!K24&lt;&gt;"",キューシート計算用!K24,"")</f>
        <v/>
      </c>
      <c r="L52" s="103"/>
      <c r="M52" s="49" t="str">
        <f>IF(キューシート計算用!B33&lt;&gt;"",キューシート計算用!B33,"")</f>
        <v>PC1</v>
      </c>
      <c r="N52" s="102" t="str">
        <f>IF(キューシート計算用!K33&lt;&gt;"",キューシート計算用!K33,"")</f>
        <v/>
      </c>
      <c r="O52" s="103"/>
      <c r="P52" s="49" t="str">
        <f>IF(キューシート計算用!B42&lt;&gt;"",キューシート計算用!B42,"")</f>
        <v>PC2</v>
      </c>
      <c r="Q52" s="102" t="str">
        <f>IF(キューシート計算用!K42&lt;&gt;"",キューシート計算用!K42,"")</f>
        <v/>
      </c>
      <c r="R52" s="103"/>
      <c r="S52" s="49" t="str">
        <f>IF(キューシート計算用!B51&lt;&gt;"",キューシート計算用!B51,"")</f>
        <v/>
      </c>
      <c r="T52" s="102" t="str">
        <f>IF(キューシート計算用!K51&lt;&gt;"",キューシート計算用!K51,"")</f>
        <v>←館林　古河駅</v>
      </c>
      <c r="U52" s="103"/>
      <c r="V52" s="49" t="str">
        <f>IF(キューシート計算用!B60&lt;&gt;"",キューシート計算用!B60,"")</f>
        <v/>
      </c>
      <c r="W52" s="102" t="str">
        <f>IF(キューシート計算用!K60&lt;&gt;"",キューシート計算用!K60,"")</f>
        <v/>
      </c>
      <c r="X52" s="103"/>
      <c r="Y52" s="49" t="str">
        <f>IF(キューシート計算用!B69&lt;&gt;"",キューシート計算用!B69,"")</f>
        <v/>
      </c>
      <c r="Z52" s="102" t="str">
        <f>IF(キューシート計算用!K69&lt;&gt;"",キューシート計算用!K69,"")</f>
        <v>前橋→</v>
      </c>
      <c r="AA52" s="103"/>
      <c r="AB52" s="49" t="str">
        <f>IF(キューシート計算用!B78&lt;&gt;"",キューシート計算用!B78,"")</f>
        <v/>
      </c>
      <c r="AC52" s="102" t="str">
        <f>IF(キューシート計算用!K78&lt;&gt;"",キューシート計算用!K78,"")</f>
        <v>←足利　桐生</v>
      </c>
      <c r="AD52" s="103"/>
      <c r="AE52" s="49" t="str">
        <f>IF(キューシート計算用!B87&lt;&gt;"",キューシート計算用!B87,"")</f>
        <v/>
      </c>
      <c r="AF52" s="102" t="str">
        <f>IF(キューシート計算用!K87&lt;&gt;"",キューシート計算用!K87,"")</f>
        <v>本庄児玉IC→</v>
      </c>
      <c r="AG52" s="103"/>
      <c r="AH52" s="49" t="str">
        <f>IF(キューシート計算用!B96&lt;&gt;"",キューシート計算用!B96,"")</f>
        <v/>
      </c>
      <c r="AI52" s="102" t="str">
        <f>IF(キューシート計算用!K96&lt;&gt;"",キューシート計算用!K96,"")</f>
        <v/>
      </c>
      <c r="AJ52" s="103"/>
      <c r="AK52" s="49" t="str">
        <f>IF(キューシート計算用!B105&lt;&gt;"",キューシート計算用!B105,"")</f>
        <v/>
      </c>
      <c r="AL52" s="102" t="str">
        <f>IF(キューシート計算用!K105&lt;&gt;"",キューシート計算用!K105,"")</f>
        <v>←宇都宮　鹿沼</v>
      </c>
      <c r="AM52" s="103"/>
      <c r="AN52" s="49" t="str">
        <f>IF(キューシート計算用!B114&lt;&gt;"",キューシート計算用!B114,"")</f>
        <v/>
      </c>
      <c r="AO52" s="102" t="str">
        <f>IF(キューシート計算用!K114&lt;&gt;"",キューシート計算用!K114,"")</f>
        <v/>
      </c>
      <c r="AP52" s="103"/>
      <c r="AQ52" s="49" t="str">
        <f>IF(キューシート計算用!B123&lt;&gt;"",キューシート計算用!B123,"")</f>
        <v/>
      </c>
      <c r="AR52" s="102" t="str">
        <f>IF(キューシート計算用!K123&lt;&gt;"",キューシート計算用!K123,"")</f>
        <v/>
      </c>
      <c r="AS52" s="103"/>
      <c r="AT52" s="49" t="str">
        <f>IF(キューシート計算用!B132&lt;&gt;"",キューシート計算用!B132,"")</f>
        <v/>
      </c>
      <c r="AU52" s="102" t="str">
        <f>IF(キューシート計算用!K132&lt;&gt;"",キューシート計算用!K132,"")</f>
        <v/>
      </c>
      <c r="AV52" s="103"/>
      <c r="AW52" s="49" t="str">
        <f>IF(キューシート計算用!B141&lt;&gt;"",キューシート計算用!B141,"")</f>
        <v/>
      </c>
      <c r="AX52" s="102" t="str">
        <f>IF(キューシート計算用!K141&lt;&gt;"",キューシート計算用!K141,"")</f>
        <v/>
      </c>
      <c r="AY52" s="103"/>
      <c r="AZ52" s="49" t="str">
        <f>IF(キューシート計算用!B150&lt;&gt;"",キューシート計算用!B150,"")</f>
        <v/>
      </c>
      <c r="BA52" s="102" t="str">
        <f>IF(キューシート計算用!K150&lt;&gt;"",キューシート計算用!K150,"")</f>
        <v/>
      </c>
      <c r="BB52" s="103"/>
      <c r="BC52" s="49" t="str">
        <f>IF(キューシート計算用!B159&lt;&gt;"",キューシート計算用!B159,"")</f>
        <v/>
      </c>
      <c r="BD52" s="102" t="str">
        <f>IF(キューシート計算用!K159&lt;&gt;"",キューシート計算用!K159,"")</f>
        <v/>
      </c>
      <c r="BE52" s="103"/>
      <c r="BF52" s="49" t="str">
        <f>IF(キューシート計算用!B168&lt;&gt;"",キューシート計算用!B168,"")</f>
        <v/>
      </c>
      <c r="BG52" s="102" t="str">
        <f>IF(キューシート計算用!K168&lt;&gt;"",キューシート計算用!K168,"")</f>
        <v/>
      </c>
      <c r="BH52" s="103"/>
      <c r="BI52" s="49" t="str">
        <f>IF(キューシート計算用!B177&lt;&gt;"",キューシート計算用!B177,"")</f>
        <v/>
      </c>
      <c r="BJ52" s="102" t="str">
        <f>IF(キューシート計算用!K177&lt;&gt;"",キューシート計算用!K177,"")</f>
        <v/>
      </c>
      <c r="BK52" s="103"/>
      <c r="BL52" s="49" t="str">
        <f>IF(キューシート計算用!B186&lt;&gt;"",キューシート計算用!B186,"")</f>
        <v/>
      </c>
      <c r="BM52" s="102" t="str">
        <f>IF(キューシート計算用!K186&lt;&gt;"",キューシート計算用!K186,"")</f>
        <v/>
      </c>
      <c r="BN52" s="103"/>
      <c r="BO52" s="49" t="str">
        <f>IF(キューシート計算用!B195&lt;&gt;"",キューシート計算用!B195,"")</f>
        <v/>
      </c>
      <c r="BP52" s="102" t="str">
        <f>IF(キューシート計算用!K195&lt;&gt;"",キューシート計算用!K195,"")</f>
        <v/>
      </c>
      <c r="BQ52" s="103"/>
      <c r="BR52" s="14" t="str">
        <f>IF(キューシート計算用!B204&lt;&gt;"",キューシート計算用!B204,"")</f>
        <v/>
      </c>
      <c r="BS52" s="98" t="str">
        <f>IF(キューシート計算用!K204&lt;&gt;"",キューシート計算用!K204,"")</f>
        <v/>
      </c>
      <c r="BT52" s="99"/>
    </row>
    <row r="53" spans="1:72" s="12" customFormat="1" x14ac:dyDescent="0.15">
      <c r="A53" s="11" t="s">
        <v>17</v>
      </c>
      <c r="B53" s="10"/>
      <c r="C53" s="10"/>
      <c r="D53" s="50" t="str">
        <f>IF(キューシート計算用!M6&lt;&gt;"",キューシート計算用!M6,"")</f>
        <v/>
      </c>
      <c r="E53" s="44"/>
      <c r="F53" s="45"/>
      <c r="G53" s="50" t="str">
        <f>IF(キューシート計算用!M15&lt;&gt;"",キューシート計算用!M15,"")</f>
        <v/>
      </c>
      <c r="H53" s="44"/>
      <c r="I53" s="45"/>
      <c r="J53" s="50" t="str">
        <f>IF(キューシート計算用!M24&lt;&gt;"",キューシート計算用!M24,"")</f>
        <v/>
      </c>
      <c r="K53" s="44"/>
      <c r="L53" s="45"/>
      <c r="M53" s="50">
        <f>IF(キューシート計算用!M33&lt;&gt;"",キューシート計算用!M33,"")</f>
        <v>43219.40475898693</v>
      </c>
      <c r="N53" s="44"/>
      <c r="O53" s="45"/>
      <c r="P53" s="50">
        <f>IF(キューシート計算用!M42&lt;&gt;"",キューシート計算用!M42,"")</f>
        <v>43219.477062908496</v>
      </c>
      <c r="Q53" s="44"/>
      <c r="R53" s="45"/>
      <c r="S53" s="50" t="str">
        <f>IF(キューシート計算用!M51&lt;&gt;"",キューシート計算用!M51,"")</f>
        <v/>
      </c>
      <c r="T53" s="44"/>
      <c r="U53" s="45"/>
      <c r="V53" s="50" t="str">
        <f>IF(キューシート計算用!M60&lt;&gt;"",キューシート計算用!M60,"")</f>
        <v/>
      </c>
      <c r="W53" s="44"/>
      <c r="X53" s="45"/>
      <c r="Y53" s="50" t="str">
        <f>IF(キューシート計算用!M69&lt;&gt;"",キューシート計算用!M69,"")</f>
        <v/>
      </c>
      <c r="Z53" s="44"/>
      <c r="AA53" s="45"/>
      <c r="AB53" s="50" t="str">
        <f>IF(キューシート計算用!M78&lt;&gt;"",キューシート計算用!M78,"")</f>
        <v/>
      </c>
      <c r="AC53" s="44"/>
      <c r="AD53" s="45"/>
      <c r="AE53" s="50" t="str">
        <f>IF(キューシート計算用!M87&lt;&gt;"",キューシート計算用!M87,"")</f>
        <v/>
      </c>
      <c r="AF53" s="44"/>
      <c r="AG53" s="45"/>
      <c r="AH53" s="50" t="str">
        <f>IF(キューシート計算用!M96&lt;&gt;"",キューシート計算用!M96,"")</f>
        <v/>
      </c>
      <c r="AI53" s="44"/>
      <c r="AJ53" s="45"/>
      <c r="AK53" s="50" t="str">
        <f>IF(キューシート計算用!M105&lt;&gt;"",キューシート計算用!M105,"")</f>
        <v/>
      </c>
      <c r="AL53" s="44"/>
      <c r="AM53" s="45"/>
      <c r="AN53" s="50" t="str">
        <f>IF(キューシート計算用!M114&lt;&gt;"",キューシート計算用!M114,"")</f>
        <v/>
      </c>
      <c r="AO53" s="44"/>
      <c r="AP53" s="45"/>
      <c r="AQ53" s="50" t="str">
        <f>IF(キューシート計算用!M123&lt;&gt;"",キューシート計算用!M123,"")</f>
        <v/>
      </c>
      <c r="AR53" s="44"/>
      <c r="AS53" s="45"/>
      <c r="AT53" s="50" t="str">
        <f>IF(キューシート計算用!M132&lt;&gt;"",キューシート計算用!M132,"")</f>
        <v/>
      </c>
      <c r="AU53" s="44"/>
      <c r="AV53" s="45"/>
      <c r="AW53" s="50" t="str">
        <f>IF(キューシート計算用!M141&lt;&gt;"",キューシート計算用!M141,"")</f>
        <v/>
      </c>
      <c r="AX53" s="44"/>
      <c r="AY53" s="45"/>
      <c r="AZ53" s="50" t="str">
        <f>IF(キューシート計算用!M150&lt;&gt;"",キューシート計算用!M150,"")</f>
        <v/>
      </c>
      <c r="BA53" s="44"/>
      <c r="BB53" s="45"/>
      <c r="BC53" s="50" t="str">
        <f>IF(キューシート計算用!M159&lt;&gt;"",キューシート計算用!M159,"")</f>
        <v/>
      </c>
      <c r="BD53" s="44"/>
      <c r="BE53" s="44"/>
      <c r="BF53" s="50" t="str">
        <f>IF(キューシート計算用!M168&lt;&gt;"",キューシート計算用!M168,"")</f>
        <v/>
      </c>
      <c r="BG53" s="44"/>
      <c r="BH53" s="44"/>
      <c r="BI53" s="50" t="str">
        <f>IF(キューシート計算用!M177&lt;&gt;"",キューシート計算用!M177,"")</f>
        <v/>
      </c>
      <c r="BJ53" s="44"/>
      <c r="BK53" s="44"/>
      <c r="BL53" s="50" t="str">
        <f>IF(キューシート計算用!M186&lt;&gt;"",キューシート計算用!M186,"")</f>
        <v/>
      </c>
      <c r="BM53" s="44"/>
      <c r="BN53" s="44"/>
      <c r="BO53" s="50" t="str">
        <f>IF(キューシート計算用!M195&lt;&gt;"",キューシート計算用!M195,"")</f>
        <v/>
      </c>
      <c r="BP53" s="44"/>
      <c r="BQ53" s="45"/>
      <c r="BR53" s="21" t="str">
        <f>IF(キューシート計算用!M204&lt;&gt;"",キューシート計算用!M204,"")</f>
        <v/>
      </c>
      <c r="BS53" s="6"/>
      <c r="BT53" s="7"/>
    </row>
    <row r="54" spans="1:72" s="12" customFormat="1" x14ac:dyDescent="0.15">
      <c r="A54" s="11" t="s">
        <v>18</v>
      </c>
      <c r="B54" s="10"/>
      <c r="C54" s="10"/>
      <c r="D54" s="50" t="str">
        <f>IF(キューシート計算用!N6&lt;&gt;"",キューシート計算用!N6,"")</f>
        <v/>
      </c>
      <c r="E54" s="44"/>
      <c r="F54" s="45"/>
      <c r="G54" s="50" t="str">
        <f>IF(キューシート計算用!N15&lt;&gt;"",キューシート計算用!N15,"")</f>
        <v/>
      </c>
      <c r="H54" s="44"/>
      <c r="I54" s="45"/>
      <c r="J54" s="50" t="str">
        <f>IF(キューシート計算用!N24&lt;&gt;"",キューシート計算用!N24,"")</f>
        <v/>
      </c>
      <c r="K54" s="44"/>
      <c r="L54" s="45"/>
      <c r="M54" s="50">
        <f>IF(キューシート計算用!N33&lt;&gt;"",キューシート計算用!N33,"")</f>
        <v>43219.547569444439</v>
      </c>
      <c r="N54" s="44"/>
      <c r="O54" s="45"/>
      <c r="P54" s="50">
        <f>IF(キューシート計算用!N42&lt;&gt;"",キューシート計算用!N42,"")</f>
        <v>43219.711458333331</v>
      </c>
      <c r="Q54" s="44"/>
      <c r="R54" s="45"/>
      <c r="S54" s="50" t="str">
        <f>IF(キューシート計算用!N51&lt;&gt;"",キューシート計算用!N51,"")</f>
        <v/>
      </c>
      <c r="T54" s="44"/>
      <c r="U54" s="45"/>
      <c r="V54" s="50" t="str">
        <f>IF(キューシート計算用!N60&lt;&gt;"",キューシート計算用!N60,"")</f>
        <v/>
      </c>
      <c r="W54" s="44"/>
      <c r="X54" s="45"/>
      <c r="Y54" s="50" t="str">
        <f>IF(キューシート計算用!N69&lt;&gt;"",キューシート計算用!N69,"")</f>
        <v/>
      </c>
      <c r="Z54" s="44"/>
      <c r="AA54" s="45"/>
      <c r="AB54" s="50" t="str">
        <f>IF(キューシート計算用!N78&lt;&gt;"",キューシート計算用!N78,"")</f>
        <v/>
      </c>
      <c r="AC54" s="44"/>
      <c r="AD54" s="45"/>
      <c r="AE54" s="50" t="str">
        <f>IF(キューシート計算用!N87&lt;&gt;"",キューシート計算用!N87,"")</f>
        <v/>
      </c>
      <c r="AF54" s="44"/>
      <c r="AG54" s="45"/>
      <c r="AH54" s="50" t="str">
        <f>IF(キューシート計算用!N96&lt;&gt;"",キューシート計算用!N96,"")</f>
        <v/>
      </c>
      <c r="AI54" s="44"/>
      <c r="AJ54" s="45"/>
      <c r="AK54" s="50" t="str">
        <f>IF(キューシート計算用!N105&lt;&gt;"",キューシート計算用!N105,"")</f>
        <v/>
      </c>
      <c r="AL54" s="44"/>
      <c r="AM54" s="45"/>
      <c r="AN54" s="50" t="str">
        <f>IF(キューシート計算用!N114&lt;&gt;"",キューシート計算用!N114,"")</f>
        <v/>
      </c>
      <c r="AO54" s="44"/>
      <c r="AP54" s="45"/>
      <c r="AQ54" s="50" t="str">
        <f>IF(キューシート計算用!N123&lt;&gt;"",キューシート計算用!N123,"")</f>
        <v/>
      </c>
      <c r="AR54" s="44"/>
      <c r="AS54" s="45"/>
      <c r="AT54" s="50" t="str">
        <f>IF(キューシート計算用!N132&lt;&gt;"",キューシート計算用!N132,"")</f>
        <v/>
      </c>
      <c r="AU54" s="44"/>
      <c r="AV54" s="45"/>
      <c r="AW54" s="50" t="str">
        <f>IF(キューシート計算用!N141&lt;&gt;"",キューシート計算用!N141,"")</f>
        <v/>
      </c>
      <c r="AX54" s="44"/>
      <c r="AY54" s="45"/>
      <c r="AZ54" s="50" t="str">
        <f>IF(キューシート計算用!N150&lt;&gt;"",キューシート計算用!N150,"")</f>
        <v/>
      </c>
      <c r="BA54" s="44"/>
      <c r="BB54" s="45"/>
      <c r="BC54" s="50" t="str">
        <f>IF(キューシート計算用!N159&lt;&gt;"",キューシート計算用!N159,"")</f>
        <v/>
      </c>
      <c r="BD54" s="44"/>
      <c r="BE54" s="44"/>
      <c r="BF54" s="50" t="str">
        <f>IF(キューシート計算用!N168&lt;&gt;"",キューシート計算用!N168,"")</f>
        <v/>
      </c>
      <c r="BG54" s="44"/>
      <c r="BH54" s="44"/>
      <c r="BI54" s="50" t="str">
        <f>IF(キューシート計算用!N177&lt;&gt;"",キューシート計算用!N177,"")</f>
        <v/>
      </c>
      <c r="BJ54" s="44"/>
      <c r="BK54" s="44"/>
      <c r="BL54" s="50" t="str">
        <f>IF(キューシート計算用!N186&lt;&gt;"",キューシート計算用!N186,"")</f>
        <v/>
      </c>
      <c r="BM54" s="44"/>
      <c r="BN54" s="44"/>
      <c r="BO54" s="50" t="str">
        <f>IF(キューシート計算用!N195&lt;&gt;"",キューシート計算用!N195,"")</f>
        <v/>
      </c>
      <c r="BP54" s="44"/>
      <c r="BQ54" s="45"/>
      <c r="BR54" s="21" t="str">
        <f>IF(キューシート計算用!N204&lt;&gt;"",キューシート計算用!N204,"")</f>
        <v/>
      </c>
      <c r="BS54" s="6"/>
      <c r="BT54" s="7"/>
    </row>
    <row r="55" spans="1:72" x14ac:dyDescent="0.15">
      <c r="A55" s="11" t="s">
        <v>19</v>
      </c>
      <c r="B55" s="10"/>
      <c r="C55" s="10"/>
      <c r="D55" s="51">
        <f>IF(キューシート計算用!C6&lt;&gt;"",キューシート計算用!C6,"")</f>
        <v>0.4</v>
      </c>
      <c r="E55" s="44"/>
      <c r="F55" s="45"/>
      <c r="G55" s="51">
        <f>IF(キューシート計算用!C15&lt;&gt;"",キューシート計算用!C15,"")</f>
        <v>2.1999999999999993</v>
      </c>
      <c r="H55" s="44"/>
      <c r="I55" s="45"/>
      <c r="J55" s="51">
        <f>IF(キューシート計算用!C24&lt;&gt;"",キューシート計算用!C24,"")</f>
        <v>0.29999999999999716</v>
      </c>
      <c r="K55" s="44"/>
      <c r="L55" s="45"/>
      <c r="M55" s="51">
        <f>IF(キューシート計算用!C33&lt;&gt;"",キューシート計算用!C33,"")</f>
        <v>0.79999999999999716</v>
      </c>
      <c r="N55" s="44"/>
      <c r="O55" s="45"/>
      <c r="P55" s="51">
        <f>IF(キューシート計算用!C42&lt;&gt;"",キューシート計算用!C42,"")</f>
        <v>15</v>
      </c>
      <c r="Q55" s="44"/>
      <c r="R55" s="45"/>
      <c r="S55" s="51">
        <f>IF(キューシート計算用!C51&lt;&gt;"",キューシート計算用!C51,"")</f>
        <v>6.2000000000000171</v>
      </c>
      <c r="T55" s="44"/>
      <c r="U55" s="45"/>
      <c r="V55" s="51">
        <f>IF(キューシート計算用!C60&lt;&gt;"",キューシート計算用!C60,"")</f>
        <v>7.0999999999999943</v>
      </c>
      <c r="W55" s="44"/>
      <c r="X55" s="45"/>
      <c r="Y55" s="51">
        <f>IF(キューシート計算用!C69&lt;&gt;"",キューシート計算用!C69,"")</f>
        <v>0.5</v>
      </c>
      <c r="Z55" s="44"/>
      <c r="AA55" s="45"/>
      <c r="AB55" s="51">
        <f>IF(キューシート計算用!C78&lt;&gt;"",キューシート計算用!C78,"")</f>
        <v>0.40000000000003411</v>
      </c>
      <c r="AC55" s="44"/>
      <c r="AD55" s="45"/>
      <c r="AE55" s="51">
        <f>IF(キューシート計算用!C87&lt;&gt;"",キューシート計算用!C87,"")</f>
        <v>0.30000000000001137</v>
      </c>
      <c r="AF55" s="44"/>
      <c r="AG55" s="45"/>
      <c r="AH55" s="51">
        <f>IF(キューシート計算用!C96&lt;&gt;"",キューシート計算用!C96,"")</f>
        <v>2.9000000000000341</v>
      </c>
      <c r="AI55" s="44"/>
      <c r="AJ55" s="45"/>
      <c r="AK55" s="51">
        <f>IF(キューシート計算用!C105&lt;&gt;"",キューシート計算用!C105,"")</f>
        <v>15.199999999999932</v>
      </c>
      <c r="AL55" s="44"/>
      <c r="AM55" s="45"/>
      <c r="AN55" s="51">
        <f>IF(キューシート計算用!C114&lt;&gt;"",キューシート計算用!C114,"")</f>
        <v>5.3999999999999773</v>
      </c>
      <c r="AO55" s="44"/>
      <c r="AP55" s="45"/>
      <c r="AQ55" s="51" t="str">
        <f>IF(キューシート計算用!C123&lt;&gt;"",キューシート計算用!C123,"")</f>
        <v/>
      </c>
      <c r="AR55" s="44"/>
      <c r="AS55" s="45"/>
      <c r="AT55" s="51" t="str">
        <f>IF(キューシート計算用!C132&lt;&gt;"",キューシート計算用!C132,"")</f>
        <v/>
      </c>
      <c r="AU55" s="44"/>
      <c r="AV55" s="45"/>
      <c r="AW55" s="51" t="str">
        <f>IF(キューシート計算用!C141&lt;&gt;"",キューシート計算用!C141,"")</f>
        <v/>
      </c>
      <c r="AX55" s="44"/>
      <c r="AY55" s="45"/>
      <c r="AZ55" s="51" t="str">
        <f>IF(キューシート計算用!C150&lt;&gt;"",キューシート計算用!C150,"")</f>
        <v/>
      </c>
      <c r="BA55" s="44"/>
      <c r="BB55" s="45"/>
      <c r="BC55" s="51" t="str">
        <f>IF(キューシート計算用!C159&lt;&gt;"",キューシート計算用!C159,"")</f>
        <v/>
      </c>
      <c r="BD55" s="44"/>
      <c r="BE55" s="44"/>
      <c r="BF55" s="51" t="str">
        <f>IF(キューシート計算用!C168&lt;&gt;"",キューシート計算用!C168,"")</f>
        <v/>
      </c>
      <c r="BG55" s="44"/>
      <c r="BH55" s="44"/>
      <c r="BI55" s="51" t="str">
        <f>IF(キューシート計算用!C177&lt;&gt;"",キューシート計算用!C177,"")</f>
        <v/>
      </c>
      <c r="BJ55" s="44"/>
      <c r="BK55" s="44"/>
      <c r="BL55" s="51" t="str">
        <f>IF(キューシート計算用!C186&lt;&gt;"",キューシート計算用!C186,"")</f>
        <v/>
      </c>
      <c r="BM55" s="44"/>
      <c r="BN55" s="44"/>
      <c r="BO55" s="51" t="str">
        <f>IF(キューシート計算用!C195&lt;&gt;"",キューシート計算用!C195,"")</f>
        <v/>
      </c>
      <c r="BP55" s="44"/>
      <c r="BQ55" s="45"/>
      <c r="BR55" s="22" t="str">
        <f>IF(キューシート計算用!C204&lt;&gt;"",キューシート計算用!C204,"")</f>
        <v/>
      </c>
      <c r="BS55" s="6"/>
      <c r="BT55" s="7"/>
    </row>
    <row r="56" spans="1:72" x14ac:dyDescent="0.15">
      <c r="A56" s="11" t="s">
        <v>20</v>
      </c>
      <c r="B56" s="10"/>
      <c r="C56" s="10"/>
      <c r="D56" s="52">
        <f>IF(キューシート計算用!D6&lt;&gt;"",キューシート計算用!D6,"")</f>
        <v>0.4</v>
      </c>
      <c r="E56" s="44"/>
      <c r="F56" s="45"/>
      <c r="G56" s="52">
        <f>IF(キューシート計算用!D15&lt;&gt;"",キューシート計算用!D15,"")</f>
        <v>16</v>
      </c>
      <c r="H56" s="44"/>
      <c r="I56" s="45"/>
      <c r="J56" s="52">
        <f>IF(キューシート計算用!D24&lt;&gt;"",キューシート計算用!D24,"")</f>
        <v>73</v>
      </c>
      <c r="K56" s="44"/>
      <c r="L56" s="45"/>
      <c r="M56" s="52">
        <f>IF(キューシート計算用!D33&lt;&gt;"",キューシート計算用!D33,"")</f>
        <v>92</v>
      </c>
      <c r="N56" s="44"/>
      <c r="O56" s="45"/>
      <c r="P56" s="52">
        <f>IF(キューシート計算用!D42&lt;&gt;"",キューシート計算用!D42,"")</f>
        <v>59.199999999999989</v>
      </c>
      <c r="Q56" s="44"/>
      <c r="R56" s="45"/>
      <c r="S56" s="52">
        <f>IF(キューシート計算用!D51&lt;&gt;"",キューシート計算用!D51,"")</f>
        <v>38.700000000000017</v>
      </c>
      <c r="T56" s="44"/>
      <c r="U56" s="45"/>
      <c r="V56" s="52">
        <f>IF(キューシート計算用!D60&lt;&gt;"",キューシート計算用!D60,"")</f>
        <v>9.1999999999999886</v>
      </c>
      <c r="W56" s="44"/>
      <c r="X56" s="45"/>
      <c r="Y56" s="52">
        <f>IF(キューシート計算用!D69&lt;&gt;"",キューシート計算用!D69,"")</f>
        <v>39.599999999999994</v>
      </c>
      <c r="Z56" s="44"/>
      <c r="AA56" s="45"/>
      <c r="AB56" s="52">
        <f>IF(キューシート計算用!D78&lt;&gt;"",キューシート計算用!D78,"")</f>
        <v>10.100000000000023</v>
      </c>
      <c r="AC56" s="44"/>
      <c r="AD56" s="45"/>
      <c r="AE56" s="52">
        <f>IF(キューシート計算用!D87&lt;&gt;"",キューシート計算用!D87,"")</f>
        <v>0.30000000000001137</v>
      </c>
      <c r="AF56" s="44"/>
      <c r="AG56" s="45"/>
      <c r="AH56" s="52">
        <f>IF(キューシート計算用!D96&lt;&gt;"",キューシート計算用!D96,"")</f>
        <v>24.200000000000045</v>
      </c>
      <c r="AI56" s="44"/>
      <c r="AJ56" s="45"/>
      <c r="AK56" s="52">
        <f>IF(キューシート計算用!D105&lt;&gt;"",キューシート計算用!D105,"")</f>
        <v>20.599999999999966</v>
      </c>
      <c r="AL56" s="44"/>
      <c r="AM56" s="45"/>
      <c r="AN56" s="52">
        <f>IF(キューシート計算用!D114&lt;&gt;"",キューシート計算用!D114,"")</f>
        <v>55.699999999999989</v>
      </c>
      <c r="AO56" s="44"/>
      <c r="AP56" s="45"/>
      <c r="AQ56" s="52" t="str">
        <f>IF(キューシート計算用!D123&lt;&gt;"",キューシート計算用!D123,"")</f>
        <v/>
      </c>
      <c r="AR56" s="44"/>
      <c r="AS56" s="45"/>
      <c r="AT56" s="52" t="str">
        <f>IF(キューシート計算用!D132&lt;&gt;"",キューシート計算用!D132,"")</f>
        <v/>
      </c>
      <c r="AU56" s="44"/>
      <c r="AV56" s="45"/>
      <c r="AW56" s="52" t="str">
        <f>IF(キューシート計算用!D141&lt;&gt;"",キューシート計算用!D141,"")</f>
        <v/>
      </c>
      <c r="AX56" s="44"/>
      <c r="AY56" s="45"/>
      <c r="AZ56" s="52" t="str">
        <f>IF(キューシート計算用!D150&lt;&gt;"",キューシート計算用!D150,"")</f>
        <v/>
      </c>
      <c r="BA56" s="44"/>
      <c r="BB56" s="45"/>
      <c r="BC56" s="52" t="str">
        <f>IF(キューシート計算用!D159&lt;&gt;"",キューシート計算用!D159,"")</f>
        <v/>
      </c>
      <c r="BD56" s="44"/>
      <c r="BE56" s="44"/>
      <c r="BF56" s="52" t="str">
        <f>IF(キューシート計算用!D168&lt;&gt;"",キューシート計算用!D168,"")</f>
        <v/>
      </c>
      <c r="BG56" s="44"/>
      <c r="BH56" s="44"/>
      <c r="BI56" s="52" t="str">
        <f>IF(キューシート計算用!D177&lt;&gt;"",キューシート計算用!D177,"")</f>
        <v/>
      </c>
      <c r="BJ56" s="44"/>
      <c r="BK56" s="44"/>
      <c r="BL56" s="52" t="str">
        <f>IF(キューシート計算用!D186&lt;&gt;"",キューシート計算用!D186,"")</f>
        <v/>
      </c>
      <c r="BM56" s="44"/>
      <c r="BN56" s="44"/>
      <c r="BO56" s="52" t="str">
        <f>IF(キューシート計算用!D195&lt;&gt;"",キューシート計算用!D195,"")</f>
        <v/>
      </c>
      <c r="BP56" s="44"/>
      <c r="BQ56" s="45"/>
      <c r="BR56" s="23" t="str">
        <f>IF(キューシート計算用!D204&lt;&gt;"",キューシート計算用!D204,"")</f>
        <v/>
      </c>
      <c r="BS56" s="6"/>
      <c r="BT56" s="7"/>
    </row>
    <row r="57" spans="1:72" x14ac:dyDescent="0.15">
      <c r="A57" s="11" t="s">
        <v>21</v>
      </c>
      <c r="B57" s="10"/>
      <c r="C57" s="10"/>
      <c r="D57" s="53">
        <f>IF(キューシート計算用!E6&lt;&gt;"",キューシート計算用!E6,"")</f>
        <v>0.4</v>
      </c>
      <c r="E57" s="46"/>
      <c r="F57" s="47"/>
      <c r="G57" s="53">
        <f>IF(キューシート計算用!E15&lt;&gt;"",キューシート計算用!E15,"")</f>
        <v>16</v>
      </c>
      <c r="H57" s="46"/>
      <c r="I57" s="47"/>
      <c r="J57" s="53">
        <f>IF(キューシート計算用!E24&lt;&gt;"",キューシート計算用!E24,"")</f>
        <v>73</v>
      </c>
      <c r="K57" s="46"/>
      <c r="L57" s="47"/>
      <c r="M57" s="53">
        <f>IF(キューシート計算用!E33&lt;&gt;"",キューシート計算用!E33,"")</f>
        <v>92</v>
      </c>
      <c r="N57" s="46"/>
      <c r="O57" s="47"/>
      <c r="P57" s="53">
        <f>IF(キューシート計算用!E42&lt;&gt;"",キューシート計算用!E42,"")</f>
        <v>151.19999999999999</v>
      </c>
      <c r="Q57" s="46"/>
      <c r="R57" s="47"/>
      <c r="S57" s="53">
        <f>IF(キューシート計算用!E51&lt;&gt;"",キューシート計算用!E51,"")</f>
        <v>189.9</v>
      </c>
      <c r="T57" s="46"/>
      <c r="U57" s="47"/>
      <c r="V57" s="53">
        <f>IF(キューシート計算用!E60&lt;&gt;"",キューシート計算用!E60,"")</f>
        <v>209</v>
      </c>
      <c r="W57" s="46"/>
      <c r="X57" s="47"/>
      <c r="Y57" s="53">
        <f>IF(キューシート計算用!E69&lt;&gt;"",キューシート計算用!E69,"")</f>
        <v>239.4</v>
      </c>
      <c r="Z57" s="46"/>
      <c r="AA57" s="47"/>
      <c r="AB57" s="53">
        <f>IF(キューシート計算用!E78&lt;&gt;"",キューシート計算用!E78,"")</f>
        <v>277.60000000000002</v>
      </c>
      <c r="AC57" s="46"/>
      <c r="AD57" s="47"/>
      <c r="AE57" s="53">
        <f>IF(キューシート計算用!E87&lt;&gt;"",キューシート計算用!E87,"")</f>
        <v>302.7</v>
      </c>
      <c r="AF57" s="46"/>
      <c r="AG57" s="47"/>
      <c r="AH57" s="53">
        <f>IF(キューシート計算用!E96&lt;&gt;"",キューシート計算用!E96,"")</f>
        <v>326.60000000000002</v>
      </c>
      <c r="AI57" s="46"/>
      <c r="AJ57" s="47"/>
      <c r="AK57" s="53">
        <f>IF(キューシート計算用!E105&lt;&gt;"",キューシート計算用!E105,"")</f>
        <v>367.79999999999995</v>
      </c>
      <c r="AL57" s="46"/>
      <c r="AM57" s="47"/>
      <c r="AN57" s="53">
        <f>IF(キューシート計算用!E114&lt;&gt;"",キューシート計算用!E114,"")</f>
        <v>402.9</v>
      </c>
      <c r="AO57" s="46"/>
      <c r="AP57" s="47"/>
      <c r="AQ57" s="53" t="str">
        <f>IF(キューシート計算用!E123&lt;&gt;"",キューシート計算用!E123,"")</f>
        <v/>
      </c>
      <c r="AR57" s="46"/>
      <c r="AS57" s="47"/>
      <c r="AT57" s="53" t="str">
        <f>IF(キューシート計算用!E132&lt;&gt;"",キューシート計算用!E132,"")</f>
        <v/>
      </c>
      <c r="AU57" s="46"/>
      <c r="AV57" s="47"/>
      <c r="AW57" s="53" t="str">
        <f>IF(キューシート計算用!E141&lt;&gt;"",キューシート計算用!E141,"")</f>
        <v/>
      </c>
      <c r="AX57" s="46"/>
      <c r="AY57" s="47"/>
      <c r="AZ57" s="53" t="str">
        <f>IF(キューシート計算用!E150&lt;&gt;"",キューシート計算用!E150,"")</f>
        <v/>
      </c>
      <c r="BA57" s="46"/>
      <c r="BB57" s="47"/>
      <c r="BC57" s="53" t="str">
        <f>IF(キューシート計算用!E159&lt;&gt;"",キューシート計算用!E159,"")</f>
        <v/>
      </c>
      <c r="BD57" s="44"/>
      <c r="BE57" s="44"/>
      <c r="BF57" s="53" t="str">
        <f>IF(キューシート計算用!E168&lt;&gt;"",キューシート計算用!E168,"")</f>
        <v/>
      </c>
      <c r="BG57" s="44"/>
      <c r="BH57" s="44"/>
      <c r="BI57" s="53" t="str">
        <f>IF(キューシート計算用!E177&lt;&gt;"",キューシート計算用!E177,"")</f>
        <v/>
      </c>
      <c r="BJ57" s="44"/>
      <c r="BK57" s="44"/>
      <c r="BL57" s="53" t="str">
        <f>IF(キューシート計算用!E186&lt;&gt;"",キューシート計算用!E186,"")</f>
        <v/>
      </c>
      <c r="BM57" s="44"/>
      <c r="BN57" s="44"/>
      <c r="BO57" s="53" t="str">
        <f>IF(キューシート計算用!E195&lt;&gt;"",キューシート計算用!E195,"")</f>
        <v/>
      </c>
      <c r="BP57" s="44"/>
      <c r="BQ57" s="45"/>
      <c r="BR57" s="2" t="str">
        <f>IF(キューシート計算用!E204&lt;&gt;"",キューシート計算用!E204,"")</f>
        <v/>
      </c>
      <c r="BS57" s="6"/>
      <c r="BT57" s="7"/>
    </row>
    <row r="58" spans="1:72" s="12" customFormat="1" x14ac:dyDescent="0.15">
      <c r="A58" s="11" t="s">
        <v>22</v>
      </c>
      <c r="B58" s="10"/>
      <c r="C58" s="10"/>
      <c r="D58" s="48">
        <f>IF(キューシート計算用!A5&lt;&gt;"",キューシート計算用!A5,"")</f>
        <v>1</v>
      </c>
      <c r="E58" s="100" t="str">
        <f>IF(キューシート計算用!F5&lt;&gt;"",キューシート計算用!F5,"")</f>
        <v>うつのみやろまんちっく村</v>
      </c>
      <c r="F58" s="101"/>
      <c r="G58" s="48">
        <f>IF(キューシート計算用!A14&lt;&gt;"",キューシート計算用!A14,"")</f>
        <v>10</v>
      </c>
      <c r="H58" s="100" t="str">
        <f>IF(キューシート計算用!F14&lt;&gt;"",キューシート計算用!F14,"")</f>
        <v/>
      </c>
      <c r="I58" s="101"/>
      <c r="J58" s="48">
        <f>IF(キューシート計算用!A23&lt;&gt;"",キューシート計算用!A23,"")</f>
        <v>19</v>
      </c>
      <c r="K58" s="100" t="str">
        <f>IF(キューシート計算用!F23&lt;&gt;"",キューシート計算用!F23,"")</f>
        <v>赤塚駅前</v>
      </c>
      <c r="L58" s="101"/>
      <c r="M58" s="48">
        <f>IF(キューシート計算用!A32&lt;&gt;"",キューシート計算用!A32,"")</f>
        <v>28</v>
      </c>
      <c r="N58" s="100" t="str">
        <f>IF(キューシート計算用!F32&lt;&gt;"",キューシート計算用!F32,"")</f>
        <v/>
      </c>
      <c r="O58" s="101"/>
      <c r="P58" s="48">
        <f>IF(キューシート計算用!A41&lt;&gt;"",キューシート計算用!A41,"")</f>
        <v>37</v>
      </c>
      <c r="Q58" s="100" t="str">
        <f>IF(キューシート計算用!F41&lt;&gt;"",キューシート計算用!F41,"")</f>
        <v>下林南</v>
      </c>
      <c r="R58" s="101"/>
      <c r="S58" s="48">
        <f>IF(キューシート計算用!A50&lt;&gt;"",キューシート計算用!A50,"")</f>
        <v>46</v>
      </c>
      <c r="T58" s="100" t="str">
        <f>IF(キューシート計算用!F50&lt;&gt;"",キューシート計算用!F50,"")</f>
        <v>上大野</v>
      </c>
      <c r="U58" s="101"/>
      <c r="V58" s="48">
        <f>IF(キューシート計算用!A59&lt;&gt;"",キューシート計算用!A59,"")</f>
        <v>55</v>
      </c>
      <c r="W58" s="100" t="str">
        <f>IF(キューシート計算用!F59&lt;&gt;"",キューシート計算用!F59,"")</f>
        <v>新開橋北</v>
      </c>
      <c r="X58" s="101"/>
      <c r="Y58" s="48">
        <f>IF(キューシート計算用!A68&lt;&gt;"",キューシート計算用!A68,"")</f>
        <v>64</v>
      </c>
      <c r="Z58" s="100" t="str">
        <f>IF(キューシート計算用!F68&lt;&gt;"",キューシート計算用!F68,"")</f>
        <v>本町三丁目</v>
      </c>
      <c r="AA58" s="101"/>
      <c r="AB58" s="48">
        <f>IF(キューシート計算用!A77&lt;&gt;"",キューシート計算用!A77,"")</f>
        <v>73</v>
      </c>
      <c r="AC58" s="100" t="str">
        <f>IF(キューシート計算用!F77&lt;&gt;"",キューシート計算用!F77,"")</f>
        <v/>
      </c>
      <c r="AD58" s="101"/>
      <c r="AE58" s="48">
        <f>IF(キューシート計算用!A86&lt;&gt;"",キューシート計算用!A86,"")</f>
        <v>82</v>
      </c>
      <c r="AF58" s="100" t="str">
        <f>IF(キューシート計算用!F86&lt;&gt;"",キューシート計算用!F86,"")</f>
        <v>セブンイレブン上里七本木南店</v>
      </c>
      <c r="AG58" s="101"/>
      <c r="AH58" s="48">
        <f>IF(キューシート計算用!A95&lt;&gt;"",キューシート計算用!A95,"")</f>
        <v>91</v>
      </c>
      <c r="AI58" s="100" t="str">
        <f>IF(キューシート計算用!F95&lt;&gt;"",キューシート計算用!F95,"")</f>
        <v>宝町</v>
      </c>
      <c r="AJ58" s="101"/>
      <c r="AK58" s="48">
        <f>IF(キューシート計算用!A104&lt;&gt;"",キューシート計算用!A104,"")</f>
        <v>100</v>
      </c>
      <c r="AL58" s="100" t="str">
        <f>IF(キューシート計算用!F104&lt;&gt;"",キューシート計算用!F104,"")</f>
        <v/>
      </c>
      <c r="AM58" s="101"/>
      <c r="AN58" s="48">
        <f>IF(キューシート計算用!A113&lt;&gt;"",キューシート計算用!A113,"")</f>
        <v>109</v>
      </c>
      <c r="AO58" s="100" t="str">
        <f>IF(キューシート計算用!F113&lt;&gt;"",キューシート計算用!F113,"")</f>
        <v>田野町東</v>
      </c>
      <c r="AP58" s="101"/>
      <c r="AQ58" s="48">
        <f>IF(キューシート計算用!A122&lt;&gt;"",キューシート計算用!A122,"")</f>
        <v>118</v>
      </c>
      <c r="AR58" s="100" t="str">
        <f>IF(キューシート計算用!F122&lt;&gt;"",キューシート計算用!F122,"")</f>
        <v/>
      </c>
      <c r="AS58" s="101"/>
      <c r="AT58" s="48">
        <f>IF(キューシート計算用!A131&lt;&gt;"",キューシート計算用!A131,"")</f>
        <v>127</v>
      </c>
      <c r="AU58" s="100" t="str">
        <f>IF(キューシート計算用!F131&lt;&gt;"",キューシート計算用!F131,"")</f>
        <v/>
      </c>
      <c r="AV58" s="101"/>
      <c r="AW58" s="48">
        <f>IF(キューシート計算用!A140&lt;&gt;"",キューシート計算用!A140,"")</f>
        <v>136</v>
      </c>
      <c r="AX58" s="100" t="str">
        <f>IF(キューシート計算用!F140&lt;&gt;"",キューシート計算用!F140,"")</f>
        <v/>
      </c>
      <c r="AY58" s="101"/>
      <c r="AZ58" s="48">
        <f>IF(キューシート計算用!A149&lt;&gt;"",キューシート計算用!A149,"")</f>
        <v>145</v>
      </c>
      <c r="BA58" s="100" t="str">
        <f>IF(キューシート計算用!F149&lt;&gt;"",キューシート計算用!F149,"")</f>
        <v/>
      </c>
      <c r="BB58" s="101"/>
      <c r="BC58" s="48">
        <f>IF(キューシート計算用!A158&lt;&gt;"",キューシート計算用!A158,"")</f>
        <v>154</v>
      </c>
      <c r="BD58" s="100" t="str">
        <f>IF(キューシート計算用!F158&lt;&gt;"",キューシート計算用!F158,"")</f>
        <v/>
      </c>
      <c r="BE58" s="101"/>
      <c r="BF58" s="48">
        <f>IF(キューシート計算用!A167&lt;&gt;"",キューシート計算用!A167,"")</f>
        <v>163</v>
      </c>
      <c r="BG58" s="100" t="str">
        <f>IF(キューシート計算用!F167&lt;&gt;"",キューシート計算用!F167,"")</f>
        <v/>
      </c>
      <c r="BH58" s="101"/>
      <c r="BI58" s="48">
        <f>IF(キューシート計算用!A176&lt;&gt;"",キューシート計算用!A176,"")</f>
        <v>172</v>
      </c>
      <c r="BJ58" s="100" t="str">
        <f>IF(キューシート計算用!F176&lt;&gt;"",キューシート計算用!F176,"")</f>
        <v/>
      </c>
      <c r="BK58" s="101"/>
      <c r="BL58" s="48">
        <f>IF(キューシート計算用!A185&lt;&gt;"",キューシート計算用!A185,"")</f>
        <v>181</v>
      </c>
      <c r="BM58" s="100" t="str">
        <f>IF(キューシート計算用!F185&lt;&gt;"",キューシート計算用!F185,"")</f>
        <v/>
      </c>
      <c r="BN58" s="101"/>
      <c r="BO58" s="48">
        <f>IF(キューシート計算用!A194&lt;&gt;"",キューシート計算用!A194,"")</f>
        <v>190</v>
      </c>
      <c r="BP58" s="100" t="str">
        <f>IF(キューシート計算用!F194&lt;&gt;"",キューシート計算用!F194,"")</f>
        <v/>
      </c>
      <c r="BQ58" s="101"/>
      <c r="BR58" s="13">
        <f>IF(キューシート計算用!A203&lt;&gt;"",キューシート計算用!A203,"")</f>
        <v>199</v>
      </c>
      <c r="BS58" s="104" t="str">
        <f>IF(キューシート計算用!F203&lt;&gt;"",キューシート計算用!F203,"")</f>
        <v/>
      </c>
      <c r="BT58" s="105"/>
    </row>
    <row r="59" spans="1:72" x14ac:dyDescent="0.15">
      <c r="A59" s="11" t="s">
        <v>23</v>
      </c>
      <c r="B59" s="10"/>
      <c r="C59" s="10"/>
      <c r="D59" s="49" t="str">
        <f>IF(キューシート計算用!B5&lt;&gt;"",キューシート計算用!B5,"")</f>
        <v>start</v>
      </c>
      <c r="E59" s="102" t="str">
        <f>IF(キューシート計算用!K5&lt;&gt;"",キューシート計算用!K5,"")</f>
        <v/>
      </c>
      <c r="F59" s="103"/>
      <c r="G59" s="49" t="str">
        <f>IF(キューシート計算用!B14&lt;&gt;"",キューシート計算用!B14,"")</f>
        <v/>
      </c>
      <c r="H59" s="102" t="str">
        <f>IF(キューシート計算用!K14&lt;&gt;"",キューシート計算用!K14,"")</f>
        <v/>
      </c>
      <c r="I59" s="103"/>
      <c r="J59" s="49" t="str">
        <f>IF(キューシート計算用!B23&lt;&gt;"",キューシート計算用!B23,"")</f>
        <v/>
      </c>
      <c r="K59" s="102" t="str">
        <f>IF(キューシート計算用!K23&lt;&gt;"",キューシート計算用!K23,"")</f>
        <v>←松が丘</v>
      </c>
      <c r="L59" s="103"/>
      <c r="M59" s="49" t="str">
        <f>IF(キューシート計算用!B32&lt;&gt;"",キューシート計算用!B32,"")</f>
        <v/>
      </c>
      <c r="N59" s="102" t="str">
        <f>IF(キューシート計算用!K32&lt;&gt;"",キューシート計算用!K32,"")</f>
        <v>←大洗海岸　アクアワールド大洗</v>
      </c>
      <c r="O59" s="103"/>
      <c r="P59" s="49" t="str">
        <f>IF(キューシート計算用!B41&lt;&gt;"",キューシート計算用!B41,"")</f>
        <v/>
      </c>
      <c r="Q59" s="102" t="str">
        <f>IF(キューシート計算用!K41&lt;&gt;"",キューシート計算用!K41,"")</f>
        <v/>
      </c>
      <c r="R59" s="103"/>
      <c r="S59" s="49" t="str">
        <f>IF(キューシート計算用!B50&lt;&gt;"",キューシート計算用!B50,"")</f>
        <v/>
      </c>
      <c r="T59" s="102" t="str">
        <f>IF(キューシート計算用!K50&lt;&gt;"",キューシート計算用!K50,"")</f>
        <v>古河駅→</v>
      </c>
      <c r="U59" s="103"/>
      <c r="V59" s="49" t="str">
        <f>IF(キューシート計算用!B59&lt;&gt;"",キューシート計算用!B59,"")</f>
        <v/>
      </c>
      <c r="W59" s="102" t="str">
        <f>IF(キューシート計算用!K59&lt;&gt;"",キューシート計算用!K59,"")</f>
        <v/>
      </c>
      <c r="X59" s="103"/>
      <c r="Y59" s="49" t="str">
        <f>IF(キューシート計算用!B68&lt;&gt;"",キューシート計算用!B68,"")</f>
        <v/>
      </c>
      <c r="Z59" s="102" t="str">
        <f>IF(キューシート計算用!K68&lt;&gt;"",キューシート計算用!K68,"")</f>
        <v/>
      </c>
      <c r="AA59" s="103"/>
      <c r="AB59" s="49" t="str">
        <f>IF(キューシート計算用!B77&lt;&gt;"",キューシート計算用!B77,"")</f>
        <v/>
      </c>
      <c r="AC59" s="102" t="str">
        <f>IF(キューシート計算用!K77&lt;&gt;"",キューシート計算用!K77,"")</f>
        <v>高崎　前橋駅→</v>
      </c>
      <c r="AD59" s="103"/>
      <c r="AE59" s="49" t="str">
        <f>IF(キューシート計算用!B86&lt;&gt;"",キューシート計算用!B86,"")</f>
        <v>PC5</v>
      </c>
      <c r="AF59" s="102" t="str">
        <f>IF(キューシート計算用!K86&lt;&gt;"",キューシート計算用!K86,"")</f>
        <v/>
      </c>
      <c r="AG59" s="103"/>
      <c r="AH59" s="49" t="str">
        <f>IF(キューシート計算用!B95&lt;&gt;"",キューシート計算用!B95,"")</f>
        <v/>
      </c>
      <c r="AI59" s="102" t="str">
        <f>IF(キューシート計算用!K95&lt;&gt;"",キューシート計算用!K95,"")</f>
        <v>←太田市街</v>
      </c>
      <c r="AJ59" s="103"/>
      <c r="AK59" s="49" t="str">
        <f>IF(キューシート計算用!B104&lt;&gt;"",キューシート計算用!B104,"")</f>
        <v/>
      </c>
      <c r="AL59" s="102" t="str">
        <f>IF(キューシート計算用!K104&lt;&gt;"",キューシート計算用!K104,"")</f>
        <v>←栃木市</v>
      </c>
      <c r="AM59" s="103"/>
      <c r="AN59" s="49" t="str">
        <f>IF(キューシート計算用!B113&lt;&gt;"",キューシート計算用!B113,"")</f>
        <v/>
      </c>
      <c r="AO59" s="102" t="str">
        <f>IF(キューシート計算用!K113&lt;&gt;"",キューシート計算用!K113,"")</f>
        <v>←那珂川町　さくら</v>
      </c>
      <c r="AP59" s="103"/>
      <c r="AQ59" s="49" t="str">
        <f>IF(キューシート計算用!B122&lt;&gt;"",キューシート計算用!B122,"")</f>
        <v/>
      </c>
      <c r="AR59" s="102" t="str">
        <f>IF(キューシート計算用!K122&lt;&gt;"",キューシート計算用!K122,"")</f>
        <v/>
      </c>
      <c r="AS59" s="103"/>
      <c r="AT59" s="49" t="str">
        <f>IF(キューシート計算用!B131&lt;&gt;"",キューシート計算用!B131,"")</f>
        <v/>
      </c>
      <c r="AU59" s="102" t="str">
        <f>IF(キューシート計算用!K131&lt;&gt;"",キューシート計算用!K131,"")</f>
        <v/>
      </c>
      <c r="AV59" s="103"/>
      <c r="AW59" s="49" t="str">
        <f>IF(キューシート計算用!B140&lt;&gt;"",キューシート計算用!B140,"")</f>
        <v/>
      </c>
      <c r="AX59" s="102" t="str">
        <f>IF(キューシート計算用!K140&lt;&gt;"",キューシート計算用!K140,"")</f>
        <v/>
      </c>
      <c r="AY59" s="103"/>
      <c r="AZ59" s="49" t="str">
        <f>IF(キューシート計算用!B149&lt;&gt;"",キューシート計算用!B149,"")</f>
        <v/>
      </c>
      <c r="BA59" s="102" t="str">
        <f>IF(キューシート計算用!K149&lt;&gt;"",キューシート計算用!K149,"")</f>
        <v/>
      </c>
      <c r="BB59" s="103"/>
      <c r="BC59" s="49" t="str">
        <f>IF(キューシート計算用!B158&lt;&gt;"",キューシート計算用!B158,"")</f>
        <v/>
      </c>
      <c r="BD59" s="102" t="str">
        <f>IF(キューシート計算用!K158&lt;&gt;"",キューシート計算用!K158,"")</f>
        <v/>
      </c>
      <c r="BE59" s="103"/>
      <c r="BF59" s="49" t="str">
        <f>IF(キューシート計算用!B167&lt;&gt;"",キューシート計算用!B167,"")</f>
        <v/>
      </c>
      <c r="BG59" s="102" t="str">
        <f>IF(キューシート計算用!K167&lt;&gt;"",キューシート計算用!K167,"")</f>
        <v/>
      </c>
      <c r="BH59" s="103"/>
      <c r="BI59" s="49" t="str">
        <f>IF(キューシート計算用!B176&lt;&gt;"",キューシート計算用!B176,"")</f>
        <v/>
      </c>
      <c r="BJ59" s="102" t="str">
        <f>IF(キューシート計算用!K176&lt;&gt;"",キューシート計算用!K176,"")</f>
        <v/>
      </c>
      <c r="BK59" s="103"/>
      <c r="BL59" s="49" t="str">
        <f>IF(キューシート計算用!B185&lt;&gt;"",キューシート計算用!B185,"")</f>
        <v/>
      </c>
      <c r="BM59" s="102" t="str">
        <f>IF(キューシート計算用!K185&lt;&gt;"",キューシート計算用!K185,"")</f>
        <v/>
      </c>
      <c r="BN59" s="103"/>
      <c r="BO59" s="49" t="str">
        <f>IF(キューシート計算用!B194&lt;&gt;"",キューシート計算用!B194,"")</f>
        <v/>
      </c>
      <c r="BP59" s="102" t="str">
        <f>IF(キューシート計算用!K194&lt;&gt;"",キューシート計算用!K194,"")</f>
        <v/>
      </c>
      <c r="BQ59" s="103"/>
      <c r="BR59" s="14" t="str">
        <f>IF(キューシート計算用!B203&lt;&gt;"",キューシート計算用!B203,"")</f>
        <v/>
      </c>
      <c r="BS59" s="98" t="str">
        <f>IF(キューシート計算用!K203&lt;&gt;"",キューシート計算用!K203,"")</f>
        <v/>
      </c>
      <c r="BT59" s="99"/>
    </row>
    <row r="60" spans="1:72" x14ac:dyDescent="0.15">
      <c r="A60" s="11" t="s">
        <v>24</v>
      </c>
      <c r="B60" s="10"/>
      <c r="C60" s="10"/>
      <c r="D60" s="50">
        <f>IF(キューシート計算用!M5&lt;&gt;"",キューシート計算用!M5,"")</f>
        <v>43219.291666666664</v>
      </c>
      <c r="E60" s="44"/>
      <c r="F60" s="45"/>
      <c r="G60" s="50" t="str">
        <f>IF(キューシート計算用!M14&lt;&gt;"",キューシート計算用!M14,"")</f>
        <v/>
      </c>
      <c r="H60" s="44"/>
      <c r="I60" s="45"/>
      <c r="J60" s="50" t="str">
        <f>IF(キューシート計算用!M23&lt;&gt;"",キューシート計算用!M23,"")</f>
        <v/>
      </c>
      <c r="K60" s="44"/>
      <c r="L60" s="45"/>
      <c r="M60" s="50" t="str">
        <f>IF(キューシート計算用!M32&lt;&gt;"",キューシート計算用!M32,"")</f>
        <v/>
      </c>
      <c r="N60" s="44"/>
      <c r="O60" s="45"/>
      <c r="P60" s="50" t="str">
        <f>IF(キューシート計算用!M41&lt;&gt;"",キューシート計算用!M41,"")</f>
        <v/>
      </c>
      <c r="Q60" s="44"/>
      <c r="R60" s="45"/>
      <c r="S60" s="50" t="str">
        <f>IF(キューシート計算用!M50&lt;&gt;"",キューシート計算用!M50,"")</f>
        <v/>
      </c>
      <c r="T60" s="44"/>
      <c r="U60" s="45"/>
      <c r="V60" s="50" t="str">
        <f>IF(キューシート計算用!M59&lt;&gt;"",キューシート計算用!M59,"")</f>
        <v/>
      </c>
      <c r="W60" s="44"/>
      <c r="X60" s="45"/>
      <c r="Y60" s="50" t="str">
        <f>IF(キューシート計算用!M68&lt;&gt;"",キューシート計算用!M68,"")</f>
        <v/>
      </c>
      <c r="Z60" s="44"/>
      <c r="AA60" s="45"/>
      <c r="AB60" s="50" t="str">
        <f>IF(キューシート計算用!M77&lt;&gt;"",キューシート計算用!M77,"")</f>
        <v/>
      </c>
      <c r="AC60" s="44"/>
      <c r="AD60" s="45"/>
      <c r="AE60" s="50">
        <f>IF(キューシート計算用!M86&lt;&gt;"",キューシート計算用!M86,"")</f>
        <v>43219.669924428112</v>
      </c>
      <c r="AF60" s="44"/>
      <c r="AG60" s="45"/>
      <c r="AH60" s="50" t="str">
        <f>IF(キューシート計算用!M95&lt;&gt;"",キューシート計算用!M95,"")</f>
        <v/>
      </c>
      <c r="AI60" s="44"/>
      <c r="AJ60" s="45"/>
      <c r="AK60" s="50" t="str">
        <f>IF(キューシート計算用!M104&lt;&gt;"",キューシート計算用!M104,"")</f>
        <v/>
      </c>
      <c r="AL60" s="44"/>
      <c r="AM60" s="45"/>
      <c r="AN60" s="50" t="str">
        <f>IF(キューシート計算用!M113&lt;&gt;"",キューシート計算用!M113,"")</f>
        <v/>
      </c>
      <c r="AO60" s="44"/>
      <c r="AP60" s="45"/>
      <c r="AQ60" s="50" t="str">
        <f>IF(キューシート計算用!M122&lt;&gt;"",キューシート計算用!M122,"")</f>
        <v/>
      </c>
      <c r="AR60" s="44"/>
      <c r="AS60" s="45"/>
      <c r="AT60" s="50" t="str">
        <f>IF(キューシート計算用!M131&lt;&gt;"",キューシート計算用!M131,"")</f>
        <v/>
      </c>
      <c r="AU60" s="44"/>
      <c r="AV60" s="45"/>
      <c r="AW60" s="50" t="str">
        <f>IF(キューシート計算用!M140&lt;&gt;"",キューシート計算用!M140,"")</f>
        <v/>
      </c>
      <c r="AX60" s="44"/>
      <c r="AY60" s="45"/>
      <c r="AZ60" s="50" t="str">
        <f>IF(キューシート計算用!M149&lt;&gt;"",キューシート計算用!M149,"")</f>
        <v/>
      </c>
      <c r="BA60" s="44"/>
      <c r="BB60" s="45"/>
      <c r="BC60" s="50" t="str">
        <f>IF(キューシート計算用!M158&lt;&gt;"",キューシート計算用!M158,"")</f>
        <v/>
      </c>
      <c r="BD60" s="44"/>
      <c r="BE60" s="44"/>
      <c r="BF60" s="50" t="str">
        <f>IF(キューシート計算用!M167&lt;&gt;"",キューシート計算用!M167,"")</f>
        <v/>
      </c>
      <c r="BG60" s="44"/>
      <c r="BH60" s="44"/>
      <c r="BI60" s="50" t="str">
        <f>IF(キューシート計算用!M176&lt;&gt;"",キューシート計算用!M176,"")</f>
        <v/>
      </c>
      <c r="BJ60" s="44"/>
      <c r="BK60" s="44"/>
      <c r="BL60" s="50" t="str">
        <f>IF(キューシート計算用!M185&lt;&gt;"",キューシート計算用!M185,"")</f>
        <v/>
      </c>
      <c r="BM60" s="44"/>
      <c r="BN60" s="44"/>
      <c r="BO60" s="50" t="str">
        <f>IF(キューシート計算用!M194&lt;&gt;"",キューシート計算用!M194,"")</f>
        <v/>
      </c>
      <c r="BP60" s="44"/>
      <c r="BQ60" s="45"/>
      <c r="BR60" s="21" t="str">
        <f>IF(キューシート計算用!M203&lt;&gt;"",キューシート計算用!M203,"")</f>
        <v/>
      </c>
      <c r="BS60" s="6"/>
      <c r="BT60" s="7"/>
    </row>
    <row r="61" spans="1:72" x14ac:dyDescent="0.15">
      <c r="D61" s="50">
        <f>IF(キューシート計算用!N5&lt;&gt;"",キューシート計算用!N5,"")</f>
        <v>43219.3125</v>
      </c>
      <c r="E61" s="44"/>
      <c r="F61" s="45"/>
      <c r="G61" s="50" t="str">
        <f>IF(キューシート計算用!N14&lt;&gt;"",キューシート計算用!N14,"")</f>
        <v/>
      </c>
      <c r="H61" s="44"/>
      <c r="I61" s="45"/>
      <c r="J61" s="50" t="str">
        <f>IF(キューシート計算用!N23&lt;&gt;"",キューシート計算用!N23,"")</f>
        <v/>
      </c>
      <c r="K61" s="44"/>
      <c r="L61" s="45"/>
      <c r="M61" s="50" t="str">
        <f>IF(キューシート計算用!N32&lt;&gt;"",キューシート計算用!N32,"")</f>
        <v/>
      </c>
      <c r="N61" s="44"/>
      <c r="O61" s="45"/>
      <c r="P61" s="50" t="str">
        <f>IF(キューシート計算用!N41&lt;&gt;"",キューシート計算用!N41,"")</f>
        <v/>
      </c>
      <c r="Q61" s="44"/>
      <c r="R61" s="45"/>
      <c r="S61" s="50" t="str">
        <f>IF(キューシート計算用!N50&lt;&gt;"",キューシート計算用!N50,"")</f>
        <v/>
      </c>
      <c r="T61" s="44"/>
      <c r="U61" s="45"/>
      <c r="V61" s="50" t="str">
        <f>IF(キューシート計算用!N59&lt;&gt;"",キューシート計算用!N59,"")</f>
        <v/>
      </c>
      <c r="W61" s="44"/>
      <c r="X61" s="45"/>
      <c r="Y61" s="50" t="str">
        <f>IF(キューシート計算用!N68&lt;&gt;"",キューシート計算用!N68,"")</f>
        <v/>
      </c>
      <c r="Z61" s="44"/>
      <c r="AA61" s="45"/>
      <c r="AB61" s="50" t="str">
        <f>IF(キューシート計算用!N77&lt;&gt;"",キューシート計算用!N77,"")</f>
        <v/>
      </c>
      <c r="AC61" s="44"/>
      <c r="AD61" s="45"/>
      <c r="AE61" s="50">
        <f>IF(キューシート計算用!N86&lt;&gt;"",キューシート計算用!N86,"")</f>
        <v>43220.130902777775</v>
      </c>
      <c r="AF61" s="44"/>
      <c r="AG61" s="45"/>
      <c r="AH61" s="50" t="str">
        <f>IF(キューシート計算用!N95&lt;&gt;"",キューシート計算用!N95,"")</f>
        <v/>
      </c>
      <c r="AI61" s="44"/>
      <c r="AJ61" s="45"/>
      <c r="AK61" s="50" t="str">
        <f>IF(キューシート計算用!N104&lt;&gt;"",キューシート計算用!N104,"")</f>
        <v/>
      </c>
      <c r="AL61" s="44"/>
      <c r="AM61" s="45"/>
      <c r="AN61" s="50" t="str">
        <f>IF(キューシート計算用!N113&lt;&gt;"",キューシート計算用!N113,"")</f>
        <v/>
      </c>
      <c r="AO61" s="44"/>
      <c r="AP61" s="45"/>
      <c r="AQ61" s="50" t="str">
        <f>IF(キューシート計算用!N122&lt;&gt;"",キューシート計算用!N122,"")</f>
        <v/>
      </c>
      <c r="AR61" s="44"/>
      <c r="AS61" s="45"/>
      <c r="AT61" s="50" t="str">
        <f>IF(キューシート計算用!N131&lt;&gt;"",キューシート計算用!N131,"")</f>
        <v/>
      </c>
      <c r="AU61" s="44"/>
      <c r="AV61" s="45"/>
      <c r="AW61" s="50" t="str">
        <f>IF(キューシート計算用!N140&lt;&gt;"",キューシート計算用!N140,"")</f>
        <v/>
      </c>
      <c r="AX61" s="44"/>
      <c r="AY61" s="45"/>
      <c r="AZ61" s="50" t="str">
        <f>IF(キューシート計算用!N149&lt;&gt;"",キューシート計算用!N149,"")</f>
        <v/>
      </c>
      <c r="BA61" s="44"/>
      <c r="BB61" s="45"/>
      <c r="BC61" s="50" t="str">
        <f>IF(キューシート計算用!N158&lt;&gt;"",キューシート計算用!N158,"")</f>
        <v/>
      </c>
      <c r="BD61" s="44"/>
      <c r="BE61" s="44"/>
      <c r="BF61" s="50" t="str">
        <f>IF(キューシート計算用!N167&lt;&gt;"",キューシート計算用!N167,"")</f>
        <v/>
      </c>
      <c r="BG61" s="44"/>
      <c r="BH61" s="44"/>
      <c r="BI61" s="50" t="str">
        <f>IF(キューシート計算用!N176&lt;&gt;"",キューシート計算用!N176,"")</f>
        <v/>
      </c>
      <c r="BJ61" s="44"/>
      <c r="BK61" s="44"/>
      <c r="BL61" s="50" t="str">
        <f>IF(キューシート計算用!N185&lt;&gt;"",キューシート計算用!N185,"")</f>
        <v/>
      </c>
      <c r="BM61" s="44"/>
      <c r="BN61" s="44"/>
      <c r="BO61" s="50" t="str">
        <f>IF(キューシート計算用!N194&lt;&gt;"",キューシート計算用!N194,"")</f>
        <v/>
      </c>
      <c r="BP61" s="44"/>
      <c r="BQ61" s="45"/>
      <c r="BR61" s="21" t="str">
        <f>IF(キューシート計算用!N203&lt;&gt;"",キューシート計算用!N203,"")</f>
        <v/>
      </c>
      <c r="BS61" s="6"/>
      <c r="BT61" s="7"/>
    </row>
    <row r="62" spans="1:72" x14ac:dyDescent="0.15">
      <c r="D62" s="51">
        <f>IF(キューシート計算用!C5&lt;&gt;"",キューシート計算用!C5,"")</f>
        <v>0</v>
      </c>
      <c r="E62" s="44"/>
      <c r="F62" s="45"/>
      <c r="G62" s="51">
        <f>IF(キューシート計算用!C14&lt;&gt;"",キューシート計算用!C14,"")</f>
        <v>0.10000000000000142</v>
      </c>
      <c r="H62" s="44"/>
      <c r="I62" s="45"/>
      <c r="J62" s="51">
        <f>IF(キューシート計算用!C23&lt;&gt;"",キューシート計算用!C23,"")</f>
        <v>1.4000000000000057</v>
      </c>
      <c r="K62" s="44"/>
      <c r="L62" s="45"/>
      <c r="M62" s="51">
        <f>IF(キューシート計算用!C32&lt;&gt;"",キューシート計算用!C32,"")</f>
        <v>2.5</v>
      </c>
      <c r="N62" s="44"/>
      <c r="O62" s="45"/>
      <c r="P62" s="51">
        <f>IF(キューシート計算用!C41&lt;&gt;"",キューシート計算用!C41,"")</f>
        <v>0.5</v>
      </c>
      <c r="Q62" s="44"/>
      <c r="R62" s="45"/>
      <c r="S62" s="51">
        <f>IF(キューシート計算用!C50&lt;&gt;"",キューシート計算用!C50,"")</f>
        <v>8</v>
      </c>
      <c r="T62" s="44"/>
      <c r="U62" s="45"/>
      <c r="V62" s="51">
        <f>IF(キューシート計算用!C59&lt;&gt;"",キューシート計算用!C59,"")</f>
        <v>1.6999999999999886</v>
      </c>
      <c r="W62" s="44"/>
      <c r="X62" s="45"/>
      <c r="Y62" s="51">
        <f>IF(キューシート計算用!C68&lt;&gt;"",キューシート計算用!C68,"")</f>
        <v>4.9000000000000057</v>
      </c>
      <c r="Z62" s="44"/>
      <c r="AA62" s="45"/>
      <c r="AB62" s="51">
        <f>IF(キューシート計算用!C77&lt;&gt;"",キューシート計算用!C77,"")</f>
        <v>8.9000000000000341</v>
      </c>
      <c r="AC62" s="44"/>
      <c r="AD62" s="45"/>
      <c r="AE62" s="51">
        <f>IF(キューシート計算用!C86&lt;&gt;"",キューシート計算用!C86,"")</f>
        <v>5.7999999999999545</v>
      </c>
      <c r="AF62" s="44"/>
      <c r="AG62" s="45"/>
      <c r="AH62" s="51">
        <f>IF(キューシート計算用!C95&lt;&gt;"",キューシート計算用!C95,"")</f>
        <v>4.5</v>
      </c>
      <c r="AI62" s="44"/>
      <c r="AJ62" s="45"/>
      <c r="AK62" s="51">
        <f>IF(キューシート計算用!C104&lt;&gt;"",キューシート計算用!C104,"")</f>
        <v>5.4000000000000341</v>
      </c>
      <c r="AL62" s="44"/>
      <c r="AM62" s="45"/>
      <c r="AN62" s="51">
        <f>IF(キューシート計算用!C113&lt;&gt;"",キューシート計算用!C113,"")</f>
        <v>0.80000000000001137</v>
      </c>
      <c r="AO62" s="44"/>
      <c r="AP62" s="45"/>
      <c r="AQ62" s="51" t="str">
        <f>IF(キューシート計算用!C122&lt;&gt;"",キューシート計算用!C122,"")</f>
        <v/>
      </c>
      <c r="AR62" s="44"/>
      <c r="AS62" s="45"/>
      <c r="AT62" s="51" t="str">
        <f>IF(キューシート計算用!C131&lt;&gt;"",キューシート計算用!C131,"")</f>
        <v/>
      </c>
      <c r="AU62" s="44"/>
      <c r="AV62" s="45"/>
      <c r="AW62" s="51" t="str">
        <f>IF(キューシート計算用!C140&lt;&gt;"",キューシート計算用!C140,"")</f>
        <v/>
      </c>
      <c r="AX62" s="44"/>
      <c r="AY62" s="45"/>
      <c r="AZ62" s="51" t="str">
        <f>IF(キューシート計算用!C149&lt;&gt;"",キューシート計算用!C149,"")</f>
        <v/>
      </c>
      <c r="BA62" s="44"/>
      <c r="BB62" s="45"/>
      <c r="BC62" s="51" t="str">
        <f>IF(キューシート計算用!C158&lt;&gt;"",キューシート計算用!C158,"")</f>
        <v/>
      </c>
      <c r="BD62" s="44"/>
      <c r="BE62" s="44"/>
      <c r="BF62" s="51" t="str">
        <f>IF(キューシート計算用!C167&lt;&gt;"",キューシート計算用!C167,"")</f>
        <v/>
      </c>
      <c r="BG62" s="44"/>
      <c r="BH62" s="44"/>
      <c r="BI62" s="51" t="str">
        <f>IF(キューシート計算用!C176&lt;&gt;"",キューシート計算用!C176,"")</f>
        <v/>
      </c>
      <c r="BJ62" s="44"/>
      <c r="BK62" s="44"/>
      <c r="BL62" s="51" t="str">
        <f>IF(キューシート計算用!C185&lt;&gt;"",キューシート計算用!C185,"")</f>
        <v/>
      </c>
      <c r="BM62" s="44"/>
      <c r="BN62" s="44"/>
      <c r="BO62" s="51" t="str">
        <f>IF(キューシート計算用!C194&lt;&gt;"",キューシート計算用!C194,"")</f>
        <v/>
      </c>
      <c r="BP62" s="44"/>
      <c r="BQ62" s="45"/>
      <c r="BR62" s="22" t="str">
        <f>IF(キューシート計算用!C203&lt;&gt;"",キューシート計算用!C203,"")</f>
        <v/>
      </c>
      <c r="BS62" s="6"/>
      <c r="BT62" s="7"/>
    </row>
    <row r="63" spans="1:72" x14ac:dyDescent="0.15">
      <c r="D63" s="52">
        <f>IF(キューシート計算用!D5&lt;&gt;"",キューシート計算用!D5,"")</f>
        <v>0</v>
      </c>
      <c r="E63" s="44"/>
      <c r="F63" s="45"/>
      <c r="G63" s="52">
        <f>IF(キューシート計算用!D14&lt;&gt;"",キューシート計算用!D14,"")</f>
        <v>13.8</v>
      </c>
      <c r="H63" s="44"/>
      <c r="I63" s="45"/>
      <c r="J63" s="52">
        <f>IF(キューシート計算用!D23&lt;&gt;"",キューシート計算用!D23,"")</f>
        <v>72.7</v>
      </c>
      <c r="K63" s="44"/>
      <c r="L63" s="45"/>
      <c r="M63" s="52">
        <f>IF(キューシート計算用!D32&lt;&gt;"",キューシート計算用!D32,"")</f>
        <v>91.2</v>
      </c>
      <c r="N63" s="44"/>
      <c r="O63" s="45"/>
      <c r="P63" s="52">
        <f>IF(キューシート計算用!D41&lt;&gt;"",キューシート計算用!D41,"")</f>
        <v>44.199999999999989</v>
      </c>
      <c r="Q63" s="44"/>
      <c r="R63" s="45"/>
      <c r="S63" s="52">
        <f>IF(キューシート計算用!D50&lt;&gt;"",キューシート計算用!D50,"")</f>
        <v>32.5</v>
      </c>
      <c r="T63" s="44"/>
      <c r="U63" s="45"/>
      <c r="V63" s="52">
        <f>IF(キューシート計算用!D59&lt;&gt;"",キューシート計算用!D59,"")</f>
        <v>2.0999999999999943</v>
      </c>
      <c r="W63" s="44"/>
      <c r="X63" s="45"/>
      <c r="Y63" s="52">
        <f>IF(キューシート計算用!D68&lt;&gt;"",キューシート計算用!D68,"")</f>
        <v>39.099999999999994</v>
      </c>
      <c r="Z63" s="44"/>
      <c r="AA63" s="45"/>
      <c r="AB63" s="52">
        <f>IF(キューシート計算用!D77&lt;&gt;"",キューシート計算用!D77,"")</f>
        <v>9.6999999999999886</v>
      </c>
      <c r="AC63" s="44"/>
      <c r="AD63" s="45"/>
      <c r="AE63" s="52">
        <f>IF(キューシート計算用!D86&lt;&gt;"",キューシート計算用!D86,"")</f>
        <v>34.899999999999977</v>
      </c>
      <c r="AF63" s="44"/>
      <c r="AG63" s="45"/>
      <c r="AH63" s="52">
        <f>IF(キューシート計算用!D95&lt;&gt;"",キューシート計算用!D95,"")</f>
        <v>21.300000000000011</v>
      </c>
      <c r="AI63" s="44"/>
      <c r="AJ63" s="45"/>
      <c r="AK63" s="52">
        <f>IF(キューシート計算用!D104&lt;&gt;"",キューシート計算用!D104,"")</f>
        <v>5.4000000000000341</v>
      </c>
      <c r="AL63" s="44"/>
      <c r="AM63" s="45"/>
      <c r="AN63" s="52">
        <f>IF(キューシート計算用!D113&lt;&gt;"",キューシート計算用!D113,"")</f>
        <v>50.300000000000011</v>
      </c>
      <c r="AO63" s="44"/>
      <c r="AP63" s="45"/>
      <c r="AQ63" s="52" t="str">
        <f>IF(キューシート計算用!D122&lt;&gt;"",キューシート計算用!D122,"")</f>
        <v/>
      </c>
      <c r="AR63" s="44"/>
      <c r="AS63" s="45"/>
      <c r="AT63" s="52" t="str">
        <f>IF(キューシート計算用!D131&lt;&gt;"",キューシート計算用!D131,"")</f>
        <v/>
      </c>
      <c r="AU63" s="44"/>
      <c r="AV63" s="45"/>
      <c r="AW63" s="52" t="str">
        <f>IF(キューシート計算用!D140&lt;&gt;"",キューシート計算用!D140,"")</f>
        <v/>
      </c>
      <c r="AX63" s="44"/>
      <c r="AY63" s="45"/>
      <c r="AZ63" s="52" t="str">
        <f>IF(キューシート計算用!D149&lt;&gt;"",キューシート計算用!D149,"")</f>
        <v/>
      </c>
      <c r="BA63" s="44"/>
      <c r="BB63" s="45"/>
      <c r="BC63" s="52" t="str">
        <f>IF(キューシート計算用!D158&lt;&gt;"",キューシート計算用!D158,"")</f>
        <v/>
      </c>
      <c r="BD63" s="44"/>
      <c r="BE63" s="44"/>
      <c r="BF63" s="52" t="str">
        <f>IF(キューシート計算用!D167&lt;&gt;"",キューシート計算用!D167,"")</f>
        <v/>
      </c>
      <c r="BG63" s="44"/>
      <c r="BH63" s="44"/>
      <c r="BI63" s="52" t="str">
        <f>IF(キューシート計算用!D176&lt;&gt;"",キューシート計算用!D176,"")</f>
        <v/>
      </c>
      <c r="BJ63" s="44"/>
      <c r="BK63" s="44"/>
      <c r="BL63" s="52" t="str">
        <f>IF(キューシート計算用!D185&lt;&gt;"",キューシート計算用!D185,"")</f>
        <v/>
      </c>
      <c r="BM63" s="44"/>
      <c r="BN63" s="44"/>
      <c r="BO63" s="52" t="str">
        <f>IF(キューシート計算用!D194&lt;&gt;"",キューシート計算用!D194,"")</f>
        <v/>
      </c>
      <c r="BP63" s="44"/>
      <c r="BQ63" s="45"/>
      <c r="BR63" s="23" t="str">
        <f>IF(キューシート計算用!D203&lt;&gt;"",キューシート計算用!D203,"")</f>
        <v/>
      </c>
      <c r="BS63" s="6"/>
      <c r="BT63" s="7"/>
    </row>
    <row r="64" spans="1:72" x14ac:dyDescent="0.15">
      <c r="D64" s="53">
        <f>IF(キューシート計算用!E5&lt;&gt;"",キューシート計算用!E5,"")</f>
        <v>0</v>
      </c>
      <c r="E64" s="46"/>
      <c r="F64" s="47"/>
      <c r="G64" s="53">
        <f>IF(キューシート計算用!E14&lt;&gt;"",キューシート計算用!E14,"")</f>
        <v>13.8</v>
      </c>
      <c r="H64" s="46"/>
      <c r="I64" s="47"/>
      <c r="J64" s="53">
        <f>IF(キューシート計算用!E23&lt;&gt;"",キューシート計算用!E23,"")</f>
        <v>72.7</v>
      </c>
      <c r="K64" s="46"/>
      <c r="L64" s="47"/>
      <c r="M64" s="53">
        <f>IF(キューシート計算用!E32&lt;&gt;"",キューシート計算用!E32,"")</f>
        <v>91.2</v>
      </c>
      <c r="N64" s="46"/>
      <c r="O64" s="47"/>
      <c r="P64" s="53">
        <f>IF(キューシート計算用!E41&lt;&gt;"",キューシート計算用!E41,"")</f>
        <v>136.19999999999999</v>
      </c>
      <c r="Q64" s="46"/>
      <c r="R64" s="47"/>
      <c r="S64" s="53">
        <f>IF(キューシート計算用!E50&lt;&gt;"",キューシート計算用!E50,"")</f>
        <v>183.7</v>
      </c>
      <c r="T64" s="46"/>
      <c r="U64" s="47"/>
      <c r="V64" s="53">
        <f>IF(キューシート計算用!E59&lt;&gt;"",キューシート計算用!E59,"")</f>
        <v>201.9</v>
      </c>
      <c r="W64" s="46"/>
      <c r="X64" s="47"/>
      <c r="Y64" s="53">
        <f>IF(キューシート計算用!E68&lt;&gt;"",キューシート計算用!E68,"")</f>
        <v>238.9</v>
      </c>
      <c r="Z64" s="46"/>
      <c r="AA64" s="47"/>
      <c r="AB64" s="53">
        <f>IF(キューシート計算用!E77&lt;&gt;"",キューシート計算用!E77,"")</f>
        <v>277.2</v>
      </c>
      <c r="AC64" s="46"/>
      <c r="AD64" s="47"/>
      <c r="AE64" s="53">
        <f>IF(キューシート計算用!E86&lt;&gt;"",キューシート計算用!E86,"")</f>
        <v>302.39999999999998</v>
      </c>
      <c r="AF64" s="46"/>
      <c r="AG64" s="47"/>
      <c r="AH64" s="53">
        <f>IF(キューシート計算用!E95&lt;&gt;"",キューシート計算用!E95,"")</f>
        <v>323.7</v>
      </c>
      <c r="AI64" s="46"/>
      <c r="AJ64" s="47"/>
      <c r="AK64" s="53">
        <f>IF(キューシート計算用!E104&lt;&gt;"",キューシート計算用!E104,"")</f>
        <v>352.6</v>
      </c>
      <c r="AL64" s="46"/>
      <c r="AM64" s="47"/>
      <c r="AN64" s="53">
        <f>IF(キューシート計算用!E113&lt;&gt;"",キューシート計算用!E113,"")</f>
        <v>397.5</v>
      </c>
      <c r="AO64" s="46"/>
      <c r="AP64" s="47"/>
      <c r="AQ64" s="53" t="str">
        <f>IF(キューシート計算用!E122&lt;&gt;"",キューシート計算用!E122,"")</f>
        <v/>
      </c>
      <c r="AR64" s="46"/>
      <c r="AS64" s="47"/>
      <c r="AT64" s="53" t="str">
        <f>IF(キューシート計算用!E131&lt;&gt;"",キューシート計算用!E131,"")</f>
        <v/>
      </c>
      <c r="AU64" s="46"/>
      <c r="AV64" s="47"/>
      <c r="AW64" s="53" t="str">
        <f>IF(キューシート計算用!E140&lt;&gt;"",キューシート計算用!E140,"")</f>
        <v/>
      </c>
      <c r="AX64" s="46"/>
      <c r="AY64" s="47"/>
      <c r="AZ64" s="53" t="str">
        <f>IF(キューシート計算用!E149&lt;&gt;"",キューシート計算用!E149,"")</f>
        <v/>
      </c>
      <c r="BA64" s="46"/>
      <c r="BB64" s="47"/>
      <c r="BC64" s="53" t="str">
        <f>IF(キューシート計算用!E158&lt;&gt;"",キューシート計算用!E158,"")</f>
        <v/>
      </c>
      <c r="BD64" s="46"/>
      <c r="BE64" s="46"/>
      <c r="BF64" s="53" t="str">
        <f>IF(キューシート計算用!E167&lt;&gt;"",キューシート計算用!E167,"")</f>
        <v/>
      </c>
      <c r="BG64" s="46"/>
      <c r="BH64" s="46"/>
      <c r="BI64" s="53" t="str">
        <f>IF(キューシート計算用!E176&lt;&gt;"",キューシート計算用!E176,"")</f>
        <v/>
      </c>
      <c r="BJ64" s="46"/>
      <c r="BK64" s="46"/>
      <c r="BL64" s="53" t="str">
        <f>IF(キューシート計算用!E185&lt;&gt;"",キューシート計算用!E185,"")</f>
        <v/>
      </c>
      <c r="BM64" s="46"/>
      <c r="BN64" s="46"/>
      <c r="BO64" s="53" t="str">
        <f>IF(キューシート計算用!E194&lt;&gt;"",キューシート計算用!E194,"")</f>
        <v/>
      </c>
      <c r="BP64" s="46"/>
      <c r="BQ64" s="47"/>
      <c r="BR64" s="2" t="str">
        <f>IF(キューシート計算用!E203&lt;&gt;"",キューシート計算用!E203,"")</f>
        <v/>
      </c>
      <c r="BS64" s="19"/>
      <c r="BT64" s="20"/>
    </row>
  </sheetData>
  <mergeCells count="403">
    <mergeCell ref="T59:U59"/>
    <mergeCell ref="T37:U37"/>
    <mergeCell ref="T38:U38"/>
    <mergeCell ref="T44:U44"/>
    <mergeCell ref="T45:U45"/>
    <mergeCell ref="T51:U51"/>
    <mergeCell ref="T52:U52"/>
    <mergeCell ref="T2:U2"/>
    <mergeCell ref="T3:U3"/>
    <mergeCell ref="T9:U9"/>
    <mergeCell ref="T10:U10"/>
    <mergeCell ref="T16:U16"/>
    <mergeCell ref="T17:U17"/>
    <mergeCell ref="T31:U31"/>
    <mergeCell ref="T23:U23"/>
    <mergeCell ref="T24:U24"/>
    <mergeCell ref="T30:U30"/>
    <mergeCell ref="BA45:BB45"/>
    <mergeCell ref="BA38:BB38"/>
    <mergeCell ref="BA31:BB31"/>
    <mergeCell ref="BA58:BB58"/>
    <mergeCell ref="BA51:BB51"/>
    <mergeCell ref="AR59:AS59"/>
    <mergeCell ref="AU58:AV58"/>
    <mergeCell ref="AR58:AS58"/>
    <mergeCell ref="AX58:AY58"/>
    <mergeCell ref="AX51:AY51"/>
    <mergeCell ref="AU51:AV51"/>
    <mergeCell ref="AU44:AV44"/>
    <mergeCell ref="AU37:AV37"/>
    <mergeCell ref="A1:C1"/>
    <mergeCell ref="AU17:AV17"/>
    <mergeCell ref="AU10:AV10"/>
    <mergeCell ref="AU3:AV3"/>
    <mergeCell ref="AX59:AY59"/>
    <mergeCell ref="AX52:AY52"/>
    <mergeCell ref="AX45:AY45"/>
    <mergeCell ref="AX38:AY38"/>
    <mergeCell ref="AX31:AY31"/>
    <mergeCell ref="AU59:AV59"/>
    <mergeCell ref="AU52:AV52"/>
    <mergeCell ref="AU45:AV45"/>
    <mergeCell ref="AU38:AV38"/>
    <mergeCell ref="AU31:AV31"/>
    <mergeCell ref="AU24:AV24"/>
    <mergeCell ref="AR52:AS52"/>
    <mergeCell ref="AR45:AS45"/>
    <mergeCell ref="AR38:AS38"/>
    <mergeCell ref="AR31:AS31"/>
    <mergeCell ref="AR24:AS24"/>
    <mergeCell ref="AR30:AS30"/>
    <mergeCell ref="AR51:AS51"/>
    <mergeCell ref="AO59:AP59"/>
    <mergeCell ref="AO52:AP52"/>
    <mergeCell ref="AL59:AM59"/>
    <mergeCell ref="AL52:AM52"/>
    <mergeCell ref="AL45:AM45"/>
    <mergeCell ref="AL38:AM38"/>
    <mergeCell ref="AL31:AM31"/>
    <mergeCell ref="AL24:AM24"/>
    <mergeCell ref="AI59:AJ59"/>
    <mergeCell ref="AL17:AM17"/>
    <mergeCell ref="AL10:AM10"/>
    <mergeCell ref="AL44:AM44"/>
    <mergeCell ref="AL37:AM37"/>
    <mergeCell ref="AL58:AM58"/>
    <mergeCell ref="AI58:AJ58"/>
    <mergeCell ref="AI17:AJ17"/>
    <mergeCell ref="AI23:AJ23"/>
    <mergeCell ref="AI30:AJ30"/>
    <mergeCell ref="AO45:AP45"/>
    <mergeCell ref="AO38:AP38"/>
    <mergeCell ref="AO31:AP31"/>
    <mergeCell ref="AO37:AP37"/>
    <mergeCell ref="AI51:AJ51"/>
    <mergeCell ref="AO51:AP51"/>
    <mergeCell ref="AI31:AJ31"/>
    <mergeCell ref="AI44:AJ44"/>
    <mergeCell ref="AI37:AJ37"/>
    <mergeCell ref="N58:O58"/>
    <mergeCell ref="Q51:R51"/>
    <mergeCell ref="Q45:R45"/>
    <mergeCell ref="W51:X51"/>
    <mergeCell ref="AC31:AD31"/>
    <mergeCell ref="AC37:AD37"/>
    <mergeCell ref="AC38:AD38"/>
    <mergeCell ref="AC44:AD44"/>
    <mergeCell ref="AC45:AD45"/>
    <mergeCell ref="AC51:AD51"/>
    <mergeCell ref="T58:U58"/>
    <mergeCell ref="K51:L51"/>
    <mergeCell ref="H44:I44"/>
    <mergeCell ref="H37:I37"/>
    <mergeCell ref="H30:I30"/>
    <mergeCell ref="Q3:R3"/>
    <mergeCell ref="N17:O17"/>
    <mergeCell ref="N10:O10"/>
    <mergeCell ref="N3:O3"/>
    <mergeCell ref="Q59:R59"/>
    <mergeCell ref="Q52:R52"/>
    <mergeCell ref="Q38:R38"/>
    <mergeCell ref="Q31:R31"/>
    <mergeCell ref="Q17:R17"/>
    <mergeCell ref="Q24:R24"/>
    <mergeCell ref="N59:O59"/>
    <mergeCell ref="N52:O52"/>
    <mergeCell ref="N45:O45"/>
    <mergeCell ref="N38:O38"/>
    <mergeCell ref="N31:O31"/>
    <mergeCell ref="N24:O24"/>
    <mergeCell ref="Q23:R23"/>
    <mergeCell ref="Q16:R16"/>
    <mergeCell ref="Q9:R9"/>
    <mergeCell ref="Q58:R58"/>
    <mergeCell ref="BA24:BB24"/>
    <mergeCell ref="BA17:BB17"/>
    <mergeCell ref="Q10:R10"/>
    <mergeCell ref="AI24:AJ24"/>
    <mergeCell ref="AI10:AJ10"/>
    <mergeCell ref="BA16:BB16"/>
    <mergeCell ref="AU16:AV16"/>
    <mergeCell ref="AO23:AP23"/>
    <mergeCell ref="AO16:AP16"/>
    <mergeCell ref="AR23:AS23"/>
    <mergeCell ref="AL23:AM23"/>
    <mergeCell ref="AL16:AM16"/>
    <mergeCell ref="AO17:AP17"/>
    <mergeCell ref="AU23:AV23"/>
    <mergeCell ref="AX3:AY3"/>
    <mergeCell ref="AO3:AP3"/>
    <mergeCell ref="AO44:AP44"/>
    <mergeCell ref="AR17:AS17"/>
    <mergeCell ref="E59:F59"/>
    <mergeCell ref="E52:F52"/>
    <mergeCell ref="E45:F45"/>
    <mergeCell ref="E38:F38"/>
    <mergeCell ref="E31:F31"/>
    <mergeCell ref="E24:F24"/>
    <mergeCell ref="AU30:AV30"/>
    <mergeCell ref="AR44:AS44"/>
    <mergeCell ref="AR37:AS37"/>
    <mergeCell ref="AL30:AM30"/>
    <mergeCell ref="H59:I59"/>
    <mergeCell ref="H52:I52"/>
    <mergeCell ref="K38:L38"/>
    <mergeCell ref="K31:L31"/>
    <mergeCell ref="K24:L24"/>
    <mergeCell ref="K44:L44"/>
    <mergeCell ref="K37:L37"/>
    <mergeCell ref="K59:L59"/>
    <mergeCell ref="K52:L52"/>
    <mergeCell ref="K58:L58"/>
    <mergeCell ref="AR3:AS3"/>
    <mergeCell ref="AR16:AS16"/>
    <mergeCell ref="AR2:AS2"/>
    <mergeCell ref="AL9:AM9"/>
    <mergeCell ref="AL3:AM3"/>
    <mergeCell ref="AR9:AS9"/>
    <mergeCell ref="AR10:AS10"/>
    <mergeCell ref="AX2:AY2"/>
    <mergeCell ref="AX44:AY44"/>
    <mergeCell ref="AX37:AY37"/>
    <mergeCell ref="AX30:AY30"/>
    <mergeCell ref="AX23:AY23"/>
    <mergeCell ref="AO9:AP9"/>
    <mergeCell ref="AO2:AP2"/>
    <mergeCell ref="AU9:AV9"/>
    <mergeCell ref="AU2:AV2"/>
    <mergeCell ref="AO24:AP24"/>
    <mergeCell ref="AO30:AP30"/>
    <mergeCell ref="AO10:AP10"/>
    <mergeCell ref="AX24:AY24"/>
    <mergeCell ref="AX16:AY16"/>
    <mergeCell ref="AX9:AY9"/>
    <mergeCell ref="AX17:AY17"/>
    <mergeCell ref="AX10:AY10"/>
    <mergeCell ref="AC30:AD30"/>
    <mergeCell ref="AC52:AD52"/>
    <mergeCell ref="AC58:AD58"/>
    <mergeCell ref="AI2:AJ2"/>
    <mergeCell ref="AI16:AJ16"/>
    <mergeCell ref="AI52:AJ52"/>
    <mergeCell ref="AI45:AJ45"/>
    <mergeCell ref="AI38:AJ38"/>
    <mergeCell ref="AL51:AM51"/>
    <mergeCell ref="AI3:AJ3"/>
    <mergeCell ref="AI9:AJ9"/>
    <mergeCell ref="AL2:AM2"/>
    <mergeCell ref="K3:L3"/>
    <mergeCell ref="H16:I16"/>
    <mergeCell ref="H9:I9"/>
    <mergeCell ref="H23:I23"/>
    <mergeCell ref="K45:L45"/>
    <mergeCell ref="E9:F9"/>
    <mergeCell ref="AO58:AP58"/>
    <mergeCell ref="Q2:R2"/>
    <mergeCell ref="N2:O2"/>
    <mergeCell ref="Q44:R44"/>
    <mergeCell ref="Q37:R37"/>
    <mergeCell ref="Q30:R30"/>
    <mergeCell ref="N30:O30"/>
    <mergeCell ref="N9:O9"/>
    <mergeCell ref="K23:L23"/>
    <mergeCell ref="N44:O44"/>
    <mergeCell ref="N37:O37"/>
    <mergeCell ref="K17:L17"/>
    <mergeCell ref="K10:L10"/>
    <mergeCell ref="K9:L9"/>
    <mergeCell ref="K2:L2"/>
    <mergeCell ref="AC10:AD10"/>
    <mergeCell ref="AC16:AD16"/>
    <mergeCell ref="AC17:AD17"/>
    <mergeCell ref="E2:F2"/>
    <mergeCell ref="H58:I58"/>
    <mergeCell ref="H51:I51"/>
    <mergeCell ref="H2:I2"/>
    <mergeCell ref="H45:I45"/>
    <mergeCell ref="H38:I38"/>
    <mergeCell ref="H31:I31"/>
    <mergeCell ref="H24:I24"/>
    <mergeCell ref="E3:F3"/>
    <mergeCell ref="E17:F17"/>
    <mergeCell ref="E23:F23"/>
    <mergeCell ref="E16:F16"/>
    <mergeCell ref="H17:I17"/>
    <mergeCell ref="H10:I10"/>
    <mergeCell ref="H3:I3"/>
    <mergeCell ref="B9:C9"/>
    <mergeCell ref="E58:F58"/>
    <mergeCell ref="E51:F51"/>
    <mergeCell ref="E44:F44"/>
    <mergeCell ref="E37:F37"/>
    <mergeCell ref="E30:F30"/>
    <mergeCell ref="B10:C10"/>
    <mergeCell ref="E10:F10"/>
    <mergeCell ref="W2:X2"/>
    <mergeCell ref="W3:X3"/>
    <mergeCell ref="W9:X9"/>
    <mergeCell ref="W10:X10"/>
    <mergeCell ref="W16:X16"/>
    <mergeCell ref="W17:X17"/>
    <mergeCell ref="W30:X30"/>
    <mergeCell ref="W31:X31"/>
    <mergeCell ref="W37:X37"/>
    <mergeCell ref="W38:X38"/>
    <mergeCell ref="W58:X58"/>
    <mergeCell ref="N51:O51"/>
    <mergeCell ref="K16:L16"/>
    <mergeCell ref="K30:L30"/>
    <mergeCell ref="N23:O23"/>
    <mergeCell ref="N16:O16"/>
    <mergeCell ref="W59:X59"/>
    <mergeCell ref="Z2:AA2"/>
    <mergeCell ref="Z3:AA3"/>
    <mergeCell ref="Z9:AA9"/>
    <mergeCell ref="Z10:AA10"/>
    <mergeCell ref="Z16:AA16"/>
    <mergeCell ref="Z17:AA17"/>
    <mergeCell ref="Z23:AA23"/>
    <mergeCell ref="Z24:AA24"/>
    <mergeCell ref="Z30:AA30"/>
    <mergeCell ref="Z31:AA31"/>
    <mergeCell ref="Z37:AA37"/>
    <mergeCell ref="Z38:AA38"/>
    <mergeCell ref="Z51:AA51"/>
    <mergeCell ref="Z52:AA52"/>
    <mergeCell ref="Z58:AA58"/>
    <mergeCell ref="Z59:AA59"/>
    <mergeCell ref="W52:X52"/>
    <mergeCell ref="W23:X23"/>
    <mergeCell ref="W24:X24"/>
    <mergeCell ref="W44:X44"/>
    <mergeCell ref="W45:X45"/>
    <mergeCell ref="Z44:AA44"/>
    <mergeCell ref="Z45:AA45"/>
    <mergeCell ref="AC59:AD59"/>
    <mergeCell ref="AF2:AG2"/>
    <mergeCell ref="AF3:AG3"/>
    <mergeCell ref="AF9:AG9"/>
    <mergeCell ref="AF10:AG10"/>
    <mergeCell ref="AF16:AG16"/>
    <mergeCell ref="AF17:AG17"/>
    <mergeCell ref="AF23:AG23"/>
    <mergeCell ref="AF24:AG24"/>
    <mergeCell ref="AF30:AG30"/>
    <mergeCell ref="AF31:AG31"/>
    <mergeCell ref="AF37:AG37"/>
    <mergeCell ref="AF38:AG38"/>
    <mergeCell ref="AF44:AG44"/>
    <mergeCell ref="AF45:AG45"/>
    <mergeCell ref="AF51:AG51"/>
    <mergeCell ref="AF52:AG52"/>
    <mergeCell ref="AF58:AG58"/>
    <mergeCell ref="AF59:AG59"/>
    <mergeCell ref="AC2:AD2"/>
    <mergeCell ref="AC3:AD3"/>
    <mergeCell ref="AC9:AD9"/>
    <mergeCell ref="AC23:AD23"/>
    <mergeCell ref="AC24:AD24"/>
    <mergeCell ref="BA9:BB9"/>
    <mergeCell ref="BA10:BB10"/>
    <mergeCell ref="BA2:BB2"/>
    <mergeCell ref="BA3:BB3"/>
    <mergeCell ref="BD58:BE58"/>
    <mergeCell ref="BD59:BE59"/>
    <mergeCell ref="BA44:BB44"/>
    <mergeCell ref="BA37:BB37"/>
    <mergeCell ref="BA30:BB30"/>
    <mergeCell ref="BA23:BB23"/>
    <mergeCell ref="BD16:BE16"/>
    <mergeCell ref="BD17:BE17"/>
    <mergeCell ref="BD51:BE51"/>
    <mergeCell ref="BD52:BE52"/>
    <mergeCell ref="BD44:BE44"/>
    <mergeCell ref="BD45:BE45"/>
    <mergeCell ref="BD37:BE37"/>
    <mergeCell ref="BD38:BE38"/>
    <mergeCell ref="BD9:BE9"/>
    <mergeCell ref="BD10:BE10"/>
    <mergeCell ref="BD2:BE2"/>
    <mergeCell ref="BD3:BE3"/>
    <mergeCell ref="BA59:BB59"/>
    <mergeCell ref="BA52:BB52"/>
    <mergeCell ref="BD30:BE30"/>
    <mergeCell ref="BD31:BE31"/>
    <mergeCell ref="BD23:BE23"/>
    <mergeCell ref="BD24:BE24"/>
    <mergeCell ref="BG16:BH16"/>
    <mergeCell ref="BG17:BH17"/>
    <mergeCell ref="BG51:BH51"/>
    <mergeCell ref="BG52:BH52"/>
    <mergeCell ref="BG44:BH44"/>
    <mergeCell ref="BG45:BH45"/>
    <mergeCell ref="BG37:BH37"/>
    <mergeCell ref="BG38:BH38"/>
    <mergeCell ref="BG9:BH9"/>
    <mergeCell ref="BG10:BH10"/>
    <mergeCell ref="BG2:BH2"/>
    <mergeCell ref="BG3:BH3"/>
    <mergeCell ref="BJ58:BK58"/>
    <mergeCell ref="BJ59:BK59"/>
    <mergeCell ref="BG30:BH30"/>
    <mergeCell ref="BG31:BH31"/>
    <mergeCell ref="BG23:BH23"/>
    <mergeCell ref="BG24:BH24"/>
    <mergeCell ref="BJ16:BK16"/>
    <mergeCell ref="BJ17:BK17"/>
    <mergeCell ref="BJ51:BK51"/>
    <mergeCell ref="BJ52:BK52"/>
    <mergeCell ref="BJ44:BK44"/>
    <mergeCell ref="BJ45:BK45"/>
    <mergeCell ref="BJ37:BK37"/>
    <mergeCell ref="BJ38:BK38"/>
    <mergeCell ref="BJ9:BK9"/>
    <mergeCell ref="BJ10:BK10"/>
    <mergeCell ref="BJ2:BK2"/>
    <mergeCell ref="BJ3:BK3"/>
    <mergeCell ref="BG58:BH58"/>
    <mergeCell ref="BG59:BH59"/>
    <mergeCell ref="BJ30:BK30"/>
    <mergeCell ref="BJ31:BK31"/>
    <mergeCell ref="BJ23:BK23"/>
    <mergeCell ref="BJ24:BK24"/>
    <mergeCell ref="BM16:BN16"/>
    <mergeCell ref="BM17:BN17"/>
    <mergeCell ref="BM51:BN51"/>
    <mergeCell ref="BM52:BN52"/>
    <mergeCell ref="BM44:BN44"/>
    <mergeCell ref="BM45:BN45"/>
    <mergeCell ref="BM37:BN37"/>
    <mergeCell ref="BM38:BN38"/>
    <mergeCell ref="BM9:BN9"/>
    <mergeCell ref="BM10:BN10"/>
    <mergeCell ref="BM2:BN2"/>
    <mergeCell ref="BM3:BN3"/>
    <mergeCell ref="BP58:BQ58"/>
    <mergeCell ref="BP59:BQ59"/>
    <mergeCell ref="BM30:BN30"/>
    <mergeCell ref="BM31:BN31"/>
    <mergeCell ref="BM23:BN23"/>
    <mergeCell ref="BM24:BN24"/>
    <mergeCell ref="BP9:BQ9"/>
    <mergeCell ref="BP2:BQ2"/>
    <mergeCell ref="BP10:BQ10"/>
    <mergeCell ref="BP3:BQ3"/>
    <mergeCell ref="BP16:BQ16"/>
    <mergeCell ref="BP17:BQ17"/>
    <mergeCell ref="BM58:BN58"/>
    <mergeCell ref="BM59:BN59"/>
    <mergeCell ref="BS59:BT59"/>
    <mergeCell ref="BS52:BT52"/>
    <mergeCell ref="BP30:BQ30"/>
    <mergeCell ref="BP31:BQ31"/>
    <mergeCell ref="BP23:BQ23"/>
    <mergeCell ref="BP24:BQ24"/>
    <mergeCell ref="BP51:BQ51"/>
    <mergeCell ref="BP52:BQ52"/>
    <mergeCell ref="BP44:BQ44"/>
    <mergeCell ref="BP45:BQ45"/>
    <mergeCell ref="BS58:BT58"/>
    <mergeCell ref="BS51:BT51"/>
    <mergeCell ref="BP37:BQ37"/>
    <mergeCell ref="BP38:BQ38"/>
  </mergeCells>
  <phoneticPr fontId="1"/>
  <conditionalFormatting sqref="D58">
    <cfRule type="expression" dxfId="200" priority="563" stopIfTrue="1">
      <formula>D59&lt;&gt;""</formula>
    </cfRule>
  </conditionalFormatting>
  <conditionalFormatting sqref="D59">
    <cfRule type="expression" dxfId="199" priority="562" stopIfTrue="1">
      <formula>D59&lt;&gt;""</formula>
    </cfRule>
  </conditionalFormatting>
  <conditionalFormatting sqref="D60">
    <cfRule type="expression" dxfId="198" priority="561" stopIfTrue="1">
      <formula>D59&lt;&gt;""</formula>
    </cfRule>
  </conditionalFormatting>
  <conditionalFormatting sqref="D61">
    <cfRule type="expression" dxfId="197" priority="560" stopIfTrue="1">
      <formula>D59&lt;&gt;""</formula>
    </cfRule>
  </conditionalFormatting>
  <conditionalFormatting sqref="D62">
    <cfRule type="expression" dxfId="196" priority="559" stopIfTrue="1">
      <formula>D59&lt;&gt;""</formula>
    </cfRule>
  </conditionalFormatting>
  <conditionalFormatting sqref="D63">
    <cfRule type="expression" dxfId="195" priority="558" stopIfTrue="1">
      <formula>D59&lt;&gt;""</formula>
    </cfRule>
  </conditionalFormatting>
  <conditionalFormatting sqref="D64">
    <cfRule type="expression" dxfId="194" priority="557" stopIfTrue="1">
      <formula>D59&lt;&gt;""</formula>
    </cfRule>
  </conditionalFormatting>
  <conditionalFormatting sqref="E58:F58 BA16:BB16">
    <cfRule type="expression" dxfId="193" priority="555" stopIfTrue="1">
      <formula>D17&lt;&gt;""</formula>
    </cfRule>
  </conditionalFormatting>
  <conditionalFormatting sqref="E51:F51">
    <cfRule type="expression" dxfId="192" priority="547" stopIfTrue="1">
      <formula>D52&lt;&gt;""</formula>
    </cfRule>
  </conditionalFormatting>
  <conditionalFormatting sqref="E44:F44">
    <cfRule type="expression" dxfId="191" priority="539" stopIfTrue="1">
      <formula>D45&lt;&gt;""</formula>
    </cfRule>
  </conditionalFormatting>
  <conditionalFormatting sqref="E37:F37">
    <cfRule type="expression" dxfId="190" priority="515" stopIfTrue="1">
      <formula>D38&lt;&gt;""</formula>
    </cfRule>
  </conditionalFormatting>
  <conditionalFormatting sqref="E30:F30">
    <cfRule type="expression" dxfId="189" priority="507" stopIfTrue="1">
      <formula>D31&lt;&gt;""</formula>
    </cfRule>
  </conditionalFormatting>
  <conditionalFormatting sqref="E23:F23">
    <cfRule type="expression" dxfId="188" priority="499" stopIfTrue="1">
      <formula>D24&lt;&gt;""</formula>
    </cfRule>
  </conditionalFormatting>
  <conditionalFormatting sqref="E16:F16">
    <cfRule type="expression" dxfId="187" priority="491" stopIfTrue="1">
      <formula>D17&lt;&gt;""</formula>
    </cfRule>
  </conditionalFormatting>
  <conditionalFormatting sqref="E9:F9">
    <cfRule type="expression" dxfId="186" priority="483" stopIfTrue="1">
      <formula>D10&lt;&gt;""</formula>
    </cfRule>
  </conditionalFormatting>
  <conditionalFormatting sqref="E2:F2">
    <cfRule type="expression" dxfId="185" priority="475" stopIfTrue="1">
      <formula>D3&lt;&gt;""</formula>
    </cfRule>
  </conditionalFormatting>
  <conditionalFormatting sqref="H58:I58">
    <cfRule type="expression" dxfId="184" priority="467" stopIfTrue="1">
      <formula>G59&lt;&gt;""</formula>
    </cfRule>
  </conditionalFormatting>
  <conditionalFormatting sqref="H51:I51">
    <cfRule type="expression" dxfId="183" priority="459" stopIfTrue="1">
      <formula>G52&lt;&gt;""</formula>
    </cfRule>
  </conditionalFormatting>
  <conditionalFormatting sqref="H44:I44">
    <cfRule type="expression" dxfId="182" priority="451" stopIfTrue="1">
      <formula>G45&lt;&gt;""</formula>
    </cfRule>
  </conditionalFormatting>
  <conditionalFormatting sqref="H37:I37">
    <cfRule type="expression" dxfId="181" priority="443" stopIfTrue="1">
      <formula>G38&lt;&gt;""</formula>
    </cfRule>
  </conditionalFormatting>
  <conditionalFormatting sqref="H30:I30">
    <cfRule type="expression" dxfId="180" priority="435" stopIfTrue="1">
      <formula>G31&lt;&gt;""</formula>
    </cfRule>
  </conditionalFormatting>
  <conditionalFormatting sqref="H23:I23">
    <cfRule type="expression" dxfId="179" priority="427" stopIfTrue="1">
      <formula>G24&lt;&gt;""</formula>
    </cfRule>
  </conditionalFormatting>
  <conditionalFormatting sqref="H16:I16">
    <cfRule type="expression" dxfId="178" priority="419" stopIfTrue="1">
      <formula>G17&lt;&gt;""</formula>
    </cfRule>
  </conditionalFormatting>
  <conditionalFormatting sqref="H9:I9">
    <cfRule type="expression" dxfId="177" priority="411" stopIfTrue="1">
      <formula>G10&lt;&gt;""</formula>
    </cfRule>
  </conditionalFormatting>
  <conditionalFormatting sqref="H2:I2">
    <cfRule type="expression" dxfId="176" priority="403" stopIfTrue="1">
      <formula>G3&lt;&gt;""</formula>
    </cfRule>
  </conditionalFormatting>
  <conditionalFormatting sqref="K58:L58">
    <cfRule type="expression" dxfId="175" priority="395" stopIfTrue="1">
      <formula>J59&lt;&gt;""</formula>
    </cfRule>
  </conditionalFormatting>
  <conditionalFormatting sqref="K51:L51">
    <cfRule type="expression" dxfId="174" priority="387" stopIfTrue="1">
      <formula>J52&lt;&gt;""</formula>
    </cfRule>
  </conditionalFormatting>
  <conditionalFormatting sqref="K44:L44">
    <cfRule type="expression" dxfId="173" priority="379" stopIfTrue="1">
      <formula>J45&lt;&gt;""</formula>
    </cfRule>
  </conditionalFormatting>
  <conditionalFormatting sqref="K37:L37">
    <cfRule type="expression" dxfId="172" priority="371" stopIfTrue="1">
      <formula>J38&lt;&gt;""</formula>
    </cfRule>
  </conditionalFormatting>
  <conditionalFormatting sqref="K30:L30">
    <cfRule type="expression" dxfId="171" priority="363" stopIfTrue="1">
      <formula>J31&lt;&gt;""</formula>
    </cfRule>
  </conditionalFormatting>
  <conditionalFormatting sqref="K23:L23">
    <cfRule type="expression" dxfId="170" priority="355" stopIfTrue="1">
      <formula>J24&lt;&gt;""</formula>
    </cfRule>
  </conditionalFormatting>
  <conditionalFormatting sqref="K16:L16">
    <cfRule type="expression" dxfId="169" priority="347" stopIfTrue="1">
      <formula>J17&lt;&gt;""</formula>
    </cfRule>
  </conditionalFormatting>
  <conditionalFormatting sqref="K9:L9">
    <cfRule type="expression" dxfId="168" priority="339" stopIfTrue="1">
      <formula>J10&lt;&gt;""</formula>
    </cfRule>
  </conditionalFormatting>
  <conditionalFormatting sqref="K2:L2">
    <cfRule type="expression" dxfId="167" priority="331" stopIfTrue="1">
      <formula>J3&lt;&gt;""</formula>
    </cfRule>
  </conditionalFormatting>
  <conditionalFormatting sqref="N58:O58">
    <cfRule type="expression" dxfId="166" priority="323" stopIfTrue="1">
      <formula>M59&lt;&gt;""</formula>
    </cfRule>
  </conditionalFormatting>
  <conditionalFormatting sqref="N51:O51">
    <cfRule type="expression" dxfId="165" priority="315" stopIfTrue="1">
      <formula>M52&lt;&gt;""</formula>
    </cfRule>
  </conditionalFormatting>
  <conditionalFormatting sqref="N44:O44">
    <cfRule type="expression" dxfId="164" priority="307" stopIfTrue="1">
      <formula>M45&lt;&gt;""</formula>
    </cfRule>
  </conditionalFormatting>
  <conditionalFormatting sqref="N37:O37">
    <cfRule type="expression" dxfId="163" priority="299" stopIfTrue="1">
      <formula>M38&lt;&gt;""</formula>
    </cfRule>
  </conditionalFormatting>
  <conditionalFormatting sqref="N30:O30">
    <cfRule type="expression" dxfId="162" priority="291" stopIfTrue="1">
      <formula>M31&lt;&gt;""</formula>
    </cfRule>
  </conditionalFormatting>
  <conditionalFormatting sqref="N23:O23">
    <cfRule type="expression" dxfId="161" priority="283" stopIfTrue="1">
      <formula>M24&lt;&gt;""</formula>
    </cfRule>
  </conditionalFormatting>
  <conditionalFormatting sqref="N16:O16">
    <cfRule type="expression" dxfId="160" priority="275" stopIfTrue="1">
      <formula>M17&lt;&gt;""</formula>
    </cfRule>
  </conditionalFormatting>
  <conditionalFormatting sqref="N9:O9">
    <cfRule type="expression" dxfId="159" priority="267" stopIfTrue="1">
      <formula>M10&lt;&gt;""</formula>
    </cfRule>
  </conditionalFormatting>
  <conditionalFormatting sqref="N2:O2">
    <cfRule type="expression" dxfId="158" priority="259" stopIfTrue="1">
      <formula>M3&lt;&gt;""</formula>
    </cfRule>
  </conditionalFormatting>
  <conditionalFormatting sqref="Q58:R58">
    <cfRule type="expression" dxfId="157" priority="251" stopIfTrue="1">
      <formula>P59&lt;&gt;""</formula>
    </cfRule>
  </conditionalFormatting>
  <conditionalFormatting sqref="Q51:R51">
    <cfRule type="expression" dxfId="156" priority="243" stopIfTrue="1">
      <formula>P52&lt;&gt;""</formula>
    </cfRule>
  </conditionalFormatting>
  <conditionalFormatting sqref="Q44:R44">
    <cfRule type="expression" dxfId="155" priority="235" stopIfTrue="1">
      <formula>P45&lt;&gt;""</formula>
    </cfRule>
  </conditionalFormatting>
  <conditionalFormatting sqref="Q37:R37">
    <cfRule type="expression" dxfId="154" priority="227" stopIfTrue="1">
      <formula>P38&lt;&gt;""</formula>
    </cfRule>
  </conditionalFormatting>
  <conditionalFormatting sqref="Q30:R30">
    <cfRule type="expression" dxfId="153" priority="219" stopIfTrue="1">
      <formula>P31&lt;&gt;""</formula>
    </cfRule>
  </conditionalFormatting>
  <conditionalFormatting sqref="Q23:R23">
    <cfRule type="expression" dxfId="152" priority="211" stopIfTrue="1">
      <formula>P24&lt;&gt;""</formula>
    </cfRule>
  </conditionalFormatting>
  <conditionalFormatting sqref="Q16:R16">
    <cfRule type="expression" dxfId="151" priority="203" stopIfTrue="1">
      <formula>P17&lt;&gt;""</formula>
    </cfRule>
  </conditionalFormatting>
  <conditionalFormatting sqref="Q9:R9">
    <cfRule type="expression" dxfId="150" priority="195" stopIfTrue="1">
      <formula>P10&lt;&gt;""</formula>
    </cfRule>
  </conditionalFormatting>
  <conditionalFormatting sqref="Q2:R2">
    <cfRule type="expression" dxfId="149" priority="187" stopIfTrue="1">
      <formula>P3&lt;&gt;""</formula>
    </cfRule>
  </conditionalFormatting>
  <conditionalFormatting sqref="AF23:AG23">
    <cfRule type="expression" dxfId="148" priority="73" stopIfTrue="1">
      <formula>AE24&lt;&gt;""</formula>
    </cfRule>
  </conditionalFormatting>
  <conditionalFormatting sqref="AI30:AJ30">
    <cfRule type="expression" dxfId="147" priority="65" stopIfTrue="1">
      <formula>AH31&lt;&gt;""</formula>
    </cfRule>
  </conditionalFormatting>
  <conditionalFormatting sqref="AL37:AM37">
    <cfRule type="expression" dxfId="146" priority="57" stopIfTrue="1">
      <formula>AK38&lt;&gt;""</formula>
    </cfRule>
  </conditionalFormatting>
  <conditionalFormatting sqref="AO44:AP44">
    <cfRule type="expression" dxfId="145" priority="49" stopIfTrue="1">
      <formula>AN45&lt;&gt;""</formula>
    </cfRule>
  </conditionalFormatting>
  <conditionalFormatting sqref="AR51:AS51">
    <cfRule type="expression" dxfId="144" priority="41" stopIfTrue="1">
      <formula>AQ52&lt;&gt;""</formula>
    </cfRule>
  </conditionalFormatting>
  <conditionalFormatting sqref="AU58:AV58">
    <cfRule type="expression" dxfId="143" priority="33" stopIfTrue="1">
      <formula>AT59&lt;&gt;""</formula>
    </cfRule>
  </conditionalFormatting>
  <conditionalFormatting sqref="AU2:AV2">
    <cfRule type="expression" dxfId="142" priority="25" stopIfTrue="1">
      <formula>AT3&lt;&gt;""</formula>
    </cfRule>
  </conditionalFormatting>
  <conditionalFormatting sqref="AX9:AY9">
    <cfRule type="expression" dxfId="141" priority="17" stopIfTrue="1">
      <formula>AW10&lt;&gt;""</formula>
    </cfRule>
  </conditionalFormatting>
  <conditionalFormatting sqref="T58:U58">
    <cfRule type="expression" dxfId="140" priority="114" stopIfTrue="1">
      <formula>S59&lt;&gt;""</formula>
    </cfRule>
  </conditionalFormatting>
  <conditionalFormatting sqref="T51:U51">
    <cfRule type="expression" dxfId="139" priority="113" stopIfTrue="1">
      <formula>S52&lt;&gt;""</formula>
    </cfRule>
  </conditionalFormatting>
  <conditionalFormatting sqref="T44:U44">
    <cfRule type="expression" dxfId="138" priority="112" stopIfTrue="1">
      <formula>S45&lt;&gt;""</formula>
    </cfRule>
  </conditionalFormatting>
  <conditionalFormatting sqref="T37:U37">
    <cfRule type="expression" dxfId="137" priority="111" stopIfTrue="1">
      <formula>S38&lt;&gt;""</formula>
    </cfRule>
  </conditionalFormatting>
  <conditionalFormatting sqref="T30:U30">
    <cfRule type="expression" dxfId="136" priority="110" stopIfTrue="1">
      <formula>S31&lt;&gt;""</formula>
    </cfRule>
  </conditionalFormatting>
  <conditionalFormatting sqref="T23:U23">
    <cfRule type="expression" dxfId="135" priority="109" stopIfTrue="1">
      <formula>S24&lt;&gt;""</formula>
    </cfRule>
  </conditionalFormatting>
  <conditionalFormatting sqref="T16:U16">
    <cfRule type="expression" dxfId="134" priority="108" stopIfTrue="1">
      <formula>S17&lt;&gt;""</formula>
    </cfRule>
  </conditionalFormatting>
  <conditionalFormatting sqref="T9:U9">
    <cfRule type="expression" dxfId="133" priority="107" stopIfTrue="1">
      <formula>S10&lt;&gt;""</formula>
    </cfRule>
  </conditionalFormatting>
  <conditionalFormatting sqref="T2:U2">
    <cfRule type="expression" dxfId="132" priority="106" stopIfTrue="1">
      <formula>S3&lt;&gt;""</formula>
    </cfRule>
  </conditionalFormatting>
  <conditionalFormatting sqref="W58:X58">
    <cfRule type="expression" dxfId="131" priority="105" stopIfTrue="1">
      <formula>V59&lt;&gt;""</formula>
    </cfRule>
  </conditionalFormatting>
  <conditionalFormatting sqref="W51:X51">
    <cfRule type="expression" dxfId="130" priority="104" stopIfTrue="1">
      <formula>V52&lt;&gt;""</formula>
    </cfRule>
  </conditionalFormatting>
  <conditionalFormatting sqref="W44:X44">
    <cfRule type="expression" dxfId="129" priority="103" stopIfTrue="1">
      <formula>V45&lt;&gt;""</formula>
    </cfRule>
  </conditionalFormatting>
  <conditionalFormatting sqref="W37:X37">
    <cfRule type="expression" dxfId="128" priority="102" stopIfTrue="1">
      <formula>V38&lt;&gt;""</formula>
    </cfRule>
  </conditionalFormatting>
  <conditionalFormatting sqref="W30:X30">
    <cfRule type="expression" dxfId="127" priority="101" stopIfTrue="1">
      <formula>V31&lt;&gt;""</formula>
    </cfRule>
  </conditionalFormatting>
  <conditionalFormatting sqref="W23:X23">
    <cfRule type="expression" dxfId="126" priority="100" stopIfTrue="1">
      <formula>V24&lt;&gt;""</formula>
    </cfRule>
  </conditionalFormatting>
  <conditionalFormatting sqref="W16:X16">
    <cfRule type="expression" dxfId="125" priority="99" stopIfTrue="1">
      <formula>V17&lt;&gt;""</formula>
    </cfRule>
  </conditionalFormatting>
  <conditionalFormatting sqref="W9:X9">
    <cfRule type="expression" dxfId="124" priority="98" stopIfTrue="1">
      <formula>V10&lt;&gt;""</formula>
    </cfRule>
  </conditionalFormatting>
  <conditionalFormatting sqref="W2:X2">
    <cfRule type="expression" dxfId="123" priority="97" stopIfTrue="1">
      <formula>V3&lt;&gt;""</formula>
    </cfRule>
  </conditionalFormatting>
  <conditionalFormatting sqref="Z58:AA58">
    <cfRule type="expression" dxfId="122" priority="96" stopIfTrue="1">
      <formula>Y59&lt;&gt;""</formula>
    </cfRule>
  </conditionalFormatting>
  <conditionalFormatting sqref="Z51:AA51">
    <cfRule type="expression" dxfId="121" priority="95" stopIfTrue="1">
      <formula>Y52&lt;&gt;""</formula>
    </cfRule>
  </conditionalFormatting>
  <conditionalFormatting sqref="Z44:AA44">
    <cfRule type="expression" dxfId="120" priority="94" stopIfTrue="1">
      <formula>Y45&lt;&gt;""</formula>
    </cfRule>
  </conditionalFormatting>
  <conditionalFormatting sqref="Z37:AA37">
    <cfRule type="expression" dxfId="119" priority="93" stopIfTrue="1">
      <formula>Y38&lt;&gt;""</formula>
    </cfRule>
  </conditionalFormatting>
  <conditionalFormatting sqref="Z30:AA30">
    <cfRule type="expression" dxfId="118" priority="92" stopIfTrue="1">
      <formula>Y31&lt;&gt;""</formula>
    </cfRule>
  </conditionalFormatting>
  <conditionalFormatting sqref="Z23:AA23">
    <cfRule type="expression" dxfId="117" priority="91" stopIfTrue="1">
      <formula>Y24&lt;&gt;""</formula>
    </cfRule>
  </conditionalFormatting>
  <conditionalFormatting sqref="Z16:AA16">
    <cfRule type="expression" dxfId="116" priority="90" stopIfTrue="1">
      <formula>Y17&lt;&gt;""</formula>
    </cfRule>
  </conditionalFormatting>
  <conditionalFormatting sqref="Z9:AA9">
    <cfRule type="expression" dxfId="115" priority="89" stopIfTrue="1">
      <formula>Y10&lt;&gt;""</formula>
    </cfRule>
  </conditionalFormatting>
  <conditionalFormatting sqref="Z2:AA2">
    <cfRule type="expression" dxfId="114" priority="88" stopIfTrue="1">
      <formula>Y3&lt;&gt;""</formula>
    </cfRule>
  </conditionalFormatting>
  <conditionalFormatting sqref="AC58:AD58">
    <cfRule type="expression" dxfId="113" priority="87" stopIfTrue="1">
      <formula>AB59&lt;&gt;""</formula>
    </cfRule>
  </conditionalFormatting>
  <conditionalFormatting sqref="AC51:AD51">
    <cfRule type="expression" dxfId="112" priority="86" stopIfTrue="1">
      <formula>AB52&lt;&gt;""</formula>
    </cfRule>
  </conditionalFormatting>
  <conditionalFormatting sqref="AC44:AD44">
    <cfRule type="expression" dxfId="111" priority="85" stopIfTrue="1">
      <formula>AB45&lt;&gt;""</formula>
    </cfRule>
  </conditionalFormatting>
  <conditionalFormatting sqref="AC37:AD37">
    <cfRule type="expression" dxfId="110" priority="84" stopIfTrue="1">
      <formula>AB38&lt;&gt;""</formula>
    </cfRule>
  </conditionalFormatting>
  <conditionalFormatting sqref="AC30:AD30">
    <cfRule type="expression" dxfId="109" priority="83" stopIfTrue="1">
      <formula>AB31&lt;&gt;""</formula>
    </cfRule>
  </conditionalFormatting>
  <conditionalFormatting sqref="AC23:AD23">
    <cfRule type="expression" dxfId="108" priority="82" stopIfTrue="1">
      <formula>AB24&lt;&gt;""</formula>
    </cfRule>
  </conditionalFormatting>
  <conditionalFormatting sqref="AC16:AD16">
    <cfRule type="expression" dxfId="107" priority="81" stopIfTrue="1">
      <formula>AB17&lt;&gt;""</formula>
    </cfRule>
  </conditionalFormatting>
  <conditionalFormatting sqref="AC9:AD9">
    <cfRule type="expression" dxfId="106" priority="80" stopIfTrue="1">
      <formula>AB10&lt;&gt;""</formula>
    </cfRule>
  </conditionalFormatting>
  <conditionalFormatting sqref="AC2:AD2">
    <cfRule type="expression" dxfId="105" priority="79" stopIfTrue="1">
      <formula>AB3&lt;&gt;""</formula>
    </cfRule>
  </conditionalFormatting>
  <conditionalFormatting sqref="AF58:AG58">
    <cfRule type="expression" dxfId="104" priority="78" stopIfTrue="1">
      <formula>AE59&lt;&gt;""</formula>
    </cfRule>
  </conditionalFormatting>
  <conditionalFormatting sqref="AF51:AG51">
    <cfRule type="expression" dxfId="103" priority="77" stopIfTrue="1">
      <formula>AE52&lt;&gt;""</formula>
    </cfRule>
  </conditionalFormatting>
  <conditionalFormatting sqref="AF44:AG44">
    <cfRule type="expression" dxfId="102" priority="76" stopIfTrue="1">
      <formula>AE45&lt;&gt;""</formula>
    </cfRule>
  </conditionalFormatting>
  <conditionalFormatting sqref="AF37:AG37">
    <cfRule type="expression" dxfId="101" priority="75" stopIfTrue="1">
      <formula>AE38&lt;&gt;""</formula>
    </cfRule>
  </conditionalFormatting>
  <conditionalFormatting sqref="AF30:AG30">
    <cfRule type="expression" dxfId="100" priority="74" stopIfTrue="1">
      <formula>AE31&lt;&gt;""</formula>
    </cfRule>
  </conditionalFormatting>
  <conditionalFormatting sqref="AF16:AG16">
    <cfRule type="expression" dxfId="99" priority="72" stopIfTrue="1">
      <formula>AE17&lt;&gt;""</formula>
    </cfRule>
  </conditionalFormatting>
  <conditionalFormatting sqref="AF9:AG9">
    <cfRule type="expression" dxfId="98" priority="71" stopIfTrue="1">
      <formula>AE10&lt;&gt;""</formula>
    </cfRule>
  </conditionalFormatting>
  <conditionalFormatting sqref="AF2:AG2">
    <cfRule type="expression" dxfId="97" priority="70" stopIfTrue="1">
      <formula>AE3&lt;&gt;""</formula>
    </cfRule>
  </conditionalFormatting>
  <conditionalFormatting sqref="AI58:AJ58">
    <cfRule type="expression" dxfId="96" priority="69" stopIfTrue="1">
      <formula>AH59&lt;&gt;""</formula>
    </cfRule>
  </conditionalFormatting>
  <conditionalFormatting sqref="AI51:AJ51">
    <cfRule type="expression" dxfId="95" priority="68" stopIfTrue="1">
      <formula>AH52&lt;&gt;""</formula>
    </cfRule>
  </conditionalFormatting>
  <conditionalFormatting sqref="AI44:AJ44">
    <cfRule type="expression" dxfId="94" priority="67" stopIfTrue="1">
      <formula>AH45&lt;&gt;""</formula>
    </cfRule>
  </conditionalFormatting>
  <conditionalFormatting sqref="AI37:AJ37">
    <cfRule type="expression" dxfId="93" priority="66" stopIfTrue="1">
      <formula>AH38&lt;&gt;""</formula>
    </cfRule>
  </conditionalFormatting>
  <conditionalFormatting sqref="AI23:AJ23">
    <cfRule type="expression" dxfId="92" priority="64" stopIfTrue="1">
      <formula>AH24&lt;&gt;""</formula>
    </cfRule>
  </conditionalFormatting>
  <conditionalFormatting sqref="AI16:AJ16">
    <cfRule type="expression" dxfId="91" priority="63" stopIfTrue="1">
      <formula>AH17&lt;&gt;""</formula>
    </cfRule>
  </conditionalFormatting>
  <conditionalFormatting sqref="AI9:AJ9">
    <cfRule type="expression" dxfId="90" priority="62" stopIfTrue="1">
      <formula>AH10&lt;&gt;""</formula>
    </cfRule>
  </conditionalFormatting>
  <conditionalFormatting sqref="AI2:AJ2">
    <cfRule type="expression" dxfId="89" priority="61" stopIfTrue="1">
      <formula>AH3&lt;&gt;""</formula>
    </cfRule>
  </conditionalFormatting>
  <conditionalFormatting sqref="AL58:AM58">
    <cfRule type="expression" dxfId="88" priority="60" stopIfTrue="1">
      <formula>AK59&lt;&gt;""</formula>
    </cfRule>
  </conditionalFormatting>
  <conditionalFormatting sqref="AL51:AM51">
    <cfRule type="expression" dxfId="87" priority="59" stopIfTrue="1">
      <formula>AK52&lt;&gt;""</formula>
    </cfRule>
  </conditionalFormatting>
  <conditionalFormatting sqref="AL44:AM44">
    <cfRule type="expression" dxfId="86" priority="58" stopIfTrue="1">
      <formula>AK45&lt;&gt;""</formula>
    </cfRule>
  </conditionalFormatting>
  <conditionalFormatting sqref="AL30:AM30">
    <cfRule type="expression" dxfId="85" priority="56" stopIfTrue="1">
      <formula>AK31&lt;&gt;""</formula>
    </cfRule>
  </conditionalFormatting>
  <conditionalFormatting sqref="AL23:AM23">
    <cfRule type="expression" dxfId="84" priority="55" stopIfTrue="1">
      <formula>AK24&lt;&gt;""</formula>
    </cfRule>
  </conditionalFormatting>
  <conditionalFormatting sqref="AL16:AM16">
    <cfRule type="expression" dxfId="83" priority="54" stopIfTrue="1">
      <formula>AK17&lt;&gt;""</formula>
    </cfRule>
  </conditionalFormatting>
  <conditionalFormatting sqref="AL9:AM9">
    <cfRule type="expression" dxfId="82" priority="53" stopIfTrue="1">
      <formula>AK10&lt;&gt;""</formula>
    </cfRule>
  </conditionalFormatting>
  <conditionalFormatting sqref="AL2:AM2">
    <cfRule type="expression" dxfId="81" priority="52" stopIfTrue="1">
      <formula>AK3&lt;&gt;""</formula>
    </cfRule>
  </conditionalFormatting>
  <conditionalFormatting sqref="AO58:AP58">
    <cfRule type="expression" dxfId="80" priority="51" stopIfTrue="1">
      <formula>AN59&lt;&gt;""</formula>
    </cfRule>
  </conditionalFormatting>
  <conditionalFormatting sqref="AO51:AP51">
    <cfRule type="expression" dxfId="79" priority="50" stopIfTrue="1">
      <formula>AN52&lt;&gt;""</formula>
    </cfRule>
  </conditionalFormatting>
  <conditionalFormatting sqref="AO37:AP37">
    <cfRule type="expression" dxfId="78" priority="48" stopIfTrue="1">
      <formula>AN38&lt;&gt;""</formula>
    </cfRule>
  </conditionalFormatting>
  <conditionalFormatting sqref="AO30:AP30">
    <cfRule type="expression" dxfId="77" priority="47" stopIfTrue="1">
      <formula>AN31&lt;&gt;""</formula>
    </cfRule>
  </conditionalFormatting>
  <conditionalFormatting sqref="AO23:AP23">
    <cfRule type="expression" dxfId="76" priority="46" stopIfTrue="1">
      <formula>AN24&lt;&gt;""</formula>
    </cfRule>
  </conditionalFormatting>
  <conditionalFormatting sqref="AO16:AP16">
    <cfRule type="expression" dxfId="75" priority="45" stopIfTrue="1">
      <formula>AN17&lt;&gt;""</formula>
    </cfRule>
  </conditionalFormatting>
  <conditionalFormatting sqref="AO9:AP9">
    <cfRule type="expression" dxfId="74" priority="44" stopIfTrue="1">
      <formula>AN10&lt;&gt;""</formula>
    </cfRule>
  </conditionalFormatting>
  <conditionalFormatting sqref="AO2:AP2">
    <cfRule type="expression" dxfId="73" priority="43" stopIfTrue="1">
      <formula>AN3&lt;&gt;""</formula>
    </cfRule>
  </conditionalFormatting>
  <conditionalFormatting sqref="AR58:AS58">
    <cfRule type="expression" dxfId="72" priority="42" stopIfTrue="1">
      <formula>AQ59&lt;&gt;""</formula>
    </cfRule>
  </conditionalFormatting>
  <conditionalFormatting sqref="AR44:AS44">
    <cfRule type="expression" dxfId="71" priority="40" stopIfTrue="1">
      <formula>AQ45&lt;&gt;""</formula>
    </cfRule>
  </conditionalFormatting>
  <conditionalFormatting sqref="AR37:AS37">
    <cfRule type="expression" dxfId="70" priority="39" stopIfTrue="1">
      <formula>AQ38&lt;&gt;""</formula>
    </cfRule>
  </conditionalFormatting>
  <conditionalFormatting sqref="AR30:AS30">
    <cfRule type="expression" dxfId="69" priority="38" stopIfTrue="1">
      <formula>AQ31&lt;&gt;""</formula>
    </cfRule>
  </conditionalFormatting>
  <conditionalFormatting sqref="AR23:AS23">
    <cfRule type="expression" dxfId="68" priority="37" stopIfTrue="1">
      <formula>AQ24&lt;&gt;""</formula>
    </cfRule>
  </conditionalFormatting>
  <conditionalFormatting sqref="AR16:AS16">
    <cfRule type="expression" dxfId="67" priority="36" stopIfTrue="1">
      <formula>AQ17&lt;&gt;""</formula>
    </cfRule>
  </conditionalFormatting>
  <conditionalFormatting sqref="AR9:AS9">
    <cfRule type="expression" dxfId="66" priority="35" stopIfTrue="1">
      <formula>AQ10&lt;&gt;""</formula>
    </cfRule>
  </conditionalFormatting>
  <conditionalFormatting sqref="AR2:AS2">
    <cfRule type="expression" dxfId="65" priority="34" stopIfTrue="1">
      <formula>AQ3&lt;&gt;""</formula>
    </cfRule>
  </conditionalFormatting>
  <conditionalFormatting sqref="AU51:AV51">
    <cfRule type="expression" dxfId="64" priority="32" stopIfTrue="1">
      <formula>AT52&lt;&gt;""</formula>
    </cfRule>
  </conditionalFormatting>
  <conditionalFormatting sqref="AU44:AV44">
    <cfRule type="expression" dxfId="63" priority="31" stopIfTrue="1">
      <formula>AT45&lt;&gt;""</formula>
    </cfRule>
  </conditionalFormatting>
  <conditionalFormatting sqref="AU37:AV37">
    <cfRule type="expression" dxfId="62" priority="30" stopIfTrue="1">
      <formula>AT38&lt;&gt;""</formula>
    </cfRule>
  </conditionalFormatting>
  <conditionalFormatting sqref="AU30:AV30">
    <cfRule type="expression" dxfId="61" priority="29" stopIfTrue="1">
      <formula>AT31&lt;&gt;""</formula>
    </cfRule>
  </conditionalFormatting>
  <conditionalFormatting sqref="AU23:AV23">
    <cfRule type="expression" dxfId="60" priority="28" stopIfTrue="1">
      <formula>AT24&lt;&gt;""</formula>
    </cfRule>
  </conditionalFormatting>
  <conditionalFormatting sqref="AU16:AV16">
    <cfRule type="expression" dxfId="59" priority="27" stopIfTrue="1">
      <formula>AT17&lt;&gt;""</formula>
    </cfRule>
  </conditionalFormatting>
  <conditionalFormatting sqref="AU9:AV9">
    <cfRule type="expression" dxfId="58" priority="26" stopIfTrue="1">
      <formula>AT10&lt;&gt;""</formula>
    </cfRule>
  </conditionalFormatting>
  <conditionalFormatting sqref="AX58:AY58">
    <cfRule type="expression" dxfId="57" priority="24" stopIfTrue="1">
      <formula>AW59&lt;&gt;""</formula>
    </cfRule>
  </conditionalFormatting>
  <conditionalFormatting sqref="AX51:AY51">
    <cfRule type="expression" dxfId="56" priority="23" stopIfTrue="1">
      <formula>AW52&lt;&gt;""</formula>
    </cfRule>
  </conditionalFormatting>
  <conditionalFormatting sqref="AX44:AY44">
    <cfRule type="expression" dxfId="55" priority="22" stopIfTrue="1">
      <formula>AW45&lt;&gt;""</formula>
    </cfRule>
  </conditionalFormatting>
  <conditionalFormatting sqref="AX37:AY37">
    <cfRule type="expression" dxfId="54" priority="21" stopIfTrue="1">
      <formula>AW38&lt;&gt;""</formula>
    </cfRule>
  </conditionalFormatting>
  <conditionalFormatting sqref="AX30:AY30">
    <cfRule type="expression" dxfId="53" priority="20" stopIfTrue="1">
      <formula>AW31&lt;&gt;""</formula>
    </cfRule>
  </conditionalFormatting>
  <conditionalFormatting sqref="AX23:AY23">
    <cfRule type="expression" dxfId="52" priority="19" stopIfTrue="1">
      <formula>AW24&lt;&gt;""</formula>
    </cfRule>
  </conditionalFormatting>
  <conditionalFormatting sqref="AX16:AY16">
    <cfRule type="expression" dxfId="51" priority="18" stopIfTrue="1">
      <formula>AW17&lt;&gt;""</formula>
    </cfRule>
  </conditionalFormatting>
  <conditionalFormatting sqref="AX2:AY2">
    <cfRule type="expression" dxfId="50" priority="16" stopIfTrue="1">
      <formula>AW3&lt;&gt;""</formula>
    </cfRule>
  </conditionalFormatting>
  <conditionalFormatting sqref="BA58:BB58">
    <cfRule type="expression" dxfId="49" priority="15" stopIfTrue="1">
      <formula>AZ59&lt;&gt;""</formula>
    </cfRule>
  </conditionalFormatting>
  <conditionalFormatting sqref="BA51:BB51">
    <cfRule type="expression" dxfId="48" priority="14" stopIfTrue="1">
      <formula>AZ52&lt;&gt;""</formula>
    </cfRule>
  </conditionalFormatting>
  <conditionalFormatting sqref="BA44:BB44">
    <cfRule type="expression" dxfId="47" priority="13" stopIfTrue="1">
      <formula>AZ45&lt;&gt;""</formula>
    </cfRule>
  </conditionalFormatting>
  <conditionalFormatting sqref="BA37:BB37">
    <cfRule type="expression" dxfId="46" priority="12" stopIfTrue="1">
      <formula>AZ38&lt;&gt;""</formula>
    </cfRule>
  </conditionalFormatting>
  <conditionalFormatting sqref="BA30:BB30">
    <cfRule type="expression" dxfId="45" priority="11" stopIfTrue="1">
      <formula>AZ31&lt;&gt;""</formula>
    </cfRule>
  </conditionalFormatting>
  <conditionalFormatting sqref="BA23:BB23">
    <cfRule type="expression" dxfId="44" priority="10" stopIfTrue="1">
      <formula>AZ24&lt;&gt;""</formula>
    </cfRule>
  </conditionalFormatting>
  <conditionalFormatting sqref="BA9:BB9">
    <cfRule type="expression" dxfId="43" priority="570" stopIfTrue="1">
      <formula>AZ18&lt;&gt;""</formula>
    </cfRule>
  </conditionalFormatting>
  <conditionalFormatting sqref="BA2:BB2">
    <cfRule type="expression" dxfId="42" priority="572" stopIfTrue="1">
      <formula>AZ19&lt;&gt;""</formula>
    </cfRule>
  </conditionalFormatting>
  <conditionalFormatting sqref="BD58:BE58">
    <cfRule type="expression" dxfId="41" priority="7" stopIfTrue="1">
      <formula>BC59&lt;&gt;""</formula>
    </cfRule>
  </conditionalFormatting>
  <conditionalFormatting sqref="BD51:BE51">
    <cfRule type="expression" dxfId="40" priority="6" stopIfTrue="1">
      <formula>BC52&lt;&gt;""</formula>
    </cfRule>
  </conditionalFormatting>
  <conditionalFormatting sqref="BD2:BE2 BD9:BE9 BD16:BE16 BD23:BE23 BD30:BE30 BD37:BE37 BD44:BE44">
    <cfRule type="expression" dxfId="39" priority="3" stopIfTrue="1">
      <formula>BC3&lt;&gt;""</formula>
    </cfRule>
  </conditionalFormatting>
  <conditionalFormatting sqref="BS51:BT51">
    <cfRule type="expression" dxfId="38" priority="574" stopIfTrue="1">
      <formula>BF94&lt;&gt;""</formula>
    </cfRule>
  </conditionalFormatting>
  <conditionalFormatting sqref="BG58:BH58">
    <cfRule type="expression" dxfId="37" priority="576" stopIfTrue="1">
      <formula>BF57&lt;&gt;""</formula>
    </cfRule>
  </conditionalFormatting>
  <conditionalFormatting sqref="BG44:BH44">
    <cfRule type="expression" dxfId="35" priority="580" stopIfTrue="1">
      <formula>BF59&lt;&gt;""</formula>
    </cfRule>
  </conditionalFormatting>
  <conditionalFormatting sqref="BG37:BH37">
    <cfRule type="expression" dxfId="34" priority="582" stopIfTrue="1">
      <formula>BF60&lt;&gt;""</formula>
    </cfRule>
  </conditionalFormatting>
  <conditionalFormatting sqref="BG30:BH30">
    <cfRule type="expression" dxfId="33" priority="584" stopIfTrue="1">
      <formula>BF61&lt;&gt;""</formula>
    </cfRule>
  </conditionalFormatting>
  <conditionalFormatting sqref="BG23:BH23">
    <cfRule type="expression" dxfId="32" priority="586" stopIfTrue="1">
      <formula>BF62&lt;&gt;""</formula>
    </cfRule>
  </conditionalFormatting>
  <conditionalFormatting sqref="BG16:BH16">
    <cfRule type="expression" dxfId="31" priority="588" stopIfTrue="1">
      <formula>BF63&lt;&gt;""</formula>
    </cfRule>
  </conditionalFormatting>
  <conditionalFormatting sqref="BG9:BH9">
    <cfRule type="expression" dxfId="30" priority="590" stopIfTrue="1">
      <formula>BF64&lt;&gt;""</formula>
    </cfRule>
  </conditionalFormatting>
  <conditionalFormatting sqref="BG2:BH2">
    <cfRule type="expression" dxfId="29" priority="592" stopIfTrue="1">
      <formula>BF65&lt;&gt;""</formula>
    </cfRule>
  </conditionalFormatting>
  <conditionalFormatting sqref="BJ58:BK58">
    <cfRule type="expression" dxfId="28" priority="594" stopIfTrue="1">
      <formula>BF66&lt;&gt;""</formula>
    </cfRule>
  </conditionalFormatting>
  <conditionalFormatting sqref="BJ51:BK51">
    <cfRule type="expression" dxfId="27" priority="596" stopIfTrue="1">
      <formula>BF67&lt;&gt;""</formula>
    </cfRule>
  </conditionalFormatting>
  <conditionalFormatting sqref="BJ44:BK44">
    <cfRule type="expression" dxfId="26" priority="598" stopIfTrue="1">
      <formula>BF68&lt;&gt;""</formula>
    </cfRule>
  </conditionalFormatting>
  <conditionalFormatting sqref="BJ37:BK37">
    <cfRule type="expression" dxfId="25" priority="600" stopIfTrue="1">
      <formula>BF69&lt;&gt;""</formula>
    </cfRule>
  </conditionalFormatting>
  <conditionalFormatting sqref="BJ30:BK30">
    <cfRule type="expression" dxfId="24" priority="602" stopIfTrue="1">
      <formula>BF70&lt;&gt;""</formula>
    </cfRule>
  </conditionalFormatting>
  <conditionalFormatting sqref="BJ23:BK23">
    <cfRule type="expression" dxfId="23" priority="604" stopIfTrue="1">
      <formula>BF71&lt;&gt;""</formula>
    </cfRule>
  </conditionalFormatting>
  <conditionalFormatting sqref="BJ16:BK16">
    <cfRule type="expression" dxfId="22" priority="606" stopIfTrue="1">
      <formula>BF72&lt;&gt;""</formula>
    </cfRule>
  </conditionalFormatting>
  <conditionalFormatting sqref="BJ9:BK9">
    <cfRule type="expression" dxfId="21" priority="608" stopIfTrue="1">
      <formula>BF73&lt;&gt;""</formula>
    </cfRule>
  </conditionalFormatting>
  <conditionalFormatting sqref="BJ2:BK2">
    <cfRule type="expression" dxfId="20" priority="610" stopIfTrue="1">
      <formula>BF74&lt;&gt;""</formula>
    </cfRule>
  </conditionalFormatting>
  <conditionalFormatting sqref="BM58:BN58">
    <cfRule type="expression" dxfId="19" priority="612" stopIfTrue="1">
      <formula>BF75&lt;&gt;""</formula>
    </cfRule>
  </conditionalFormatting>
  <conditionalFormatting sqref="BM51:BN51">
    <cfRule type="expression" dxfId="18" priority="614" stopIfTrue="1">
      <formula>BF76&lt;&gt;""</formula>
    </cfRule>
  </conditionalFormatting>
  <conditionalFormatting sqref="BM44:BN44">
    <cfRule type="expression" dxfId="17" priority="616" stopIfTrue="1">
      <formula>BF77&lt;&gt;""</formula>
    </cfRule>
  </conditionalFormatting>
  <conditionalFormatting sqref="BM37:BN37">
    <cfRule type="expression" dxfId="16" priority="618" stopIfTrue="1">
      <formula>BF78&lt;&gt;""</formula>
    </cfRule>
  </conditionalFormatting>
  <conditionalFormatting sqref="BM30:BN30">
    <cfRule type="expression" dxfId="15" priority="620" stopIfTrue="1">
      <formula>BF79&lt;&gt;""</formula>
    </cfRule>
  </conditionalFormatting>
  <conditionalFormatting sqref="BM23:BN23">
    <cfRule type="expression" dxfId="14" priority="622" stopIfTrue="1">
      <formula>BF80&lt;&gt;""</formula>
    </cfRule>
  </conditionalFormatting>
  <conditionalFormatting sqref="BM16:BN16">
    <cfRule type="expression" dxfId="13" priority="624" stopIfTrue="1">
      <formula>BF81&lt;&gt;""</formula>
    </cfRule>
  </conditionalFormatting>
  <conditionalFormatting sqref="BM9:BN9">
    <cfRule type="expression" dxfId="12" priority="626" stopIfTrue="1">
      <formula>BF82&lt;&gt;""</formula>
    </cfRule>
  </conditionalFormatting>
  <conditionalFormatting sqref="BM2:BN2">
    <cfRule type="expression" dxfId="11" priority="628" stopIfTrue="1">
      <formula>BF83&lt;&gt;""</formula>
    </cfRule>
  </conditionalFormatting>
  <conditionalFormatting sqref="BP58:BQ58">
    <cfRule type="expression" dxfId="10" priority="630" stopIfTrue="1">
      <formula>BF84&lt;&gt;""</formula>
    </cfRule>
  </conditionalFormatting>
  <conditionalFormatting sqref="BP51:BQ51">
    <cfRule type="expression" dxfId="9" priority="632" stopIfTrue="1">
      <formula>BF85&lt;&gt;""</formula>
    </cfRule>
  </conditionalFormatting>
  <conditionalFormatting sqref="BP44:BQ44">
    <cfRule type="expression" dxfId="8" priority="634" stopIfTrue="1">
      <formula>BF86&lt;&gt;""</formula>
    </cfRule>
  </conditionalFormatting>
  <conditionalFormatting sqref="BP37:BQ37">
    <cfRule type="expression" dxfId="7" priority="636" stopIfTrue="1">
      <formula>BF87&lt;&gt;""</formula>
    </cfRule>
  </conditionalFormatting>
  <conditionalFormatting sqref="BP30:BQ30">
    <cfRule type="expression" dxfId="6" priority="638" stopIfTrue="1">
      <formula>BF88&lt;&gt;""</formula>
    </cfRule>
  </conditionalFormatting>
  <conditionalFormatting sqref="BP23:BQ23">
    <cfRule type="expression" dxfId="5" priority="640" stopIfTrue="1">
      <formula>BF89&lt;&gt;""</formula>
    </cfRule>
  </conditionalFormatting>
  <conditionalFormatting sqref="BP16:BQ16">
    <cfRule type="expression" dxfId="4" priority="642" stopIfTrue="1">
      <formula>BF90&lt;&gt;""</formula>
    </cfRule>
  </conditionalFormatting>
  <conditionalFormatting sqref="BP9:BQ9">
    <cfRule type="expression" dxfId="3" priority="644" stopIfTrue="1">
      <formula>BF91&lt;&gt;""</formula>
    </cfRule>
  </conditionalFormatting>
  <conditionalFormatting sqref="BP2:BQ2">
    <cfRule type="expression" dxfId="2" priority="646" stopIfTrue="1">
      <formula>BF92&lt;&gt;""</formula>
    </cfRule>
  </conditionalFormatting>
  <conditionalFormatting sqref="BS58:BT58">
    <cfRule type="expression" dxfId="1" priority="648" stopIfTrue="1">
      <formula>BF93&lt;&gt;""</formula>
    </cfRule>
  </conditionalFormatting>
  <conditionalFormatting sqref="BG51:BH51">
    <cfRule type="expression" dxfId="0" priority="1" stopIfTrue="1">
      <formula>BF50&lt;&gt;""</formula>
    </cfRule>
  </conditionalFormatting>
  <pageMargins left="0" right="0" top="0" bottom="0" header="0" footer="0"/>
  <pageSetup paperSize="9" scale="98" orientation="portrait" r:id="rId1"/>
  <colBreaks count="1" manualBreakCount="1">
    <brk id="9" max="63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K66"/>
  <sheetViews>
    <sheetView workbookViewId="0">
      <pane xSplit="2" ySplit="2" topLeftCell="C3" activePane="bottomRight" state="frozen"/>
      <selection pane="topRight" activeCell="B1" sqref="B1"/>
      <selection pane="bottomLeft" activeCell="A3" sqref="A3"/>
      <selection pane="bottomRight" activeCell="H3" sqref="H3:H45"/>
    </sheetView>
  </sheetViews>
  <sheetFormatPr defaultRowHeight="13.5" x14ac:dyDescent="0.15"/>
  <cols>
    <col min="2" max="2" width="8.75" customWidth="1"/>
  </cols>
  <sheetData>
    <row r="2" spans="1:8" x14ac:dyDescent="0.15">
      <c r="B2">
        <v>199.8</v>
      </c>
      <c r="H2">
        <v>1.4</v>
      </c>
    </row>
    <row r="3" spans="1:8" x14ac:dyDescent="0.15">
      <c r="A3">
        <v>54</v>
      </c>
      <c r="B3">
        <v>0.4</v>
      </c>
      <c r="C3">
        <f>B$2+B3</f>
        <v>200.20000000000002</v>
      </c>
      <c r="G3">
        <v>245.9</v>
      </c>
      <c r="H3">
        <f>G3+H$2</f>
        <v>247.3</v>
      </c>
    </row>
    <row r="4" spans="1:8" x14ac:dyDescent="0.15">
      <c r="A4">
        <v>55</v>
      </c>
      <c r="B4">
        <v>2.1</v>
      </c>
      <c r="C4">
        <f t="shared" ref="C4:C59" si="0">B$2+B4</f>
        <v>201.9</v>
      </c>
      <c r="G4">
        <v>251.60000000000002</v>
      </c>
      <c r="H4">
        <f t="shared" ref="H4:H45" si="1">G4+H$2</f>
        <v>253.00000000000003</v>
      </c>
    </row>
    <row r="5" spans="1:8" x14ac:dyDescent="0.15">
      <c r="A5">
        <v>56</v>
      </c>
      <c r="B5">
        <v>9.1999999999999993</v>
      </c>
      <c r="C5">
        <f t="shared" si="0"/>
        <v>209</v>
      </c>
      <c r="G5">
        <v>266.10000000000002</v>
      </c>
      <c r="H5">
        <f t="shared" si="1"/>
        <v>267.5</v>
      </c>
    </row>
    <row r="6" spans="1:8" x14ac:dyDescent="0.15">
      <c r="A6">
        <v>57</v>
      </c>
      <c r="B6">
        <v>24.1</v>
      </c>
      <c r="C6">
        <f t="shared" si="0"/>
        <v>223.9</v>
      </c>
      <c r="G6">
        <v>266.89999999999998</v>
      </c>
      <c r="H6">
        <f t="shared" si="1"/>
        <v>268.29999999999995</v>
      </c>
    </row>
    <row r="7" spans="1:8" x14ac:dyDescent="0.15">
      <c r="A7">
        <v>58</v>
      </c>
      <c r="B7">
        <v>27.6</v>
      </c>
      <c r="C7">
        <f t="shared" si="0"/>
        <v>227.4</v>
      </c>
      <c r="G7">
        <v>275.8</v>
      </c>
      <c r="H7">
        <f t="shared" si="1"/>
        <v>277.2</v>
      </c>
    </row>
    <row r="8" spans="1:8" x14ac:dyDescent="0.15">
      <c r="A8">
        <v>59</v>
      </c>
      <c r="B8">
        <v>30</v>
      </c>
      <c r="C8">
        <f t="shared" si="0"/>
        <v>229.8</v>
      </c>
      <c r="G8">
        <v>276.20000000000005</v>
      </c>
      <c r="H8">
        <f t="shared" si="1"/>
        <v>277.60000000000002</v>
      </c>
    </row>
    <row r="9" spans="1:8" x14ac:dyDescent="0.15">
      <c r="A9">
        <v>60</v>
      </c>
      <c r="B9">
        <v>30.2</v>
      </c>
      <c r="C9">
        <f t="shared" si="0"/>
        <v>230</v>
      </c>
      <c r="G9">
        <v>276.60000000000002</v>
      </c>
      <c r="H9">
        <f t="shared" si="1"/>
        <v>278</v>
      </c>
    </row>
    <row r="10" spans="1:8" x14ac:dyDescent="0.15">
      <c r="A10">
        <v>61</v>
      </c>
      <c r="B10">
        <v>32.200000000000003</v>
      </c>
      <c r="C10">
        <f t="shared" si="0"/>
        <v>232</v>
      </c>
      <c r="G10">
        <v>280.3</v>
      </c>
      <c r="H10">
        <f t="shared" si="1"/>
        <v>281.7</v>
      </c>
    </row>
    <row r="11" spans="1:8" x14ac:dyDescent="0.15">
      <c r="A11">
        <v>62</v>
      </c>
      <c r="B11">
        <v>33</v>
      </c>
      <c r="C11">
        <f t="shared" si="0"/>
        <v>232.8</v>
      </c>
      <c r="G11">
        <v>288.60000000000002</v>
      </c>
      <c r="H11">
        <f t="shared" si="1"/>
        <v>290</v>
      </c>
    </row>
    <row r="12" spans="1:8" x14ac:dyDescent="0.15">
      <c r="A12">
        <v>63</v>
      </c>
      <c r="B12">
        <v>34.200000000000003</v>
      </c>
      <c r="C12">
        <f t="shared" si="0"/>
        <v>234</v>
      </c>
      <c r="G12">
        <v>292.60000000000002</v>
      </c>
      <c r="H12">
        <f t="shared" si="1"/>
        <v>294</v>
      </c>
    </row>
    <row r="13" spans="1:8" x14ac:dyDescent="0.15">
      <c r="A13">
        <v>64</v>
      </c>
      <c r="B13">
        <v>39.1</v>
      </c>
      <c r="C13">
        <f t="shared" si="0"/>
        <v>238.9</v>
      </c>
      <c r="G13">
        <v>292.89999999999998</v>
      </c>
      <c r="H13">
        <f t="shared" si="1"/>
        <v>294.29999999999995</v>
      </c>
    </row>
    <row r="14" spans="1:8" x14ac:dyDescent="0.15">
      <c r="A14">
        <v>65</v>
      </c>
      <c r="B14">
        <v>39.6</v>
      </c>
      <c r="C14">
        <f t="shared" si="0"/>
        <v>239.4</v>
      </c>
      <c r="G14">
        <v>293.3</v>
      </c>
      <c r="H14">
        <f t="shared" si="1"/>
        <v>294.7</v>
      </c>
    </row>
    <row r="15" spans="1:8" x14ac:dyDescent="0.15">
      <c r="A15">
        <v>66</v>
      </c>
      <c r="B15">
        <v>42.1</v>
      </c>
      <c r="C15">
        <f t="shared" si="0"/>
        <v>241.9</v>
      </c>
      <c r="G15">
        <v>295.20000000000005</v>
      </c>
      <c r="H15">
        <f t="shared" si="1"/>
        <v>296.60000000000002</v>
      </c>
    </row>
    <row r="16" spans="1:8" x14ac:dyDescent="0.15">
      <c r="A16">
        <v>67</v>
      </c>
      <c r="B16">
        <v>45.9</v>
      </c>
      <c r="C16">
        <f t="shared" si="0"/>
        <v>245.70000000000002</v>
      </c>
      <c r="G16">
        <v>301</v>
      </c>
      <c r="H16">
        <f t="shared" si="1"/>
        <v>302.39999999999998</v>
      </c>
    </row>
    <row r="17" spans="1:8" x14ac:dyDescent="0.15">
      <c r="A17">
        <v>68</v>
      </c>
      <c r="B17">
        <v>46.1</v>
      </c>
      <c r="C17">
        <f t="shared" si="0"/>
        <v>245.9</v>
      </c>
      <c r="G17">
        <v>301.3</v>
      </c>
      <c r="H17">
        <f t="shared" si="1"/>
        <v>302.7</v>
      </c>
    </row>
    <row r="18" spans="1:8" x14ac:dyDescent="0.15">
      <c r="A18">
        <v>69</v>
      </c>
      <c r="B18">
        <v>51.8</v>
      </c>
      <c r="C18">
        <f t="shared" si="0"/>
        <v>251.60000000000002</v>
      </c>
      <c r="G18">
        <v>306.8</v>
      </c>
      <c r="H18">
        <f t="shared" si="1"/>
        <v>308.2</v>
      </c>
    </row>
    <row r="19" spans="1:8" x14ac:dyDescent="0.15">
      <c r="A19">
        <v>70</v>
      </c>
      <c r="B19">
        <v>66.3</v>
      </c>
      <c r="C19">
        <f t="shared" si="0"/>
        <v>266.10000000000002</v>
      </c>
      <c r="G19">
        <v>307.20000000000005</v>
      </c>
      <c r="H19">
        <f t="shared" si="1"/>
        <v>308.60000000000002</v>
      </c>
    </row>
    <row r="20" spans="1:8" x14ac:dyDescent="0.15">
      <c r="A20">
        <v>71</v>
      </c>
      <c r="B20">
        <v>67.099999999999994</v>
      </c>
      <c r="C20">
        <f t="shared" si="0"/>
        <v>266.89999999999998</v>
      </c>
      <c r="G20">
        <v>308</v>
      </c>
      <c r="H20">
        <f t="shared" si="1"/>
        <v>309.39999999999998</v>
      </c>
    </row>
    <row r="21" spans="1:8" x14ac:dyDescent="0.15">
      <c r="A21">
        <v>72</v>
      </c>
      <c r="B21">
        <v>76</v>
      </c>
      <c r="C21">
        <f t="shared" si="0"/>
        <v>275.8</v>
      </c>
      <c r="G21">
        <v>313.10000000000002</v>
      </c>
      <c r="H21">
        <f t="shared" si="1"/>
        <v>314.5</v>
      </c>
    </row>
    <row r="22" spans="1:8" x14ac:dyDescent="0.15">
      <c r="A22">
        <v>73</v>
      </c>
      <c r="B22">
        <v>76.400000000000006</v>
      </c>
      <c r="C22">
        <f t="shared" si="0"/>
        <v>276.20000000000005</v>
      </c>
      <c r="G22">
        <v>317.39999999999998</v>
      </c>
      <c r="H22">
        <f t="shared" si="1"/>
        <v>318.79999999999995</v>
      </c>
    </row>
    <row r="23" spans="1:8" x14ac:dyDescent="0.15">
      <c r="A23">
        <v>74</v>
      </c>
      <c r="B23">
        <v>76.8</v>
      </c>
      <c r="C23">
        <f t="shared" si="0"/>
        <v>276.60000000000002</v>
      </c>
      <c r="G23">
        <v>317.70000000000005</v>
      </c>
      <c r="H23">
        <f t="shared" si="1"/>
        <v>319.10000000000002</v>
      </c>
    </row>
    <row r="24" spans="1:8" x14ac:dyDescent="0.15">
      <c r="A24">
        <v>75</v>
      </c>
      <c r="B24">
        <v>80.5</v>
      </c>
      <c r="C24">
        <f t="shared" si="0"/>
        <v>280.3</v>
      </c>
      <c r="G24">
        <v>317.8</v>
      </c>
      <c r="H24">
        <f t="shared" si="1"/>
        <v>319.2</v>
      </c>
    </row>
    <row r="25" spans="1:8" x14ac:dyDescent="0.15">
      <c r="A25">
        <v>76</v>
      </c>
      <c r="B25">
        <v>88.8</v>
      </c>
      <c r="C25">
        <f t="shared" si="0"/>
        <v>288.60000000000002</v>
      </c>
      <c r="G25">
        <v>322.3</v>
      </c>
      <c r="H25">
        <f t="shared" si="1"/>
        <v>323.7</v>
      </c>
    </row>
    <row r="26" spans="1:8" x14ac:dyDescent="0.15">
      <c r="A26">
        <v>77</v>
      </c>
      <c r="B26">
        <v>92.8</v>
      </c>
      <c r="C26">
        <f t="shared" si="0"/>
        <v>292.60000000000002</v>
      </c>
      <c r="G26">
        <v>325.20000000000005</v>
      </c>
      <c r="H26">
        <f t="shared" si="1"/>
        <v>326.60000000000002</v>
      </c>
    </row>
    <row r="27" spans="1:8" x14ac:dyDescent="0.15">
      <c r="A27">
        <v>78</v>
      </c>
      <c r="B27">
        <v>93.1</v>
      </c>
      <c r="C27">
        <f t="shared" si="0"/>
        <v>292.89999999999998</v>
      </c>
      <c r="G27">
        <v>326.8</v>
      </c>
      <c r="H27">
        <f t="shared" si="1"/>
        <v>328.2</v>
      </c>
    </row>
    <row r="28" spans="1:8" x14ac:dyDescent="0.15">
      <c r="A28">
        <v>79</v>
      </c>
      <c r="B28">
        <v>93.5</v>
      </c>
      <c r="C28">
        <f t="shared" si="0"/>
        <v>293.3</v>
      </c>
      <c r="G28">
        <v>327.60000000000002</v>
      </c>
      <c r="H28">
        <f t="shared" si="1"/>
        <v>329</v>
      </c>
    </row>
    <row r="29" spans="1:8" x14ac:dyDescent="0.15">
      <c r="A29">
        <v>80</v>
      </c>
      <c r="B29">
        <v>95.4</v>
      </c>
      <c r="C29">
        <f t="shared" si="0"/>
        <v>295.20000000000005</v>
      </c>
      <c r="G29">
        <v>338.5</v>
      </c>
      <c r="H29">
        <f t="shared" si="1"/>
        <v>339.9</v>
      </c>
    </row>
    <row r="30" spans="1:8" x14ac:dyDescent="0.15">
      <c r="A30">
        <v>81</v>
      </c>
      <c r="B30">
        <v>101.2</v>
      </c>
      <c r="C30">
        <f t="shared" si="0"/>
        <v>301</v>
      </c>
      <c r="G30">
        <v>340</v>
      </c>
      <c r="H30">
        <f t="shared" si="1"/>
        <v>341.4</v>
      </c>
    </row>
    <row r="31" spans="1:8" x14ac:dyDescent="0.15">
      <c r="A31">
        <v>82</v>
      </c>
      <c r="B31">
        <v>101.5</v>
      </c>
      <c r="C31">
        <f t="shared" si="0"/>
        <v>301.3</v>
      </c>
      <c r="G31">
        <v>342.5</v>
      </c>
      <c r="H31">
        <f t="shared" si="1"/>
        <v>343.9</v>
      </c>
    </row>
    <row r="32" spans="1:8" x14ac:dyDescent="0.15">
      <c r="A32">
        <v>83</v>
      </c>
      <c r="B32">
        <v>107</v>
      </c>
      <c r="C32">
        <f t="shared" si="0"/>
        <v>306.8</v>
      </c>
      <c r="G32">
        <v>344.9</v>
      </c>
      <c r="H32">
        <f t="shared" si="1"/>
        <v>346.29999999999995</v>
      </c>
    </row>
    <row r="33" spans="1:8" x14ac:dyDescent="0.15">
      <c r="A33">
        <v>84</v>
      </c>
      <c r="B33">
        <v>107.4</v>
      </c>
      <c r="C33">
        <f t="shared" si="0"/>
        <v>307.20000000000005</v>
      </c>
      <c r="G33">
        <v>345.8</v>
      </c>
      <c r="H33">
        <f t="shared" si="1"/>
        <v>347.2</v>
      </c>
    </row>
    <row r="34" spans="1:8" x14ac:dyDescent="0.15">
      <c r="A34">
        <v>85</v>
      </c>
      <c r="B34">
        <v>108.2</v>
      </c>
      <c r="C34">
        <f t="shared" si="0"/>
        <v>308</v>
      </c>
      <c r="G34">
        <v>351.20000000000005</v>
      </c>
      <c r="H34">
        <f t="shared" si="1"/>
        <v>352.6</v>
      </c>
    </row>
    <row r="35" spans="1:8" x14ac:dyDescent="0.15">
      <c r="A35">
        <v>86</v>
      </c>
      <c r="B35">
        <v>113.3</v>
      </c>
      <c r="C35">
        <f t="shared" si="0"/>
        <v>313.10000000000002</v>
      </c>
      <c r="G35">
        <v>366.4</v>
      </c>
      <c r="H35">
        <f t="shared" si="1"/>
        <v>367.79999999999995</v>
      </c>
    </row>
    <row r="36" spans="1:8" x14ac:dyDescent="0.15">
      <c r="A36">
        <v>87</v>
      </c>
      <c r="B36">
        <v>117.6</v>
      </c>
      <c r="C36">
        <f t="shared" si="0"/>
        <v>317.39999999999998</v>
      </c>
      <c r="G36">
        <v>368.6</v>
      </c>
      <c r="H36">
        <f t="shared" si="1"/>
        <v>370</v>
      </c>
    </row>
    <row r="37" spans="1:8" x14ac:dyDescent="0.15">
      <c r="A37">
        <v>88</v>
      </c>
      <c r="B37">
        <v>117.9</v>
      </c>
      <c r="C37">
        <f t="shared" si="0"/>
        <v>317.70000000000005</v>
      </c>
      <c r="G37">
        <v>378.1</v>
      </c>
      <c r="H37">
        <f t="shared" si="1"/>
        <v>379.5</v>
      </c>
    </row>
    <row r="38" spans="1:8" x14ac:dyDescent="0.15">
      <c r="A38">
        <v>89</v>
      </c>
      <c r="B38">
        <v>118</v>
      </c>
      <c r="C38">
        <f t="shared" si="0"/>
        <v>317.8</v>
      </c>
      <c r="G38">
        <v>378.70000000000005</v>
      </c>
      <c r="H38">
        <f t="shared" si="1"/>
        <v>380.1</v>
      </c>
    </row>
    <row r="39" spans="1:8" x14ac:dyDescent="0.15">
      <c r="A39">
        <v>90</v>
      </c>
      <c r="B39">
        <v>122.5</v>
      </c>
      <c r="C39">
        <f t="shared" si="0"/>
        <v>322.3</v>
      </c>
      <c r="G39">
        <v>381.9</v>
      </c>
      <c r="H39">
        <f t="shared" si="1"/>
        <v>383.29999999999995</v>
      </c>
    </row>
    <row r="40" spans="1:8" x14ac:dyDescent="0.15">
      <c r="A40">
        <v>91</v>
      </c>
      <c r="B40">
        <v>125.4</v>
      </c>
      <c r="C40">
        <f t="shared" si="0"/>
        <v>325.20000000000005</v>
      </c>
      <c r="G40">
        <v>389</v>
      </c>
      <c r="H40">
        <f t="shared" si="1"/>
        <v>390.4</v>
      </c>
    </row>
    <row r="41" spans="1:8" x14ac:dyDescent="0.15">
      <c r="A41">
        <v>92</v>
      </c>
      <c r="B41">
        <v>127</v>
      </c>
      <c r="C41">
        <f t="shared" si="0"/>
        <v>326.8</v>
      </c>
      <c r="G41">
        <v>390.4</v>
      </c>
      <c r="H41">
        <f t="shared" si="1"/>
        <v>391.79999999999995</v>
      </c>
    </row>
    <row r="42" spans="1:8" x14ac:dyDescent="0.15">
      <c r="A42">
        <v>93</v>
      </c>
      <c r="B42">
        <v>127.8</v>
      </c>
      <c r="C42">
        <f t="shared" si="0"/>
        <v>327.60000000000002</v>
      </c>
      <c r="G42">
        <v>395.3</v>
      </c>
      <c r="H42">
        <f t="shared" si="1"/>
        <v>396.7</v>
      </c>
    </row>
    <row r="43" spans="1:8" x14ac:dyDescent="0.15">
      <c r="A43">
        <v>94</v>
      </c>
      <c r="B43">
        <v>138.69999999999999</v>
      </c>
      <c r="C43">
        <f t="shared" si="0"/>
        <v>338.5</v>
      </c>
      <c r="G43">
        <v>396.1</v>
      </c>
      <c r="H43">
        <f t="shared" si="1"/>
        <v>397.5</v>
      </c>
    </row>
    <row r="44" spans="1:8" x14ac:dyDescent="0.15">
      <c r="A44">
        <v>95</v>
      </c>
      <c r="B44">
        <v>140.19999999999999</v>
      </c>
      <c r="C44">
        <f t="shared" si="0"/>
        <v>340</v>
      </c>
      <c r="G44">
        <v>401.5</v>
      </c>
      <c r="H44">
        <f t="shared" si="1"/>
        <v>402.9</v>
      </c>
    </row>
    <row r="45" spans="1:8" x14ac:dyDescent="0.15">
      <c r="A45">
        <v>96</v>
      </c>
      <c r="B45">
        <v>142.69999999999999</v>
      </c>
      <c r="C45">
        <f t="shared" si="0"/>
        <v>342.5</v>
      </c>
      <c r="G45">
        <v>401.9</v>
      </c>
      <c r="H45">
        <f t="shared" si="1"/>
        <v>403.29999999999995</v>
      </c>
    </row>
    <row r="46" spans="1:8" x14ac:dyDescent="0.15">
      <c r="A46">
        <v>97</v>
      </c>
      <c r="B46">
        <v>145.1</v>
      </c>
      <c r="C46">
        <f t="shared" si="0"/>
        <v>344.9</v>
      </c>
    </row>
    <row r="47" spans="1:8" x14ac:dyDescent="0.15">
      <c r="A47">
        <v>98</v>
      </c>
      <c r="B47">
        <v>146</v>
      </c>
      <c r="C47">
        <f t="shared" si="0"/>
        <v>345.8</v>
      </c>
    </row>
    <row r="48" spans="1:8" x14ac:dyDescent="0.15">
      <c r="A48">
        <v>99</v>
      </c>
      <c r="B48">
        <v>151.4</v>
      </c>
      <c r="C48">
        <f t="shared" si="0"/>
        <v>351.20000000000005</v>
      </c>
    </row>
    <row r="49" spans="1:11" x14ac:dyDescent="0.15">
      <c r="A49">
        <v>100</v>
      </c>
      <c r="B49">
        <v>166.6</v>
      </c>
      <c r="C49">
        <f t="shared" si="0"/>
        <v>366.4</v>
      </c>
    </row>
    <row r="50" spans="1:11" x14ac:dyDescent="0.15">
      <c r="A50">
        <v>101</v>
      </c>
      <c r="B50">
        <v>168.8</v>
      </c>
      <c r="C50">
        <f t="shared" si="0"/>
        <v>368.6</v>
      </c>
      <c r="H50" s="68"/>
      <c r="I50" s="68"/>
      <c r="J50" s="68"/>
      <c r="K50" s="68"/>
    </row>
    <row r="51" spans="1:11" x14ac:dyDescent="0.15">
      <c r="A51">
        <v>102</v>
      </c>
      <c r="B51">
        <v>178.3</v>
      </c>
      <c r="C51">
        <f t="shared" si="0"/>
        <v>378.1</v>
      </c>
      <c r="H51" s="68"/>
      <c r="I51" s="68"/>
      <c r="J51" s="68"/>
      <c r="K51" s="68"/>
    </row>
    <row r="52" spans="1:11" x14ac:dyDescent="0.15">
      <c r="A52">
        <v>103</v>
      </c>
      <c r="B52">
        <v>178.9</v>
      </c>
      <c r="C52">
        <f t="shared" si="0"/>
        <v>378.70000000000005</v>
      </c>
      <c r="H52" s="68"/>
      <c r="I52" s="68"/>
      <c r="J52" s="68"/>
      <c r="K52" s="68"/>
    </row>
    <row r="53" spans="1:11" x14ac:dyDescent="0.15">
      <c r="A53">
        <v>104</v>
      </c>
      <c r="B53">
        <v>182.1</v>
      </c>
      <c r="C53">
        <f t="shared" si="0"/>
        <v>381.9</v>
      </c>
      <c r="H53" s="68"/>
      <c r="I53" s="68"/>
      <c r="J53" s="68"/>
      <c r="K53" s="68"/>
    </row>
    <row r="54" spans="1:11" x14ac:dyDescent="0.15">
      <c r="A54">
        <v>105</v>
      </c>
      <c r="B54">
        <v>189.2</v>
      </c>
      <c r="C54">
        <f t="shared" si="0"/>
        <v>389</v>
      </c>
      <c r="H54" s="68"/>
      <c r="I54" s="68"/>
      <c r="J54" s="68"/>
      <c r="K54" s="68"/>
    </row>
    <row r="55" spans="1:11" x14ac:dyDescent="0.15">
      <c r="A55">
        <v>106</v>
      </c>
      <c r="B55">
        <v>190.6</v>
      </c>
      <c r="C55">
        <f t="shared" si="0"/>
        <v>390.4</v>
      </c>
      <c r="H55" s="68"/>
      <c r="I55" s="68"/>
      <c r="J55" s="68"/>
      <c r="K55" s="68"/>
    </row>
    <row r="56" spans="1:11" x14ac:dyDescent="0.15">
      <c r="A56">
        <v>107</v>
      </c>
      <c r="B56">
        <v>195.5</v>
      </c>
      <c r="C56">
        <f t="shared" si="0"/>
        <v>395.3</v>
      </c>
      <c r="H56" s="68"/>
      <c r="I56" s="68"/>
      <c r="J56" s="68"/>
      <c r="K56" s="68"/>
    </row>
    <row r="57" spans="1:11" x14ac:dyDescent="0.15">
      <c r="A57">
        <v>108</v>
      </c>
      <c r="B57">
        <v>196.3</v>
      </c>
      <c r="C57">
        <f t="shared" si="0"/>
        <v>396.1</v>
      </c>
      <c r="H57" s="68"/>
      <c r="I57" s="68"/>
      <c r="J57" s="68"/>
      <c r="K57" s="68"/>
    </row>
    <row r="58" spans="1:11" x14ac:dyDescent="0.15">
      <c r="A58">
        <v>109</v>
      </c>
      <c r="B58">
        <v>201.7</v>
      </c>
      <c r="C58">
        <f t="shared" si="0"/>
        <v>401.5</v>
      </c>
      <c r="H58" s="68"/>
      <c r="I58" s="68"/>
      <c r="J58" s="68"/>
      <c r="K58" s="68"/>
    </row>
    <row r="59" spans="1:11" x14ac:dyDescent="0.15">
      <c r="A59">
        <v>110</v>
      </c>
      <c r="B59">
        <v>202.1</v>
      </c>
      <c r="C59">
        <f t="shared" si="0"/>
        <v>401.9</v>
      </c>
      <c r="H59" s="68"/>
      <c r="I59" s="68"/>
      <c r="J59" s="68"/>
      <c r="K59" s="68"/>
    </row>
    <row r="60" spans="1:11" x14ac:dyDescent="0.15">
      <c r="H60" s="68"/>
      <c r="I60" s="68"/>
      <c r="J60" s="68"/>
      <c r="K60" s="68"/>
    </row>
    <row r="61" spans="1:11" x14ac:dyDescent="0.15">
      <c r="H61" s="68"/>
      <c r="I61" s="68"/>
      <c r="J61" s="68"/>
      <c r="K61" s="68"/>
    </row>
    <row r="62" spans="1:11" x14ac:dyDescent="0.15">
      <c r="H62" s="68"/>
      <c r="I62" s="68"/>
      <c r="J62" s="68"/>
      <c r="K62" s="68"/>
    </row>
    <row r="63" spans="1:11" x14ac:dyDescent="0.15">
      <c r="H63" s="68"/>
      <c r="I63" s="68"/>
      <c r="J63" s="68"/>
      <c r="K63" s="68"/>
    </row>
    <row r="64" spans="1:11" x14ac:dyDescent="0.15">
      <c r="H64" s="68"/>
      <c r="I64" s="68"/>
      <c r="J64" s="68"/>
      <c r="K64" s="68"/>
    </row>
    <row r="65" spans="8:11" x14ac:dyDescent="0.15">
      <c r="H65" s="68"/>
      <c r="I65" s="68"/>
      <c r="J65" s="68"/>
      <c r="K65" s="68"/>
    </row>
    <row r="66" spans="8:11" x14ac:dyDescent="0.15">
      <c r="H66" s="68"/>
      <c r="I66" s="68"/>
      <c r="J66" s="68"/>
      <c r="K66" s="68"/>
    </row>
  </sheetData>
  <phoneticPr fontId="1"/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キューシート計算用</vt:lpstr>
      <vt:lpstr>キューシート公開用</vt:lpstr>
      <vt:lpstr>コマ図</vt:lpstr>
      <vt:lpstr>Sheet3</vt:lpstr>
      <vt:lpstr>キューシート公開用!Print_Area</vt:lpstr>
      <vt:lpstr>コマ図!Print_Area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2018-04-23T22:49:34Z</dcterms:modified>
</cp:coreProperties>
</file>